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:\My Drive\PROGRAM EXCEL\PRODUK\1 COBA GRATIS\Coba Gratis\"/>
    </mc:Choice>
  </mc:AlternateContent>
  <xr:revisionPtr revIDLastSave="0" documentId="13_ncr:1_{9E08BABD-3626-4E47-9926-B364EB60BBB2}" xr6:coauthVersionLast="47" xr6:coauthVersionMax="47" xr10:uidLastSave="{00000000-0000-0000-0000-000000000000}"/>
  <bookViews>
    <workbookView xWindow="-110" yWindow="-110" windowWidth="19420" windowHeight="10300" tabRatio="647" firstSheet="1" activeTab="1" xr2:uid="{00000000-000D-0000-FFFF-FFFF00000000}"/>
  </bookViews>
  <sheets>
    <sheet name="ProgramExcel.id" sheetId="37" r:id="rId1"/>
    <sheet name="Home" sheetId="1" r:id="rId2"/>
    <sheet name="Kode Akun" sheetId="2" r:id="rId3"/>
    <sheet name="Daftar Hutang Piutang" sheetId="3" r:id="rId4"/>
    <sheet name="Peny. Aktiva" sheetId="32" r:id="rId5"/>
    <sheet name="Jurnal Peny. Aktiva" sheetId="34" r:id="rId6"/>
    <sheet name="AJP" sheetId="19" r:id="rId7"/>
    <sheet name="Jurnal Umum" sheetId="4" r:id="rId8"/>
    <sheet name="Buku Besar" sheetId="5" r:id="rId9"/>
    <sheet name="HPP" sheetId="27" r:id="rId10"/>
    <sheet name="Neraca Lajur" sheetId="7" r:id="rId11"/>
    <sheet name="Laba Rugi" sheetId="8" r:id="rId12"/>
    <sheet name="Neraca" sheetId="9" r:id="rId13"/>
    <sheet name="Neraca Perbandingan" sheetId="29" r:id="rId14"/>
    <sheet name="Arus Kas" sheetId="35" r:id="rId15"/>
    <sheet name="Buku Besar Hutang Piutang" sheetId="23" r:id="rId16"/>
    <sheet name="Jatuh Tempo" sheetId="38" r:id="rId17"/>
    <sheet name="Laporan Piutang" sheetId="16" r:id="rId18"/>
    <sheet name="Laporan Hutang" sheetId="25" r:id="rId19"/>
    <sheet name="Rekonsiliasi Bank" sheetId="33" r:id="rId20"/>
  </sheets>
  <definedNames>
    <definedName name="_xlnm._FilterDatabase" localSheetId="6" hidden="1">AJP!$E$5:$E$206</definedName>
    <definedName name="_xlnm._FilterDatabase" localSheetId="14" hidden="1">'Arus Kas'!$B$5:$B$31</definedName>
    <definedName name="_xlnm._FilterDatabase" localSheetId="8" hidden="1">'Buku Besar'!$C$10:$H$10</definedName>
    <definedName name="_xlnm._FilterDatabase" localSheetId="15" hidden="1">'Buku Besar Hutang Piutang'!$C$10:$I$10</definedName>
    <definedName name="_xlnm._FilterDatabase" localSheetId="3" hidden="1">'Daftar Hutang Piutang'!$C$5:$C$162</definedName>
    <definedName name="_xlnm._FilterDatabase" localSheetId="16" hidden="1">'Jatuh Tempo'!$C$10:$C$110</definedName>
    <definedName name="_xlnm._FilterDatabase" localSheetId="5" hidden="1">'Jurnal Peny. Aktiva'!$C$5:$C$106</definedName>
    <definedName name="_xlnm._FilterDatabase" localSheetId="7" hidden="1">'Jurnal Umum'!$N$5:$N$3006</definedName>
    <definedName name="_xlnm._FilterDatabase" localSheetId="2" hidden="1">'Kode Akun'!$B$5:$B$207</definedName>
    <definedName name="_xlnm._FilterDatabase" localSheetId="11" hidden="1">'Laba Rugi'!$B$5:$B$115</definedName>
    <definedName name="_xlnm._FilterDatabase" localSheetId="18" hidden="1">'Laporan Hutang'!$C$5:$C$56</definedName>
    <definedName name="_xlnm._FilterDatabase" localSheetId="17" hidden="1">'Laporan Piutang'!$C$5:$C$106</definedName>
    <definedName name="_xlnm._FilterDatabase" localSheetId="12" hidden="1">Neraca!$B$5:$B$177</definedName>
    <definedName name="_xlnm._FilterDatabase" localSheetId="10" hidden="1">'Neraca Lajur'!$B$5:$B$209</definedName>
    <definedName name="_xlnm._FilterDatabase" localSheetId="13" hidden="1">'Neraca Perbandingan'!$B$5:$B$177</definedName>
    <definedName name="_xlnm._FilterDatabase" localSheetId="4" hidden="1">'Peny. Aktiva'!$I$7:$J$7</definedName>
    <definedName name="BB">'Buku Besar'!$B$12:$H$111</definedName>
    <definedName name="BBHP">'Buku Besar Hutang Piutang'!$B$12:$I$61</definedName>
    <definedName name="BL">Home!$C$5</definedName>
    <definedName name="BL_2">Home!$C$7</definedName>
    <definedName name="DA">'Kode Akun'!$B$7:$H$207</definedName>
    <definedName name="DHP">'Daftar Hutang Piutang'!$C$5:$C$162</definedName>
    <definedName name="DHP_2">'Daftar Hutang Piutang'!$C$5:$E$162</definedName>
    <definedName name="EXP">Home!$C$21</definedName>
    <definedName name="JA_1">'Jurnal Umum'!$C:$S</definedName>
    <definedName name="JA_2">'Jurnal Umum'!$E:$S</definedName>
    <definedName name="JA_3">'Jurnal Umum'!$G:$S</definedName>
    <definedName name="KA">'Kode Akun'!$B$7:$B$207</definedName>
    <definedName name="LR">Home!$B$40:$D$52</definedName>
    <definedName name="LRBL">Home!$B$40:$B$52</definedName>
    <definedName name="NB">'Peny. Aktiva'!$E$217:$E$1188</definedName>
    <definedName name="PR">Home!$B$2</definedName>
    <definedName name="_xlnm.Print_Area" localSheetId="6">AJP!$D$2:$H$206</definedName>
    <definedName name="_xlnm.Print_Area" localSheetId="14">'Arus Kas'!$B$2:$D$31</definedName>
    <definedName name="_xlnm.Print_Area" localSheetId="8">'Buku Besar'!$B$2:$H$111</definedName>
    <definedName name="_xlnm.Print_Area" localSheetId="15">'Buku Besar Hutang Piutang'!$B$2:$I$61</definedName>
    <definedName name="_xlnm.Print_Area" localSheetId="3">'Daftar Hutang Piutang'!$B$5:$E$106,'Daftar Hutang Piutang'!$B$111:$E$162</definedName>
    <definedName name="_xlnm.Print_Area" localSheetId="1">Home!$B$2:$D$15</definedName>
    <definedName name="_xlnm.Print_Area" localSheetId="9">HPP!$C$2:$H$16</definedName>
    <definedName name="_xlnm.Print_Area" localSheetId="16">'Jatuh Tempo'!$B$2:$G$110</definedName>
    <definedName name="_xlnm.Print_Area" localSheetId="5">'Jurnal Peny. Aktiva'!$C$2:$G$106</definedName>
    <definedName name="_xlnm.Print_Area" localSheetId="7">'Jurnal Umum'!$K$2:$S$3006</definedName>
    <definedName name="_xlnm.Print_Area" localSheetId="2">'Kode Akun'!$B$2:$H$207</definedName>
    <definedName name="_xlnm.Print_Area" localSheetId="11">'Laba Rugi'!$B$2:$G$115</definedName>
    <definedName name="_xlnm.Print_Area" localSheetId="18">'Laporan Hutang'!$B$2:$G$56</definedName>
    <definedName name="_xlnm.Print_Area" localSheetId="17">'Laporan Piutang'!$B$2:$G$106</definedName>
    <definedName name="_xlnm.Print_Area" localSheetId="12">Neraca!$B$2:$F$177</definedName>
    <definedName name="_xlnm.Print_Area" localSheetId="10">'Neraca Lajur'!$B$2:$O$209</definedName>
    <definedName name="_xlnm.Print_Area" localSheetId="13">'Neraca Perbandingan'!$B$2:$F$177</definedName>
    <definedName name="_xlnm.Print_Area" localSheetId="4">'Peny. Aktiva'!$B$2:$W$210</definedName>
    <definedName name="_xlnm.Print_Area" localSheetId="19">'Rekonsiliasi Bank'!$B$2:$G$64</definedName>
    <definedName name="_xlnm.Print_Titles" localSheetId="6">AJP!$5:$6</definedName>
    <definedName name="_xlnm.Print_Titles" localSheetId="8">'Buku Besar'!$10:$10</definedName>
    <definedName name="_xlnm.Print_Titles" localSheetId="15">'Buku Besar Hutang Piutang'!$10:$10</definedName>
    <definedName name="_xlnm.Print_Titles" localSheetId="16">'Jatuh Tempo'!$10:$10</definedName>
    <definedName name="_xlnm.Print_Titles" localSheetId="5">'Jurnal Peny. Aktiva'!$5:$6</definedName>
    <definedName name="_xlnm.Print_Titles" localSheetId="7">'Jurnal Umum'!$5:$6</definedName>
    <definedName name="_xlnm.Print_Titles" localSheetId="2">'Kode Akun'!$5:$6</definedName>
    <definedName name="_xlnm.Print_Titles" localSheetId="11">'Laba Rugi'!$5:$5</definedName>
    <definedName name="_xlnm.Print_Titles" localSheetId="18">'Laporan Hutang'!$5:$5</definedName>
    <definedName name="_xlnm.Print_Titles" localSheetId="17">'Laporan Piutang'!$5:$5</definedName>
    <definedName name="_xlnm.Print_Titles" localSheetId="12">Neraca!$5:$5</definedName>
    <definedName name="_xlnm.Print_Titles" localSheetId="10">'Neraca Lajur'!$5:$6</definedName>
    <definedName name="_xlnm.Print_Titles" localSheetId="13">'Neraca Perbandingan'!$5:$5</definedName>
    <definedName name="_xlnm.Print_Titles" localSheetId="4">'Peny. Aktiva'!$5:$7</definedName>
    <definedName name="_xlnm.Print_Titles" localSheetId="19">'Rekonsiliasi Bank'!$9:$9</definedName>
    <definedName name="SA">'Kode Akun'!$G$207</definedName>
    <definedName name="TG">Home!$B$5</definedName>
    <definedName name="TG_2">Home!$B$7</definedName>
    <definedName name="TH">Home!$D$5</definedName>
    <definedName name="TH_2">Home!$D$7</definedName>
    <definedName name="TV">'Peny. Aktiva'!$E$492:$E$1188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13" i="8" l="1"/>
  <c r="D112" i="8"/>
  <c r="D111" i="8"/>
  <c r="D110" i="8"/>
  <c r="D107" i="8"/>
  <c r="D105" i="8"/>
  <c r="D104" i="8"/>
  <c r="D103" i="8"/>
  <c r="D102" i="8"/>
  <c r="D99" i="8"/>
  <c r="D96" i="8"/>
  <c r="D95" i="8"/>
  <c r="D94" i="8"/>
  <c r="D93" i="8"/>
  <c r="D92" i="8"/>
  <c r="D91" i="8"/>
  <c r="D90" i="8"/>
  <c r="D89" i="8"/>
  <c r="D88" i="8"/>
  <c r="D87" i="8"/>
  <c r="D86" i="8"/>
  <c r="D85" i="8"/>
  <c r="D84" i="8"/>
  <c r="D83" i="8"/>
  <c r="D82" i="8"/>
  <c r="D81" i="8"/>
  <c r="D80" i="8"/>
  <c r="D79" i="8"/>
  <c r="D78" i="8"/>
  <c r="D77" i="8"/>
  <c r="D76" i="8"/>
  <c r="D75" i="8"/>
  <c r="D74" i="8"/>
  <c r="D73" i="8"/>
  <c r="D72" i="8"/>
  <c r="D71" i="8"/>
  <c r="D70" i="8"/>
  <c r="D69" i="8"/>
  <c r="D68" i="8"/>
  <c r="D67" i="8"/>
  <c r="D66" i="8"/>
  <c r="D65" i="8"/>
  <c r="D64" i="8"/>
  <c r="D63" i="8"/>
  <c r="D62" i="8"/>
  <c r="D61" i="8"/>
  <c r="D60" i="8"/>
  <c r="D59" i="8"/>
  <c r="D58" i="8"/>
  <c r="D57" i="8"/>
  <c r="D56" i="8"/>
  <c r="D55" i="8"/>
  <c r="D54" i="8"/>
  <c r="D53" i="8"/>
  <c r="D52" i="8"/>
  <c r="D51" i="8"/>
  <c r="D50" i="8"/>
  <c r="D49" i="8"/>
  <c r="D48" i="8"/>
  <c r="D47" i="8"/>
  <c r="D46" i="8"/>
  <c r="D45" i="8"/>
  <c r="D44" i="8"/>
  <c r="D43" i="8"/>
  <c r="D42" i="8"/>
  <c r="D41" i="8"/>
  <c r="D40" i="8"/>
  <c r="D39" i="8"/>
  <c r="D38" i="8"/>
  <c r="D37" i="8"/>
  <c r="D17" i="8"/>
  <c r="D12" i="8"/>
  <c r="Z3218" i="4" l="1"/>
  <c r="Z3217" i="4"/>
  <c r="Z3216" i="4"/>
  <c r="Z3215" i="4"/>
  <c r="Z3214" i="4"/>
  <c r="Z3213" i="4"/>
  <c r="Z3012" i="4"/>
  <c r="Z3011" i="4"/>
  <c r="Z3010" i="4"/>
  <c r="Z3009" i="4"/>
  <c r="Z3008" i="4"/>
  <c r="Z3007" i="4"/>
  <c r="H3314" i="4" l="1"/>
  <c r="Z3314" i="4" s="1"/>
  <c r="H3313" i="4"/>
  <c r="Z3313" i="4" s="1"/>
  <c r="H3306" i="4"/>
  <c r="Z3306" i="4" s="1"/>
  <c r="H3305" i="4"/>
  <c r="Z3305" i="4" s="1"/>
  <c r="H3298" i="4"/>
  <c r="Z3298" i="4" s="1"/>
  <c r="H3297" i="4"/>
  <c r="Z3297" i="4" s="1"/>
  <c r="H3290" i="4"/>
  <c r="Z3290" i="4" s="1"/>
  <c r="H3289" i="4"/>
  <c r="Z3289" i="4" s="1"/>
  <c r="H3282" i="4"/>
  <c r="Z3282" i="4" s="1"/>
  <c r="H3281" i="4"/>
  <c r="Z3281" i="4" s="1"/>
  <c r="H3274" i="4"/>
  <c r="Z3274" i="4" s="1"/>
  <c r="H3273" i="4"/>
  <c r="Z3273" i="4" s="1"/>
  <c r="H3266" i="4"/>
  <c r="Z3266" i="4" s="1"/>
  <c r="H3265" i="4"/>
  <c r="Z3265" i="4" s="1"/>
  <c r="H3258" i="4"/>
  <c r="Z3258" i="4" s="1"/>
  <c r="H3257" i="4"/>
  <c r="Z3257" i="4" s="1"/>
  <c r="H3250" i="4"/>
  <c r="Z3250" i="4" s="1"/>
  <c r="H3249" i="4"/>
  <c r="Z3249" i="4" s="1"/>
  <c r="H3242" i="4"/>
  <c r="Z3242" i="4" s="1"/>
  <c r="H3241" i="4"/>
  <c r="Z3241" i="4" s="1"/>
  <c r="H3234" i="4"/>
  <c r="Z3234" i="4" s="1"/>
  <c r="H3233" i="4"/>
  <c r="Z3233" i="4" s="1"/>
  <c r="K3318" i="4"/>
  <c r="H3318" i="4" s="1"/>
  <c r="Z3318" i="4" s="1"/>
  <c r="K3317" i="4"/>
  <c r="H3317" i="4" s="1"/>
  <c r="Z3317" i="4" s="1"/>
  <c r="K3316" i="4"/>
  <c r="H3316" i="4" s="1"/>
  <c r="Z3316" i="4" s="1"/>
  <c r="K3315" i="4"/>
  <c r="H3315" i="4" s="1"/>
  <c r="Z3315" i="4" s="1"/>
  <c r="K3314" i="4"/>
  <c r="K3313" i="4"/>
  <c r="K3312" i="4"/>
  <c r="H3312" i="4" s="1"/>
  <c r="Z3312" i="4" s="1"/>
  <c r="K3311" i="4"/>
  <c r="H3311" i="4" s="1"/>
  <c r="Z3311" i="4" s="1"/>
  <c r="K3310" i="4"/>
  <c r="H3310" i="4" s="1"/>
  <c r="Z3310" i="4" s="1"/>
  <c r="K3309" i="4"/>
  <c r="H3309" i="4" s="1"/>
  <c r="Z3309" i="4" s="1"/>
  <c r="K3308" i="4"/>
  <c r="H3308" i="4" s="1"/>
  <c r="Z3308" i="4" s="1"/>
  <c r="K3307" i="4"/>
  <c r="H3307" i="4" s="1"/>
  <c r="Z3307" i="4" s="1"/>
  <c r="K3306" i="4"/>
  <c r="K3305" i="4"/>
  <c r="K3304" i="4"/>
  <c r="H3304" i="4" s="1"/>
  <c r="Z3304" i="4" s="1"/>
  <c r="K3303" i="4"/>
  <c r="H3303" i="4" s="1"/>
  <c r="Z3303" i="4" s="1"/>
  <c r="K3302" i="4"/>
  <c r="H3302" i="4" s="1"/>
  <c r="Z3302" i="4" s="1"/>
  <c r="K3301" i="4"/>
  <c r="H3301" i="4" s="1"/>
  <c r="Z3301" i="4" s="1"/>
  <c r="K3300" i="4"/>
  <c r="H3300" i="4" s="1"/>
  <c r="Z3300" i="4" s="1"/>
  <c r="K3299" i="4"/>
  <c r="H3299" i="4" s="1"/>
  <c r="Z3299" i="4" s="1"/>
  <c r="K3298" i="4"/>
  <c r="K3297" i="4"/>
  <c r="K3296" i="4"/>
  <c r="H3296" i="4" s="1"/>
  <c r="Z3296" i="4" s="1"/>
  <c r="K3295" i="4"/>
  <c r="H3295" i="4" s="1"/>
  <c r="Z3295" i="4" s="1"/>
  <c r="K3294" i="4"/>
  <c r="H3294" i="4" s="1"/>
  <c r="Z3294" i="4" s="1"/>
  <c r="K3293" i="4"/>
  <c r="H3293" i="4" s="1"/>
  <c r="Z3293" i="4" s="1"/>
  <c r="K3292" i="4"/>
  <c r="H3292" i="4" s="1"/>
  <c r="Z3292" i="4" s="1"/>
  <c r="K3291" i="4"/>
  <c r="H3291" i="4" s="1"/>
  <c r="Z3291" i="4" s="1"/>
  <c r="K3290" i="4"/>
  <c r="K3289" i="4"/>
  <c r="K3288" i="4"/>
  <c r="H3288" i="4" s="1"/>
  <c r="Z3288" i="4" s="1"/>
  <c r="K3287" i="4"/>
  <c r="H3287" i="4" s="1"/>
  <c r="Z3287" i="4" s="1"/>
  <c r="K3286" i="4"/>
  <c r="H3286" i="4" s="1"/>
  <c r="Z3286" i="4" s="1"/>
  <c r="K3285" i="4"/>
  <c r="H3285" i="4" s="1"/>
  <c r="Z3285" i="4" s="1"/>
  <c r="K3284" i="4"/>
  <c r="H3284" i="4" s="1"/>
  <c r="Z3284" i="4" s="1"/>
  <c r="K3283" i="4"/>
  <c r="H3283" i="4" s="1"/>
  <c r="Z3283" i="4" s="1"/>
  <c r="K3282" i="4"/>
  <c r="K3281" i="4"/>
  <c r="K3280" i="4"/>
  <c r="H3280" i="4" s="1"/>
  <c r="Z3280" i="4" s="1"/>
  <c r="K3279" i="4"/>
  <c r="H3279" i="4" s="1"/>
  <c r="Z3279" i="4" s="1"/>
  <c r="K3278" i="4"/>
  <c r="H3278" i="4" s="1"/>
  <c r="Z3278" i="4" s="1"/>
  <c r="K3277" i="4"/>
  <c r="H3277" i="4" s="1"/>
  <c r="Z3277" i="4" s="1"/>
  <c r="K3276" i="4"/>
  <c r="H3276" i="4" s="1"/>
  <c r="Z3276" i="4" s="1"/>
  <c r="K3275" i="4"/>
  <c r="H3275" i="4" s="1"/>
  <c r="Z3275" i="4" s="1"/>
  <c r="K3274" i="4"/>
  <c r="K3273" i="4"/>
  <c r="K3272" i="4"/>
  <c r="H3272" i="4" s="1"/>
  <c r="Z3272" i="4" s="1"/>
  <c r="K3271" i="4"/>
  <c r="H3271" i="4" s="1"/>
  <c r="Z3271" i="4" s="1"/>
  <c r="K3270" i="4"/>
  <c r="H3270" i="4" s="1"/>
  <c r="Z3270" i="4" s="1"/>
  <c r="K3269" i="4"/>
  <c r="H3269" i="4" s="1"/>
  <c r="Z3269" i="4" s="1"/>
  <c r="K3268" i="4"/>
  <c r="H3268" i="4" s="1"/>
  <c r="Z3268" i="4" s="1"/>
  <c r="K3267" i="4"/>
  <c r="H3267" i="4" s="1"/>
  <c r="Z3267" i="4" s="1"/>
  <c r="K3266" i="4"/>
  <c r="K3265" i="4"/>
  <c r="K3264" i="4"/>
  <c r="H3264" i="4" s="1"/>
  <c r="Z3264" i="4" s="1"/>
  <c r="K3263" i="4"/>
  <c r="H3263" i="4" s="1"/>
  <c r="Z3263" i="4" s="1"/>
  <c r="K3262" i="4"/>
  <c r="H3262" i="4" s="1"/>
  <c r="Z3262" i="4" s="1"/>
  <c r="K3261" i="4"/>
  <c r="H3261" i="4" s="1"/>
  <c r="Z3261" i="4" s="1"/>
  <c r="K3260" i="4"/>
  <c r="H3260" i="4" s="1"/>
  <c r="Z3260" i="4" s="1"/>
  <c r="K3259" i="4"/>
  <c r="H3259" i="4" s="1"/>
  <c r="Z3259" i="4" s="1"/>
  <c r="K3258" i="4"/>
  <c r="K3257" i="4"/>
  <c r="K3256" i="4"/>
  <c r="H3256" i="4" s="1"/>
  <c r="Z3256" i="4" s="1"/>
  <c r="K3255" i="4"/>
  <c r="H3255" i="4" s="1"/>
  <c r="Z3255" i="4" s="1"/>
  <c r="K3254" i="4"/>
  <c r="H3254" i="4" s="1"/>
  <c r="Z3254" i="4" s="1"/>
  <c r="K3253" i="4"/>
  <c r="H3253" i="4" s="1"/>
  <c r="Z3253" i="4" s="1"/>
  <c r="K3252" i="4"/>
  <c r="H3252" i="4" s="1"/>
  <c r="Z3252" i="4" s="1"/>
  <c r="K3251" i="4"/>
  <c r="H3251" i="4" s="1"/>
  <c r="Z3251" i="4" s="1"/>
  <c r="K3250" i="4"/>
  <c r="K3249" i="4"/>
  <c r="K3248" i="4"/>
  <c r="H3248" i="4" s="1"/>
  <c r="Z3248" i="4" s="1"/>
  <c r="K3247" i="4"/>
  <c r="H3247" i="4" s="1"/>
  <c r="Z3247" i="4" s="1"/>
  <c r="K3246" i="4"/>
  <c r="H3246" i="4" s="1"/>
  <c r="Z3246" i="4" s="1"/>
  <c r="K3245" i="4"/>
  <c r="H3245" i="4" s="1"/>
  <c r="Z3245" i="4" s="1"/>
  <c r="K3244" i="4"/>
  <c r="H3244" i="4" s="1"/>
  <c r="Z3244" i="4" s="1"/>
  <c r="K3243" i="4"/>
  <c r="H3243" i="4" s="1"/>
  <c r="Z3243" i="4" s="1"/>
  <c r="K3242" i="4"/>
  <c r="K3241" i="4"/>
  <c r="K3240" i="4"/>
  <c r="H3240" i="4" s="1"/>
  <c r="Z3240" i="4" s="1"/>
  <c r="K3239" i="4"/>
  <c r="H3239" i="4" s="1"/>
  <c r="Z3239" i="4" s="1"/>
  <c r="K3238" i="4"/>
  <c r="H3238" i="4" s="1"/>
  <c r="Z3238" i="4" s="1"/>
  <c r="K3237" i="4"/>
  <c r="H3237" i="4" s="1"/>
  <c r="Z3237" i="4" s="1"/>
  <c r="K3236" i="4"/>
  <c r="H3236" i="4" s="1"/>
  <c r="Z3236" i="4" s="1"/>
  <c r="K3235" i="4"/>
  <c r="H3235" i="4" s="1"/>
  <c r="Z3235" i="4" s="1"/>
  <c r="K3234" i="4"/>
  <c r="K3233" i="4"/>
  <c r="K3232" i="4"/>
  <c r="H3232" i="4" s="1"/>
  <c r="Z3232" i="4" s="1"/>
  <c r="K3231" i="4"/>
  <c r="H3231" i="4" s="1"/>
  <c r="Z3231" i="4" s="1"/>
  <c r="K3230" i="4"/>
  <c r="H3230" i="4" s="1"/>
  <c r="Z3230" i="4" s="1"/>
  <c r="K3229" i="4"/>
  <c r="H3229" i="4" s="1"/>
  <c r="Z3229" i="4" s="1"/>
  <c r="K3228" i="4"/>
  <c r="H3228" i="4" s="1"/>
  <c r="Z3228" i="4" s="1"/>
  <c r="K3227" i="4"/>
  <c r="H3227" i="4" s="1"/>
  <c r="Z3227" i="4" s="1"/>
  <c r="K3226" i="4"/>
  <c r="H3226" i="4" s="1"/>
  <c r="Z3226" i="4" s="1"/>
  <c r="K3225" i="4"/>
  <c r="H3225" i="4" s="1"/>
  <c r="Z3225" i="4" s="1"/>
  <c r="K3224" i="4"/>
  <c r="H3224" i="4" s="1"/>
  <c r="Z3224" i="4" s="1"/>
  <c r="K3223" i="4"/>
  <c r="H3223" i="4" s="1"/>
  <c r="Z3223" i="4" s="1"/>
  <c r="K3222" i="4"/>
  <c r="H3222" i="4" s="1"/>
  <c r="Z3222" i="4" s="1"/>
  <c r="K3221" i="4"/>
  <c r="H3221" i="4" s="1"/>
  <c r="Z3221" i="4" s="1"/>
  <c r="K3220" i="4"/>
  <c r="H3220" i="4" s="1"/>
  <c r="Z3220" i="4" s="1"/>
  <c r="K3219" i="4"/>
  <c r="H3219" i="4" s="1"/>
  <c r="Z3219" i="4" s="1"/>
  <c r="L3212" i="4"/>
  <c r="L3211" i="4"/>
  <c r="L3210" i="4"/>
  <c r="L3209" i="4"/>
  <c r="L3208" i="4"/>
  <c r="L3207" i="4"/>
  <c r="L3206" i="4"/>
  <c r="L3205" i="4"/>
  <c r="L3204" i="4"/>
  <c r="L3203" i="4"/>
  <c r="L3202" i="4"/>
  <c r="L3201" i="4"/>
  <c r="L3200" i="4"/>
  <c r="L3199" i="4"/>
  <c r="L3198" i="4"/>
  <c r="L3197" i="4"/>
  <c r="L3196" i="4"/>
  <c r="L3195" i="4"/>
  <c r="L3194" i="4"/>
  <c r="L3193" i="4"/>
  <c r="L3192" i="4"/>
  <c r="L3191" i="4"/>
  <c r="L3190" i="4"/>
  <c r="L3189" i="4"/>
  <c r="L3188" i="4"/>
  <c r="L3187" i="4"/>
  <c r="L3186" i="4"/>
  <c r="L3185" i="4"/>
  <c r="L3184" i="4"/>
  <c r="L3183" i="4"/>
  <c r="L3182" i="4"/>
  <c r="L3181" i="4"/>
  <c r="L3180" i="4"/>
  <c r="L3179" i="4"/>
  <c r="L3178" i="4"/>
  <c r="L3177" i="4"/>
  <c r="L3176" i="4"/>
  <c r="L3175" i="4"/>
  <c r="L3174" i="4"/>
  <c r="L3173" i="4"/>
  <c r="L3172" i="4"/>
  <c r="L3171" i="4"/>
  <c r="L3170" i="4"/>
  <c r="L3169" i="4"/>
  <c r="L3168" i="4"/>
  <c r="L3167" i="4"/>
  <c r="L3166" i="4"/>
  <c r="L3165" i="4"/>
  <c r="L3164" i="4"/>
  <c r="L3163" i="4"/>
  <c r="L3162" i="4"/>
  <c r="L3161" i="4"/>
  <c r="L3160" i="4"/>
  <c r="L3159" i="4"/>
  <c r="L3158" i="4"/>
  <c r="L3157" i="4"/>
  <c r="L3156" i="4"/>
  <c r="L3155" i="4"/>
  <c r="L3154" i="4"/>
  <c r="L3153" i="4"/>
  <c r="L3152" i="4"/>
  <c r="L3151" i="4"/>
  <c r="L3150" i="4"/>
  <c r="L3149" i="4"/>
  <c r="L3148" i="4"/>
  <c r="L3147" i="4"/>
  <c r="L3146" i="4"/>
  <c r="L3145" i="4"/>
  <c r="L3144" i="4"/>
  <c r="L3143" i="4"/>
  <c r="L3142" i="4"/>
  <c r="L3141" i="4"/>
  <c r="L3140" i="4"/>
  <c r="L3139" i="4"/>
  <c r="L3138" i="4"/>
  <c r="L3137" i="4"/>
  <c r="L3136" i="4"/>
  <c r="L3135" i="4"/>
  <c r="L3134" i="4"/>
  <c r="L3133" i="4"/>
  <c r="L3132" i="4"/>
  <c r="L3131" i="4"/>
  <c r="L3130" i="4"/>
  <c r="L3129" i="4"/>
  <c r="L3128" i="4"/>
  <c r="L3127" i="4"/>
  <c r="L3126" i="4"/>
  <c r="L3125" i="4"/>
  <c r="L3124" i="4"/>
  <c r="L3123" i="4"/>
  <c r="L3122" i="4"/>
  <c r="L3121" i="4"/>
  <c r="L3120" i="4"/>
  <c r="L3119" i="4"/>
  <c r="L3118" i="4"/>
  <c r="L3117" i="4"/>
  <c r="L3116" i="4"/>
  <c r="L3115" i="4"/>
  <c r="L3114" i="4"/>
  <c r="L3113" i="4"/>
  <c r="L3112" i="4"/>
  <c r="L3111" i="4"/>
  <c r="L3110" i="4"/>
  <c r="L3109" i="4"/>
  <c r="L3108" i="4"/>
  <c r="L3107" i="4"/>
  <c r="L3106" i="4"/>
  <c r="L3105" i="4"/>
  <c r="L3104" i="4"/>
  <c r="L3103" i="4"/>
  <c r="L3102" i="4"/>
  <c r="L3101" i="4"/>
  <c r="L3100" i="4"/>
  <c r="L3099" i="4"/>
  <c r="L3098" i="4"/>
  <c r="L3097" i="4"/>
  <c r="L3096" i="4"/>
  <c r="L3095" i="4"/>
  <c r="L3094" i="4"/>
  <c r="L3093" i="4"/>
  <c r="L3092" i="4"/>
  <c r="L3091" i="4"/>
  <c r="L3090" i="4"/>
  <c r="L3089" i="4"/>
  <c r="L3088" i="4"/>
  <c r="L3087" i="4"/>
  <c r="L3086" i="4"/>
  <c r="L3085" i="4"/>
  <c r="L3084" i="4"/>
  <c r="L3083" i="4"/>
  <c r="L3082" i="4"/>
  <c r="L3081" i="4"/>
  <c r="L3080" i="4"/>
  <c r="L3079" i="4"/>
  <c r="L3078" i="4"/>
  <c r="L3077" i="4"/>
  <c r="L3076" i="4"/>
  <c r="L3075" i="4"/>
  <c r="L3074" i="4"/>
  <c r="L3073" i="4"/>
  <c r="L3072" i="4"/>
  <c r="L3071" i="4"/>
  <c r="L3070" i="4"/>
  <c r="L3069" i="4"/>
  <c r="L3068" i="4"/>
  <c r="L3067" i="4"/>
  <c r="L3066" i="4"/>
  <c r="L3065" i="4"/>
  <c r="L3064" i="4"/>
  <c r="L3063" i="4"/>
  <c r="L3062" i="4"/>
  <c r="L3061" i="4"/>
  <c r="L3060" i="4"/>
  <c r="L3059" i="4"/>
  <c r="L3058" i="4"/>
  <c r="L3057" i="4"/>
  <c r="L3056" i="4"/>
  <c r="L3055" i="4"/>
  <c r="L3054" i="4"/>
  <c r="L3053" i="4"/>
  <c r="L3052" i="4"/>
  <c r="L3051" i="4"/>
  <c r="L3050" i="4"/>
  <c r="L3049" i="4"/>
  <c r="L3048" i="4"/>
  <c r="L3047" i="4"/>
  <c r="L3046" i="4"/>
  <c r="L3045" i="4"/>
  <c r="L3044" i="4"/>
  <c r="L3043" i="4"/>
  <c r="L3042" i="4"/>
  <c r="L3041" i="4"/>
  <c r="L3040" i="4"/>
  <c r="L3039" i="4"/>
  <c r="L3038" i="4"/>
  <c r="L3037" i="4"/>
  <c r="L3036" i="4"/>
  <c r="L3035" i="4"/>
  <c r="L3034" i="4"/>
  <c r="L3033" i="4"/>
  <c r="L3032" i="4"/>
  <c r="L3031" i="4"/>
  <c r="L3030" i="4"/>
  <c r="L3029" i="4"/>
  <c r="L3028" i="4"/>
  <c r="L3027" i="4"/>
  <c r="L3026" i="4"/>
  <c r="L3025" i="4"/>
  <c r="L3024" i="4"/>
  <c r="L3023" i="4"/>
  <c r="L3022" i="4"/>
  <c r="L3021" i="4"/>
  <c r="L3020" i="4"/>
  <c r="L3019" i="4"/>
  <c r="L3018" i="4"/>
  <c r="L3017" i="4"/>
  <c r="L3016" i="4"/>
  <c r="L3015" i="4"/>
  <c r="L3014" i="4"/>
  <c r="L3013" i="4"/>
  <c r="I3013" i="4" s="1"/>
  <c r="D42" i="1"/>
  <c r="D43" i="1"/>
  <c r="D44" i="1"/>
  <c r="D45" i="1"/>
  <c r="D46" i="1"/>
  <c r="D47" i="1"/>
  <c r="D48" i="1"/>
  <c r="D49" i="1"/>
  <c r="D50" i="1"/>
  <c r="D51" i="1"/>
  <c r="D52" i="1"/>
  <c r="D41" i="1"/>
  <c r="D40" i="1"/>
  <c r="B4" i="8" s="1"/>
  <c r="I3014" i="4" l="1"/>
  <c r="I3015" i="4" s="1"/>
  <c r="I3016" i="4" s="1"/>
  <c r="I3017" i="4" s="1"/>
  <c r="I3018" i="4" s="1"/>
  <c r="I3019" i="4" s="1"/>
  <c r="I3020" i="4" s="1"/>
  <c r="I3021" i="4" s="1"/>
  <c r="I3022" i="4" s="1"/>
  <c r="I3023" i="4" s="1"/>
  <c r="I3024" i="4" s="1"/>
  <c r="I3025" i="4" s="1"/>
  <c r="I3026" i="4" s="1"/>
  <c r="I3027" i="4" s="1"/>
  <c r="I3028" i="4" s="1"/>
  <c r="I3029" i="4" s="1"/>
  <c r="I3030" i="4" s="1"/>
  <c r="I3031" i="4" s="1"/>
  <c r="I3032" i="4" s="1"/>
  <c r="I3033" i="4" s="1"/>
  <c r="I3034" i="4" s="1"/>
  <c r="I3035" i="4" s="1"/>
  <c r="I3036" i="4" s="1"/>
  <c r="I3037" i="4" s="1"/>
  <c r="I3038" i="4" s="1"/>
  <c r="I3039" i="4" s="1"/>
  <c r="I3040" i="4" s="1"/>
  <c r="I3041" i="4" s="1"/>
  <c r="I3042" i="4" s="1"/>
  <c r="I3043" i="4" s="1"/>
  <c r="I3044" i="4" s="1"/>
  <c r="I3045" i="4" s="1"/>
  <c r="I3046" i="4" s="1"/>
  <c r="I3047" i="4" s="1"/>
  <c r="I3048" i="4" s="1"/>
  <c r="I3049" i="4" s="1"/>
  <c r="I3050" i="4" s="1"/>
  <c r="I3051" i="4" s="1"/>
  <c r="I3052" i="4" s="1"/>
  <c r="I3053" i="4" s="1"/>
  <c r="I3054" i="4" s="1"/>
  <c r="I3055" i="4" s="1"/>
  <c r="I3056" i="4" s="1"/>
  <c r="I3057" i="4" s="1"/>
  <c r="I3058" i="4" s="1"/>
  <c r="I3059" i="4" s="1"/>
  <c r="I3060" i="4" s="1"/>
  <c r="I3061" i="4" s="1"/>
  <c r="I3062" i="4" s="1"/>
  <c r="I3063" i="4" s="1"/>
  <c r="I3064" i="4" s="1"/>
  <c r="I3065" i="4" s="1"/>
  <c r="I3066" i="4" s="1"/>
  <c r="I3067" i="4" s="1"/>
  <c r="I3068" i="4" s="1"/>
  <c r="I3069" i="4" s="1"/>
  <c r="I3070" i="4" s="1"/>
  <c r="I3071" i="4" s="1"/>
  <c r="I3072" i="4" s="1"/>
  <c r="I3073" i="4" s="1"/>
  <c r="I3074" i="4" s="1"/>
  <c r="I3075" i="4" s="1"/>
  <c r="I3076" i="4" s="1"/>
  <c r="I3077" i="4" s="1"/>
  <c r="I3078" i="4" s="1"/>
  <c r="I3079" i="4" s="1"/>
  <c r="I3080" i="4" s="1"/>
  <c r="I3081" i="4" s="1"/>
  <c r="I3082" i="4" s="1"/>
  <c r="I3083" i="4" s="1"/>
  <c r="I3084" i="4" s="1"/>
  <c r="I3085" i="4" s="1"/>
  <c r="I3086" i="4" s="1"/>
  <c r="I3087" i="4" s="1"/>
  <c r="I3088" i="4" s="1"/>
  <c r="I3089" i="4" s="1"/>
  <c r="I3090" i="4" s="1"/>
  <c r="I3091" i="4" s="1"/>
  <c r="I3092" i="4" s="1"/>
  <c r="I3093" i="4" s="1"/>
  <c r="I3094" i="4" s="1"/>
  <c r="I3095" i="4" s="1"/>
  <c r="I3096" i="4" s="1"/>
  <c r="I3097" i="4" s="1"/>
  <c r="I3098" i="4" s="1"/>
  <c r="I3099" i="4" s="1"/>
  <c r="I3100" i="4" s="1"/>
  <c r="I3101" i="4" s="1"/>
  <c r="I3102" i="4" s="1"/>
  <c r="I3103" i="4" s="1"/>
  <c r="I3104" i="4" s="1"/>
  <c r="I3105" i="4" s="1"/>
  <c r="I3106" i="4" s="1"/>
  <c r="I3107" i="4" s="1"/>
  <c r="I3108" i="4" s="1"/>
  <c r="I3109" i="4" s="1"/>
  <c r="I3110" i="4" s="1"/>
  <c r="I3111" i="4" s="1"/>
  <c r="I3112" i="4" s="1"/>
  <c r="I3113" i="4" s="1"/>
  <c r="I3114" i="4" s="1"/>
  <c r="I3115" i="4" s="1"/>
  <c r="I3116" i="4" s="1"/>
  <c r="I3117" i="4" s="1"/>
  <c r="I3118" i="4" s="1"/>
  <c r="I3119" i="4" s="1"/>
  <c r="I3120" i="4" s="1"/>
  <c r="I3121" i="4" s="1"/>
  <c r="I3122" i="4" s="1"/>
  <c r="I3123" i="4" s="1"/>
  <c r="I3124" i="4" s="1"/>
  <c r="I3125" i="4" s="1"/>
  <c r="I3126" i="4" s="1"/>
  <c r="I3127" i="4" s="1"/>
  <c r="I3128" i="4" s="1"/>
  <c r="I3129" i="4" s="1"/>
  <c r="I3130" i="4" s="1"/>
  <c r="I3131" i="4" s="1"/>
  <c r="I3132" i="4" s="1"/>
  <c r="I3133" i="4" s="1"/>
  <c r="I3134" i="4" s="1"/>
  <c r="I3135" i="4" s="1"/>
  <c r="I3136" i="4" s="1"/>
  <c r="I3137" i="4" s="1"/>
  <c r="I3138" i="4" s="1"/>
  <c r="I3139" i="4" s="1"/>
  <c r="I3140" i="4" s="1"/>
  <c r="I3141" i="4" s="1"/>
  <c r="I3142" i="4" s="1"/>
  <c r="I3143" i="4" s="1"/>
  <c r="I3144" i="4" s="1"/>
  <c r="I3145" i="4" s="1"/>
  <c r="I3146" i="4" s="1"/>
  <c r="I3147" i="4" s="1"/>
  <c r="I3148" i="4" s="1"/>
  <c r="I3149" i="4" s="1"/>
  <c r="I3150" i="4" s="1"/>
  <c r="I3151" i="4" s="1"/>
  <c r="I3152" i="4" s="1"/>
  <c r="I3153" i="4" s="1"/>
  <c r="I3154" i="4" s="1"/>
  <c r="I3155" i="4" s="1"/>
  <c r="I3156" i="4" s="1"/>
  <c r="I3157" i="4" s="1"/>
  <c r="I3158" i="4" s="1"/>
  <c r="I3159" i="4" s="1"/>
  <c r="I3160" i="4" s="1"/>
  <c r="I3161" i="4" s="1"/>
  <c r="I3162" i="4" s="1"/>
  <c r="I3163" i="4" s="1"/>
  <c r="I3164" i="4" s="1"/>
  <c r="I3165" i="4" s="1"/>
  <c r="I3166" i="4" s="1"/>
  <c r="I3167" i="4" s="1"/>
  <c r="I3168" i="4" s="1"/>
  <c r="I3169" i="4" s="1"/>
  <c r="I3170" i="4" s="1"/>
  <c r="I3171" i="4" s="1"/>
  <c r="I3172" i="4" s="1"/>
  <c r="I3173" i="4" s="1"/>
  <c r="I3174" i="4" s="1"/>
  <c r="I3175" i="4" s="1"/>
  <c r="I3176" i="4" s="1"/>
  <c r="I3177" i="4" s="1"/>
  <c r="I3178" i="4" s="1"/>
  <c r="I3179" i="4" s="1"/>
  <c r="I3180" i="4" s="1"/>
  <c r="I3181" i="4" s="1"/>
  <c r="I3182" i="4" s="1"/>
  <c r="I3183" i="4" s="1"/>
  <c r="I3184" i="4" s="1"/>
  <c r="I3185" i="4" s="1"/>
  <c r="I3186" i="4" s="1"/>
  <c r="I3187" i="4" s="1"/>
  <c r="I3188" i="4" s="1"/>
  <c r="I3189" i="4" s="1"/>
  <c r="I3190" i="4" s="1"/>
  <c r="I3191" i="4" s="1"/>
  <c r="I3192" i="4" s="1"/>
  <c r="I3193" i="4" s="1"/>
  <c r="I3194" i="4" s="1"/>
  <c r="I3195" i="4" s="1"/>
  <c r="I3196" i="4" s="1"/>
  <c r="I3197" i="4" s="1"/>
  <c r="I3198" i="4" s="1"/>
  <c r="I3199" i="4" s="1"/>
  <c r="I3200" i="4" s="1"/>
  <c r="I3201" i="4" s="1"/>
  <c r="I3202" i="4" s="1"/>
  <c r="I3203" i="4" s="1"/>
  <c r="I3204" i="4" s="1"/>
  <c r="I3205" i="4" s="1"/>
  <c r="I3206" i="4" s="1"/>
  <c r="I3207" i="4" s="1"/>
  <c r="I3208" i="4" s="1"/>
  <c r="I3209" i="4" s="1"/>
  <c r="I3210" i="4" s="1"/>
  <c r="I3211" i="4" s="1"/>
  <c r="I3212" i="4" s="1"/>
  <c r="D162" i="9"/>
  <c r="D161" i="9"/>
  <c r="D160" i="9"/>
  <c r="D159" i="9"/>
  <c r="D158" i="9"/>
  <c r="D157" i="9"/>
  <c r="D153" i="9"/>
  <c r="D151" i="9"/>
  <c r="D150" i="9"/>
  <c r="D149" i="9"/>
  <c r="D148" i="9"/>
  <c r="D147" i="9"/>
  <c r="D146" i="9"/>
  <c r="D145" i="9"/>
  <c r="D144" i="9"/>
  <c r="D143" i="9"/>
  <c r="D142" i="9"/>
  <c r="D141" i="9"/>
  <c r="D140" i="9"/>
  <c r="D139" i="9"/>
  <c r="D138" i="9"/>
  <c r="D132" i="9"/>
  <c r="D129" i="9"/>
  <c r="D128" i="9"/>
  <c r="D127" i="9"/>
  <c r="D126" i="9"/>
  <c r="D125" i="9"/>
  <c r="D124" i="9"/>
  <c r="D120" i="9"/>
  <c r="D117" i="9"/>
  <c r="D116" i="9"/>
  <c r="D115" i="9"/>
  <c r="D114" i="9"/>
  <c r="D113" i="9"/>
  <c r="D112" i="9"/>
  <c r="D111" i="9"/>
  <c r="D110" i="9"/>
  <c r="D109" i="9"/>
  <c r="D108" i="9"/>
  <c r="D107" i="9"/>
  <c r="D106" i="9"/>
  <c r="D105" i="9"/>
  <c r="D104" i="9"/>
  <c r="D103" i="9"/>
  <c r="D98" i="9"/>
  <c r="D96" i="9"/>
  <c r="D95" i="9"/>
  <c r="D94" i="9"/>
  <c r="D93" i="9"/>
  <c r="D92" i="9"/>
  <c r="D91" i="9"/>
  <c r="D90" i="9"/>
  <c r="D89" i="9"/>
  <c r="D88" i="9"/>
  <c r="D87" i="9"/>
  <c r="D86" i="9"/>
  <c r="D85" i="9"/>
  <c r="D84" i="9"/>
  <c r="D77" i="9"/>
  <c r="D75" i="9"/>
  <c r="D74" i="9"/>
  <c r="D73" i="9"/>
  <c r="D72" i="9"/>
  <c r="D71" i="9"/>
  <c r="D70" i="9"/>
  <c r="D69" i="9"/>
  <c r="D68" i="9"/>
  <c r="D67" i="9"/>
  <c r="D66" i="9"/>
  <c r="D65" i="9"/>
  <c r="D64" i="9"/>
  <c r="D63" i="9"/>
  <c r="D62" i="9"/>
  <c r="D61" i="9"/>
  <c r="D60" i="9"/>
  <c r="D59" i="9"/>
  <c r="D58" i="9"/>
  <c r="D57" i="9"/>
  <c r="D56" i="9"/>
  <c r="D55" i="9"/>
  <c r="D54" i="9"/>
  <c r="D53" i="9"/>
  <c r="D52" i="9"/>
  <c r="D51" i="9"/>
  <c r="D50" i="9"/>
  <c r="D49" i="9"/>
  <c r="D48" i="9"/>
  <c r="D47" i="9"/>
  <c r="D46" i="9"/>
  <c r="D45" i="9"/>
  <c r="D44" i="9"/>
  <c r="D43" i="9"/>
  <c r="D42" i="9"/>
  <c r="D41" i="9"/>
  <c r="D40" i="9"/>
  <c r="D39" i="9"/>
  <c r="D38" i="9"/>
  <c r="D37" i="9"/>
  <c r="D36" i="9"/>
  <c r="D35" i="9"/>
  <c r="D34" i="9"/>
  <c r="D33" i="9"/>
  <c r="D32" i="9"/>
  <c r="D31" i="9"/>
  <c r="D30" i="9"/>
  <c r="D29" i="9"/>
  <c r="D28" i="9"/>
  <c r="D27" i="9"/>
  <c r="D26" i="9"/>
  <c r="D25" i="9"/>
  <c r="D6" i="9"/>
  <c r="D174" i="9"/>
  <c r="D173" i="9"/>
  <c r="D172" i="9"/>
  <c r="D171" i="9"/>
  <c r="D170" i="9"/>
  <c r="D165" i="9"/>
  <c r="O3006" i="4"/>
  <c r="F3006" i="4"/>
  <c r="G3006" i="4" s="1"/>
  <c r="D3006" i="4"/>
  <c r="E3006" i="4" s="1"/>
  <c r="B3006" i="4"/>
  <c r="C3006" i="4" s="1"/>
  <c r="O3005" i="4"/>
  <c r="F3005" i="4"/>
  <c r="G3005" i="4" s="1"/>
  <c r="D3005" i="4"/>
  <c r="E3005" i="4" s="1"/>
  <c r="B3005" i="4"/>
  <c r="C3005" i="4" s="1"/>
  <c r="O3004" i="4"/>
  <c r="F3004" i="4"/>
  <c r="G3004" i="4" s="1"/>
  <c r="D3004" i="4"/>
  <c r="E3004" i="4" s="1"/>
  <c r="B3004" i="4"/>
  <c r="C3004" i="4" s="1"/>
  <c r="O3003" i="4"/>
  <c r="F3003" i="4"/>
  <c r="G3003" i="4" s="1"/>
  <c r="D3003" i="4"/>
  <c r="E3003" i="4" s="1"/>
  <c r="B3003" i="4"/>
  <c r="C3003" i="4" s="1"/>
  <c r="O3002" i="4"/>
  <c r="F3002" i="4"/>
  <c r="G3002" i="4" s="1"/>
  <c r="D3002" i="4"/>
  <c r="E3002" i="4" s="1"/>
  <c r="B3002" i="4"/>
  <c r="C3002" i="4" s="1"/>
  <c r="O3001" i="4"/>
  <c r="F3001" i="4"/>
  <c r="G3001" i="4" s="1"/>
  <c r="D3001" i="4"/>
  <c r="E3001" i="4" s="1"/>
  <c r="B3001" i="4"/>
  <c r="C3001" i="4" s="1"/>
  <c r="O3000" i="4"/>
  <c r="F3000" i="4"/>
  <c r="G3000" i="4" s="1"/>
  <c r="D3000" i="4"/>
  <c r="E3000" i="4" s="1"/>
  <c r="B3000" i="4"/>
  <c r="C3000" i="4" s="1"/>
  <c r="O2999" i="4"/>
  <c r="F2999" i="4"/>
  <c r="G2999" i="4" s="1"/>
  <c r="D2999" i="4"/>
  <c r="E2999" i="4" s="1"/>
  <c r="B2999" i="4"/>
  <c r="C2999" i="4" s="1"/>
  <c r="O2998" i="4"/>
  <c r="F2998" i="4"/>
  <c r="G2998" i="4" s="1"/>
  <c r="D2998" i="4"/>
  <c r="E2998" i="4" s="1"/>
  <c r="B2998" i="4"/>
  <c r="C2998" i="4" s="1"/>
  <c r="O2997" i="4"/>
  <c r="F2997" i="4"/>
  <c r="G2997" i="4" s="1"/>
  <c r="D2997" i="4"/>
  <c r="E2997" i="4" s="1"/>
  <c r="B2997" i="4"/>
  <c r="C2997" i="4" s="1"/>
  <c r="O2996" i="4"/>
  <c r="F2996" i="4"/>
  <c r="G2996" i="4" s="1"/>
  <c r="D2996" i="4"/>
  <c r="E2996" i="4" s="1"/>
  <c r="B2996" i="4"/>
  <c r="C2996" i="4" s="1"/>
  <c r="O2995" i="4"/>
  <c r="F2995" i="4"/>
  <c r="G2995" i="4" s="1"/>
  <c r="D2995" i="4"/>
  <c r="E2995" i="4" s="1"/>
  <c r="B2995" i="4"/>
  <c r="C2995" i="4" s="1"/>
  <c r="O2994" i="4"/>
  <c r="F2994" i="4"/>
  <c r="G2994" i="4" s="1"/>
  <c r="D2994" i="4"/>
  <c r="E2994" i="4" s="1"/>
  <c r="C2994" i="4"/>
  <c r="B2994" i="4"/>
  <c r="O2993" i="4"/>
  <c r="F2993" i="4"/>
  <c r="G2993" i="4" s="1"/>
  <c r="D2993" i="4"/>
  <c r="E2993" i="4" s="1"/>
  <c r="B2993" i="4"/>
  <c r="C2993" i="4" s="1"/>
  <c r="O2992" i="4"/>
  <c r="F2992" i="4"/>
  <c r="G2992" i="4" s="1"/>
  <c r="D2992" i="4"/>
  <c r="E2992" i="4" s="1"/>
  <c r="B2992" i="4"/>
  <c r="C2992" i="4" s="1"/>
  <c r="O2991" i="4"/>
  <c r="F2991" i="4"/>
  <c r="G2991" i="4" s="1"/>
  <c r="D2991" i="4"/>
  <c r="E2991" i="4" s="1"/>
  <c r="B2991" i="4"/>
  <c r="C2991" i="4" s="1"/>
  <c r="O2990" i="4"/>
  <c r="F2990" i="4"/>
  <c r="G2990" i="4" s="1"/>
  <c r="D2990" i="4"/>
  <c r="E2990" i="4" s="1"/>
  <c r="B2990" i="4"/>
  <c r="C2990" i="4" s="1"/>
  <c r="O2989" i="4"/>
  <c r="F2989" i="4"/>
  <c r="G2989" i="4" s="1"/>
  <c r="D2989" i="4"/>
  <c r="E2989" i="4" s="1"/>
  <c r="B2989" i="4"/>
  <c r="C2989" i="4" s="1"/>
  <c r="O2988" i="4"/>
  <c r="F2988" i="4"/>
  <c r="G2988" i="4" s="1"/>
  <c r="D2988" i="4"/>
  <c r="E2988" i="4" s="1"/>
  <c r="B2988" i="4"/>
  <c r="C2988" i="4" s="1"/>
  <c r="O2987" i="4"/>
  <c r="F2987" i="4"/>
  <c r="G2987" i="4" s="1"/>
  <c r="D2987" i="4"/>
  <c r="E2987" i="4" s="1"/>
  <c r="B2987" i="4"/>
  <c r="C2987" i="4" s="1"/>
  <c r="O2986" i="4"/>
  <c r="F2986" i="4"/>
  <c r="G2986" i="4" s="1"/>
  <c r="D2986" i="4"/>
  <c r="E2986" i="4" s="1"/>
  <c r="B2986" i="4"/>
  <c r="C2986" i="4" s="1"/>
  <c r="O2985" i="4"/>
  <c r="F2985" i="4"/>
  <c r="G2985" i="4" s="1"/>
  <c r="D2985" i="4"/>
  <c r="E2985" i="4" s="1"/>
  <c r="B2985" i="4"/>
  <c r="C2985" i="4" s="1"/>
  <c r="O2984" i="4"/>
  <c r="F2984" i="4"/>
  <c r="G2984" i="4" s="1"/>
  <c r="D2984" i="4"/>
  <c r="E2984" i="4" s="1"/>
  <c r="B2984" i="4"/>
  <c r="C2984" i="4" s="1"/>
  <c r="O2983" i="4"/>
  <c r="F2983" i="4"/>
  <c r="G2983" i="4" s="1"/>
  <c r="D2983" i="4"/>
  <c r="E2983" i="4" s="1"/>
  <c r="B2983" i="4"/>
  <c r="C2983" i="4" s="1"/>
  <c r="O2982" i="4"/>
  <c r="F2982" i="4"/>
  <c r="G2982" i="4" s="1"/>
  <c r="D2982" i="4"/>
  <c r="E2982" i="4" s="1"/>
  <c r="B2982" i="4"/>
  <c r="C2982" i="4" s="1"/>
  <c r="O2981" i="4"/>
  <c r="F2981" i="4"/>
  <c r="G2981" i="4" s="1"/>
  <c r="D2981" i="4"/>
  <c r="E2981" i="4" s="1"/>
  <c r="B2981" i="4"/>
  <c r="C2981" i="4" s="1"/>
  <c r="O2980" i="4"/>
  <c r="F2980" i="4"/>
  <c r="G2980" i="4" s="1"/>
  <c r="D2980" i="4"/>
  <c r="E2980" i="4" s="1"/>
  <c r="B2980" i="4"/>
  <c r="C2980" i="4" s="1"/>
  <c r="O2979" i="4"/>
  <c r="F2979" i="4"/>
  <c r="G2979" i="4" s="1"/>
  <c r="D2979" i="4"/>
  <c r="E2979" i="4" s="1"/>
  <c r="B2979" i="4"/>
  <c r="C2979" i="4" s="1"/>
  <c r="O2978" i="4"/>
  <c r="F2978" i="4"/>
  <c r="G2978" i="4" s="1"/>
  <c r="D2978" i="4"/>
  <c r="E2978" i="4" s="1"/>
  <c r="B2978" i="4"/>
  <c r="C2978" i="4" s="1"/>
  <c r="O2977" i="4"/>
  <c r="F2977" i="4"/>
  <c r="G2977" i="4" s="1"/>
  <c r="D2977" i="4"/>
  <c r="E2977" i="4" s="1"/>
  <c r="B2977" i="4"/>
  <c r="C2977" i="4" s="1"/>
  <c r="O2976" i="4"/>
  <c r="F2976" i="4"/>
  <c r="G2976" i="4" s="1"/>
  <c r="D2976" i="4"/>
  <c r="E2976" i="4" s="1"/>
  <c r="B2976" i="4"/>
  <c r="C2976" i="4" s="1"/>
  <c r="O2975" i="4"/>
  <c r="F2975" i="4"/>
  <c r="G2975" i="4" s="1"/>
  <c r="D2975" i="4"/>
  <c r="E2975" i="4" s="1"/>
  <c r="B2975" i="4"/>
  <c r="C2975" i="4" s="1"/>
  <c r="O2974" i="4"/>
  <c r="F2974" i="4"/>
  <c r="G2974" i="4" s="1"/>
  <c r="D2974" i="4"/>
  <c r="E2974" i="4" s="1"/>
  <c r="B2974" i="4"/>
  <c r="C2974" i="4" s="1"/>
  <c r="O2973" i="4"/>
  <c r="F2973" i="4"/>
  <c r="G2973" i="4" s="1"/>
  <c r="D2973" i="4"/>
  <c r="E2973" i="4" s="1"/>
  <c r="B2973" i="4"/>
  <c r="C2973" i="4" s="1"/>
  <c r="O2972" i="4"/>
  <c r="F2972" i="4"/>
  <c r="G2972" i="4" s="1"/>
  <c r="D2972" i="4"/>
  <c r="E2972" i="4" s="1"/>
  <c r="B2972" i="4"/>
  <c r="C2972" i="4" s="1"/>
  <c r="O2971" i="4"/>
  <c r="F2971" i="4"/>
  <c r="G2971" i="4" s="1"/>
  <c r="D2971" i="4"/>
  <c r="E2971" i="4" s="1"/>
  <c r="B2971" i="4"/>
  <c r="C2971" i="4" s="1"/>
  <c r="O2970" i="4"/>
  <c r="F2970" i="4"/>
  <c r="G2970" i="4" s="1"/>
  <c r="D2970" i="4"/>
  <c r="E2970" i="4" s="1"/>
  <c r="B2970" i="4"/>
  <c r="C2970" i="4" s="1"/>
  <c r="O2969" i="4"/>
  <c r="F2969" i="4"/>
  <c r="G2969" i="4" s="1"/>
  <c r="D2969" i="4"/>
  <c r="E2969" i="4" s="1"/>
  <c r="B2969" i="4"/>
  <c r="C2969" i="4" s="1"/>
  <c r="O2968" i="4"/>
  <c r="F2968" i="4"/>
  <c r="G2968" i="4" s="1"/>
  <c r="D2968" i="4"/>
  <c r="E2968" i="4" s="1"/>
  <c r="B2968" i="4"/>
  <c r="C2968" i="4" s="1"/>
  <c r="O2967" i="4"/>
  <c r="F2967" i="4"/>
  <c r="G2967" i="4" s="1"/>
  <c r="D2967" i="4"/>
  <c r="E2967" i="4" s="1"/>
  <c r="B2967" i="4"/>
  <c r="C2967" i="4" s="1"/>
  <c r="O2966" i="4"/>
  <c r="F2966" i="4"/>
  <c r="G2966" i="4" s="1"/>
  <c r="D2966" i="4"/>
  <c r="E2966" i="4" s="1"/>
  <c r="B2966" i="4"/>
  <c r="C2966" i="4" s="1"/>
  <c r="O2965" i="4"/>
  <c r="F2965" i="4"/>
  <c r="G2965" i="4" s="1"/>
  <c r="D2965" i="4"/>
  <c r="E2965" i="4" s="1"/>
  <c r="B2965" i="4"/>
  <c r="C2965" i="4" s="1"/>
  <c r="O2964" i="4"/>
  <c r="F2964" i="4"/>
  <c r="G2964" i="4" s="1"/>
  <c r="D2964" i="4"/>
  <c r="E2964" i="4" s="1"/>
  <c r="B2964" i="4"/>
  <c r="C2964" i="4" s="1"/>
  <c r="O2963" i="4"/>
  <c r="F2963" i="4"/>
  <c r="G2963" i="4" s="1"/>
  <c r="D2963" i="4"/>
  <c r="E2963" i="4" s="1"/>
  <c r="B2963" i="4"/>
  <c r="C2963" i="4" s="1"/>
  <c r="O2962" i="4"/>
  <c r="F2962" i="4"/>
  <c r="G2962" i="4" s="1"/>
  <c r="D2962" i="4"/>
  <c r="E2962" i="4" s="1"/>
  <c r="B2962" i="4"/>
  <c r="C2962" i="4" s="1"/>
  <c r="O2961" i="4"/>
  <c r="F2961" i="4"/>
  <c r="G2961" i="4" s="1"/>
  <c r="D2961" i="4"/>
  <c r="E2961" i="4" s="1"/>
  <c r="B2961" i="4"/>
  <c r="C2961" i="4" s="1"/>
  <c r="O2960" i="4"/>
  <c r="F2960" i="4"/>
  <c r="G2960" i="4" s="1"/>
  <c r="D2960" i="4"/>
  <c r="E2960" i="4" s="1"/>
  <c r="B2960" i="4"/>
  <c r="C2960" i="4" s="1"/>
  <c r="O2959" i="4"/>
  <c r="F2959" i="4"/>
  <c r="G2959" i="4" s="1"/>
  <c r="D2959" i="4"/>
  <c r="E2959" i="4" s="1"/>
  <c r="B2959" i="4"/>
  <c r="C2959" i="4" s="1"/>
  <c r="O2958" i="4"/>
  <c r="F2958" i="4"/>
  <c r="G2958" i="4" s="1"/>
  <c r="D2958" i="4"/>
  <c r="E2958" i="4" s="1"/>
  <c r="B2958" i="4"/>
  <c r="C2958" i="4" s="1"/>
  <c r="O2957" i="4"/>
  <c r="F2957" i="4"/>
  <c r="G2957" i="4" s="1"/>
  <c r="D2957" i="4"/>
  <c r="E2957" i="4" s="1"/>
  <c r="B2957" i="4"/>
  <c r="C2957" i="4" s="1"/>
  <c r="O2956" i="4"/>
  <c r="F2956" i="4"/>
  <c r="G2956" i="4" s="1"/>
  <c r="D2956" i="4"/>
  <c r="E2956" i="4" s="1"/>
  <c r="B2956" i="4"/>
  <c r="C2956" i="4" s="1"/>
  <c r="O2955" i="4"/>
  <c r="F2955" i="4"/>
  <c r="G2955" i="4" s="1"/>
  <c r="D2955" i="4"/>
  <c r="E2955" i="4" s="1"/>
  <c r="B2955" i="4"/>
  <c r="C2955" i="4" s="1"/>
  <c r="O2954" i="4"/>
  <c r="F2954" i="4"/>
  <c r="G2954" i="4" s="1"/>
  <c r="D2954" i="4"/>
  <c r="E2954" i="4" s="1"/>
  <c r="B2954" i="4"/>
  <c r="C2954" i="4" s="1"/>
  <c r="O2953" i="4"/>
  <c r="F2953" i="4"/>
  <c r="G2953" i="4" s="1"/>
  <c r="D2953" i="4"/>
  <c r="E2953" i="4" s="1"/>
  <c r="B2953" i="4"/>
  <c r="C2953" i="4" s="1"/>
  <c r="O2952" i="4"/>
  <c r="F2952" i="4"/>
  <c r="G2952" i="4" s="1"/>
  <c r="D2952" i="4"/>
  <c r="E2952" i="4" s="1"/>
  <c r="B2952" i="4"/>
  <c r="C2952" i="4" s="1"/>
  <c r="O2951" i="4"/>
  <c r="F2951" i="4"/>
  <c r="G2951" i="4" s="1"/>
  <c r="D2951" i="4"/>
  <c r="E2951" i="4" s="1"/>
  <c r="B2951" i="4"/>
  <c r="C2951" i="4" s="1"/>
  <c r="O2950" i="4"/>
  <c r="F2950" i="4"/>
  <c r="G2950" i="4" s="1"/>
  <c r="D2950" i="4"/>
  <c r="E2950" i="4" s="1"/>
  <c r="B2950" i="4"/>
  <c r="C2950" i="4" s="1"/>
  <c r="O2949" i="4"/>
  <c r="F2949" i="4"/>
  <c r="G2949" i="4" s="1"/>
  <c r="D2949" i="4"/>
  <c r="E2949" i="4" s="1"/>
  <c r="B2949" i="4"/>
  <c r="C2949" i="4" s="1"/>
  <c r="O2948" i="4"/>
  <c r="F2948" i="4"/>
  <c r="G2948" i="4" s="1"/>
  <c r="D2948" i="4"/>
  <c r="E2948" i="4" s="1"/>
  <c r="B2948" i="4"/>
  <c r="C2948" i="4" s="1"/>
  <c r="O2947" i="4"/>
  <c r="F2947" i="4"/>
  <c r="G2947" i="4" s="1"/>
  <c r="D2947" i="4"/>
  <c r="E2947" i="4" s="1"/>
  <c r="B2947" i="4"/>
  <c r="C2947" i="4" s="1"/>
  <c r="O2946" i="4"/>
  <c r="F2946" i="4"/>
  <c r="G2946" i="4" s="1"/>
  <c r="D2946" i="4"/>
  <c r="E2946" i="4" s="1"/>
  <c r="B2946" i="4"/>
  <c r="C2946" i="4" s="1"/>
  <c r="O2945" i="4"/>
  <c r="F2945" i="4"/>
  <c r="G2945" i="4" s="1"/>
  <c r="D2945" i="4"/>
  <c r="E2945" i="4" s="1"/>
  <c r="B2945" i="4"/>
  <c r="C2945" i="4" s="1"/>
  <c r="O2944" i="4"/>
  <c r="F2944" i="4"/>
  <c r="G2944" i="4" s="1"/>
  <c r="D2944" i="4"/>
  <c r="E2944" i="4" s="1"/>
  <c r="B2944" i="4"/>
  <c r="C2944" i="4" s="1"/>
  <c r="O2943" i="4"/>
  <c r="F2943" i="4"/>
  <c r="G2943" i="4" s="1"/>
  <c r="D2943" i="4"/>
  <c r="E2943" i="4" s="1"/>
  <c r="B2943" i="4"/>
  <c r="C2943" i="4" s="1"/>
  <c r="O2942" i="4"/>
  <c r="F2942" i="4"/>
  <c r="G2942" i="4" s="1"/>
  <c r="D2942" i="4"/>
  <c r="E2942" i="4" s="1"/>
  <c r="B2942" i="4"/>
  <c r="C2942" i="4" s="1"/>
  <c r="O2941" i="4"/>
  <c r="F2941" i="4"/>
  <c r="G2941" i="4" s="1"/>
  <c r="D2941" i="4"/>
  <c r="E2941" i="4" s="1"/>
  <c r="B2941" i="4"/>
  <c r="C2941" i="4" s="1"/>
  <c r="O2940" i="4"/>
  <c r="F2940" i="4"/>
  <c r="G2940" i="4" s="1"/>
  <c r="D2940" i="4"/>
  <c r="E2940" i="4" s="1"/>
  <c r="B2940" i="4"/>
  <c r="C2940" i="4" s="1"/>
  <c r="O2939" i="4"/>
  <c r="F2939" i="4"/>
  <c r="G2939" i="4" s="1"/>
  <c r="D2939" i="4"/>
  <c r="E2939" i="4" s="1"/>
  <c r="B2939" i="4"/>
  <c r="C2939" i="4" s="1"/>
  <c r="O2938" i="4"/>
  <c r="F2938" i="4"/>
  <c r="G2938" i="4" s="1"/>
  <c r="D2938" i="4"/>
  <c r="E2938" i="4" s="1"/>
  <c r="B2938" i="4"/>
  <c r="C2938" i="4" s="1"/>
  <c r="O2937" i="4"/>
  <c r="F2937" i="4"/>
  <c r="G2937" i="4" s="1"/>
  <c r="D2937" i="4"/>
  <c r="E2937" i="4" s="1"/>
  <c r="B2937" i="4"/>
  <c r="C2937" i="4" s="1"/>
  <c r="O2936" i="4"/>
  <c r="F2936" i="4"/>
  <c r="G2936" i="4" s="1"/>
  <c r="D2936" i="4"/>
  <c r="E2936" i="4" s="1"/>
  <c r="B2936" i="4"/>
  <c r="C2936" i="4" s="1"/>
  <c r="O2935" i="4"/>
  <c r="F2935" i="4"/>
  <c r="G2935" i="4" s="1"/>
  <c r="D2935" i="4"/>
  <c r="E2935" i="4" s="1"/>
  <c r="B2935" i="4"/>
  <c r="C2935" i="4" s="1"/>
  <c r="O2934" i="4"/>
  <c r="F2934" i="4"/>
  <c r="G2934" i="4" s="1"/>
  <c r="D2934" i="4"/>
  <c r="E2934" i="4" s="1"/>
  <c r="B2934" i="4"/>
  <c r="C2934" i="4" s="1"/>
  <c r="O2933" i="4"/>
  <c r="F2933" i="4"/>
  <c r="G2933" i="4" s="1"/>
  <c r="D2933" i="4"/>
  <c r="E2933" i="4" s="1"/>
  <c r="B2933" i="4"/>
  <c r="C2933" i="4" s="1"/>
  <c r="O2932" i="4"/>
  <c r="F2932" i="4"/>
  <c r="G2932" i="4" s="1"/>
  <c r="D2932" i="4"/>
  <c r="E2932" i="4" s="1"/>
  <c r="B2932" i="4"/>
  <c r="C2932" i="4" s="1"/>
  <c r="O2931" i="4"/>
  <c r="F2931" i="4"/>
  <c r="G2931" i="4" s="1"/>
  <c r="D2931" i="4"/>
  <c r="E2931" i="4" s="1"/>
  <c r="B2931" i="4"/>
  <c r="C2931" i="4" s="1"/>
  <c r="O2930" i="4"/>
  <c r="F2930" i="4"/>
  <c r="G2930" i="4" s="1"/>
  <c r="D2930" i="4"/>
  <c r="E2930" i="4" s="1"/>
  <c r="B2930" i="4"/>
  <c r="C2930" i="4" s="1"/>
  <c r="O2929" i="4"/>
  <c r="F2929" i="4"/>
  <c r="G2929" i="4" s="1"/>
  <c r="D2929" i="4"/>
  <c r="E2929" i="4" s="1"/>
  <c r="B2929" i="4"/>
  <c r="C2929" i="4" s="1"/>
  <c r="O2928" i="4"/>
  <c r="F2928" i="4"/>
  <c r="G2928" i="4" s="1"/>
  <c r="D2928" i="4"/>
  <c r="E2928" i="4" s="1"/>
  <c r="C2928" i="4"/>
  <c r="B2928" i="4"/>
  <c r="O2927" i="4"/>
  <c r="F2927" i="4"/>
  <c r="G2927" i="4" s="1"/>
  <c r="E2927" i="4"/>
  <c r="D2927" i="4"/>
  <c r="B2927" i="4"/>
  <c r="C2927" i="4" s="1"/>
  <c r="O2926" i="4"/>
  <c r="F2926" i="4"/>
  <c r="G2926" i="4" s="1"/>
  <c r="D2926" i="4"/>
  <c r="E2926" i="4" s="1"/>
  <c r="B2926" i="4"/>
  <c r="C2926" i="4" s="1"/>
  <c r="O2925" i="4"/>
  <c r="F2925" i="4"/>
  <c r="G2925" i="4" s="1"/>
  <c r="D2925" i="4"/>
  <c r="E2925" i="4" s="1"/>
  <c r="B2925" i="4"/>
  <c r="C2925" i="4" s="1"/>
  <c r="O2924" i="4"/>
  <c r="F2924" i="4"/>
  <c r="G2924" i="4" s="1"/>
  <c r="D2924" i="4"/>
  <c r="E2924" i="4" s="1"/>
  <c r="B2924" i="4"/>
  <c r="C2924" i="4" s="1"/>
  <c r="O2923" i="4"/>
  <c r="F2923" i="4"/>
  <c r="G2923" i="4" s="1"/>
  <c r="D2923" i="4"/>
  <c r="E2923" i="4" s="1"/>
  <c r="B2923" i="4"/>
  <c r="C2923" i="4" s="1"/>
  <c r="O2922" i="4"/>
  <c r="F2922" i="4"/>
  <c r="G2922" i="4" s="1"/>
  <c r="D2922" i="4"/>
  <c r="E2922" i="4" s="1"/>
  <c r="B2922" i="4"/>
  <c r="C2922" i="4" s="1"/>
  <c r="O2921" i="4"/>
  <c r="F2921" i="4"/>
  <c r="G2921" i="4" s="1"/>
  <c r="D2921" i="4"/>
  <c r="E2921" i="4" s="1"/>
  <c r="B2921" i="4"/>
  <c r="C2921" i="4" s="1"/>
  <c r="O2920" i="4"/>
  <c r="F2920" i="4"/>
  <c r="G2920" i="4" s="1"/>
  <c r="D2920" i="4"/>
  <c r="E2920" i="4" s="1"/>
  <c r="B2920" i="4"/>
  <c r="C2920" i="4" s="1"/>
  <c r="O2919" i="4"/>
  <c r="F2919" i="4"/>
  <c r="G2919" i="4" s="1"/>
  <c r="D2919" i="4"/>
  <c r="E2919" i="4" s="1"/>
  <c r="B2919" i="4"/>
  <c r="C2919" i="4" s="1"/>
  <c r="O2918" i="4"/>
  <c r="F2918" i="4"/>
  <c r="G2918" i="4" s="1"/>
  <c r="D2918" i="4"/>
  <c r="E2918" i="4" s="1"/>
  <c r="B2918" i="4"/>
  <c r="C2918" i="4" s="1"/>
  <c r="O2917" i="4"/>
  <c r="F2917" i="4"/>
  <c r="G2917" i="4" s="1"/>
  <c r="D2917" i="4"/>
  <c r="E2917" i="4" s="1"/>
  <c r="B2917" i="4"/>
  <c r="C2917" i="4" s="1"/>
  <c r="O2916" i="4"/>
  <c r="F2916" i="4"/>
  <c r="G2916" i="4" s="1"/>
  <c r="D2916" i="4"/>
  <c r="E2916" i="4" s="1"/>
  <c r="B2916" i="4"/>
  <c r="C2916" i="4" s="1"/>
  <c r="O2915" i="4"/>
  <c r="F2915" i="4"/>
  <c r="G2915" i="4" s="1"/>
  <c r="D2915" i="4"/>
  <c r="E2915" i="4" s="1"/>
  <c r="B2915" i="4"/>
  <c r="C2915" i="4" s="1"/>
  <c r="O2914" i="4"/>
  <c r="F2914" i="4"/>
  <c r="G2914" i="4" s="1"/>
  <c r="D2914" i="4"/>
  <c r="E2914" i="4" s="1"/>
  <c r="B2914" i="4"/>
  <c r="C2914" i="4" s="1"/>
  <c r="O2913" i="4"/>
  <c r="F2913" i="4"/>
  <c r="G2913" i="4" s="1"/>
  <c r="D2913" i="4"/>
  <c r="E2913" i="4" s="1"/>
  <c r="B2913" i="4"/>
  <c r="C2913" i="4" s="1"/>
  <c r="O2912" i="4"/>
  <c r="F2912" i="4"/>
  <c r="G2912" i="4" s="1"/>
  <c r="D2912" i="4"/>
  <c r="E2912" i="4" s="1"/>
  <c r="B2912" i="4"/>
  <c r="C2912" i="4" s="1"/>
  <c r="O2911" i="4"/>
  <c r="F2911" i="4"/>
  <c r="G2911" i="4" s="1"/>
  <c r="D2911" i="4"/>
  <c r="E2911" i="4" s="1"/>
  <c r="B2911" i="4"/>
  <c r="C2911" i="4" s="1"/>
  <c r="O2910" i="4"/>
  <c r="F2910" i="4"/>
  <c r="G2910" i="4" s="1"/>
  <c r="D2910" i="4"/>
  <c r="E2910" i="4" s="1"/>
  <c r="B2910" i="4"/>
  <c r="C2910" i="4" s="1"/>
  <c r="O2909" i="4"/>
  <c r="F2909" i="4"/>
  <c r="G2909" i="4" s="1"/>
  <c r="D2909" i="4"/>
  <c r="E2909" i="4" s="1"/>
  <c r="B2909" i="4"/>
  <c r="C2909" i="4" s="1"/>
  <c r="O2908" i="4"/>
  <c r="F2908" i="4"/>
  <c r="G2908" i="4" s="1"/>
  <c r="D2908" i="4"/>
  <c r="E2908" i="4" s="1"/>
  <c r="B2908" i="4"/>
  <c r="C2908" i="4" s="1"/>
  <c r="O2907" i="4"/>
  <c r="F2907" i="4"/>
  <c r="G2907" i="4" s="1"/>
  <c r="D2907" i="4"/>
  <c r="E2907" i="4" s="1"/>
  <c r="B2907" i="4"/>
  <c r="C2907" i="4" s="1"/>
  <c r="O2906" i="4"/>
  <c r="F2906" i="4"/>
  <c r="G2906" i="4" s="1"/>
  <c r="D2906" i="4"/>
  <c r="E2906" i="4" s="1"/>
  <c r="B2906" i="4"/>
  <c r="C2906" i="4" s="1"/>
  <c r="O2905" i="4"/>
  <c r="F2905" i="4"/>
  <c r="G2905" i="4" s="1"/>
  <c r="D2905" i="4"/>
  <c r="E2905" i="4" s="1"/>
  <c r="B2905" i="4"/>
  <c r="C2905" i="4" s="1"/>
  <c r="O2904" i="4"/>
  <c r="F2904" i="4"/>
  <c r="G2904" i="4" s="1"/>
  <c r="D2904" i="4"/>
  <c r="E2904" i="4" s="1"/>
  <c r="B2904" i="4"/>
  <c r="C2904" i="4" s="1"/>
  <c r="O2903" i="4"/>
  <c r="F2903" i="4"/>
  <c r="G2903" i="4" s="1"/>
  <c r="D2903" i="4"/>
  <c r="E2903" i="4" s="1"/>
  <c r="B2903" i="4"/>
  <c r="C2903" i="4" s="1"/>
  <c r="O2902" i="4"/>
  <c r="F2902" i="4"/>
  <c r="G2902" i="4" s="1"/>
  <c r="D2902" i="4"/>
  <c r="E2902" i="4" s="1"/>
  <c r="B2902" i="4"/>
  <c r="C2902" i="4" s="1"/>
  <c r="O2901" i="4"/>
  <c r="F2901" i="4"/>
  <c r="G2901" i="4" s="1"/>
  <c r="D2901" i="4"/>
  <c r="E2901" i="4" s="1"/>
  <c r="B2901" i="4"/>
  <c r="C2901" i="4" s="1"/>
  <c r="O2900" i="4"/>
  <c r="F2900" i="4"/>
  <c r="G2900" i="4" s="1"/>
  <c r="D2900" i="4"/>
  <c r="E2900" i="4" s="1"/>
  <c r="B2900" i="4"/>
  <c r="C2900" i="4" s="1"/>
  <c r="O2899" i="4"/>
  <c r="F2899" i="4"/>
  <c r="G2899" i="4" s="1"/>
  <c r="D2899" i="4"/>
  <c r="E2899" i="4" s="1"/>
  <c r="B2899" i="4"/>
  <c r="C2899" i="4" s="1"/>
  <c r="O2898" i="4"/>
  <c r="F2898" i="4"/>
  <c r="G2898" i="4" s="1"/>
  <c r="D2898" i="4"/>
  <c r="E2898" i="4" s="1"/>
  <c r="B2898" i="4"/>
  <c r="C2898" i="4" s="1"/>
  <c r="O2897" i="4"/>
  <c r="F2897" i="4"/>
  <c r="G2897" i="4" s="1"/>
  <c r="D2897" i="4"/>
  <c r="E2897" i="4" s="1"/>
  <c r="B2897" i="4"/>
  <c r="C2897" i="4" s="1"/>
  <c r="O2896" i="4"/>
  <c r="F2896" i="4"/>
  <c r="G2896" i="4" s="1"/>
  <c r="D2896" i="4"/>
  <c r="E2896" i="4" s="1"/>
  <c r="B2896" i="4"/>
  <c r="C2896" i="4" s="1"/>
  <c r="O2895" i="4"/>
  <c r="F2895" i="4"/>
  <c r="G2895" i="4" s="1"/>
  <c r="D2895" i="4"/>
  <c r="E2895" i="4" s="1"/>
  <c r="B2895" i="4"/>
  <c r="C2895" i="4" s="1"/>
  <c r="O2894" i="4"/>
  <c r="F2894" i="4"/>
  <c r="G2894" i="4" s="1"/>
  <c r="D2894" i="4"/>
  <c r="E2894" i="4" s="1"/>
  <c r="B2894" i="4"/>
  <c r="C2894" i="4" s="1"/>
  <c r="O2893" i="4"/>
  <c r="F2893" i="4"/>
  <c r="G2893" i="4" s="1"/>
  <c r="D2893" i="4"/>
  <c r="E2893" i="4" s="1"/>
  <c r="B2893" i="4"/>
  <c r="C2893" i="4" s="1"/>
  <c r="O2892" i="4"/>
  <c r="F2892" i="4"/>
  <c r="G2892" i="4" s="1"/>
  <c r="D2892" i="4"/>
  <c r="E2892" i="4" s="1"/>
  <c r="B2892" i="4"/>
  <c r="C2892" i="4" s="1"/>
  <c r="O2891" i="4"/>
  <c r="F2891" i="4"/>
  <c r="G2891" i="4" s="1"/>
  <c r="D2891" i="4"/>
  <c r="E2891" i="4" s="1"/>
  <c r="B2891" i="4"/>
  <c r="C2891" i="4" s="1"/>
  <c r="O2890" i="4"/>
  <c r="F2890" i="4"/>
  <c r="G2890" i="4" s="1"/>
  <c r="D2890" i="4"/>
  <c r="E2890" i="4" s="1"/>
  <c r="B2890" i="4"/>
  <c r="C2890" i="4" s="1"/>
  <c r="O2889" i="4"/>
  <c r="F2889" i="4"/>
  <c r="G2889" i="4" s="1"/>
  <c r="D2889" i="4"/>
  <c r="E2889" i="4" s="1"/>
  <c r="B2889" i="4"/>
  <c r="C2889" i="4" s="1"/>
  <c r="O2888" i="4"/>
  <c r="F2888" i="4"/>
  <c r="G2888" i="4" s="1"/>
  <c r="D2888" i="4"/>
  <c r="E2888" i="4" s="1"/>
  <c r="B2888" i="4"/>
  <c r="C2888" i="4" s="1"/>
  <c r="O2887" i="4"/>
  <c r="F2887" i="4"/>
  <c r="G2887" i="4" s="1"/>
  <c r="D2887" i="4"/>
  <c r="E2887" i="4" s="1"/>
  <c r="B2887" i="4"/>
  <c r="C2887" i="4" s="1"/>
  <c r="O2886" i="4"/>
  <c r="F2886" i="4"/>
  <c r="G2886" i="4" s="1"/>
  <c r="D2886" i="4"/>
  <c r="E2886" i="4" s="1"/>
  <c r="B2886" i="4"/>
  <c r="C2886" i="4" s="1"/>
  <c r="O2885" i="4"/>
  <c r="F2885" i="4"/>
  <c r="G2885" i="4" s="1"/>
  <c r="D2885" i="4"/>
  <c r="E2885" i="4" s="1"/>
  <c r="B2885" i="4"/>
  <c r="C2885" i="4" s="1"/>
  <c r="O2884" i="4"/>
  <c r="F2884" i="4"/>
  <c r="G2884" i="4" s="1"/>
  <c r="D2884" i="4"/>
  <c r="E2884" i="4" s="1"/>
  <c r="B2884" i="4"/>
  <c r="C2884" i="4" s="1"/>
  <c r="O2883" i="4"/>
  <c r="F2883" i="4"/>
  <c r="G2883" i="4" s="1"/>
  <c r="D2883" i="4"/>
  <c r="E2883" i="4" s="1"/>
  <c r="B2883" i="4"/>
  <c r="C2883" i="4" s="1"/>
  <c r="O2882" i="4"/>
  <c r="F2882" i="4"/>
  <c r="G2882" i="4" s="1"/>
  <c r="D2882" i="4"/>
  <c r="E2882" i="4" s="1"/>
  <c r="B2882" i="4"/>
  <c r="C2882" i="4" s="1"/>
  <c r="O2881" i="4"/>
  <c r="F2881" i="4"/>
  <c r="G2881" i="4" s="1"/>
  <c r="D2881" i="4"/>
  <c r="E2881" i="4" s="1"/>
  <c r="B2881" i="4"/>
  <c r="C2881" i="4" s="1"/>
  <c r="O2880" i="4"/>
  <c r="F2880" i="4"/>
  <c r="G2880" i="4" s="1"/>
  <c r="D2880" i="4"/>
  <c r="E2880" i="4" s="1"/>
  <c r="B2880" i="4"/>
  <c r="C2880" i="4" s="1"/>
  <c r="O2879" i="4"/>
  <c r="F2879" i="4"/>
  <c r="G2879" i="4" s="1"/>
  <c r="D2879" i="4"/>
  <c r="E2879" i="4" s="1"/>
  <c r="C2879" i="4"/>
  <c r="B2879" i="4"/>
  <c r="O2878" i="4"/>
  <c r="F2878" i="4"/>
  <c r="G2878" i="4" s="1"/>
  <c r="D2878" i="4"/>
  <c r="E2878" i="4" s="1"/>
  <c r="B2878" i="4"/>
  <c r="C2878" i="4" s="1"/>
  <c r="O2877" i="4"/>
  <c r="F2877" i="4"/>
  <c r="G2877" i="4" s="1"/>
  <c r="D2877" i="4"/>
  <c r="E2877" i="4" s="1"/>
  <c r="B2877" i="4"/>
  <c r="C2877" i="4" s="1"/>
  <c r="O2876" i="4"/>
  <c r="F2876" i="4"/>
  <c r="G2876" i="4" s="1"/>
  <c r="D2876" i="4"/>
  <c r="E2876" i="4" s="1"/>
  <c r="B2876" i="4"/>
  <c r="C2876" i="4" s="1"/>
  <c r="O2875" i="4"/>
  <c r="F2875" i="4"/>
  <c r="G2875" i="4" s="1"/>
  <c r="D2875" i="4"/>
  <c r="E2875" i="4" s="1"/>
  <c r="B2875" i="4"/>
  <c r="C2875" i="4" s="1"/>
  <c r="O2874" i="4"/>
  <c r="F2874" i="4"/>
  <c r="G2874" i="4" s="1"/>
  <c r="D2874" i="4"/>
  <c r="E2874" i="4" s="1"/>
  <c r="B2874" i="4"/>
  <c r="C2874" i="4" s="1"/>
  <c r="O2873" i="4"/>
  <c r="F2873" i="4"/>
  <c r="G2873" i="4" s="1"/>
  <c r="D2873" i="4"/>
  <c r="E2873" i="4" s="1"/>
  <c r="B2873" i="4"/>
  <c r="C2873" i="4" s="1"/>
  <c r="O2872" i="4"/>
  <c r="F2872" i="4"/>
  <c r="G2872" i="4" s="1"/>
  <c r="D2872" i="4"/>
  <c r="E2872" i="4" s="1"/>
  <c r="B2872" i="4"/>
  <c r="C2872" i="4" s="1"/>
  <c r="O2871" i="4"/>
  <c r="F2871" i="4"/>
  <c r="G2871" i="4" s="1"/>
  <c r="D2871" i="4"/>
  <c r="E2871" i="4" s="1"/>
  <c r="B2871" i="4"/>
  <c r="C2871" i="4" s="1"/>
  <c r="O2870" i="4"/>
  <c r="F2870" i="4"/>
  <c r="G2870" i="4" s="1"/>
  <c r="D2870" i="4"/>
  <c r="E2870" i="4" s="1"/>
  <c r="B2870" i="4"/>
  <c r="C2870" i="4" s="1"/>
  <c r="O2869" i="4"/>
  <c r="F2869" i="4"/>
  <c r="G2869" i="4" s="1"/>
  <c r="D2869" i="4"/>
  <c r="E2869" i="4" s="1"/>
  <c r="B2869" i="4"/>
  <c r="C2869" i="4" s="1"/>
  <c r="O2868" i="4"/>
  <c r="F2868" i="4"/>
  <c r="G2868" i="4" s="1"/>
  <c r="D2868" i="4"/>
  <c r="E2868" i="4" s="1"/>
  <c r="B2868" i="4"/>
  <c r="C2868" i="4" s="1"/>
  <c r="O2867" i="4"/>
  <c r="F2867" i="4"/>
  <c r="G2867" i="4" s="1"/>
  <c r="D2867" i="4"/>
  <c r="E2867" i="4" s="1"/>
  <c r="B2867" i="4"/>
  <c r="C2867" i="4" s="1"/>
  <c r="O2866" i="4"/>
  <c r="F2866" i="4"/>
  <c r="G2866" i="4" s="1"/>
  <c r="D2866" i="4"/>
  <c r="E2866" i="4" s="1"/>
  <c r="B2866" i="4"/>
  <c r="C2866" i="4" s="1"/>
  <c r="O2865" i="4"/>
  <c r="F2865" i="4"/>
  <c r="G2865" i="4" s="1"/>
  <c r="D2865" i="4"/>
  <c r="E2865" i="4" s="1"/>
  <c r="B2865" i="4"/>
  <c r="C2865" i="4" s="1"/>
  <c r="O2864" i="4"/>
  <c r="F2864" i="4"/>
  <c r="G2864" i="4" s="1"/>
  <c r="D2864" i="4"/>
  <c r="E2864" i="4" s="1"/>
  <c r="B2864" i="4"/>
  <c r="C2864" i="4" s="1"/>
  <c r="O2863" i="4"/>
  <c r="F2863" i="4"/>
  <c r="G2863" i="4" s="1"/>
  <c r="D2863" i="4"/>
  <c r="E2863" i="4" s="1"/>
  <c r="B2863" i="4"/>
  <c r="C2863" i="4" s="1"/>
  <c r="O2862" i="4"/>
  <c r="F2862" i="4"/>
  <c r="G2862" i="4" s="1"/>
  <c r="E2862" i="4"/>
  <c r="D2862" i="4"/>
  <c r="B2862" i="4"/>
  <c r="C2862" i="4" s="1"/>
  <c r="O2861" i="4"/>
  <c r="F2861" i="4"/>
  <c r="G2861" i="4" s="1"/>
  <c r="D2861" i="4"/>
  <c r="E2861" i="4" s="1"/>
  <c r="B2861" i="4"/>
  <c r="C2861" i="4" s="1"/>
  <c r="O2860" i="4"/>
  <c r="F2860" i="4"/>
  <c r="G2860" i="4" s="1"/>
  <c r="D2860" i="4"/>
  <c r="E2860" i="4" s="1"/>
  <c r="B2860" i="4"/>
  <c r="C2860" i="4" s="1"/>
  <c r="O2859" i="4"/>
  <c r="F2859" i="4"/>
  <c r="G2859" i="4" s="1"/>
  <c r="D2859" i="4"/>
  <c r="E2859" i="4" s="1"/>
  <c r="B2859" i="4"/>
  <c r="C2859" i="4" s="1"/>
  <c r="O2858" i="4"/>
  <c r="F2858" i="4"/>
  <c r="G2858" i="4" s="1"/>
  <c r="D2858" i="4"/>
  <c r="E2858" i="4" s="1"/>
  <c r="B2858" i="4"/>
  <c r="C2858" i="4" s="1"/>
  <c r="O2857" i="4"/>
  <c r="F2857" i="4"/>
  <c r="G2857" i="4" s="1"/>
  <c r="D2857" i="4"/>
  <c r="E2857" i="4" s="1"/>
  <c r="B2857" i="4"/>
  <c r="C2857" i="4" s="1"/>
  <c r="O2856" i="4"/>
  <c r="F2856" i="4"/>
  <c r="G2856" i="4" s="1"/>
  <c r="D2856" i="4"/>
  <c r="E2856" i="4" s="1"/>
  <c r="B2856" i="4"/>
  <c r="C2856" i="4" s="1"/>
  <c r="O2855" i="4"/>
  <c r="F2855" i="4"/>
  <c r="G2855" i="4" s="1"/>
  <c r="D2855" i="4"/>
  <c r="E2855" i="4" s="1"/>
  <c r="B2855" i="4"/>
  <c r="C2855" i="4" s="1"/>
  <c r="O2854" i="4"/>
  <c r="F2854" i="4"/>
  <c r="G2854" i="4" s="1"/>
  <c r="D2854" i="4"/>
  <c r="E2854" i="4" s="1"/>
  <c r="B2854" i="4"/>
  <c r="C2854" i="4" s="1"/>
  <c r="O2853" i="4"/>
  <c r="F2853" i="4"/>
  <c r="G2853" i="4" s="1"/>
  <c r="D2853" i="4"/>
  <c r="E2853" i="4" s="1"/>
  <c r="B2853" i="4"/>
  <c r="C2853" i="4" s="1"/>
  <c r="O2852" i="4"/>
  <c r="F2852" i="4"/>
  <c r="G2852" i="4" s="1"/>
  <c r="D2852" i="4"/>
  <c r="E2852" i="4" s="1"/>
  <c r="B2852" i="4"/>
  <c r="C2852" i="4" s="1"/>
  <c r="O2851" i="4"/>
  <c r="F2851" i="4"/>
  <c r="G2851" i="4" s="1"/>
  <c r="D2851" i="4"/>
  <c r="E2851" i="4" s="1"/>
  <c r="B2851" i="4"/>
  <c r="C2851" i="4" s="1"/>
  <c r="O2850" i="4"/>
  <c r="F2850" i="4"/>
  <c r="G2850" i="4" s="1"/>
  <c r="D2850" i="4"/>
  <c r="E2850" i="4" s="1"/>
  <c r="B2850" i="4"/>
  <c r="C2850" i="4" s="1"/>
  <c r="O2849" i="4"/>
  <c r="F2849" i="4"/>
  <c r="G2849" i="4" s="1"/>
  <c r="D2849" i="4"/>
  <c r="E2849" i="4" s="1"/>
  <c r="B2849" i="4"/>
  <c r="C2849" i="4" s="1"/>
  <c r="O2848" i="4"/>
  <c r="F2848" i="4"/>
  <c r="G2848" i="4" s="1"/>
  <c r="D2848" i="4"/>
  <c r="E2848" i="4" s="1"/>
  <c r="B2848" i="4"/>
  <c r="C2848" i="4" s="1"/>
  <c r="O2847" i="4"/>
  <c r="F2847" i="4"/>
  <c r="G2847" i="4" s="1"/>
  <c r="D2847" i="4"/>
  <c r="E2847" i="4" s="1"/>
  <c r="B2847" i="4"/>
  <c r="C2847" i="4" s="1"/>
  <c r="O2846" i="4"/>
  <c r="F2846" i="4"/>
  <c r="G2846" i="4" s="1"/>
  <c r="D2846" i="4"/>
  <c r="E2846" i="4" s="1"/>
  <c r="B2846" i="4"/>
  <c r="C2846" i="4" s="1"/>
  <c r="O2845" i="4"/>
  <c r="F2845" i="4"/>
  <c r="G2845" i="4" s="1"/>
  <c r="D2845" i="4"/>
  <c r="E2845" i="4" s="1"/>
  <c r="B2845" i="4"/>
  <c r="C2845" i="4" s="1"/>
  <c r="O2844" i="4"/>
  <c r="F2844" i="4"/>
  <c r="G2844" i="4" s="1"/>
  <c r="D2844" i="4"/>
  <c r="E2844" i="4" s="1"/>
  <c r="B2844" i="4"/>
  <c r="C2844" i="4" s="1"/>
  <c r="O2843" i="4"/>
  <c r="F2843" i="4"/>
  <c r="G2843" i="4" s="1"/>
  <c r="D2843" i="4"/>
  <c r="E2843" i="4" s="1"/>
  <c r="B2843" i="4"/>
  <c r="C2843" i="4" s="1"/>
  <c r="O2842" i="4"/>
  <c r="F2842" i="4"/>
  <c r="G2842" i="4" s="1"/>
  <c r="D2842" i="4"/>
  <c r="E2842" i="4" s="1"/>
  <c r="B2842" i="4"/>
  <c r="C2842" i="4" s="1"/>
  <c r="O2841" i="4"/>
  <c r="F2841" i="4"/>
  <c r="G2841" i="4" s="1"/>
  <c r="D2841" i="4"/>
  <c r="E2841" i="4" s="1"/>
  <c r="B2841" i="4"/>
  <c r="C2841" i="4" s="1"/>
  <c r="O2840" i="4"/>
  <c r="F2840" i="4"/>
  <c r="G2840" i="4" s="1"/>
  <c r="D2840" i="4"/>
  <c r="E2840" i="4" s="1"/>
  <c r="B2840" i="4"/>
  <c r="C2840" i="4" s="1"/>
  <c r="O2839" i="4"/>
  <c r="F2839" i="4"/>
  <c r="G2839" i="4" s="1"/>
  <c r="D2839" i="4"/>
  <c r="E2839" i="4" s="1"/>
  <c r="B2839" i="4"/>
  <c r="C2839" i="4" s="1"/>
  <c r="O2838" i="4"/>
  <c r="F2838" i="4"/>
  <c r="G2838" i="4" s="1"/>
  <c r="D2838" i="4"/>
  <c r="E2838" i="4" s="1"/>
  <c r="B2838" i="4"/>
  <c r="C2838" i="4" s="1"/>
  <c r="O2837" i="4"/>
  <c r="F2837" i="4"/>
  <c r="G2837" i="4" s="1"/>
  <c r="D2837" i="4"/>
  <c r="E2837" i="4" s="1"/>
  <c r="B2837" i="4"/>
  <c r="C2837" i="4" s="1"/>
  <c r="O2836" i="4"/>
  <c r="F2836" i="4"/>
  <c r="G2836" i="4" s="1"/>
  <c r="D2836" i="4"/>
  <c r="E2836" i="4" s="1"/>
  <c r="B2836" i="4"/>
  <c r="C2836" i="4" s="1"/>
  <c r="O2835" i="4"/>
  <c r="F2835" i="4"/>
  <c r="G2835" i="4" s="1"/>
  <c r="D2835" i="4"/>
  <c r="E2835" i="4" s="1"/>
  <c r="B2835" i="4"/>
  <c r="C2835" i="4" s="1"/>
  <c r="O2834" i="4"/>
  <c r="F2834" i="4"/>
  <c r="G2834" i="4" s="1"/>
  <c r="D2834" i="4"/>
  <c r="E2834" i="4" s="1"/>
  <c r="B2834" i="4"/>
  <c r="C2834" i="4" s="1"/>
  <c r="O2833" i="4"/>
  <c r="F2833" i="4"/>
  <c r="G2833" i="4" s="1"/>
  <c r="D2833" i="4"/>
  <c r="E2833" i="4" s="1"/>
  <c r="B2833" i="4"/>
  <c r="C2833" i="4" s="1"/>
  <c r="O2832" i="4"/>
  <c r="F2832" i="4"/>
  <c r="G2832" i="4" s="1"/>
  <c r="D2832" i="4"/>
  <c r="E2832" i="4" s="1"/>
  <c r="B2832" i="4"/>
  <c r="C2832" i="4" s="1"/>
  <c r="O2831" i="4"/>
  <c r="F2831" i="4"/>
  <c r="G2831" i="4" s="1"/>
  <c r="D2831" i="4"/>
  <c r="E2831" i="4" s="1"/>
  <c r="B2831" i="4"/>
  <c r="C2831" i="4" s="1"/>
  <c r="O2830" i="4"/>
  <c r="F2830" i="4"/>
  <c r="G2830" i="4" s="1"/>
  <c r="D2830" i="4"/>
  <c r="E2830" i="4" s="1"/>
  <c r="B2830" i="4"/>
  <c r="C2830" i="4" s="1"/>
  <c r="O2829" i="4"/>
  <c r="F2829" i="4"/>
  <c r="G2829" i="4" s="1"/>
  <c r="D2829" i="4"/>
  <c r="E2829" i="4" s="1"/>
  <c r="B2829" i="4"/>
  <c r="C2829" i="4" s="1"/>
  <c r="O2828" i="4"/>
  <c r="F2828" i="4"/>
  <c r="G2828" i="4" s="1"/>
  <c r="D2828" i="4"/>
  <c r="E2828" i="4" s="1"/>
  <c r="B2828" i="4"/>
  <c r="C2828" i="4" s="1"/>
  <c r="O2827" i="4"/>
  <c r="F2827" i="4"/>
  <c r="G2827" i="4" s="1"/>
  <c r="D2827" i="4"/>
  <c r="E2827" i="4" s="1"/>
  <c r="B2827" i="4"/>
  <c r="C2827" i="4" s="1"/>
  <c r="O2826" i="4"/>
  <c r="F2826" i="4"/>
  <c r="G2826" i="4" s="1"/>
  <c r="D2826" i="4"/>
  <c r="E2826" i="4" s="1"/>
  <c r="B2826" i="4"/>
  <c r="C2826" i="4" s="1"/>
  <c r="O2825" i="4"/>
  <c r="F2825" i="4"/>
  <c r="G2825" i="4" s="1"/>
  <c r="D2825" i="4"/>
  <c r="E2825" i="4" s="1"/>
  <c r="B2825" i="4"/>
  <c r="C2825" i="4" s="1"/>
  <c r="O2824" i="4"/>
  <c r="F2824" i="4"/>
  <c r="G2824" i="4" s="1"/>
  <c r="D2824" i="4"/>
  <c r="E2824" i="4" s="1"/>
  <c r="B2824" i="4"/>
  <c r="C2824" i="4" s="1"/>
  <c r="O2823" i="4"/>
  <c r="F2823" i="4"/>
  <c r="G2823" i="4" s="1"/>
  <c r="D2823" i="4"/>
  <c r="E2823" i="4" s="1"/>
  <c r="B2823" i="4"/>
  <c r="C2823" i="4" s="1"/>
  <c r="O2822" i="4"/>
  <c r="F2822" i="4"/>
  <c r="G2822" i="4" s="1"/>
  <c r="D2822" i="4"/>
  <c r="E2822" i="4" s="1"/>
  <c r="B2822" i="4"/>
  <c r="C2822" i="4" s="1"/>
  <c r="O2821" i="4"/>
  <c r="F2821" i="4"/>
  <c r="G2821" i="4" s="1"/>
  <c r="D2821" i="4"/>
  <c r="E2821" i="4" s="1"/>
  <c r="B2821" i="4"/>
  <c r="C2821" i="4" s="1"/>
  <c r="O2820" i="4"/>
  <c r="F2820" i="4"/>
  <c r="G2820" i="4" s="1"/>
  <c r="D2820" i="4"/>
  <c r="E2820" i="4" s="1"/>
  <c r="B2820" i="4"/>
  <c r="C2820" i="4" s="1"/>
  <c r="O2819" i="4"/>
  <c r="F2819" i="4"/>
  <c r="G2819" i="4" s="1"/>
  <c r="D2819" i="4"/>
  <c r="E2819" i="4" s="1"/>
  <c r="B2819" i="4"/>
  <c r="C2819" i="4" s="1"/>
  <c r="O2818" i="4"/>
  <c r="F2818" i="4"/>
  <c r="G2818" i="4" s="1"/>
  <c r="D2818" i="4"/>
  <c r="E2818" i="4" s="1"/>
  <c r="B2818" i="4"/>
  <c r="C2818" i="4" s="1"/>
  <c r="O2817" i="4"/>
  <c r="F2817" i="4"/>
  <c r="G2817" i="4" s="1"/>
  <c r="D2817" i="4"/>
  <c r="E2817" i="4" s="1"/>
  <c r="B2817" i="4"/>
  <c r="C2817" i="4" s="1"/>
  <c r="O2816" i="4"/>
  <c r="F2816" i="4"/>
  <c r="G2816" i="4" s="1"/>
  <c r="D2816" i="4"/>
  <c r="E2816" i="4" s="1"/>
  <c r="B2816" i="4"/>
  <c r="C2816" i="4" s="1"/>
  <c r="O2815" i="4"/>
  <c r="F2815" i="4"/>
  <c r="G2815" i="4" s="1"/>
  <c r="D2815" i="4"/>
  <c r="E2815" i="4" s="1"/>
  <c r="B2815" i="4"/>
  <c r="C2815" i="4" s="1"/>
  <c r="O2814" i="4"/>
  <c r="F2814" i="4"/>
  <c r="G2814" i="4" s="1"/>
  <c r="D2814" i="4"/>
  <c r="E2814" i="4" s="1"/>
  <c r="B2814" i="4"/>
  <c r="C2814" i="4" s="1"/>
  <c r="O2813" i="4"/>
  <c r="F2813" i="4"/>
  <c r="G2813" i="4" s="1"/>
  <c r="D2813" i="4"/>
  <c r="E2813" i="4" s="1"/>
  <c r="B2813" i="4"/>
  <c r="C2813" i="4" s="1"/>
  <c r="O2812" i="4"/>
  <c r="F2812" i="4"/>
  <c r="G2812" i="4" s="1"/>
  <c r="D2812" i="4"/>
  <c r="E2812" i="4" s="1"/>
  <c r="B2812" i="4"/>
  <c r="C2812" i="4" s="1"/>
  <c r="O2811" i="4"/>
  <c r="F2811" i="4"/>
  <c r="G2811" i="4" s="1"/>
  <c r="D2811" i="4"/>
  <c r="E2811" i="4" s="1"/>
  <c r="B2811" i="4"/>
  <c r="C2811" i="4" s="1"/>
  <c r="O2810" i="4"/>
  <c r="F2810" i="4"/>
  <c r="G2810" i="4" s="1"/>
  <c r="D2810" i="4"/>
  <c r="E2810" i="4" s="1"/>
  <c r="B2810" i="4"/>
  <c r="C2810" i="4" s="1"/>
  <c r="O2809" i="4"/>
  <c r="F2809" i="4"/>
  <c r="G2809" i="4" s="1"/>
  <c r="D2809" i="4"/>
  <c r="E2809" i="4" s="1"/>
  <c r="B2809" i="4"/>
  <c r="C2809" i="4" s="1"/>
  <c r="O2808" i="4"/>
  <c r="F2808" i="4"/>
  <c r="G2808" i="4" s="1"/>
  <c r="D2808" i="4"/>
  <c r="E2808" i="4" s="1"/>
  <c r="B2808" i="4"/>
  <c r="C2808" i="4" s="1"/>
  <c r="O2807" i="4"/>
  <c r="F2807" i="4"/>
  <c r="G2807" i="4" s="1"/>
  <c r="D2807" i="4"/>
  <c r="E2807" i="4" s="1"/>
  <c r="B2807" i="4"/>
  <c r="C2807" i="4" s="1"/>
  <c r="O2806" i="4"/>
  <c r="F2806" i="4"/>
  <c r="G2806" i="4" s="1"/>
  <c r="D2806" i="4"/>
  <c r="E2806" i="4" s="1"/>
  <c r="B2806" i="4"/>
  <c r="C2806" i="4" s="1"/>
  <c r="O2805" i="4"/>
  <c r="F2805" i="4"/>
  <c r="G2805" i="4" s="1"/>
  <c r="D2805" i="4"/>
  <c r="E2805" i="4" s="1"/>
  <c r="B2805" i="4"/>
  <c r="C2805" i="4" s="1"/>
  <c r="O2804" i="4"/>
  <c r="F2804" i="4"/>
  <c r="G2804" i="4" s="1"/>
  <c r="D2804" i="4"/>
  <c r="E2804" i="4" s="1"/>
  <c r="B2804" i="4"/>
  <c r="C2804" i="4" s="1"/>
  <c r="O2803" i="4"/>
  <c r="F2803" i="4"/>
  <c r="G2803" i="4" s="1"/>
  <c r="D2803" i="4"/>
  <c r="E2803" i="4" s="1"/>
  <c r="B2803" i="4"/>
  <c r="C2803" i="4" s="1"/>
  <c r="O2802" i="4"/>
  <c r="F2802" i="4"/>
  <c r="G2802" i="4" s="1"/>
  <c r="D2802" i="4"/>
  <c r="E2802" i="4" s="1"/>
  <c r="B2802" i="4"/>
  <c r="C2802" i="4" s="1"/>
  <c r="O2801" i="4"/>
  <c r="F2801" i="4"/>
  <c r="G2801" i="4" s="1"/>
  <c r="D2801" i="4"/>
  <c r="E2801" i="4" s="1"/>
  <c r="B2801" i="4"/>
  <c r="C2801" i="4" s="1"/>
  <c r="O2800" i="4"/>
  <c r="F2800" i="4"/>
  <c r="G2800" i="4" s="1"/>
  <c r="D2800" i="4"/>
  <c r="E2800" i="4" s="1"/>
  <c r="B2800" i="4"/>
  <c r="C2800" i="4" s="1"/>
  <c r="O2799" i="4"/>
  <c r="F2799" i="4"/>
  <c r="G2799" i="4" s="1"/>
  <c r="D2799" i="4"/>
  <c r="E2799" i="4" s="1"/>
  <c r="B2799" i="4"/>
  <c r="C2799" i="4" s="1"/>
  <c r="O2798" i="4"/>
  <c r="F2798" i="4"/>
  <c r="G2798" i="4" s="1"/>
  <c r="D2798" i="4"/>
  <c r="E2798" i="4" s="1"/>
  <c r="B2798" i="4"/>
  <c r="C2798" i="4" s="1"/>
  <c r="O2797" i="4"/>
  <c r="F2797" i="4"/>
  <c r="G2797" i="4" s="1"/>
  <c r="D2797" i="4"/>
  <c r="E2797" i="4" s="1"/>
  <c r="B2797" i="4"/>
  <c r="C2797" i="4" s="1"/>
  <c r="O2796" i="4"/>
  <c r="F2796" i="4"/>
  <c r="G2796" i="4" s="1"/>
  <c r="D2796" i="4"/>
  <c r="E2796" i="4" s="1"/>
  <c r="B2796" i="4"/>
  <c r="C2796" i="4" s="1"/>
  <c r="O2795" i="4"/>
  <c r="F2795" i="4"/>
  <c r="G2795" i="4" s="1"/>
  <c r="D2795" i="4"/>
  <c r="E2795" i="4" s="1"/>
  <c r="B2795" i="4"/>
  <c r="C2795" i="4" s="1"/>
  <c r="O2794" i="4"/>
  <c r="F2794" i="4"/>
  <c r="G2794" i="4" s="1"/>
  <c r="D2794" i="4"/>
  <c r="E2794" i="4" s="1"/>
  <c r="B2794" i="4"/>
  <c r="C2794" i="4" s="1"/>
  <c r="O2793" i="4"/>
  <c r="F2793" i="4"/>
  <c r="G2793" i="4" s="1"/>
  <c r="D2793" i="4"/>
  <c r="E2793" i="4" s="1"/>
  <c r="B2793" i="4"/>
  <c r="C2793" i="4" s="1"/>
  <c r="O2792" i="4"/>
  <c r="F2792" i="4"/>
  <c r="G2792" i="4" s="1"/>
  <c r="D2792" i="4"/>
  <c r="E2792" i="4" s="1"/>
  <c r="B2792" i="4"/>
  <c r="C2792" i="4" s="1"/>
  <c r="O2791" i="4"/>
  <c r="F2791" i="4"/>
  <c r="G2791" i="4" s="1"/>
  <c r="D2791" i="4"/>
  <c r="E2791" i="4" s="1"/>
  <c r="B2791" i="4"/>
  <c r="C2791" i="4" s="1"/>
  <c r="O2790" i="4"/>
  <c r="F2790" i="4"/>
  <c r="G2790" i="4" s="1"/>
  <c r="D2790" i="4"/>
  <c r="E2790" i="4" s="1"/>
  <c r="B2790" i="4"/>
  <c r="C2790" i="4" s="1"/>
  <c r="O2789" i="4"/>
  <c r="F2789" i="4"/>
  <c r="G2789" i="4" s="1"/>
  <c r="D2789" i="4"/>
  <c r="E2789" i="4" s="1"/>
  <c r="B2789" i="4"/>
  <c r="C2789" i="4" s="1"/>
  <c r="O2788" i="4"/>
  <c r="F2788" i="4"/>
  <c r="G2788" i="4" s="1"/>
  <c r="D2788" i="4"/>
  <c r="E2788" i="4" s="1"/>
  <c r="B2788" i="4"/>
  <c r="C2788" i="4" s="1"/>
  <c r="O2787" i="4"/>
  <c r="F2787" i="4"/>
  <c r="G2787" i="4" s="1"/>
  <c r="D2787" i="4"/>
  <c r="E2787" i="4" s="1"/>
  <c r="B2787" i="4"/>
  <c r="C2787" i="4" s="1"/>
  <c r="O2786" i="4"/>
  <c r="F2786" i="4"/>
  <c r="G2786" i="4" s="1"/>
  <c r="D2786" i="4"/>
  <c r="E2786" i="4" s="1"/>
  <c r="B2786" i="4"/>
  <c r="C2786" i="4" s="1"/>
  <c r="O2785" i="4"/>
  <c r="F2785" i="4"/>
  <c r="G2785" i="4" s="1"/>
  <c r="D2785" i="4"/>
  <c r="E2785" i="4" s="1"/>
  <c r="B2785" i="4"/>
  <c r="C2785" i="4" s="1"/>
  <c r="O2784" i="4"/>
  <c r="F2784" i="4"/>
  <c r="G2784" i="4" s="1"/>
  <c r="D2784" i="4"/>
  <c r="E2784" i="4" s="1"/>
  <c r="B2784" i="4"/>
  <c r="C2784" i="4" s="1"/>
  <c r="O2783" i="4"/>
  <c r="F2783" i="4"/>
  <c r="G2783" i="4" s="1"/>
  <c r="D2783" i="4"/>
  <c r="E2783" i="4" s="1"/>
  <c r="B2783" i="4"/>
  <c r="C2783" i="4" s="1"/>
  <c r="O2782" i="4"/>
  <c r="F2782" i="4"/>
  <c r="G2782" i="4" s="1"/>
  <c r="D2782" i="4"/>
  <c r="E2782" i="4" s="1"/>
  <c r="B2782" i="4"/>
  <c r="C2782" i="4" s="1"/>
  <c r="O2781" i="4"/>
  <c r="F2781" i="4"/>
  <c r="G2781" i="4" s="1"/>
  <c r="D2781" i="4"/>
  <c r="E2781" i="4" s="1"/>
  <c r="B2781" i="4"/>
  <c r="C2781" i="4" s="1"/>
  <c r="O2780" i="4"/>
  <c r="F2780" i="4"/>
  <c r="G2780" i="4" s="1"/>
  <c r="D2780" i="4"/>
  <c r="E2780" i="4" s="1"/>
  <c r="B2780" i="4"/>
  <c r="C2780" i="4" s="1"/>
  <c r="O2779" i="4"/>
  <c r="F2779" i="4"/>
  <c r="G2779" i="4" s="1"/>
  <c r="D2779" i="4"/>
  <c r="E2779" i="4" s="1"/>
  <c r="B2779" i="4"/>
  <c r="C2779" i="4" s="1"/>
  <c r="O2778" i="4"/>
  <c r="F2778" i="4"/>
  <c r="G2778" i="4" s="1"/>
  <c r="D2778" i="4"/>
  <c r="E2778" i="4" s="1"/>
  <c r="B2778" i="4"/>
  <c r="C2778" i="4" s="1"/>
  <c r="O2777" i="4"/>
  <c r="F2777" i="4"/>
  <c r="G2777" i="4" s="1"/>
  <c r="D2777" i="4"/>
  <c r="E2777" i="4" s="1"/>
  <c r="B2777" i="4"/>
  <c r="C2777" i="4" s="1"/>
  <c r="O2776" i="4"/>
  <c r="F2776" i="4"/>
  <c r="G2776" i="4" s="1"/>
  <c r="D2776" i="4"/>
  <c r="E2776" i="4" s="1"/>
  <c r="B2776" i="4"/>
  <c r="C2776" i="4" s="1"/>
  <c r="O2775" i="4"/>
  <c r="F2775" i="4"/>
  <c r="G2775" i="4" s="1"/>
  <c r="D2775" i="4"/>
  <c r="E2775" i="4" s="1"/>
  <c r="B2775" i="4"/>
  <c r="C2775" i="4" s="1"/>
  <c r="O2774" i="4"/>
  <c r="F2774" i="4"/>
  <c r="G2774" i="4" s="1"/>
  <c r="D2774" i="4"/>
  <c r="E2774" i="4" s="1"/>
  <c r="B2774" i="4"/>
  <c r="C2774" i="4" s="1"/>
  <c r="O2773" i="4"/>
  <c r="F2773" i="4"/>
  <c r="G2773" i="4" s="1"/>
  <c r="D2773" i="4"/>
  <c r="E2773" i="4" s="1"/>
  <c r="B2773" i="4"/>
  <c r="C2773" i="4" s="1"/>
  <c r="O2772" i="4"/>
  <c r="F2772" i="4"/>
  <c r="G2772" i="4" s="1"/>
  <c r="D2772" i="4"/>
  <c r="E2772" i="4" s="1"/>
  <c r="B2772" i="4"/>
  <c r="C2772" i="4" s="1"/>
  <c r="O2771" i="4"/>
  <c r="F2771" i="4"/>
  <c r="G2771" i="4" s="1"/>
  <c r="D2771" i="4"/>
  <c r="E2771" i="4" s="1"/>
  <c r="B2771" i="4"/>
  <c r="C2771" i="4" s="1"/>
  <c r="O2770" i="4"/>
  <c r="F2770" i="4"/>
  <c r="G2770" i="4" s="1"/>
  <c r="D2770" i="4"/>
  <c r="E2770" i="4" s="1"/>
  <c r="B2770" i="4"/>
  <c r="C2770" i="4" s="1"/>
  <c r="O2769" i="4"/>
  <c r="F2769" i="4"/>
  <c r="G2769" i="4" s="1"/>
  <c r="D2769" i="4"/>
  <c r="E2769" i="4" s="1"/>
  <c r="B2769" i="4"/>
  <c r="C2769" i="4" s="1"/>
  <c r="O2768" i="4"/>
  <c r="F2768" i="4"/>
  <c r="G2768" i="4" s="1"/>
  <c r="D2768" i="4"/>
  <c r="E2768" i="4" s="1"/>
  <c r="B2768" i="4"/>
  <c r="C2768" i="4" s="1"/>
  <c r="O2767" i="4"/>
  <c r="F2767" i="4"/>
  <c r="G2767" i="4" s="1"/>
  <c r="D2767" i="4"/>
  <c r="E2767" i="4" s="1"/>
  <c r="B2767" i="4"/>
  <c r="C2767" i="4" s="1"/>
  <c r="O2766" i="4"/>
  <c r="F2766" i="4"/>
  <c r="G2766" i="4" s="1"/>
  <c r="D2766" i="4"/>
  <c r="E2766" i="4" s="1"/>
  <c r="B2766" i="4"/>
  <c r="C2766" i="4" s="1"/>
  <c r="O2765" i="4"/>
  <c r="F2765" i="4"/>
  <c r="G2765" i="4" s="1"/>
  <c r="D2765" i="4"/>
  <c r="E2765" i="4" s="1"/>
  <c r="B2765" i="4"/>
  <c r="C2765" i="4" s="1"/>
  <c r="O2764" i="4"/>
  <c r="F2764" i="4"/>
  <c r="G2764" i="4" s="1"/>
  <c r="D2764" i="4"/>
  <c r="E2764" i="4" s="1"/>
  <c r="B2764" i="4"/>
  <c r="C2764" i="4" s="1"/>
  <c r="O2763" i="4"/>
  <c r="F2763" i="4"/>
  <c r="G2763" i="4" s="1"/>
  <c r="D2763" i="4"/>
  <c r="E2763" i="4" s="1"/>
  <c r="B2763" i="4"/>
  <c r="C2763" i="4" s="1"/>
  <c r="O2762" i="4"/>
  <c r="F2762" i="4"/>
  <c r="G2762" i="4" s="1"/>
  <c r="D2762" i="4"/>
  <c r="E2762" i="4" s="1"/>
  <c r="B2762" i="4"/>
  <c r="C2762" i="4" s="1"/>
  <c r="O2761" i="4"/>
  <c r="F2761" i="4"/>
  <c r="G2761" i="4" s="1"/>
  <c r="D2761" i="4"/>
  <c r="E2761" i="4" s="1"/>
  <c r="B2761" i="4"/>
  <c r="C2761" i="4" s="1"/>
  <c r="O2760" i="4"/>
  <c r="F2760" i="4"/>
  <c r="G2760" i="4" s="1"/>
  <c r="D2760" i="4"/>
  <c r="E2760" i="4" s="1"/>
  <c r="B2760" i="4"/>
  <c r="C2760" i="4" s="1"/>
  <c r="O2759" i="4"/>
  <c r="F2759" i="4"/>
  <c r="G2759" i="4" s="1"/>
  <c r="D2759" i="4"/>
  <c r="E2759" i="4" s="1"/>
  <c r="B2759" i="4"/>
  <c r="C2759" i="4" s="1"/>
  <c r="O2758" i="4"/>
  <c r="F2758" i="4"/>
  <c r="G2758" i="4" s="1"/>
  <c r="D2758" i="4"/>
  <c r="E2758" i="4" s="1"/>
  <c r="B2758" i="4"/>
  <c r="C2758" i="4" s="1"/>
  <c r="O2757" i="4"/>
  <c r="F2757" i="4"/>
  <c r="G2757" i="4" s="1"/>
  <c r="D2757" i="4"/>
  <c r="E2757" i="4" s="1"/>
  <c r="B2757" i="4"/>
  <c r="C2757" i="4" s="1"/>
  <c r="O2756" i="4"/>
  <c r="F2756" i="4"/>
  <c r="G2756" i="4" s="1"/>
  <c r="D2756" i="4"/>
  <c r="E2756" i="4" s="1"/>
  <c r="B2756" i="4"/>
  <c r="C2756" i="4" s="1"/>
  <c r="O2755" i="4"/>
  <c r="F2755" i="4"/>
  <c r="G2755" i="4" s="1"/>
  <c r="D2755" i="4"/>
  <c r="E2755" i="4" s="1"/>
  <c r="B2755" i="4"/>
  <c r="C2755" i="4" s="1"/>
  <c r="O2754" i="4"/>
  <c r="F2754" i="4"/>
  <c r="G2754" i="4" s="1"/>
  <c r="D2754" i="4"/>
  <c r="E2754" i="4" s="1"/>
  <c r="B2754" i="4"/>
  <c r="C2754" i="4" s="1"/>
  <c r="O2753" i="4"/>
  <c r="F2753" i="4"/>
  <c r="G2753" i="4" s="1"/>
  <c r="D2753" i="4"/>
  <c r="E2753" i="4" s="1"/>
  <c r="B2753" i="4"/>
  <c r="C2753" i="4" s="1"/>
  <c r="O2752" i="4"/>
  <c r="F2752" i="4"/>
  <c r="G2752" i="4" s="1"/>
  <c r="D2752" i="4"/>
  <c r="E2752" i="4" s="1"/>
  <c r="B2752" i="4"/>
  <c r="C2752" i="4" s="1"/>
  <c r="O2751" i="4"/>
  <c r="F2751" i="4"/>
  <c r="G2751" i="4" s="1"/>
  <c r="D2751" i="4"/>
  <c r="E2751" i="4" s="1"/>
  <c r="B2751" i="4"/>
  <c r="C2751" i="4" s="1"/>
  <c r="O2750" i="4"/>
  <c r="F2750" i="4"/>
  <c r="G2750" i="4" s="1"/>
  <c r="D2750" i="4"/>
  <c r="E2750" i="4" s="1"/>
  <c r="B2750" i="4"/>
  <c r="C2750" i="4" s="1"/>
  <c r="O2749" i="4"/>
  <c r="F2749" i="4"/>
  <c r="G2749" i="4" s="1"/>
  <c r="D2749" i="4"/>
  <c r="E2749" i="4" s="1"/>
  <c r="B2749" i="4"/>
  <c r="C2749" i="4" s="1"/>
  <c r="O2748" i="4"/>
  <c r="F2748" i="4"/>
  <c r="G2748" i="4" s="1"/>
  <c r="D2748" i="4"/>
  <c r="E2748" i="4" s="1"/>
  <c r="B2748" i="4"/>
  <c r="C2748" i="4" s="1"/>
  <c r="O2747" i="4"/>
  <c r="F2747" i="4"/>
  <c r="G2747" i="4" s="1"/>
  <c r="D2747" i="4"/>
  <c r="E2747" i="4" s="1"/>
  <c r="B2747" i="4"/>
  <c r="C2747" i="4" s="1"/>
  <c r="O2746" i="4"/>
  <c r="F2746" i="4"/>
  <c r="G2746" i="4" s="1"/>
  <c r="D2746" i="4"/>
  <c r="E2746" i="4" s="1"/>
  <c r="B2746" i="4"/>
  <c r="C2746" i="4" s="1"/>
  <c r="O2745" i="4"/>
  <c r="F2745" i="4"/>
  <c r="G2745" i="4" s="1"/>
  <c r="D2745" i="4"/>
  <c r="E2745" i="4" s="1"/>
  <c r="B2745" i="4"/>
  <c r="C2745" i="4" s="1"/>
  <c r="O2744" i="4"/>
  <c r="F2744" i="4"/>
  <c r="G2744" i="4" s="1"/>
  <c r="D2744" i="4"/>
  <c r="E2744" i="4" s="1"/>
  <c r="B2744" i="4"/>
  <c r="C2744" i="4" s="1"/>
  <c r="O2743" i="4"/>
  <c r="F2743" i="4"/>
  <c r="G2743" i="4" s="1"/>
  <c r="D2743" i="4"/>
  <c r="E2743" i="4" s="1"/>
  <c r="B2743" i="4"/>
  <c r="C2743" i="4" s="1"/>
  <c r="O2742" i="4"/>
  <c r="F2742" i="4"/>
  <c r="G2742" i="4" s="1"/>
  <c r="D2742" i="4"/>
  <c r="E2742" i="4" s="1"/>
  <c r="B2742" i="4"/>
  <c r="C2742" i="4" s="1"/>
  <c r="O2741" i="4"/>
  <c r="F2741" i="4"/>
  <c r="G2741" i="4" s="1"/>
  <c r="D2741" i="4"/>
  <c r="E2741" i="4" s="1"/>
  <c r="B2741" i="4"/>
  <c r="C2741" i="4" s="1"/>
  <c r="O2740" i="4"/>
  <c r="F2740" i="4"/>
  <c r="G2740" i="4" s="1"/>
  <c r="D2740" i="4"/>
  <c r="E2740" i="4" s="1"/>
  <c r="B2740" i="4"/>
  <c r="C2740" i="4" s="1"/>
  <c r="O2739" i="4"/>
  <c r="F2739" i="4"/>
  <c r="G2739" i="4" s="1"/>
  <c r="D2739" i="4"/>
  <c r="E2739" i="4" s="1"/>
  <c r="B2739" i="4"/>
  <c r="C2739" i="4" s="1"/>
  <c r="O2738" i="4"/>
  <c r="F2738" i="4"/>
  <c r="G2738" i="4" s="1"/>
  <c r="D2738" i="4"/>
  <c r="E2738" i="4" s="1"/>
  <c r="B2738" i="4"/>
  <c r="C2738" i="4" s="1"/>
  <c r="O2737" i="4"/>
  <c r="F2737" i="4"/>
  <c r="G2737" i="4" s="1"/>
  <c r="D2737" i="4"/>
  <c r="E2737" i="4" s="1"/>
  <c r="B2737" i="4"/>
  <c r="C2737" i="4" s="1"/>
  <c r="O2736" i="4"/>
  <c r="F2736" i="4"/>
  <c r="G2736" i="4" s="1"/>
  <c r="D2736" i="4"/>
  <c r="E2736" i="4" s="1"/>
  <c r="B2736" i="4"/>
  <c r="C2736" i="4" s="1"/>
  <c r="O2735" i="4"/>
  <c r="F2735" i="4"/>
  <c r="G2735" i="4" s="1"/>
  <c r="D2735" i="4"/>
  <c r="E2735" i="4" s="1"/>
  <c r="B2735" i="4"/>
  <c r="C2735" i="4" s="1"/>
  <c r="O2734" i="4"/>
  <c r="F2734" i="4"/>
  <c r="G2734" i="4" s="1"/>
  <c r="D2734" i="4"/>
  <c r="E2734" i="4" s="1"/>
  <c r="B2734" i="4"/>
  <c r="C2734" i="4" s="1"/>
  <c r="O2733" i="4"/>
  <c r="F2733" i="4"/>
  <c r="G2733" i="4" s="1"/>
  <c r="D2733" i="4"/>
  <c r="E2733" i="4" s="1"/>
  <c r="B2733" i="4"/>
  <c r="C2733" i="4" s="1"/>
  <c r="O2732" i="4"/>
  <c r="F2732" i="4"/>
  <c r="G2732" i="4" s="1"/>
  <c r="D2732" i="4"/>
  <c r="E2732" i="4" s="1"/>
  <c r="B2732" i="4"/>
  <c r="C2732" i="4" s="1"/>
  <c r="O2731" i="4"/>
  <c r="F2731" i="4"/>
  <c r="G2731" i="4" s="1"/>
  <c r="D2731" i="4"/>
  <c r="E2731" i="4" s="1"/>
  <c r="B2731" i="4"/>
  <c r="C2731" i="4" s="1"/>
  <c r="O2730" i="4"/>
  <c r="F2730" i="4"/>
  <c r="G2730" i="4" s="1"/>
  <c r="D2730" i="4"/>
  <c r="E2730" i="4" s="1"/>
  <c r="B2730" i="4"/>
  <c r="C2730" i="4" s="1"/>
  <c r="O2729" i="4"/>
  <c r="F2729" i="4"/>
  <c r="G2729" i="4" s="1"/>
  <c r="D2729" i="4"/>
  <c r="E2729" i="4" s="1"/>
  <c r="B2729" i="4"/>
  <c r="C2729" i="4" s="1"/>
  <c r="O2728" i="4"/>
  <c r="F2728" i="4"/>
  <c r="G2728" i="4" s="1"/>
  <c r="D2728" i="4"/>
  <c r="E2728" i="4" s="1"/>
  <c r="B2728" i="4"/>
  <c r="C2728" i="4" s="1"/>
  <c r="O2727" i="4"/>
  <c r="F2727" i="4"/>
  <c r="G2727" i="4" s="1"/>
  <c r="D2727" i="4"/>
  <c r="E2727" i="4" s="1"/>
  <c r="B2727" i="4"/>
  <c r="C2727" i="4" s="1"/>
  <c r="O2726" i="4"/>
  <c r="F2726" i="4"/>
  <c r="G2726" i="4" s="1"/>
  <c r="D2726" i="4"/>
  <c r="E2726" i="4" s="1"/>
  <c r="B2726" i="4"/>
  <c r="C2726" i="4" s="1"/>
  <c r="O2725" i="4"/>
  <c r="F2725" i="4"/>
  <c r="G2725" i="4" s="1"/>
  <c r="D2725" i="4"/>
  <c r="E2725" i="4" s="1"/>
  <c r="B2725" i="4"/>
  <c r="C2725" i="4" s="1"/>
  <c r="O2724" i="4"/>
  <c r="F2724" i="4"/>
  <c r="G2724" i="4" s="1"/>
  <c r="D2724" i="4"/>
  <c r="E2724" i="4" s="1"/>
  <c r="B2724" i="4"/>
  <c r="C2724" i="4" s="1"/>
  <c r="O2723" i="4"/>
  <c r="F2723" i="4"/>
  <c r="G2723" i="4" s="1"/>
  <c r="D2723" i="4"/>
  <c r="E2723" i="4" s="1"/>
  <c r="B2723" i="4"/>
  <c r="C2723" i="4" s="1"/>
  <c r="O2722" i="4"/>
  <c r="F2722" i="4"/>
  <c r="G2722" i="4" s="1"/>
  <c r="D2722" i="4"/>
  <c r="E2722" i="4" s="1"/>
  <c r="B2722" i="4"/>
  <c r="C2722" i="4" s="1"/>
  <c r="O2721" i="4"/>
  <c r="F2721" i="4"/>
  <c r="G2721" i="4" s="1"/>
  <c r="D2721" i="4"/>
  <c r="E2721" i="4" s="1"/>
  <c r="B2721" i="4"/>
  <c r="C2721" i="4" s="1"/>
  <c r="O2720" i="4"/>
  <c r="F2720" i="4"/>
  <c r="G2720" i="4" s="1"/>
  <c r="D2720" i="4"/>
  <c r="E2720" i="4" s="1"/>
  <c r="B2720" i="4"/>
  <c r="C2720" i="4" s="1"/>
  <c r="O2719" i="4"/>
  <c r="F2719" i="4"/>
  <c r="G2719" i="4" s="1"/>
  <c r="D2719" i="4"/>
  <c r="E2719" i="4" s="1"/>
  <c r="B2719" i="4"/>
  <c r="C2719" i="4" s="1"/>
  <c r="O2718" i="4"/>
  <c r="F2718" i="4"/>
  <c r="G2718" i="4" s="1"/>
  <c r="D2718" i="4"/>
  <c r="E2718" i="4" s="1"/>
  <c r="B2718" i="4"/>
  <c r="C2718" i="4" s="1"/>
  <c r="O2717" i="4"/>
  <c r="F2717" i="4"/>
  <c r="G2717" i="4" s="1"/>
  <c r="D2717" i="4"/>
  <c r="E2717" i="4" s="1"/>
  <c r="B2717" i="4"/>
  <c r="C2717" i="4" s="1"/>
  <c r="O2716" i="4"/>
  <c r="F2716" i="4"/>
  <c r="G2716" i="4" s="1"/>
  <c r="D2716" i="4"/>
  <c r="E2716" i="4" s="1"/>
  <c r="B2716" i="4"/>
  <c r="C2716" i="4" s="1"/>
  <c r="O2715" i="4"/>
  <c r="F2715" i="4"/>
  <c r="G2715" i="4" s="1"/>
  <c r="D2715" i="4"/>
  <c r="E2715" i="4" s="1"/>
  <c r="B2715" i="4"/>
  <c r="C2715" i="4" s="1"/>
  <c r="O2714" i="4"/>
  <c r="F2714" i="4"/>
  <c r="G2714" i="4" s="1"/>
  <c r="D2714" i="4"/>
  <c r="E2714" i="4" s="1"/>
  <c r="B2714" i="4"/>
  <c r="C2714" i="4" s="1"/>
  <c r="O2713" i="4"/>
  <c r="F2713" i="4"/>
  <c r="G2713" i="4" s="1"/>
  <c r="D2713" i="4"/>
  <c r="E2713" i="4" s="1"/>
  <c r="B2713" i="4"/>
  <c r="C2713" i="4" s="1"/>
  <c r="O2712" i="4"/>
  <c r="F2712" i="4"/>
  <c r="G2712" i="4" s="1"/>
  <c r="D2712" i="4"/>
  <c r="E2712" i="4" s="1"/>
  <c r="B2712" i="4"/>
  <c r="C2712" i="4" s="1"/>
  <c r="O2711" i="4"/>
  <c r="F2711" i="4"/>
  <c r="G2711" i="4" s="1"/>
  <c r="D2711" i="4"/>
  <c r="E2711" i="4" s="1"/>
  <c r="B2711" i="4"/>
  <c r="C2711" i="4" s="1"/>
  <c r="O2710" i="4"/>
  <c r="F2710" i="4"/>
  <c r="G2710" i="4" s="1"/>
  <c r="D2710" i="4"/>
  <c r="E2710" i="4" s="1"/>
  <c r="B2710" i="4"/>
  <c r="C2710" i="4" s="1"/>
  <c r="O2709" i="4"/>
  <c r="F2709" i="4"/>
  <c r="G2709" i="4" s="1"/>
  <c r="D2709" i="4"/>
  <c r="E2709" i="4" s="1"/>
  <c r="B2709" i="4"/>
  <c r="C2709" i="4" s="1"/>
  <c r="O2708" i="4"/>
  <c r="F2708" i="4"/>
  <c r="G2708" i="4" s="1"/>
  <c r="D2708" i="4"/>
  <c r="E2708" i="4" s="1"/>
  <c r="B2708" i="4"/>
  <c r="C2708" i="4" s="1"/>
  <c r="O2707" i="4"/>
  <c r="F2707" i="4"/>
  <c r="G2707" i="4" s="1"/>
  <c r="D2707" i="4"/>
  <c r="E2707" i="4" s="1"/>
  <c r="B2707" i="4"/>
  <c r="C2707" i="4" s="1"/>
  <c r="O2706" i="4"/>
  <c r="F2706" i="4"/>
  <c r="G2706" i="4" s="1"/>
  <c r="D2706" i="4"/>
  <c r="E2706" i="4" s="1"/>
  <c r="B2706" i="4"/>
  <c r="C2706" i="4" s="1"/>
  <c r="O2705" i="4"/>
  <c r="F2705" i="4"/>
  <c r="G2705" i="4" s="1"/>
  <c r="D2705" i="4"/>
  <c r="E2705" i="4" s="1"/>
  <c r="B2705" i="4"/>
  <c r="C2705" i="4" s="1"/>
  <c r="O2704" i="4"/>
  <c r="F2704" i="4"/>
  <c r="G2704" i="4" s="1"/>
  <c r="D2704" i="4"/>
  <c r="E2704" i="4" s="1"/>
  <c r="B2704" i="4"/>
  <c r="C2704" i="4" s="1"/>
  <c r="O2703" i="4"/>
  <c r="F2703" i="4"/>
  <c r="G2703" i="4" s="1"/>
  <c r="D2703" i="4"/>
  <c r="E2703" i="4" s="1"/>
  <c r="B2703" i="4"/>
  <c r="C2703" i="4" s="1"/>
  <c r="O2702" i="4"/>
  <c r="F2702" i="4"/>
  <c r="G2702" i="4" s="1"/>
  <c r="D2702" i="4"/>
  <c r="E2702" i="4" s="1"/>
  <c r="B2702" i="4"/>
  <c r="C2702" i="4" s="1"/>
  <c r="O2701" i="4"/>
  <c r="F2701" i="4"/>
  <c r="G2701" i="4" s="1"/>
  <c r="D2701" i="4"/>
  <c r="E2701" i="4" s="1"/>
  <c r="B2701" i="4"/>
  <c r="C2701" i="4" s="1"/>
  <c r="O2700" i="4"/>
  <c r="F2700" i="4"/>
  <c r="G2700" i="4" s="1"/>
  <c r="D2700" i="4"/>
  <c r="E2700" i="4" s="1"/>
  <c r="B2700" i="4"/>
  <c r="C2700" i="4" s="1"/>
  <c r="O2699" i="4"/>
  <c r="F2699" i="4"/>
  <c r="G2699" i="4" s="1"/>
  <c r="D2699" i="4"/>
  <c r="E2699" i="4" s="1"/>
  <c r="B2699" i="4"/>
  <c r="C2699" i="4" s="1"/>
  <c r="O2698" i="4"/>
  <c r="F2698" i="4"/>
  <c r="G2698" i="4" s="1"/>
  <c r="D2698" i="4"/>
  <c r="E2698" i="4" s="1"/>
  <c r="B2698" i="4"/>
  <c r="C2698" i="4" s="1"/>
  <c r="O2697" i="4"/>
  <c r="F2697" i="4"/>
  <c r="G2697" i="4" s="1"/>
  <c r="D2697" i="4"/>
  <c r="E2697" i="4" s="1"/>
  <c r="B2697" i="4"/>
  <c r="C2697" i="4" s="1"/>
  <c r="O2696" i="4"/>
  <c r="F2696" i="4"/>
  <c r="G2696" i="4" s="1"/>
  <c r="D2696" i="4"/>
  <c r="E2696" i="4" s="1"/>
  <c r="B2696" i="4"/>
  <c r="C2696" i="4" s="1"/>
  <c r="O2695" i="4"/>
  <c r="F2695" i="4"/>
  <c r="G2695" i="4" s="1"/>
  <c r="D2695" i="4"/>
  <c r="E2695" i="4" s="1"/>
  <c r="B2695" i="4"/>
  <c r="C2695" i="4" s="1"/>
  <c r="O2694" i="4"/>
  <c r="F2694" i="4"/>
  <c r="G2694" i="4" s="1"/>
  <c r="D2694" i="4"/>
  <c r="E2694" i="4" s="1"/>
  <c r="B2694" i="4"/>
  <c r="C2694" i="4" s="1"/>
  <c r="O2693" i="4"/>
  <c r="F2693" i="4"/>
  <c r="G2693" i="4" s="1"/>
  <c r="D2693" i="4"/>
  <c r="E2693" i="4" s="1"/>
  <c r="B2693" i="4"/>
  <c r="C2693" i="4" s="1"/>
  <c r="O2692" i="4"/>
  <c r="F2692" i="4"/>
  <c r="G2692" i="4" s="1"/>
  <c r="D2692" i="4"/>
  <c r="E2692" i="4" s="1"/>
  <c r="B2692" i="4"/>
  <c r="C2692" i="4" s="1"/>
  <c r="O2691" i="4"/>
  <c r="F2691" i="4"/>
  <c r="G2691" i="4" s="1"/>
  <c r="D2691" i="4"/>
  <c r="E2691" i="4" s="1"/>
  <c r="B2691" i="4"/>
  <c r="C2691" i="4" s="1"/>
  <c r="O2690" i="4"/>
  <c r="F2690" i="4"/>
  <c r="G2690" i="4" s="1"/>
  <c r="D2690" i="4"/>
  <c r="E2690" i="4" s="1"/>
  <c r="B2690" i="4"/>
  <c r="C2690" i="4" s="1"/>
  <c r="O2689" i="4"/>
  <c r="F2689" i="4"/>
  <c r="G2689" i="4" s="1"/>
  <c r="D2689" i="4"/>
  <c r="E2689" i="4" s="1"/>
  <c r="B2689" i="4"/>
  <c r="C2689" i="4" s="1"/>
  <c r="O2688" i="4"/>
  <c r="F2688" i="4"/>
  <c r="G2688" i="4" s="1"/>
  <c r="D2688" i="4"/>
  <c r="E2688" i="4" s="1"/>
  <c r="B2688" i="4"/>
  <c r="C2688" i="4" s="1"/>
  <c r="O2687" i="4"/>
  <c r="F2687" i="4"/>
  <c r="G2687" i="4" s="1"/>
  <c r="D2687" i="4"/>
  <c r="E2687" i="4" s="1"/>
  <c r="B2687" i="4"/>
  <c r="C2687" i="4" s="1"/>
  <c r="O2686" i="4"/>
  <c r="F2686" i="4"/>
  <c r="G2686" i="4" s="1"/>
  <c r="D2686" i="4"/>
  <c r="E2686" i="4" s="1"/>
  <c r="B2686" i="4"/>
  <c r="C2686" i="4" s="1"/>
  <c r="O2685" i="4"/>
  <c r="F2685" i="4"/>
  <c r="G2685" i="4" s="1"/>
  <c r="D2685" i="4"/>
  <c r="E2685" i="4" s="1"/>
  <c r="B2685" i="4"/>
  <c r="C2685" i="4" s="1"/>
  <c r="O2684" i="4"/>
  <c r="F2684" i="4"/>
  <c r="G2684" i="4" s="1"/>
  <c r="D2684" i="4"/>
  <c r="E2684" i="4" s="1"/>
  <c r="B2684" i="4"/>
  <c r="C2684" i="4" s="1"/>
  <c r="O2683" i="4"/>
  <c r="F2683" i="4"/>
  <c r="G2683" i="4" s="1"/>
  <c r="D2683" i="4"/>
  <c r="E2683" i="4" s="1"/>
  <c r="B2683" i="4"/>
  <c r="C2683" i="4" s="1"/>
  <c r="O2682" i="4"/>
  <c r="F2682" i="4"/>
  <c r="G2682" i="4" s="1"/>
  <c r="D2682" i="4"/>
  <c r="E2682" i="4" s="1"/>
  <c r="B2682" i="4"/>
  <c r="C2682" i="4" s="1"/>
  <c r="O2681" i="4"/>
  <c r="F2681" i="4"/>
  <c r="G2681" i="4" s="1"/>
  <c r="D2681" i="4"/>
  <c r="E2681" i="4" s="1"/>
  <c r="B2681" i="4"/>
  <c r="C2681" i="4" s="1"/>
  <c r="O2680" i="4"/>
  <c r="F2680" i="4"/>
  <c r="G2680" i="4" s="1"/>
  <c r="D2680" i="4"/>
  <c r="E2680" i="4" s="1"/>
  <c r="B2680" i="4"/>
  <c r="C2680" i="4" s="1"/>
  <c r="O2679" i="4"/>
  <c r="F2679" i="4"/>
  <c r="G2679" i="4" s="1"/>
  <c r="D2679" i="4"/>
  <c r="E2679" i="4" s="1"/>
  <c r="B2679" i="4"/>
  <c r="C2679" i="4" s="1"/>
  <c r="O2678" i="4"/>
  <c r="F2678" i="4"/>
  <c r="G2678" i="4" s="1"/>
  <c r="D2678" i="4"/>
  <c r="E2678" i="4" s="1"/>
  <c r="B2678" i="4"/>
  <c r="C2678" i="4" s="1"/>
  <c r="O2677" i="4"/>
  <c r="F2677" i="4"/>
  <c r="G2677" i="4" s="1"/>
  <c r="D2677" i="4"/>
  <c r="E2677" i="4" s="1"/>
  <c r="B2677" i="4"/>
  <c r="C2677" i="4" s="1"/>
  <c r="O2676" i="4"/>
  <c r="F2676" i="4"/>
  <c r="G2676" i="4" s="1"/>
  <c r="D2676" i="4"/>
  <c r="E2676" i="4" s="1"/>
  <c r="B2676" i="4"/>
  <c r="C2676" i="4" s="1"/>
  <c r="O2675" i="4"/>
  <c r="F2675" i="4"/>
  <c r="G2675" i="4" s="1"/>
  <c r="D2675" i="4"/>
  <c r="E2675" i="4" s="1"/>
  <c r="B2675" i="4"/>
  <c r="C2675" i="4" s="1"/>
  <c r="O2674" i="4"/>
  <c r="F2674" i="4"/>
  <c r="G2674" i="4" s="1"/>
  <c r="D2674" i="4"/>
  <c r="E2674" i="4" s="1"/>
  <c r="B2674" i="4"/>
  <c r="C2674" i="4" s="1"/>
  <c r="O2673" i="4"/>
  <c r="F2673" i="4"/>
  <c r="G2673" i="4" s="1"/>
  <c r="D2673" i="4"/>
  <c r="E2673" i="4" s="1"/>
  <c r="B2673" i="4"/>
  <c r="C2673" i="4" s="1"/>
  <c r="O2672" i="4"/>
  <c r="F2672" i="4"/>
  <c r="G2672" i="4" s="1"/>
  <c r="D2672" i="4"/>
  <c r="E2672" i="4" s="1"/>
  <c r="B2672" i="4"/>
  <c r="C2672" i="4" s="1"/>
  <c r="O2671" i="4"/>
  <c r="F2671" i="4"/>
  <c r="G2671" i="4" s="1"/>
  <c r="D2671" i="4"/>
  <c r="E2671" i="4" s="1"/>
  <c r="B2671" i="4"/>
  <c r="C2671" i="4" s="1"/>
  <c r="O2670" i="4"/>
  <c r="F2670" i="4"/>
  <c r="G2670" i="4" s="1"/>
  <c r="D2670" i="4"/>
  <c r="E2670" i="4" s="1"/>
  <c r="B2670" i="4"/>
  <c r="C2670" i="4" s="1"/>
  <c r="O2669" i="4"/>
  <c r="F2669" i="4"/>
  <c r="G2669" i="4" s="1"/>
  <c r="D2669" i="4"/>
  <c r="E2669" i="4" s="1"/>
  <c r="B2669" i="4"/>
  <c r="C2669" i="4" s="1"/>
  <c r="O2668" i="4"/>
  <c r="F2668" i="4"/>
  <c r="G2668" i="4" s="1"/>
  <c r="D2668" i="4"/>
  <c r="E2668" i="4" s="1"/>
  <c r="B2668" i="4"/>
  <c r="C2668" i="4" s="1"/>
  <c r="O2667" i="4"/>
  <c r="F2667" i="4"/>
  <c r="G2667" i="4" s="1"/>
  <c r="D2667" i="4"/>
  <c r="E2667" i="4" s="1"/>
  <c r="B2667" i="4"/>
  <c r="C2667" i="4" s="1"/>
  <c r="O2666" i="4"/>
  <c r="F2666" i="4"/>
  <c r="G2666" i="4" s="1"/>
  <c r="D2666" i="4"/>
  <c r="E2666" i="4" s="1"/>
  <c r="B2666" i="4"/>
  <c r="C2666" i="4" s="1"/>
  <c r="O2665" i="4"/>
  <c r="F2665" i="4"/>
  <c r="G2665" i="4" s="1"/>
  <c r="D2665" i="4"/>
  <c r="E2665" i="4" s="1"/>
  <c r="B2665" i="4"/>
  <c r="C2665" i="4" s="1"/>
  <c r="O2664" i="4"/>
  <c r="F2664" i="4"/>
  <c r="G2664" i="4" s="1"/>
  <c r="D2664" i="4"/>
  <c r="E2664" i="4" s="1"/>
  <c r="B2664" i="4"/>
  <c r="C2664" i="4" s="1"/>
  <c r="O2663" i="4"/>
  <c r="F2663" i="4"/>
  <c r="G2663" i="4" s="1"/>
  <c r="D2663" i="4"/>
  <c r="E2663" i="4" s="1"/>
  <c r="B2663" i="4"/>
  <c r="C2663" i="4" s="1"/>
  <c r="O2662" i="4"/>
  <c r="F2662" i="4"/>
  <c r="G2662" i="4" s="1"/>
  <c r="D2662" i="4"/>
  <c r="E2662" i="4" s="1"/>
  <c r="B2662" i="4"/>
  <c r="C2662" i="4" s="1"/>
  <c r="O2661" i="4"/>
  <c r="F2661" i="4"/>
  <c r="G2661" i="4" s="1"/>
  <c r="D2661" i="4"/>
  <c r="E2661" i="4" s="1"/>
  <c r="B2661" i="4"/>
  <c r="C2661" i="4" s="1"/>
  <c r="O2660" i="4"/>
  <c r="F2660" i="4"/>
  <c r="G2660" i="4" s="1"/>
  <c r="D2660" i="4"/>
  <c r="E2660" i="4" s="1"/>
  <c r="B2660" i="4"/>
  <c r="C2660" i="4" s="1"/>
  <c r="O2659" i="4"/>
  <c r="F2659" i="4"/>
  <c r="G2659" i="4" s="1"/>
  <c r="D2659" i="4"/>
  <c r="E2659" i="4" s="1"/>
  <c r="B2659" i="4"/>
  <c r="C2659" i="4" s="1"/>
  <c r="O2658" i="4"/>
  <c r="F2658" i="4"/>
  <c r="G2658" i="4" s="1"/>
  <c r="D2658" i="4"/>
  <c r="E2658" i="4" s="1"/>
  <c r="B2658" i="4"/>
  <c r="C2658" i="4" s="1"/>
  <c r="O2657" i="4"/>
  <c r="F2657" i="4"/>
  <c r="G2657" i="4" s="1"/>
  <c r="D2657" i="4"/>
  <c r="E2657" i="4" s="1"/>
  <c r="B2657" i="4"/>
  <c r="C2657" i="4" s="1"/>
  <c r="O2656" i="4"/>
  <c r="F2656" i="4"/>
  <c r="G2656" i="4" s="1"/>
  <c r="D2656" i="4"/>
  <c r="E2656" i="4" s="1"/>
  <c r="B2656" i="4"/>
  <c r="C2656" i="4" s="1"/>
  <c r="O2655" i="4"/>
  <c r="F2655" i="4"/>
  <c r="G2655" i="4" s="1"/>
  <c r="D2655" i="4"/>
  <c r="E2655" i="4" s="1"/>
  <c r="B2655" i="4"/>
  <c r="C2655" i="4" s="1"/>
  <c r="O2654" i="4"/>
  <c r="F2654" i="4"/>
  <c r="G2654" i="4" s="1"/>
  <c r="D2654" i="4"/>
  <c r="E2654" i="4" s="1"/>
  <c r="B2654" i="4"/>
  <c r="C2654" i="4" s="1"/>
  <c r="O2653" i="4"/>
  <c r="F2653" i="4"/>
  <c r="G2653" i="4" s="1"/>
  <c r="D2653" i="4"/>
  <c r="E2653" i="4" s="1"/>
  <c r="B2653" i="4"/>
  <c r="C2653" i="4" s="1"/>
  <c r="O2652" i="4"/>
  <c r="F2652" i="4"/>
  <c r="G2652" i="4" s="1"/>
  <c r="D2652" i="4"/>
  <c r="E2652" i="4" s="1"/>
  <c r="B2652" i="4"/>
  <c r="C2652" i="4" s="1"/>
  <c r="O2651" i="4"/>
  <c r="F2651" i="4"/>
  <c r="G2651" i="4" s="1"/>
  <c r="D2651" i="4"/>
  <c r="E2651" i="4" s="1"/>
  <c r="B2651" i="4"/>
  <c r="C2651" i="4" s="1"/>
  <c r="O2650" i="4"/>
  <c r="F2650" i="4"/>
  <c r="G2650" i="4" s="1"/>
  <c r="D2650" i="4"/>
  <c r="E2650" i="4" s="1"/>
  <c r="B2650" i="4"/>
  <c r="C2650" i="4" s="1"/>
  <c r="O2649" i="4"/>
  <c r="F2649" i="4"/>
  <c r="G2649" i="4" s="1"/>
  <c r="D2649" i="4"/>
  <c r="E2649" i="4" s="1"/>
  <c r="B2649" i="4"/>
  <c r="C2649" i="4" s="1"/>
  <c r="O2648" i="4"/>
  <c r="F2648" i="4"/>
  <c r="G2648" i="4" s="1"/>
  <c r="D2648" i="4"/>
  <c r="E2648" i="4" s="1"/>
  <c r="B2648" i="4"/>
  <c r="C2648" i="4" s="1"/>
  <c r="O2647" i="4"/>
  <c r="F2647" i="4"/>
  <c r="G2647" i="4" s="1"/>
  <c r="D2647" i="4"/>
  <c r="E2647" i="4" s="1"/>
  <c r="B2647" i="4"/>
  <c r="C2647" i="4" s="1"/>
  <c r="O2646" i="4"/>
  <c r="F2646" i="4"/>
  <c r="G2646" i="4" s="1"/>
  <c r="D2646" i="4"/>
  <c r="E2646" i="4" s="1"/>
  <c r="B2646" i="4"/>
  <c r="C2646" i="4" s="1"/>
  <c r="O2645" i="4"/>
  <c r="F2645" i="4"/>
  <c r="G2645" i="4" s="1"/>
  <c r="D2645" i="4"/>
  <c r="E2645" i="4" s="1"/>
  <c r="B2645" i="4"/>
  <c r="C2645" i="4" s="1"/>
  <c r="O2644" i="4"/>
  <c r="F2644" i="4"/>
  <c r="G2644" i="4" s="1"/>
  <c r="D2644" i="4"/>
  <c r="E2644" i="4" s="1"/>
  <c r="B2644" i="4"/>
  <c r="C2644" i="4" s="1"/>
  <c r="O2643" i="4"/>
  <c r="F2643" i="4"/>
  <c r="G2643" i="4" s="1"/>
  <c r="D2643" i="4"/>
  <c r="E2643" i="4" s="1"/>
  <c r="B2643" i="4"/>
  <c r="C2643" i="4" s="1"/>
  <c r="O2642" i="4"/>
  <c r="F2642" i="4"/>
  <c r="G2642" i="4" s="1"/>
  <c r="D2642" i="4"/>
  <c r="E2642" i="4" s="1"/>
  <c r="B2642" i="4"/>
  <c r="C2642" i="4" s="1"/>
  <c r="O2641" i="4"/>
  <c r="F2641" i="4"/>
  <c r="G2641" i="4" s="1"/>
  <c r="D2641" i="4"/>
  <c r="E2641" i="4" s="1"/>
  <c r="B2641" i="4"/>
  <c r="C2641" i="4" s="1"/>
  <c r="O2640" i="4"/>
  <c r="F2640" i="4"/>
  <c r="G2640" i="4" s="1"/>
  <c r="D2640" i="4"/>
  <c r="E2640" i="4" s="1"/>
  <c r="B2640" i="4"/>
  <c r="C2640" i="4" s="1"/>
  <c r="O2639" i="4"/>
  <c r="F2639" i="4"/>
  <c r="G2639" i="4" s="1"/>
  <c r="D2639" i="4"/>
  <c r="E2639" i="4" s="1"/>
  <c r="B2639" i="4"/>
  <c r="C2639" i="4" s="1"/>
  <c r="O2638" i="4"/>
  <c r="F2638" i="4"/>
  <c r="G2638" i="4" s="1"/>
  <c r="D2638" i="4"/>
  <c r="E2638" i="4" s="1"/>
  <c r="B2638" i="4"/>
  <c r="C2638" i="4" s="1"/>
  <c r="O2637" i="4"/>
  <c r="F2637" i="4"/>
  <c r="G2637" i="4" s="1"/>
  <c r="D2637" i="4"/>
  <c r="E2637" i="4" s="1"/>
  <c r="B2637" i="4"/>
  <c r="C2637" i="4" s="1"/>
  <c r="O2636" i="4"/>
  <c r="F2636" i="4"/>
  <c r="G2636" i="4" s="1"/>
  <c r="D2636" i="4"/>
  <c r="E2636" i="4" s="1"/>
  <c r="B2636" i="4"/>
  <c r="C2636" i="4" s="1"/>
  <c r="O2635" i="4"/>
  <c r="F2635" i="4"/>
  <c r="G2635" i="4" s="1"/>
  <c r="D2635" i="4"/>
  <c r="E2635" i="4" s="1"/>
  <c r="B2635" i="4"/>
  <c r="C2635" i="4" s="1"/>
  <c r="O2634" i="4"/>
  <c r="F2634" i="4"/>
  <c r="G2634" i="4" s="1"/>
  <c r="D2634" i="4"/>
  <c r="E2634" i="4" s="1"/>
  <c r="B2634" i="4"/>
  <c r="C2634" i="4" s="1"/>
  <c r="O2633" i="4"/>
  <c r="F2633" i="4"/>
  <c r="G2633" i="4" s="1"/>
  <c r="D2633" i="4"/>
  <c r="E2633" i="4" s="1"/>
  <c r="B2633" i="4"/>
  <c r="C2633" i="4" s="1"/>
  <c r="O2632" i="4"/>
  <c r="F2632" i="4"/>
  <c r="G2632" i="4" s="1"/>
  <c r="D2632" i="4"/>
  <c r="E2632" i="4" s="1"/>
  <c r="B2632" i="4"/>
  <c r="C2632" i="4" s="1"/>
  <c r="O2631" i="4"/>
  <c r="F2631" i="4"/>
  <c r="G2631" i="4" s="1"/>
  <c r="D2631" i="4"/>
  <c r="E2631" i="4" s="1"/>
  <c r="B2631" i="4"/>
  <c r="C2631" i="4" s="1"/>
  <c r="O2630" i="4"/>
  <c r="F2630" i="4"/>
  <c r="G2630" i="4" s="1"/>
  <c r="D2630" i="4"/>
  <c r="E2630" i="4" s="1"/>
  <c r="B2630" i="4"/>
  <c r="C2630" i="4" s="1"/>
  <c r="O2629" i="4"/>
  <c r="F2629" i="4"/>
  <c r="G2629" i="4" s="1"/>
  <c r="D2629" i="4"/>
  <c r="E2629" i="4" s="1"/>
  <c r="B2629" i="4"/>
  <c r="C2629" i="4" s="1"/>
  <c r="O2628" i="4"/>
  <c r="F2628" i="4"/>
  <c r="G2628" i="4" s="1"/>
  <c r="D2628" i="4"/>
  <c r="E2628" i="4" s="1"/>
  <c r="B2628" i="4"/>
  <c r="C2628" i="4" s="1"/>
  <c r="O2627" i="4"/>
  <c r="F2627" i="4"/>
  <c r="G2627" i="4" s="1"/>
  <c r="E2627" i="4"/>
  <c r="D2627" i="4"/>
  <c r="B2627" i="4"/>
  <c r="C2627" i="4" s="1"/>
  <c r="O2626" i="4"/>
  <c r="F2626" i="4"/>
  <c r="G2626" i="4" s="1"/>
  <c r="D2626" i="4"/>
  <c r="E2626" i="4" s="1"/>
  <c r="B2626" i="4"/>
  <c r="C2626" i="4" s="1"/>
  <c r="O2625" i="4"/>
  <c r="F2625" i="4"/>
  <c r="G2625" i="4" s="1"/>
  <c r="D2625" i="4"/>
  <c r="E2625" i="4" s="1"/>
  <c r="B2625" i="4"/>
  <c r="C2625" i="4" s="1"/>
  <c r="O2624" i="4"/>
  <c r="F2624" i="4"/>
  <c r="G2624" i="4" s="1"/>
  <c r="D2624" i="4"/>
  <c r="E2624" i="4" s="1"/>
  <c r="B2624" i="4"/>
  <c r="C2624" i="4" s="1"/>
  <c r="O2623" i="4"/>
  <c r="F2623" i="4"/>
  <c r="G2623" i="4" s="1"/>
  <c r="D2623" i="4"/>
  <c r="E2623" i="4" s="1"/>
  <c r="B2623" i="4"/>
  <c r="C2623" i="4" s="1"/>
  <c r="O2622" i="4"/>
  <c r="F2622" i="4"/>
  <c r="G2622" i="4" s="1"/>
  <c r="D2622" i="4"/>
  <c r="E2622" i="4" s="1"/>
  <c r="B2622" i="4"/>
  <c r="C2622" i="4" s="1"/>
  <c r="O2621" i="4"/>
  <c r="F2621" i="4"/>
  <c r="G2621" i="4" s="1"/>
  <c r="D2621" i="4"/>
  <c r="E2621" i="4" s="1"/>
  <c r="B2621" i="4"/>
  <c r="C2621" i="4" s="1"/>
  <c r="O2620" i="4"/>
  <c r="F2620" i="4"/>
  <c r="G2620" i="4" s="1"/>
  <c r="D2620" i="4"/>
  <c r="E2620" i="4" s="1"/>
  <c r="B2620" i="4"/>
  <c r="C2620" i="4" s="1"/>
  <c r="O2619" i="4"/>
  <c r="F2619" i="4"/>
  <c r="G2619" i="4" s="1"/>
  <c r="D2619" i="4"/>
  <c r="E2619" i="4" s="1"/>
  <c r="B2619" i="4"/>
  <c r="C2619" i="4" s="1"/>
  <c r="O2618" i="4"/>
  <c r="F2618" i="4"/>
  <c r="G2618" i="4" s="1"/>
  <c r="D2618" i="4"/>
  <c r="E2618" i="4" s="1"/>
  <c r="B2618" i="4"/>
  <c r="C2618" i="4" s="1"/>
  <c r="O2617" i="4"/>
  <c r="F2617" i="4"/>
  <c r="G2617" i="4" s="1"/>
  <c r="D2617" i="4"/>
  <c r="E2617" i="4" s="1"/>
  <c r="B2617" i="4"/>
  <c r="C2617" i="4" s="1"/>
  <c r="O2616" i="4"/>
  <c r="F2616" i="4"/>
  <c r="G2616" i="4" s="1"/>
  <c r="D2616" i="4"/>
  <c r="E2616" i="4" s="1"/>
  <c r="B2616" i="4"/>
  <c r="C2616" i="4" s="1"/>
  <c r="O2615" i="4"/>
  <c r="F2615" i="4"/>
  <c r="G2615" i="4" s="1"/>
  <c r="D2615" i="4"/>
  <c r="E2615" i="4" s="1"/>
  <c r="B2615" i="4"/>
  <c r="C2615" i="4" s="1"/>
  <c r="O2614" i="4"/>
  <c r="F2614" i="4"/>
  <c r="G2614" i="4" s="1"/>
  <c r="D2614" i="4"/>
  <c r="E2614" i="4" s="1"/>
  <c r="B2614" i="4"/>
  <c r="C2614" i="4" s="1"/>
  <c r="O2613" i="4"/>
  <c r="F2613" i="4"/>
  <c r="G2613" i="4" s="1"/>
  <c r="D2613" i="4"/>
  <c r="E2613" i="4" s="1"/>
  <c r="B2613" i="4"/>
  <c r="C2613" i="4" s="1"/>
  <c r="O2612" i="4"/>
  <c r="F2612" i="4"/>
  <c r="G2612" i="4" s="1"/>
  <c r="D2612" i="4"/>
  <c r="E2612" i="4" s="1"/>
  <c r="B2612" i="4"/>
  <c r="C2612" i="4" s="1"/>
  <c r="O2611" i="4"/>
  <c r="F2611" i="4"/>
  <c r="G2611" i="4" s="1"/>
  <c r="D2611" i="4"/>
  <c r="E2611" i="4" s="1"/>
  <c r="B2611" i="4"/>
  <c r="C2611" i="4" s="1"/>
  <c r="O2610" i="4"/>
  <c r="F2610" i="4"/>
  <c r="G2610" i="4" s="1"/>
  <c r="D2610" i="4"/>
  <c r="E2610" i="4" s="1"/>
  <c r="B2610" i="4"/>
  <c r="C2610" i="4" s="1"/>
  <c r="O2609" i="4"/>
  <c r="F2609" i="4"/>
  <c r="G2609" i="4" s="1"/>
  <c r="D2609" i="4"/>
  <c r="E2609" i="4" s="1"/>
  <c r="B2609" i="4"/>
  <c r="C2609" i="4" s="1"/>
  <c r="O2608" i="4"/>
  <c r="F2608" i="4"/>
  <c r="G2608" i="4" s="1"/>
  <c r="D2608" i="4"/>
  <c r="E2608" i="4" s="1"/>
  <c r="B2608" i="4"/>
  <c r="C2608" i="4" s="1"/>
  <c r="O2607" i="4"/>
  <c r="F2607" i="4"/>
  <c r="G2607" i="4" s="1"/>
  <c r="D2607" i="4"/>
  <c r="E2607" i="4" s="1"/>
  <c r="C2607" i="4"/>
  <c r="B2607" i="4"/>
  <c r="O2606" i="4"/>
  <c r="F2606" i="4"/>
  <c r="G2606" i="4" s="1"/>
  <c r="D2606" i="4"/>
  <c r="E2606" i="4" s="1"/>
  <c r="B2606" i="4"/>
  <c r="C2606" i="4" s="1"/>
  <c r="O2605" i="4"/>
  <c r="F2605" i="4"/>
  <c r="G2605" i="4" s="1"/>
  <c r="D2605" i="4"/>
  <c r="E2605" i="4" s="1"/>
  <c r="B2605" i="4"/>
  <c r="C2605" i="4" s="1"/>
  <c r="O2604" i="4"/>
  <c r="F2604" i="4"/>
  <c r="G2604" i="4" s="1"/>
  <c r="D2604" i="4"/>
  <c r="E2604" i="4" s="1"/>
  <c r="B2604" i="4"/>
  <c r="C2604" i="4" s="1"/>
  <c r="O2603" i="4"/>
  <c r="F2603" i="4"/>
  <c r="G2603" i="4" s="1"/>
  <c r="D2603" i="4"/>
  <c r="E2603" i="4" s="1"/>
  <c r="B2603" i="4"/>
  <c r="C2603" i="4" s="1"/>
  <c r="O2602" i="4"/>
  <c r="F2602" i="4"/>
  <c r="G2602" i="4" s="1"/>
  <c r="D2602" i="4"/>
  <c r="E2602" i="4" s="1"/>
  <c r="B2602" i="4"/>
  <c r="C2602" i="4" s="1"/>
  <c r="O2601" i="4"/>
  <c r="F2601" i="4"/>
  <c r="G2601" i="4" s="1"/>
  <c r="D2601" i="4"/>
  <c r="E2601" i="4" s="1"/>
  <c r="B2601" i="4"/>
  <c r="C2601" i="4" s="1"/>
  <c r="O2600" i="4"/>
  <c r="F2600" i="4"/>
  <c r="G2600" i="4" s="1"/>
  <c r="D2600" i="4"/>
  <c r="E2600" i="4" s="1"/>
  <c r="B2600" i="4"/>
  <c r="C2600" i="4" s="1"/>
  <c r="O2599" i="4"/>
  <c r="F2599" i="4"/>
  <c r="G2599" i="4" s="1"/>
  <c r="D2599" i="4"/>
  <c r="E2599" i="4" s="1"/>
  <c r="B2599" i="4"/>
  <c r="C2599" i="4" s="1"/>
  <c r="O2598" i="4"/>
  <c r="F2598" i="4"/>
  <c r="G2598" i="4" s="1"/>
  <c r="D2598" i="4"/>
  <c r="E2598" i="4" s="1"/>
  <c r="B2598" i="4"/>
  <c r="C2598" i="4" s="1"/>
  <c r="O2597" i="4"/>
  <c r="F2597" i="4"/>
  <c r="G2597" i="4" s="1"/>
  <c r="D2597" i="4"/>
  <c r="E2597" i="4" s="1"/>
  <c r="B2597" i="4"/>
  <c r="C2597" i="4" s="1"/>
  <c r="O2596" i="4"/>
  <c r="F2596" i="4"/>
  <c r="G2596" i="4" s="1"/>
  <c r="D2596" i="4"/>
  <c r="E2596" i="4" s="1"/>
  <c r="B2596" i="4"/>
  <c r="C2596" i="4" s="1"/>
  <c r="O2595" i="4"/>
  <c r="F2595" i="4"/>
  <c r="G2595" i="4" s="1"/>
  <c r="D2595" i="4"/>
  <c r="E2595" i="4" s="1"/>
  <c r="B2595" i="4"/>
  <c r="C2595" i="4" s="1"/>
  <c r="O2594" i="4"/>
  <c r="F2594" i="4"/>
  <c r="G2594" i="4" s="1"/>
  <c r="D2594" i="4"/>
  <c r="E2594" i="4" s="1"/>
  <c r="B2594" i="4"/>
  <c r="C2594" i="4" s="1"/>
  <c r="O2593" i="4"/>
  <c r="F2593" i="4"/>
  <c r="G2593" i="4" s="1"/>
  <c r="D2593" i="4"/>
  <c r="E2593" i="4" s="1"/>
  <c r="B2593" i="4"/>
  <c r="C2593" i="4" s="1"/>
  <c r="O2592" i="4"/>
  <c r="F2592" i="4"/>
  <c r="G2592" i="4" s="1"/>
  <c r="D2592" i="4"/>
  <c r="E2592" i="4" s="1"/>
  <c r="B2592" i="4"/>
  <c r="C2592" i="4" s="1"/>
  <c r="O2591" i="4"/>
  <c r="F2591" i="4"/>
  <c r="G2591" i="4" s="1"/>
  <c r="D2591" i="4"/>
  <c r="E2591" i="4" s="1"/>
  <c r="B2591" i="4"/>
  <c r="C2591" i="4" s="1"/>
  <c r="O2590" i="4"/>
  <c r="F2590" i="4"/>
  <c r="G2590" i="4" s="1"/>
  <c r="D2590" i="4"/>
  <c r="E2590" i="4" s="1"/>
  <c r="B2590" i="4"/>
  <c r="C2590" i="4" s="1"/>
  <c r="O2589" i="4"/>
  <c r="F2589" i="4"/>
  <c r="G2589" i="4" s="1"/>
  <c r="D2589" i="4"/>
  <c r="E2589" i="4" s="1"/>
  <c r="B2589" i="4"/>
  <c r="C2589" i="4" s="1"/>
  <c r="O2588" i="4"/>
  <c r="F2588" i="4"/>
  <c r="G2588" i="4" s="1"/>
  <c r="D2588" i="4"/>
  <c r="E2588" i="4" s="1"/>
  <c r="B2588" i="4"/>
  <c r="C2588" i="4" s="1"/>
  <c r="O2587" i="4"/>
  <c r="F2587" i="4"/>
  <c r="G2587" i="4" s="1"/>
  <c r="D2587" i="4"/>
  <c r="E2587" i="4" s="1"/>
  <c r="B2587" i="4"/>
  <c r="C2587" i="4" s="1"/>
  <c r="O2586" i="4"/>
  <c r="F2586" i="4"/>
  <c r="G2586" i="4" s="1"/>
  <c r="D2586" i="4"/>
  <c r="E2586" i="4" s="1"/>
  <c r="B2586" i="4"/>
  <c r="C2586" i="4" s="1"/>
  <c r="O2585" i="4"/>
  <c r="F2585" i="4"/>
  <c r="G2585" i="4" s="1"/>
  <c r="D2585" i="4"/>
  <c r="E2585" i="4" s="1"/>
  <c r="B2585" i="4"/>
  <c r="C2585" i="4" s="1"/>
  <c r="O2584" i="4"/>
  <c r="F2584" i="4"/>
  <c r="G2584" i="4" s="1"/>
  <c r="D2584" i="4"/>
  <c r="E2584" i="4" s="1"/>
  <c r="B2584" i="4"/>
  <c r="C2584" i="4" s="1"/>
  <c r="O2583" i="4"/>
  <c r="F2583" i="4"/>
  <c r="G2583" i="4" s="1"/>
  <c r="D2583" i="4"/>
  <c r="E2583" i="4" s="1"/>
  <c r="B2583" i="4"/>
  <c r="C2583" i="4" s="1"/>
  <c r="O2582" i="4"/>
  <c r="F2582" i="4"/>
  <c r="G2582" i="4" s="1"/>
  <c r="D2582" i="4"/>
  <c r="E2582" i="4" s="1"/>
  <c r="B2582" i="4"/>
  <c r="C2582" i="4" s="1"/>
  <c r="O2581" i="4"/>
  <c r="F2581" i="4"/>
  <c r="G2581" i="4" s="1"/>
  <c r="D2581" i="4"/>
  <c r="E2581" i="4" s="1"/>
  <c r="B2581" i="4"/>
  <c r="C2581" i="4" s="1"/>
  <c r="O2580" i="4"/>
  <c r="F2580" i="4"/>
  <c r="G2580" i="4" s="1"/>
  <c r="D2580" i="4"/>
  <c r="E2580" i="4" s="1"/>
  <c r="B2580" i="4"/>
  <c r="C2580" i="4" s="1"/>
  <c r="O2579" i="4"/>
  <c r="F2579" i="4"/>
  <c r="G2579" i="4" s="1"/>
  <c r="D2579" i="4"/>
  <c r="E2579" i="4" s="1"/>
  <c r="B2579" i="4"/>
  <c r="C2579" i="4" s="1"/>
  <c r="O2578" i="4"/>
  <c r="F2578" i="4"/>
  <c r="G2578" i="4" s="1"/>
  <c r="D2578" i="4"/>
  <c r="E2578" i="4" s="1"/>
  <c r="B2578" i="4"/>
  <c r="C2578" i="4" s="1"/>
  <c r="O2577" i="4"/>
  <c r="F2577" i="4"/>
  <c r="G2577" i="4" s="1"/>
  <c r="D2577" i="4"/>
  <c r="E2577" i="4" s="1"/>
  <c r="B2577" i="4"/>
  <c r="C2577" i="4" s="1"/>
  <c r="O2576" i="4"/>
  <c r="F2576" i="4"/>
  <c r="G2576" i="4" s="1"/>
  <c r="D2576" i="4"/>
  <c r="E2576" i="4" s="1"/>
  <c r="B2576" i="4"/>
  <c r="C2576" i="4" s="1"/>
  <c r="O2575" i="4"/>
  <c r="F2575" i="4"/>
  <c r="G2575" i="4" s="1"/>
  <c r="D2575" i="4"/>
  <c r="E2575" i="4" s="1"/>
  <c r="B2575" i="4"/>
  <c r="C2575" i="4" s="1"/>
  <c r="O2574" i="4"/>
  <c r="F2574" i="4"/>
  <c r="G2574" i="4" s="1"/>
  <c r="D2574" i="4"/>
  <c r="E2574" i="4" s="1"/>
  <c r="B2574" i="4"/>
  <c r="C2574" i="4" s="1"/>
  <c r="O2573" i="4"/>
  <c r="F2573" i="4"/>
  <c r="G2573" i="4" s="1"/>
  <c r="D2573" i="4"/>
  <c r="E2573" i="4" s="1"/>
  <c r="B2573" i="4"/>
  <c r="C2573" i="4" s="1"/>
  <c r="O2572" i="4"/>
  <c r="F2572" i="4"/>
  <c r="G2572" i="4" s="1"/>
  <c r="D2572" i="4"/>
  <c r="E2572" i="4" s="1"/>
  <c r="B2572" i="4"/>
  <c r="C2572" i="4" s="1"/>
  <c r="O2571" i="4"/>
  <c r="F2571" i="4"/>
  <c r="G2571" i="4" s="1"/>
  <c r="D2571" i="4"/>
  <c r="E2571" i="4" s="1"/>
  <c r="B2571" i="4"/>
  <c r="C2571" i="4" s="1"/>
  <c r="O2570" i="4"/>
  <c r="F2570" i="4"/>
  <c r="G2570" i="4" s="1"/>
  <c r="D2570" i="4"/>
  <c r="E2570" i="4" s="1"/>
  <c r="B2570" i="4"/>
  <c r="C2570" i="4" s="1"/>
  <c r="O2569" i="4"/>
  <c r="F2569" i="4"/>
  <c r="G2569" i="4" s="1"/>
  <c r="D2569" i="4"/>
  <c r="E2569" i="4" s="1"/>
  <c r="B2569" i="4"/>
  <c r="C2569" i="4" s="1"/>
  <c r="O2568" i="4"/>
  <c r="F2568" i="4"/>
  <c r="G2568" i="4" s="1"/>
  <c r="D2568" i="4"/>
  <c r="E2568" i="4" s="1"/>
  <c r="B2568" i="4"/>
  <c r="C2568" i="4" s="1"/>
  <c r="O2567" i="4"/>
  <c r="F2567" i="4"/>
  <c r="G2567" i="4" s="1"/>
  <c r="D2567" i="4"/>
  <c r="E2567" i="4" s="1"/>
  <c r="B2567" i="4"/>
  <c r="C2567" i="4" s="1"/>
  <c r="O2566" i="4"/>
  <c r="F2566" i="4"/>
  <c r="G2566" i="4" s="1"/>
  <c r="D2566" i="4"/>
  <c r="E2566" i="4" s="1"/>
  <c r="B2566" i="4"/>
  <c r="C2566" i="4" s="1"/>
  <c r="O2565" i="4"/>
  <c r="F2565" i="4"/>
  <c r="G2565" i="4" s="1"/>
  <c r="D2565" i="4"/>
  <c r="E2565" i="4" s="1"/>
  <c r="B2565" i="4"/>
  <c r="C2565" i="4" s="1"/>
  <c r="O2564" i="4"/>
  <c r="F2564" i="4"/>
  <c r="G2564" i="4" s="1"/>
  <c r="D2564" i="4"/>
  <c r="E2564" i="4" s="1"/>
  <c r="B2564" i="4"/>
  <c r="C2564" i="4" s="1"/>
  <c r="O2563" i="4"/>
  <c r="F2563" i="4"/>
  <c r="G2563" i="4" s="1"/>
  <c r="D2563" i="4"/>
  <c r="E2563" i="4" s="1"/>
  <c r="B2563" i="4"/>
  <c r="C2563" i="4" s="1"/>
  <c r="O2562" i="4"/>
  <c r="F2562" i="4"/>
  <c r="G2562" i="4" s="1"/>
  <c r="D2562" i="4"/>
  <c r="E2562" i="4" s="1"/>
  <c r="B2562" i="4"/>
  <c r="C2562" i="4" s="1"/>
  <c r="O2561" i="4"/>
  <c r="F2561" i="4"/>
  <c r="G2561" i="4" s="1"/>
  <c r="D2561" i="4"/>
  <c r="E2561" i="4" s="1"/>
  <c r="B2561" i="4"/>
  <c r="C2561" i="4" s="1"/>
  <c r="O2560" i="4"/>
  <c r="F2560" i="4"/>
  <c r="G2560" i="4" s="1"/>
  <c r="E2560" i="4"/>
  <c r="D2560" i="4"/>
  <c r="B2560" i="4"/>
  <c r="C2560" i="4" s="1"/>
  <c r="O2559" i="4"/>
  <c r="F2559" i="4"/>
  <c r="G2559" i="4" s="1"/>
  <c r="D2559" i="4"/>
  <c r="E2559" i="4" s="1"/>
  <c r="B2559" i="4"/>
  <c r="C2559" i="4" s="1"/>
  <c r="O2558" i="4"/>
  <c r="F2558" i="4"/>
  <c r="G2558" i="4" s="1"/>
  <c r="D2558" i="4"/>
  <c r="E2558" i="4" s="1"/>
  <c r="B2558" i="4"/>
  <c r="C2558" i="4" s="1"/>
  <c r="O2557" i="4"/>
  <c r="F2557" i="4"/>
  <c r="G2557" i="4" s="1"/>
  <c r="D2557" i="4"/>
  <c r="E2557" i="4" s="1"/>
  <c r="B2557" i="4"/>
  <c r="C2557" i="4" s="1"/>
  <c r="O2556" i="4"/>
  <c r="F2556" i="4"/>
  <c r="G2556" i="4" s="1"/>
  <c r="D2556" i="4"/>
  <c r="E2556" i="4" s="1"/>
  <c r="B2556" i="4"/>
  <c r="C2556" i="4" s="1"/>
  <c r="O2555" i="4"/>
  <c r="F2555" i="4"/>
  <c r="G2555" i="4" s="1"/>
  <c r="D2555" i="4"/>
  <c r="E2555" i="4" s="1"/>
  <c r="B2555" i="4"/>
  <c r="C2555" i="4" s="1"/>
  <c r="O2554" i="4"/>
  <c r="F2554" i="4"/>
  <c r="G2554" i="4" s="1"/>
  <c r="D2554" i="4"/>
  <c r="E2554" i="4" s="1"/>
  <c r="B2554" i="4"/>
  <c r="C2554" i="4" s="1"/>
  <c r="O2553" i="4"/>
  <c r="F2553" i="4"/>
  <c r="G2553" i="4" s="1"/>
  <c r="D2553" i="4"/>
  <c r="E2553" i="4" s="1"/>
  <c r="B2553" i="4"/>
  <c r="C2553" i="4" s="1"/>
  <c r="O2552" i="4"/>
  <c r="F2552" i="4"/>
  <c r="G2552" i="4" s="1"/>
  <c r="D2552" i="4"/>
  <c r="E2552" i="4" s="1"/>
  <c r="B2552" i="4"/>
  <c r="C2552" i="4" s="1"/>
  <c r="O2551" i="4"/>
  <c r="F2551" i="4"/>
  <c r="G2551" i="4" s="1"/>
  <c r="D2551" i="4"/>
  <c r="E2551" i="4" s="1"/>
  <c r="B2551" i="4"/>
  <c r="C2551" i="4" s="1"/>
  <c r="O2550" i="4"/>
  <c r="F2550" i="4"/>
  <c r="G2550" i="4" s="1"/>
  <c r="D2550" i="4"/>
  <c r="E2550" i="4" s="1"/>
  <c r="B2550" i="4"/>
  <c r="C2550" i="4" s="1"/>
  <c r="O2549" i="4"/>
  <c r="F2549" i="4"/>
  <c r="G2549" i="4" s="1"/>
  <c r="D2549" i="4"/>
  <c r="E2549" i="4" s="1"/>
  <c r="B2549" i="4"/>
  <c r="C2549" i="4" s="1"/>
  <c r="O2548" i="4"/>
  <c r="F2548" i="4"/>
  <c r="G2548" i="4" s="1"/>
  <c r="D2548" i="4"/>
  <c r="E2548" i="4" s="1"/>
  <c r="B2548" i="4"/>
  <c r="C2548" i="4" s="1"/>
  <c r="O2547" i="4"/>
  <c r="F2547" i="4"/>
  <c r="G2547" i="4" s="1"/>
  <c r="D2547" i="4"/>
  <c r="E2547" i="4" s="1"/>
  <c r="B2547" i="4"/>
  <c r="C2547" i="4" s="1"/>
  <c r="O2546" i="4"/>
  <c r="F2546" i="4"/>
  <c r="G2546" i="4" s="1"/>
  <c r="D2546" i="4"/>
  <c r="E2546" i="4" s="1"/>
  <c r="B2546" i="4"/>
  <c r="C2546" i="4" s="1"/>
  <c r="O2545" i="4"/>
  <c r="F2545" i="4"/>
  <c r="G2545" i="4" s="1"/>
  <c r="D2545" i="4"/>
  <c r="E2545" i="4" s="1"/>
  <c r="B2545" i="4"/>
  <c r="C2545" i="4" s="1"/>
  <c r="O2544" i="4"/>
  <c r="F2544" i="4"/>
  <c r="G2544" i="4" s="1"/>
  <c r="D2544" i="4"/>
  <c r="E2544" i="4" s="1"/>
  <c r="B2544" i="4"/>
  <c r="C2544" i="4" s="1"/>
  <c r="O2543" i="4"/>
  <c r="F2543" i="4"/>
  <c r="G2543" i="4" s="1"/>
  <c r="D2543" i="4"/>
  <c r="E2543" i="4" s="1"/>
  <c r="B2543" i="4"/>
  <c r="C2543" i="4" s="1"/>
  <c r="O2542" i="4"/>
  <c r="F2542" i="4"/>
  <c r="G2542" i="4" s="1"/>
  <c r="D2542" i="4"/>
  <c r="E2542" i="4" s="1"/>
  <c r="B2542" i="4"/>
  <c r="C2542" i="4" s="1"/>
  <c r="O2541" i="4"/>
  <c r="F2541" i="4"/>
  <c r="G2541" i="4" s="1"/>
  <c r="D2541" i="4"/>
  <c r="E2541" i="4" s="1"/>
  <c r="B2541" i="4"/>
  <c r="C2541" i="4" s="1"/>
  <c r="O2540" i="4"/>
  <c r="F2540" i="4"/>
  <c r="G2540" i="4" s="1"/>
  <c r="D2540" i="4"/>
  <c r="E2540" i="4" s="1"/>
  <c r="B2540" i="4"/>
  <c r="C2540" i="4" s="1"/>
  <c r="O2539" i="4"/>
  <c r="F2539" i="4"/>
  <c r="G2539" i="4" s="1"/>
  <c r="D2539" i="4"/>
  <c r="E2539" i="4" s="1"/>
  <c r="B2539" i="4"/>
  <c r="C2539" i="4" s="1"/>
  <c r="O2538" i="4"/>
  <c r="F2538" i="4"/>
  <c r="G2538" i="4" s="1"/>
  <c r="D2538" i="4"/>
  <c r="E2538" i="4" s="1"/>
  <c r="B2538" i="4"/>
  <c r="C2538" i="4" s="1"/>
  <c r="O2537" i="4"/>
  <c r="F2537" i="4"/>
  <c r="G2537" i="4" s="1"/>
  <c r="D2537" i="4"/>
  <c r="E2537" i="4" s="1"/>
  <c r="B2537" i="4"/>
  <c r="C2537" i="4" s="1"/>
  <c r="O2536" i="4"/>
  <c r="F2536" i="4"/>
  <c r="G2536" i="4" s="1"/>
  <c r="D2536" i="4"/>
  <c r="E2536" i="4" s="1"/>
  <c r="B2536" i="4"/>
  <c r="C2536" i="4" s="1"/>
  <c r="O2535" i="4"/>
  <c r="F2535" i="4"/>
  <c r="G2535" i="4" s="1"/>
  <c r="D2535" i="4"/>
  <c r="E2535" i="4" s="1"/>
  <c r="B2535" i="4"/>
  <c r="C2535" i="4" s="1"/>
  <c r="O2534" i="4"/>
  <c r="F2534" i="4"/>
  <c r="G2534" i="4" s="1"/>
  <c r="D2534" i="4"/>
  <c r="E2534" i="4" s="1"/>
  <c r="B2534" i="4"/>
  <c r="C2534" i="4" s="1"/>
  <c r="O2533" i="4"/>
  <c r="F2533" i="4"/>
  <c r="G2533" i="4" s="1"/>
  <c r="D2533" i="4"/>
  <c r="E2533" i="4" s="1"/>
  <c r="B2533" i="4"/>
  <c r="C2533" i="4" s="1"/>
  <c r="O2532" i="4"/>
  <c r="F2532" i="4"/>
  <c r="G2532" i="4" s="1"/>
  <c r="D2532" i="4"/>
  <c r="E2532" i="4" s="1"/>
  <c r="B2532" i="4"/>
  <c r="C2532" i="4" s="1"/>
  <c r="O2531" i="4"/>
  <c r="F2531" i="4"/>
  <c r="G2531" i="4" s="1"/>
  <c r="D2531" i="4"/>
  <c r="E2531" i="4" s="1"/>
  <c r="B2531" i="4"/>
  <c r="C2531" i="4" s="1"/>
  <c r="O2530" i="4"/>
  <c r="F2530" i="4"/>
  <c r="G2530" i="4" s="1"/>
  <c r="D2530" i="4"/>
  <c r="E2530" i="4" s="1"/>
  <c r="B2530" i="4"/>
  <c r="C2530" i="4" s="1"/>
  <c r="O2529" i="4"/>
  <c r="F2529" i="4"/>
  <c r="G2529" i="4" s="1"/>
  <c r="D2529" i="4"/>
  <c r="E2529" i="4" s="1"/>
  <c r="B2529" i="4"/>
  <c r="C2529" i="4" s="1"/>
  <c r="O2528" i="4"/>
  <c r="F2528" i="4"/>
  <c r="G2528" i="4" s="1"/>
  <c r="D2528" i="4"/>
  <c r="E2528" i="4" s="1"/>
  <c r="B2528" i="4"/>
  <c r="C2528" i="4" s="1"/>
  <c r="O2527" i="4"/>
  <c r="F2527" i="4"/>
  <c r="G2527" i="4" s="1"/>
  <c r="D2527" i="4"/>
  <c r="E2527" i="4" s="1"/>
  <c r="B2527" i="4"/>
  <c r="C2527" i="4" s="1"/>
  <c r="O2526" i="4"/>
  <c r="F2526" i="4"/>
  <c r="G2526" i="4" s="1"/>
  <c r="D2526" i="4"/>
  <c r="E2526" i="4" s="1"/>
  <c r="B2526" i="4"/>
  <c r="C2526" i="4" s="1"/>
  <c r="O2525" i="4"/>
  <c r="F2525" i="4"/>
  <c r="G2525" i="4" s="1"/>
  <c r="D2525" i="4"/>
  <c r="E2525" i="4" s="1"/>
  <c r="B2525" i="4"/>
  <c r="C2525" i="4" s="1"/>
  <c r="O2524" i="4"/>
  <c r="F2524" i="4"/>
  <c r="G2524" i="4" s="1"/>
  <c r="D2524" i="4"/>
  <c r="E2524" i="4" s="1"/>
  <c r="B2524" i="4"/>
  <c r="C2524" i="4" s="1"/>
  <c r="O2523" i="4"/>
  <c r="F2523" i="4"/>
  <c r="G2523" i="4" s="1"/>
  <c r="D2523" i="4"/>
  <c r="E2523" i="4" s="1"/>
  <c r="B2523" i="4"/>
  <c r="C2523" i="4" s="1"/>
  <c r="O2522" i="4"/>
  <c r="F2522" i="4"/>
  <c r="G2522" i="4" s="1"/>
  <c r="D2522" i="4"/>
  <c r="E2522" i="4" s="1"/>
  <c r="B2522" i="4"/>
  <c r="C2522" i="4" s="1"/>
  <c r="O2521" i="4"/>
  <c r="F2521" i="4"/>
  <c r="G2521" i="4" s="1"/>
  <c r="D2521" i="4"/>
  <c r="E2521" i="4" s="1"/>
  <c r="B2521" i="4"/>
  <c r="C2521" i="4" s="1"/>
  <c r="O2520" i="4"/>
  <c r="F2520" i="4"/>
  <c r="G2520" i="4" s="1"/>
  <c r="D2520" i="4"/>
  <c r="E2520" i="4" s="1"/>
  <c r="B2520" i="4"/>
  <c r="C2520" i="4" s="1"/>
  <c r="O2519" i="4"/>
  <c r="F2519" i="4"/>
  <c r="G2519" i="4" s="1"/>
  <c r="D2519" i="4"/>
  <c r="E2519" i="4" s="1"/>
  <c r="B2519" i="4"/>
  <c r="C2519" i="4" s="1"/>
  <c r="O2518" i="4"/>
  <c r="F2518" i="4"/>
  <c r="G2518" i="4" s="1"/>
  <c r="D2518" i="4"/>
  <c r="E2518" i="4" s="1"/>
  <c r="B2518" i="4"/>
  <c r="C2518" i="4" s="1"/>
  <c r="O2517" i="4"/>
  <c r="F2517" i="4"/>
  <c r="G2517" i="4" s="1"/>
  <c r="D2517" i="4"/>
  <c r="E2517" i="4" s="1"/>
  <c r="B2517" i="4"/>
  <c r="C2517" i="4" s="1"/>
  <c r="O2516" i="4"/>
  <c r="F2516" i="4"/>
  <c r="G2516" i="4" s="1"/>
  <c r="D2516" i="4"/>
  <c r="E2516" i="4" s="1"/>
  <c r="B2516" i="4"/>
  <c r="C2516" i="4" s="1"/>
  <c r="O2515" i="4"/>
  <c r="F2515" i="4"/>
  <c r="G2515" i="4" s="1"/>
  <c r="D2515" i="4"/>
  <c r="E2515" i="4" s="1"/>
  <c r="B2515" i="4"/>
  <c r="C2515" i="4" s="1"/>
  <c r="O2514" i="4"/>
  <c r="F2514" i="4"/>
  <c r="G2514" i="4" s="1"/>
  <c r="D2514" i="4"/>
  <c r="E2514" i="4" s="1"/>
  <c r="B2514" i="4"/>
  <c r="C2514" i="4" s="1"/>
  <c r="O2513" i="4"/>
  <c r="F2513" i="4"/>
  <c r="G2513" i="4" s="1"/>
  <c r="D2513" i="4"/>
  <c r="E2513" i="4" s="1"/>
  <c r="B2513" i="4"/>
  <c r="C2513" i="4" s="1"/>
  <c r="O2512" i="4"/>
  <c r="F2512" i="4"/>
  <c r="G2512" i="4" s="1"/>
  <c r="D2512" i="4"/>
  <c r="E2512" i="4" s="1"/>
  <c r="B2512" i="4"/>
  <c r="C2512" i="4" s="1"/>
  <c r="O2511" i="4"/>
  <c r="F2511" i="4"/>
  <c r="G2511" i="4" s="1"/>
  <c r="D2511" i="4"/>
  <c r="E2511" i="4" s="1"/>
  <c r="B2511" i="4"/>
  <c r="C2511" i="4" s="1"/>
  <c r="O2510" i="4"/>
  <c r="F2510" i="4"/>
  <c r="G2510" i="4" s="1"/>
  <c r="D2510" i="4"/>
  <c r="E2510" i="4" s="1"/>
  <c r="B2510" i="4"/>
  <c r="C2510" i="4" s="1"/>
  <c r="O2509" i="4"/>
  <c r="F2509" i="4"/>
  <c r="G2509" i="4" s="1"/>
  <c r="D2509" i="4"/>
  <c r="E2509" i="4" s="1"/>
  <c r="B2509" i="4"/>
  <c r="C2509" i="4" s="1"/>
  <c r="O2508" i="4"/>
  <c r="F2508" i="4"/>
  <c r="G2508" i="4" s="1"/>
  <c r="D2508" i="4"/>
  <c r="E2508" i="4" s="1"/>
  <c r="B2508" i="4"/>
  <c r="C2508" i="4" s="1"/>
  <c r="O2507" i="4"/>
  <c r="F2507" i="4"/>
  <c r="G2507" i="4" s="1"/>
  <c r="D2507" i="4"/>
  <c r="E2507" i="4" s="1"/>
  <c r="B2507" i="4"/>
  <c r="C2507" i="4" s="1"/>
  <c r="O2506" i="4"/>
  <c r="F2506" i="4"/>
  <c r="G2506" i="4" s="1"/>
  <c r="D2506" i="4"/>
  <c r="E2506" i="4" s="1"/>
  <c r="B2506" i="4"/>
  <c r="C2506" i="4" s="1"/>
  <c r="O2505" i="4"/>
  <c r="F2505" i="4"/>
  <c r="G2505" i="4" s="1"/>
  <c r="D2505" i="4"/>
  <c r="E2505" i="4" s="1"/>
  <c r="B2505" i="4"/>
  <c r="C2505" i="4" s="1"/>
  <c r="O2504" i="4"/>
  <c r="F2504" i="4"/>
  <c r="G2504" i="4" s="1"/>
  <c r="D2504" i="4"/>
  <c r="E2504" i="4" s="1"/>
  <c r="B2504" i="4"/>
  <c r="C2504" i="4" s="1"/>
  <c r="O2503" i="4"/>
  <c r="F2503" i="4"/>
  <c r="G2503" i="4" s="1"/>
  <c r="D2503" i="4"/>
  <c r="E2503" i="4" s="1"/>
  <c r="B2503" i="4"/>
  <c r="C2503" i="4" s="1"/>
  <c r="O2502" i="4"/>
  <c r="F2502" i="4"/>
  <c r="G2502" i="4" s="1"/>
  <c r="D2502" i="4"/>
  <c r="E2502" i="4" s="1"/>
  <c r="B2502" i="4"/>
  <c r="C2502" i="4" s="1"/>
  <c r="O2501" i="4"/>
  <c r="F2501" i="4"/>
  <c r="G2501" i="4" s="1"/>
  <c r="D2501" i="4"/>
  <c r="E2501" i="4" s="1"/>
  <c r="B2501" i="4"/>
  <c r="C2501" i="4" s="1"/>
  <c r="O2500" i="4"/>
  <c r="F2500" i="4"/>
  <c r="G2500" i="4" s="1"/>
  <c r="D2500" i="4"/>
  <c r="E2500" i="4" s="1"/>
  <c r="B2500" i="4"/>
  <c r="C2500" i="4" s="1"/>
  <c r="O2499" i="4"/>
  <c r="F2499" i="4"/>
  <c r="G2499" i="4" s="1"/>
  <c r="D2499" i="4"/>
  <c r="E2499" i="4" s="1"/>
  <c r="B2499" i="4"/>
  <c r="C2499" i="4" s="1"/>
  <c r="O2498" i="4"/>
  <c r="F2498" i="4"/>
  <c r="G2498" i="4" s="1"/>
  <c r="D2498" i="4"/>
  <c r="E2498" i="4" s="1"/>
  <c r="B2498" i="4"/>
  <c r="C2498" i="4" s="1"/>
  <c r="O2497" i="4"/>
  <c r="F2497" i="4"/>
  <c r="G2497" i="4" s="1"/>
  <c r="D2497" i="4"/>
  <c r="E2497" i="4" s="1"/>
  <c r="B2497" i="4"/>
  <c r="C2497" i="4" s="1"/>
  <c r="O2496" i="4"/>
  <c r="F2496" i="4"/>
  <c r="G2496" i="4" s="1"/>
  <c r="D2496" i="4"/>
  <c r="E2496" i="4" s="1"/>
  <c r="B2496" i="4"/>
  <c r="C2496" i="4" s="1"/>
  <c r="O2495" i="4"/>
  <c r="F2495" i="4"/>
  <c r="G2495" i="4" s="1"/>
  <c r="D2495" i="4"/>
  <c r="E2495" i="4" s="1"/>
  <c r="B2495" i="4"/>
  <c r="C2495" i="4" s="1"/>
  <c r="O2494" i="4"/>
  <c r="F2494" i="4"/>
  <c r="G2494" i="4" s="1"/>
  <c r="D2494" i="4"/>
  <c r="E2494" i="4" s="1"/>
  <c r="B2494" i="4"/>
  <c r="C2494" i="4" s="1"/>
  <c r="O2493" i="4"/>
  <c r="F2493" i="4"/>
  <c r="G2493" i="4" s="1"/>
  <c r="D2493" i="4"/>
  <c r="E2493" i="4" s="1"/>
  <c r="B2493" i="4"/>
  <c r="C2493" i="4" s="1"/>
  <c r="O2492" i="4"/>
  <c r="F2492" i="4"/>
  <c r="G2492" i="4" s="1"/>
  <c r="D2492" i="4"/>
  <c r="E2492" i="4" s="1"/>
  <c r="B2492" i="4"/>
  <c r="C2492" i="4" s="1"/>
  <c r="O2491" i="4"/>
  <c r="F2491" i="4"/>
  <c r="G2491" i="4" s="1"/>
  <c r="D2491" i="4"/>
  <c r="E2491" i="4" s="1"/>
  <c r="B2491" i="4"/>
  <c r="C2491" i="4" s="1"/>
  <c r="O2490" i="4"/>
  <c r="F2490" i="4"/>
  <c r="G2490" i="4" s="1"/>
  <c r="D2490" i="4"/>
  <c r="E2490" i="4" s="1"/>
  <c r="B2490" i="4"/>
  <c r="C2490" i="4" s="1"/>
  <c r="O2489" i="4"/>
  <c r="F2489" i="4"/>
  <c r="G2489" i="4" s="1"/>
  <c r="D2489" i="4"/>
  <c r="E2489" i="4" s="1"/>
  <c r="B2489" i="4"/>
  <c r="C2489" i="4" s="1"/>
  <c r="O2488" i="4"/>
  <c r="F2488" i="4"/>
  <c r="G2488" i="4" s="1"/>
  <c r="D2488" i="4"/>
  <c r="E2488" i="4" s="1"/>
  <c r="B2488" i="4"/>
  <c r="C2488" i="4" s="1"/>
  <c r="O2487" i="4"/>
  <c r="F2487" i="4"/>
  <c r="G2487" i="4" s="1"/>
  <c r="D2487" i="4"/>
  <c r="E2487" i="4" s="1"/>
  <c r="B2487" i="4"/>
  <c r="C2487" i="4" s="1"/>
  <c r="O2486" i="4"/>
  <c r="F2486" i="4"/>
  <c r="G2486" i="4" s="1"/>
  <c r="D2486" i="4"/>
  <c r="E2486" i="4" s="1"/>
  <c r="B2486" i="4"/>
  <c r="C2486" i="4" s="1"/>
  <c r="O2485" i="4"/>
  <c r="F2485" i="4"/>
  <c r="G2485" i="4" s="1"/>
  <c r="E2485" i="4"/>
  <c r="D2485" i="4"/>
  <c r="B2485" i="4"/>
  <c r="C2485" i="4" s="1"/>
  <c r="O2484" i="4"/>
  <c r="F2484" i="4"/>
  <c r="G2484" i="4" s="1"/>
  <c r="D2484" i="4"/>
  <c r="E2484" i="4" s="1"/>
  <c r="B2484" i="4"/>
  <c r="C2484" i="4" s="1"/>
  <c r="O2483" i="4"/>
  <c r="F2483" i="4"/>
  <c r="G2483" i="4" s="1"/>
  <c r="D2483" i="4"/>
  <c r="E2483" i="4" s="1"/>
  <c r="B2483" i="4"/>
  <c r="C2483" i="4" s="1"/>
  <c r="O2482" i="4"/>
  <c r="F2482" i="4"/>
  <c r="G2482" i="4" s="1"/>
  <c r="D2482" i="4"/>
  <c r="E2482" i="4" s="1"/>
  <c r="B2482" i="4"/>
  <c r="C2482" i="4" s="1"/>
  <c r="O2481" i="4"/>
  <c r="F2481" i="4"/>
  <c r="G2481" i="4" s="1"/>
  <c r="D2481" i="4"/>
  <c r="E2481" i="4" s="1"/>
  <c r="B2481" i="4"/>
  <c r="C2481" i="4" s="1"/>
  <c r="O2480" i="4"/>
  <c r="F2480" i="4"/>
  <c r="G2480" i="4" s="1"/>
  <c r="D2480" i="4"/>
  <c r="E2480" i="4" s="1"/>
  <c r="B2480" i="4"/>
  <c r="C2480" i="4" s="1"/>
  <c r="O2479" i="4"/>
  <c r="F2479" i="4"/>
  <c r="G2479" i="4" s="1"/>
  <c r="D2479" i="4"/>
  <c r="E2479" i="4" s="1"/>
  <c r="B2479" i="4"/>
  <c r="C2479" i="4" s="1"/>
  <c r="O2478" i="4"/>
  <c r="F2478" i="4"/>
  <c r="G2478" i="4" s="1"/>
  <c r="D2478" i="4"/>
  <c r="E2478" i="4" s="1"/>
  <c r="B2478" i="4"/>
  <c r="C2478" i="4" s="1"/>
  <c r="O2477" i="4"/>
  <c r="F2477" i="4"/>
  <c r="G2477" i="4" s="1"/>
  <c r="D2477" i="4"/>
  <c r="E2477" i="4" s="1"/>
  <c r="B2477" i="4"/>
  <c r="C2477" i="4" s="1"/>
  <c r="O2476" i="4"/>
  <c r="F2476" i="4"/>
  <c r="G2476" i="4" s="1"/>
  <c r="D2476" i="4"/>
  <c r="E2476" i="4" s="1"/>
  <c r="B2476" i="4"/>
  <c r="C2476" i="4" s="1"/>
  <c r="O2475" i="4"/>
  <c r="F2475" i="4"/>
  <c r="G2475" i="4" s="1"/>
  <c r="D2475" i="4"/>
  <c r="E2475" i="4" s="1"/>
  <c r="B2475" i="4"/>
  <c r="C2475" i="4" s="1"/>
  <c r="O2474" i="4"/>
  <c r="F2474" i="4"/>
  <c r="G2474" i="4" s="1"/>
  <c r="D2474" i="4"/>
  <c r="E2474" i="4" s="1"/>
  <c r="B2474" i="4"/>
  <c r="C2474" i="4" s="1"/>
  <c r="O2473" i="4"/>
  <c r="F2473" i="4"/>
  <c r="G2473" i="4" s="1"/>
  <c r="D2473" i="4"/>
  <c r="E2473" i="4" s="1"/>
  <c r="B2473" i="4"/>
  <c r="C2473" i="4" s="1"/>
  <c r="O2472" i="4"/>
  <c r="F2472" i="4"/>
  <c r="G2472" i="4" s="1"/>
  <c r="D2472" i="4"/>
  <c r="E2472" i="4" s="1"/>
  <c r="B2472" i="4"/>
  <c r="C2472" i="4" s="1"/>
  <c r="O2471" i="4"/>
  <c r="F2471" i="4"/>
  <c r="G2471" i="4" s="1"/>
  <c r="D2471" i="4"/>
  <c r="E2471" i="4" s="1"/>
  <c r="B2471" i="4"/>
  <c r="C2471" i="4" s="1"/>
  <c r="O2470" i="4"/>
  <c r="F2470" i="4"/>
  <c r="G2470" i="4" s="1"/>
  <c r="D2470" i="4"/>
  <c r="E2470" i="4" s="1"/>
  <c r="B2470" i="4"/>
  <c r="C2470" i="4" s="1"/>
  <c r="O2469" i="4"/>
  <c r="F2469" i="4"/>
  <c r="G2469" i="4" s="1"/>
  <c r="D2469" i="4"/>
  <c r="E2469" i="4" s="1"/>
  <c r="B2469" i="4"/>
  <c r="C2469" i="4" s="1"/>
  <c r="O2468" i="4"/>
  <c r="F2468" i="4"/>
  <c r="G2468" i="4" s="1"/>
  <c r="D2468" i="4"/>
  <c r="E2468" i="4" s="1"/>
  <c r="B2468" i="4"/>
  <c r="C2468" i="4" s="1"/>
  <c r="O2467" i="4"/>
  <c r="F2467" i="4"/>
  <c r="G2467" i="4" s="1"/>
  <c r="D2467" i="4"/>
  <c r="E2467" i="4" s="1"/>
  <c r="B2467" i="4"/>
  <c r="C2467" i="4" s="1"/>
  <c r="O2466" i="4"/>
  <c r="F2466" i="4"/>
  <c r="G2466" i="4" s="1"/>
  <c r="D2466" i="4"/>
  <c r="E2466" i="4" s="1"/>
  <c r="B2466" i="4"/>
  <c r="C2466" i="4" s="1"/>
  <c r="O2465" i="4"/>
  <c r="F2465" i="4"/>
  <c r="G2465" i="4" s="1"/>
  <c r="D2465" i="4"/>
  <c r="E2465" i="4" s="1"/>
  <c r="B2465" i="4"/>
  <c r="C2465" i="4" s="1"/>
  <c r="O2464" i="4"/>
  <c r="F2464" i="4"/>
  <c r="G2464" i="4" s="1"/>
  <c r="D2464" i="4"/>
  <c r="E2464" i="4" s="1"/>
  <c r="B2464" i="4"/>
  <c r="C2464" i="4" s="1"/>
  <c r="O2463" i="4"/>
  <c r="F2463" i="4"/>
  <c r="G2463" i="4" s="1"/>
  <c r="D2463" i="4"/>
  <c r="E2463" i="4" s="1"/>
  <c r="B2463" i="4"/>
  <c r="C2463" i="4" s="1"/>
  <c r="O2462" i="4"/>
  <c r="F2462" i="4"/>
  <c r="G2462" i="4" s="1"/>
  <c r="D2462" i="4"/>
  <c r="E2462" i="4" s="1"/>
  <c r="B2462" i="4"/>
  <c r="C2462" i="4" s="1"/>
  <c r="O2461" i="4"/>
  <c r="F2461" i="4"/>
  <c r="G2461" i="4" s="1"/>
  <c r="D2461" i="4"/>
  <c r="E2461" i="4" s="1"/>
  <c r="B2461" i="4"/>
  <c r="C2461" i="4" s="1"/>
  <c r="O2460" i="4"/>
  <c r="F2460" i="4"/>
  <c r="G2460" i="4" s="1"/>
  <c r="D2460" i="4"/>
  <c r="E2460" i="4" s="1"/>
  <c r="B2460" i="4"/>
  <c r="C2460" i="4" s="1"/>
  <c r="O2459" i="4"/>
  <c r="F2459" i="4"/>
  <c r="G2459" i="4" s="1"/>
  <c r="D2459" i="4"/>
  <c r="E2459" i="4" s="1"/>
  <c r="B2459" i="4"/>
  <c r="C2459" i="4" s="1"/>
  <c r="O2458" i="4"/>
  <c r="F2458" i="4"/>
  <c r="G2458" i="4" s="1"/>
  <c r="D2458" i="4"/>
  <c r="E2458" i="4" s="1"/>
  <c r="B2458" i="4"/>
  <c r="C2458" i="4" s="1"/>
  <c r="O2457" i="4"/>
  <c r="F2457" i="4"/>
  <c r="G2457" i="4" s="1"/>
  <c r="D2457" i="4"/>
  <c r="E2457" i="4" s="1"/>
  <c r="B2457" i="4"/>
  <c r="C2457" i="4" s="1"/>
  <c r="O2456" i="4"/>
  <c r="F2456" i="4"/>
  <c r="G2456" i="4" s="1"/>
  <c r="D2456" i="4"/>
  <c r="E2456" i="4" s="1"/>
  <c r="B2456" i="4"/>
  <c r="C2456" i="4" s="1"/>
  <c r="O2455" i="4"/>
  <c r="F2455" i="4"/>
  <c r="G2455" i="4" s="1"/>
  <c r="D2455" i="4"/>
  <c r="E2455" i="4" s="1"/>
  <c r="B2455" i="4"/>
  <c r="C2455" i="4" s="1"/>
  <c r="O2454" i="4"/>
  <c r="F2454" i="4"/>
  <c r="G2454" i="4" s="1"/>
  <c r="D2454" i="4"/>
  <c r="E2454" i="4" s="1"/>
  <c r="B2454" i="4"/>
  <c r="C2454" i="4" s="1"/>
  <c r="O2453" i="4"/>
  <c r="F2453" i="4"/>
  <c r="G2453" i="4" s="1"/>
  <c r="D2453" i="4"/>
  <c r="E2453" i="4" s="1"/>
  <c r="B2453" i="4"/>
  <c r="C2453" i="4" s="1"/>
  <c r="O2452" i="4"/>
  <c r="F2452" i="4"/>
  <c r="G2452" i="4" s="1"/>
  <c r="D2452" i="4"/>
  <c r="E2452" i="4" s="1"/>
  <c r="B2452" i="4"/>
  <c r="C2452" i="4" s="1"/>
  <c r="O2451" i="4"/>
  <c r="F2451" i="4"/>
  <c r="G2451" i="4" s="1"/>
  <c r="D2451" i="4"/>
  <c r="E2451" i="4" s="1"/>
  <c r="B2451" i="4"/>
  <c r="C2451" i="4" s="1"/>
  <c r="O2450" i="4"/>
  <c r="F2450" i="4"/>
  <c r="G2450" i="4" s="1"/>
  <c r="D2450" i="4"/>
  <c r="E2450" i="4" s="1"/>
  <c r="B2450" i="4"/>
  <c r="C2450" i="4" s="1"/>
  <c r="O2449" i="4"/>
  <c r="F2449" i="4"/>
  <c r="G2449" i="4" s="1"/>
  <c r="D2449" i="4"/>
  <c r="E2449" i="4" s="1"/>
  <c r="B2449" i="4"/>
  <c r="C2449" i="4" s="1"/>
  <c r="O2448" i="4"/>
  <c r="F2448" i="4"/>
  <c r="G2448" i="4" s="1"/>
  <c r="D2448" i="4"/>
  <c r="E2448" i="4" s="1"/>
  <c r="B2448" i="4"/>
  <c r="C2448" i="4" s="1"/>
  <c r="O2447" i="4"/>
  <c r="F2447" i="4"/>
  <c r="G2447" i="4" s="1"/>
  <c r="D2447" i="4"/>
  <c r="E2447" i="4" s="1"/>
  <c r="B2447" i="4"/>
  <c r="C2447" i="4" s="1"/>
  <c r="O2446" i="4"/>
  <c r="F2446" i="4"/>
  <c r="G2446" i="4" s="1"/>
  <c r="D2446" i="4"/>
  <c r="E2446" i="4" s="1"/>
  <c r="B2446" i="4"/>
  <c r="C2446" i="4" s="1"/>
  <c r="O2445" i="4"/>
  <c r="F2445" i="4"/>
  <c r="G2445" i="4" s="1"/>
  <c r="D2445" i="4"/>
  <c r="E2445" i="4" s="1"/>
  <c r="B2445" i="4"/>
  <c r="C2445" i="4" s="1"/>
  <c r="O2444" i="4"/>
  <c r="F2444" i="4"/>
  <c r="G2444" i="4" s="1"/>
  <c r="D2444" i="4"/>
  <c r="E2444" i="4" s="1"/>
  <c r="B2444" i="4"/>
  <c r="C2444" i="4" s="1"/>
  <c r="O2443" i="4"/>
  <c r="F2443" i="4"/>
  <c r="G2443" i="4" s="1"/>
  <c r="D2443" i="4"/>
  <c r="E2443" i="4" s="1"/>
  <c r="B2443" i="4"/>
  <c r="C2443" i="4" s="1"/>
  <c r="O2442" i="4"/>
  <c r="F2442" i="4"/>
  <c r="G2442" i="4" s="1"/>
  <c r="D2442" i="4"/>
  <c r="E2442" i="4" s="1"/>
  <c r="B2442" i="4"/>
  <c r="C2442" i="4" s="1"/>
  <c r="O2441" i="4"/>
  <c r="F2441" i="4"/>
  <c r="G2441" i="4" s="1"/>
  <c r="D2441" i="4"/>
  <c r="E2441" i="4" s="1"/>
  <c r="B2441" i="4"/>
  <c r="C2441" i="4" s="1"/>
  <c r="O2440" i="4"/>
  <c r="F2440" i="4"/>
  <c r="G2440" i="4" s="1"/>
  <c r="D2440" i="4"/>
  <c r="E2440" i="4" s="1"/>
  <c r="B2440" i="4"/>
  <c r="C2440" i="4" s="1"/>
  <c r="O2439" i="4"/>
  <c r="F2439" i="4"/>
  <c r="G2439" i="4" s="1"/>
  <c r="D2439" i="4"/>
  <c r="E2439" i="4" s="1"/>
  <c r="B2439" i="4"/>
  <c r="C2439" i="4" s="1"/>
  <c r="O2438" i="4"/>
  <c r="F2438" i="4"/>
  <c r="G2438" i="4" s="1"/>
  <c r="D2438" i="4"/>
  <c r="E2438" i="4" s="1"/>
  <c r="B2438" i="4"/>
  <c r="C2438" i="4" s="1"/>
  <c r="O2437" i="4"/>
  <c r="F2437" i="4"/>
  <c r="G2437" i="4" s="1"/>
  <c r="D2437" i="4"/>
  <c r="E2437" i="4" s="1"/>
  <c r="B2437" i="4"/>
  <c r="C2437" i="4" s="1"/>
  <c r="O2436" i="4"/>
  <c r="F2436" i="4"/>
  <c r="G2436" i="4" s="1"/>
  <c r="D2436" i="4"/>
  <c r="E2436" i="4" s="1"/>
  <c r="B2436" i="4"/>
  <c r="C2436" i="4" s="1"/>
  <c r="O2435" i="4"/>
  <c r="F2435" i="4"/>
  <c r="G2435" i="4" s="1"/>
  <c r="D2435" i="4"/>
  <c r="E2435" i="4" s="1"/>
  <c r="B2435" i="4"/>
  <c r="C2435" i="4" s="1"/>
  <c r="O2434" i="4"/>
  <c r="F2434" i="4"/>
  <c r="G2434" i="4" s="1"/>
  <c r="D2434" i="4"/>
  <c r="E2434" i="4" s="1"/>
  <c r="B2434" i="4"/>
  <c r="C2434" i="4" s="1"/>
  <c r="O2433" i="4"/>
  <c r="F2433" i="4"/>
  <c r="G2433" i="4" s="1"/>
  <c r="D2433" i="4"/>
  <c r="E2433" i="4" s="1"/>
  <c r="B2433" i="4"/>
  <c r="C2433" i="4" s="1"/>
  <c r="O2432" i="4"/>
  <c r="F2432" i="4"/>
  <c r="G2432" i="4" s="1"/>
  <c r="D2432" i="4"/>
  <c r="E2432" i="4" s="1"/>
  <c r="B2432" i="4"/>
  <c r="C2432" i="4" s="1"/>
  <c r="O2431" i="4"/>
  <c r="F2431" i="4"/>
  <c r="G2431" i="4" s="1"/>
  <c r="D2431" i="4"/>
  <c r="E2431" i="4" s="1"/>
  <c r="B2431" i="4"/>
  <c r="C2431" i="4" s="1"/>
  <c r="O2430" i="4"/>
  <c r="F2430" i="4"/>
  <c r="G2430" i="4" s="1"/>
  <c r="D2430" i="4"/>
  <c r="E2430" i="4" s="1"/>
  <c r="B2430" i="4"/>
  <c r="C2430" i="4" s="1"/>
  <c r="O2429" i="4"/>
  <c r="F2429" i="4"/>
  <c r="G2429" i="4" s="1"/>
  <c r="D2429" i="4"/>
  <c r="E2429" i="4" s="1"/>
  <c r="B2429" i="4"/>
  <c r="C2429" i="4" s="1"/>
  <c r="O2428" i="4"/>
  <c r="F2428" i="4"/>
  <c r="G2428" i="4" s="1"/>
  <c r="D2428" i="4"/>
  <c r="E2428" i="4" s="1"/>
  <c r="B2428" i="4"/>
  <c r="C2428" i="4" s="1"/>
  <c r="O2427" i="4"/>
  <c r="F2427" i="4"/>
  <c r="G2427" i="4" s="1"/>
  <c r="D2427" i="4"/>
  <c r="E2427" i="4" s="1"/>
  <c r="B2427" i="4"/>
  <c r="C2427" i="4" s="1"/>
  <c r="O2426" i="4"/>
  <c r="F2426" i="4"/>
  <c r="G2426" i="4" s="1"/>
  <c r="D2426" i="4"/>
  <c r="E2426" i="4" s="1"/>
  <c r="B2426" i="4"/>
  <c r="C2426" i="4" s="1"/>
  <c r="O2425" i="4"/>
  <c r="F2425" i="4"/>
  <c r="G2425" i="4" s="1"/>
  <c r="D2425" i="4"/>
  <c r="E2425" i="4" s="1"/>
  <c r="B2425" i="4"/>
  <c r="C2425" i="4" s="1"/>
  <c r="O2424" i="4"/>
  <c r="F2424" i="4"/>
  <c r="G2424" i="4" s="1"/>
  <c r="D2424" i="4"/>
  <c r="E2424" i="4" s="1"/>
  <c r="B2424" i="4"/>
  <c r="C2424" i="4" s="1"/>
  <c r="O2423" i="4"/>
  <c r="F2423" i="4"/>
  <c r="G2423" i="4" s="1"/>
  <c r="D2423" i="4"/>
  <c r="E2423" i="4" s="1"/>
  <c r="B2423" i="4"/>
  <c r="C2423" i="4" s="1"/>
  <c r="O2422" i="4"/>
  <c r="F2422" i="4"/>
  <c r="G2422" i="4" s="1"/>
  <c r="D2422" i="4"/>
  <c r="E2422" i="4" s="1"/>
  <c r="B2422" i="4"/>
  <c r="C2422" i="4" s="1"/>
  <c r="O2421" i="4"/>
  <c r="F2421" i="4"/>
  <c r="G2421" i="4" s="1"/>
  <c r="D2421" i="4"/>
  <c r="E2421" i="4" s="1"/>
  <c r="B2421" i="4"/>
  <c r="C2421" i="4" s="1"/>
  <c r="O2420" i="4"/>
  <c r="F2420" i="4"/>
  <c r="G2420" i="4" s="1"/>
  <c r="D2420" i="4"/>
  <c r="E2420" i="4" s="1"/>
  <c r="B2420" i="4"/>
  <c r="C2420" i="4" s="1"/>
  <c r="O2419" i="4"/>
  <c r="F2419" i="4"/>
  <c r="G2419" i="4" s="1"/>
  <c r="D2419" i="4"/>
  <c r="E2419" i="4" s="1"/>
  <c r="B2419" i="4"/>
  <c r="C2419" i="4" s="1"/>
  <c r="O2418" i="4"/>
  <c r="F2418" i="4"/>
  <c r="G2418" i="4" s="1"/>
  <c r="D2418" i="4"/>
  <c r="E2418" i="4" s="1"/>
  <c r="B2418" i="4"/>
  <c r="C2418" i="4" s="1"/>
  <c r="O2417" i="4"/>
  <c r="F2417" i="4"/>
  <c r="G2417" i="4" s="1"/>
  <c r="D2417" i="4"/>
  <c r="E2417" i="4" s="1"/>
  <c r="B2417" i="4"/>
  <c r="C2417" i="4" s="1"/>
  <c r="O2416" i="4"/>
  <c r="F2416" i="4"/>
  <c r="G2416" i="4" s="1"/>
  <c r="D2416" i="4"/>
  <c r="E2416" i="4" s="1"/>
  <c r="B2416" i="4"/>
  <c r="C2416" i="4" s="1"/>
  <c r="O2415" i="4"/>
  <c r="F2415" i="4"/>
  <c r="G2415" i="4" s="1"/>
  <c r="D2415" i="4"/>
  <c r="E2415" i="4" s="1"/>
  <c r="B2415" i="4"/>
  <c r="C2415" i="4" s="1"/>
  <c r="O2414" i="4"/>
  <c r="F2414" i="4"/>
  <c r="G2414" i="4" s="1"/>
  <c r="D2414" i="4"/>
  <c r="E2414" i="4" s="1"/>
  <c r="B2414" i="4"/>
  <c r="C2414" i="4" s="1"/>
  <c r="O2413" i="4"/>
  <c r="F2413" i="4"/>
  <c r="G2413" i="4" s="1"/>
  <c r="D2413" i="4"/>
  <c r="E2413" i="4" s="1"/>
  <c r="B2413" i="4"/>
  <c r="C2413" i="4" s="1"/>
  <c r="O2412" i="4"/>
  <c r="F2412" i="4"/>
  <c r="G2412" i="4" s="1"/>
  <c r="E2412" i="4"/>
  <c r="D2412" i="4"/>
  <c r="B2412" i="4"/>
  <c r="C2412" i="4" s="1"/>
  <c r="O2411" i="4"/>
  <c r="F2411" i="4"/>
  <c r="G2411" i="4" s="1"/>
  <c r="D2411" i="4"/>
  <c r="E2411" i="4" s="1"/>
  <c r="B2411" i="4"/>
  <c r="C2411" i="4" s="1"/>
  <c r="O2410" i="4"/>
  <c r="F2410" i="4"/>
  <c r="G2410" i="4" s="1"/>
  <c r="D2410" i="4"/>
  <c r="E2410" i="4" s="1"/>
  <c r="B2410" i="4"/>
  <c r="C2410" i="4" s="1"/>
  <c r="O2409" i="4"/>
  <c r="F2409" i="4"/>
  <c r="G2409" i="4" s="1"/>
  <c r="D2409" i="4"/>
  <c r="E2409" i="4" s="1"/>
  <c r="B2409" i="4"/>
  <c r="C2409" i="4" s="1"/>
  <c r="O2408" i="4"/>
  <c r="F2408" i="4"/>
  <c r="G2408" i="4" s="1"/>
  <c r="D2408" i="4"/>
  <c r="E2408" i="4" s="1"/>
  <c r="B2408" i="4"/>
  <c r="C2408" i="4" s="1"/>
  <c r="O2407" i="4"/>
  <c r="F2407" i="4"/>
  <c r="G2407" i="4" s="1"/>
  <c r="D2407" i="4"/>
  <c r="E2407" i="4" s="1"/>
  <c r="B2407" i="4"/>
  <c r="C2407" i="4" s="1"/>
  <c r="O2406" i="4"/>
  <c r="F2406" i="4"/>
  <c r="G2406" i="4" s="1"/>
  <c r="D2406" i="4"/>
  <c r="E2406" i="4" s="1"/>
  <c r="B2406" i="4"/>
  <c r="C2406" i="4" s="1"/>
  <c r="O2405" i="4"/>
  <c r="F2405" i="4"/>
  <c r="G2405" i="4" s="1"/>
  <c r="D2405" i="4"/>
  <c r="E2405" i="4" s="1"/>
  <c r="B2405" i="4"/>
  <c r="C2405" i="4" s="1"/>
  <c r="O2404" i="4"/>
  <c r="F2404" i="4"/>
  <c r="G2404" i="4" s="1"/>
  <c r="D2404" i="4"/>
  <c r="E2404" i="4" s="1"/>
  <c r="B2404" i="4"/>
  <c r="C2404" i="4" s="1"/>
  <c r="O2403" i="4"/>
  <c r="F2403" i="4"/>
  <c r="G2403" i="4" s="1"/>
  <c r="D2403" i="4"/>
  <c r="E2403" i="4" s="1"/>
  <c r="B2403" i="4"/>
  <c r="C2403" i="4" s="1"/>
  <c r="O2402" i="4"/>
  <c r="F2402" i="4"/>
  <c r="G2402" i="4" s="1"/>
  <c r="D2402" i="4"/>
  <c r="E2402" i="4" s="1"/>
  <c r="B2402" i="4"/>
  <c r="C2402" i="4" s="1"/>
  <c r="O2401" i="4"/>
  <c r="F2401" i="4"/>
  <c r="G2401" i="4" s="1"/>
  <c r="D2401" i="4"/>
  <c r="E2401" i="4" s="1"/>
  <c r="B2401" i="4"/>
  <c r="C2401" i="4" s="1"/>
  <c r="O2400" i="4"/>
  <c r="F2400" i="4"/>
  <c r="G2400" i="4" s="1"/>
  <c r="D2400" i="4"/>
  <c r="E2400" i="4" s="1"/>
  <c r="B2400" i="4"/>
  <c r="C2400" i="4" s="1"/>
  <c r="O2399" i="4"/>
  <c r="F2399" i="4"/>
  <c r="G2399" i="4" s="1"/>
  <c r="D2399" i="4"/>
  <c r="E2399" i="4" s="1"/>
  <c r="B2399" i="4"/>
  <c r="C2399" i="4" s="1"/>
  <c r="O2398" i="4"/>
  <c r="F2398" i="4"/>
  <c r="G2398" i="4" s="1"/>
  <c r="D2398" i="4"/>
  <c r="E2398" i="4" s="1"/>
  <c r="B2398" i="4"/>
  <c r="C2398" i="4" s="1"/>
  <c r="O2397" i="4"/>
  <c r="F2397" i="4"/>
  <c r="G2397" i="4" s="1"/>
  <c r="D2397" i="4"/>
  <c r="E2397" i="4" s="1"/>
  <c r="B2397" i="4"/>
  <c r="C2397" i="4" s="1"/>
  <c r="O2396" i="4"/>
  <c r="F2396" i="4"/>
  <c r="G2396" i="4" s="1"/>
  <c r="D2396" i="4"/>
  <c r="E2396" i="4" s="1"/>
  <c r="B2396" i="4"/>
  <c r="C2396" i="4" s="1"/>
  <c r="O2395" i="4"/>
  <c r="F2395" i="4"/>
  <c r="G2395" i="4" s="1"/>
  <c r="D2395" i="4"/>
  <c r="E2395" i="4" s="1"/>
  <c r="B2395" i="4"/>
  <c r="C2395" i="4" s="1"/>
  <c r="O2394" i="4"/>
  <c r="F2394" i="4"/>
  <c r="G2394" i="4" s="1"/>
  <c r="D2394" i="4"/>
  <c r="E2394" i="4" s="1"/>
  <c r="B2394" i="4"/>
  <c r="C2394" i="4" s="1"/>
  <c r="O2393" i="4"/>
  <c r="F2393" i="4"/>
  <c r="G2393" i="4" s="1"/>
  <c r="D2393" i="4"/>
  <c r="E2393" i="4" s="1"/>
  <c r="B2393" i="4"/>
  <c r="C2393" i="4" s="1"/>
  <c r="O2392" i="4"/>
  <c r="F2392" i="4"/>
  <c r="G2392" i="4" s="1"/>
  <c r="D2392" i="4"/>
  <c r="E2392" i="4" s="1"/>
  <c r="B2392" i="4"/>
  <c r="C2392" i="4" s="1"/>
  <c r="O2391" i="4"/>
  <c r="F2391" i="4"/>
  <c r="G2391" i="4" s="1"/>
  <c r="D2391" i="4"/>
  <c r="E2391" i="4" s="1"/>
  <c r="B2391" i="4"/>
  <c r="C2391" i="4" s="1"/>
  <c r="O2390" i="4"/>
  <c r="F2390" i="4"/>
  <c r="G2390" i="4" s="1"/>
  <c r="D2390" i="4"/>
  <c r="E2390" i="4" s="1"/>
  <c r="B2390" i="4"/>
  <c r="C2390" i="4" s="1"/>
  <c r="O2389" i="4"/>
  <c r="F2389" i="4"/>
  <c r="G2389" i="4" s="1"/>
  <c r="D2389" i="4"/>
  <c r="E2389" i="4" s="1"/>
  <c r="B2389" i="4"/>
  <c r="C2389" i="4" s="1"/>
  <c r="O2388" i="4"/>
  <c r="F2388" i="4"/>
  <c r="G2388" i="4" s="1"/>
  <c r="D2388" i="4"/>
  <c r="E2388" i="4" s="1"/>
  <c r="B2388" i="4"/>
  <c r="C2388" i="4" s="1"/>
  <c r="O2387" i="4"/>
  <c r="F2387" i="4"/>
  <c r="G2387" i="4" s="1"/>
  <c r="D2387" i="4"/>
  <c r="E2387" i="4" s="1"/>
  <c r="B2387" i="4"/>
  <c r="C2387" i="4" s="1"/>
  <c r="O2386" i="4"/>
  <c r="F2386" i="4"/>
  <c r="G2386" i="4" s="1"/>
  <c r="D2386" i="4"/>
  <c r="E2386" i="4" s="1"/>
  <c r="B2386" i="4"/>
  <c r="C2386" i="4" s="1"/>
  <c r="O2385" i="4"/>
  <c r="F2385" i="4"/>
  <c r="G2385" i="4" s="1"/>
  <c r="E2385" i="4"/>
  <c r="D2385" i="4"/>
  <c r="B2385" i="4"/>
  <c r="C2385" i="4" s="1"/>
  <c r="O2384" i="4"/>
  <c r="F2384" i="4"/>
  <c r="G2384" i="4" s="1"/>
  <c r="D2384" i="4"/>
  <c r="E2384" i="4" s="1"/>
  <c r="B2384" i="4"/>
  <c r="C2384" i="4" s="1"/>
  <c r="O2383" i="4"/>
  <c r="F2383" i="4"/>
  <c r="G2383" i="4" s="1"/>
  <c r="D2383" i="4"/>
  <c r="E2383" i="4" s="1"/>
  <c r="B2383" i="4"/>
  <c r="C2383" i="4" s="1"/>
  <c r="O2382" i="4"/>
  <c r="F2382" i="4"/>
  <c r="G2382" i="4" s="1"/>
  <c r="D2382" i="4"/>
  <c r="E2382" i="4" s="1"/>
  <c r="B2382" i="4"/>
  <c r="C2382" i="4" s="1"/>
  <c r="O2381" i="4"/>
  <c r="F2381" i="4"/>
  <c r="G2381" i="4" s="1"/>
  <c r="D2381" i="4"/>
  <c r="E2381" i="4" s="1"/>
  <c r="B2381" i="4"/>
  <c r="C2381" i="4" s="1"/>
  <c r="O2380" i="4"/>
  <c r="F2380" i="4"/>
  <c r="G2380" i="4" s="1"/>
  <c r="D2380" i="4"/>
  <c r="E2380" i="4" s="1"/>
  <c r="B2380" i="4"/>
  <c r="C2380" i="4" s="1"/>
  <c r="O2379" i="4"/>
  <c r="F2379" i="4"/>
  <c r="G2379" i="4" s="1"/>
  <c r="D2379" i="4"/>
  <c r="E2379" i="4" s="1"/>
  <c r="B2379" i="4"/>
  <c r="C2379" i="4" s="1"/>
  <c r="O2378" i="4"/>
  <c r="F2378" i="4"/>
  <c r="G2378" i="4" s="1"/>
  <c r="D2378" i="4"/>
  <c r="E2378" i="4" s="1"/>
  <c r="C2378" i="4"/>
  <c r="B2378" i="4"/>
  <c r="O2377" i="4"/>
  <c r="F2377" i="4"/>
  <c r="G2377" i="4" s="1"/>
  <c r="E2377" i="4"/>
  <c r="D2377" i="4"/>
  <c r="B2377" i="4"/>
  <c r="C2377" i="4" s="1"/>
  <c r="O2376" i="4"/>
  <c r="F2376" i="4"/>
  <c r="G2376" i="4" s="1"/>
  <c r="D2376" i="4"/>
  <c r="E2376" i="4" s="1"/>
  <c r="B2376" i="4"/>
  <c r="C2376" i="4" s="1"/>
  <c r="O2375" i="4"/>
  <c r="F2375" i="4"/>
  <c r="G2375" i="4" s="1"/>
  <c r="D2375" i="4"/>
  <c r="E2375" i="4" s="1"/>
  <c r="B2375" i="4"/>
  <c r="C2375" i="4" s="1"/>
  <c r="O2374" i="4"/>
  <c r="F2374" i="4"/>
  <c r="G2374" i="4" s="1"/>
  <c r="D2374" i="4"/>
  <c r="E2374" i="4" s="1"/>
  <c r="B2374" i="4"/>
  <c r="C2374" i="4" s="1"/>
  <c r="O2373" i="4"/>
  <c r="F2373" i="4"/>
  <c r="G2373" i="4" s="1"/>
  <c r="D2373" i="4"/>
  <c r="E2373" i="4" s="1"/>
  <c r="B2373" i="4"/>
  <c r="C2373" i="4" s="1"/>
  <c r="O2372" i="4"/>
  <c r="F2372" i="4"/>
  <c r="G2372" i="4" s="1"/>
  <c r="D2372" i="4"/>
  <c r="E2372" i="4" s="1"/>
  <c r="B2372" i="4"/>
  <c r="C2372" i="4" s="1"/>
  <c r="O2371" i="4"/>
  <c r="F2371" i="4"/>
  <c r="G2371" i="4" s="1"/>
  <c r="D2371" i="4"/>
  <c r="E2371" i="4" s="1"/>
  <c r="B2371" i="4"/>
  <c r="C2371" i="4" s="1"/>
  <c r="O2370" i="4"/>
  <c r="F2370" i="4"/>
  <c r="G2370" i="4" s="1"/>
  <c r="D2370" i="4"/>
  <c r="E2370" i="4" s="1"/>
  <c r="B2370" i="4"/>
  <c r="C2370" i="4" s="1"/>
  <c r="O2369" i="4"/>
  <c r="F2369" i="4"/>
  <c r="G2369" i="4" s="1"/>
  <c r="D2369" i="4"/>
  <c r="E2369" i="4" s="1"/>
  <c r="B2369" i="4"/>
  <c r="C2369" i="4" s="1"/>
  <c r="O2368" i="4"/>
  <c r="F2368" i="4"/>
  <c r="G2368" i="4" s="1"/>
  <c r="D2368" i="4"/>
  <c r="E2368" i="4" s="1"/>
  <c r="B2368" i="4"/>
  <c r="C2368" i="4" s="1"/>
  <c r="O2367" i="4"/>
  <c r="F2367" i="4"/>
  <c r="G2367" i="4" s="1"/>
  <c r="D2367" i="4"/>
  <c r="E2367" i="4" s="1"/>
  <c r="B2367" i="4"/>
  <c r="C2367" i="4" s="1"/>
  <c r="O2366" i="4"/>
  <c r="F2366" i="4"/>
  <c r="G2366" i="4" s="1"/>
  <c r="D2366" i="4"/>
  <c r="E2366" i="4" s="1"/>
  <c r="B2366" i="4"/>
  <c r="C2366" i="4" s="1"/>
  <c r="O2365" i="4"/>
  <c r="F2365" i="4"/>
  <c r="G2365" i="4" s="1"/>
  <c r="D2365" i="4"/>
  <c r="E2365" i="4" s="1"/>
  <c r="B2365" i="4"/>
  <c r="C2365" i="4" s="1"/>
  <c r="O2364" i="4"/>
  <c r="F2364" i="4"/>
  <c r="G2364" i="4" s="1"/>
  <c r="D2364" i="4"/>
  <c r="E2364" i="4" s="1"/>
  <c r="B2364" i="4"/>
  <c r="C2364" i="4" s="1"/>
  <c r="O2363" i="4"/>
  <c r="F2363" i="4"/>
  <c r="G2363" i="4" s="1"/>
  <c r="D2363" i="4"/>
  <c r="E2363" i="4" s="1"/>
  <c r="B2363" i="4"/>
  <c r="C2363" i="4" s="1"/>
  <c r="O2362" i="4"/>
  <c r="F2362" i="4"/>
  <c r="G2362" i="4" s="1"/>
  <c r="D2362" i="4"/>
  <c r="E2362" i="4" s="1"/>
  <c r="B2362" i="4"/>
  <c r="C2362" i="4" s="1"/>
  <c r="O2361" i="4"/>
  <c r="F2361" i="4"/>
  <c r="G2361" i="4" s="1"/>
  <c r="D2361" i="4"/>
  <c r="E2361" i="4" s="1"/>
  <c r="B2361" i="4"/>
  <c r="C2361" i="4" s="1"/>
  <c r="O2360" i="4"/>
  <c r="F2360" i="4"/>
  <c r="G2360" i="4" s="1"/>
  <c r="D2360" i="4"/>
  <c r="E2360" i="4" s="1"/>
  <c r="B2360" i="4"/>
  <c r="C2360" i="4" s="1"/>
  <c r="O2359" i="4"/>
  <c r="F2359" i="4"/>
  <c r="G2359" i="4" s="1"/>
  <c r="D2359" i="4"/>
  <c r="E2359" i="4" s="1"/>
  <c r="B2359" i="4"/>
  <c r="C2359" i="4" s="1"/>
  <c r="O2358" i="4"/>
  <c r="F2358" i="4"/>
  <c r="G2358" i="4" s="1"/>
  <c r="D2358" i="4"/>
  <c r="E2358" i="4" s="1"/>
  <c r="B2358" i="4"/>
  <c r="C2358" i="4" s="1"/>
  <c r="O2357" i="4"/>
  <c r="F2357" i="4"/>
  <c r="G2357" i="4" s="1"/>
  <c r="D2357" i="4"/>
  <c r="E2357" i="4" s="1"/>
  <c r="B2357" i="4"/>
  <c r="C2357" i="4" s="1"/>
  <c r="O2356" i="4"/>
  <c r="F2356" i="4"/>
  <c r="G2356" i="4" s="1"/>
  <c r="D2356" i="4"/>
  <c r="E2356" i="4" s="1"/>
  <c r="B2356" i="4"/>
  <c r="C2356" i="4" s="1"/>
  <c r="O2355" i="4"/>
  <c r="F2355" i="4"/>
  <c r="G2355" i="4" s="1"/>
  <c r="D2355" i="4"/>
  <c r="E2355" i="4" s="1"/>
  <c r="B2355" i="4"/>
  <c r="C2355" i="4" s="1"/>
  <c r="O2354" i="4"/>
  <c r="F2354" i="4"/>
  <c r="G2354" i="4" s="1"/>
  <c r="D2354" i="4"/>
  <c r="E2354" i="4" s="1"/>
  <c r="B2354" i="4"/>
  <c r="C2354" i="4" s="1"/>
  <c r="O2353" i="4"/>
  <c r="F2353" i="4"/>
  <c r="G2353" i="4" s="1"/>
  <c r="D2353" i="4"/>
  <c r="E2353" i="4" s="1"/>
  <c r="B2353" i="4"/>
  <c r="C2353" i="4" s="1"/>
  <c r="O2352" i="4"/>
  <c r="F2352" i="4"/>
  <c r="G2352" i="4" s="1"/>
  <c r="D2352" i="4"/>
  <c r="E2352" i="4" s="1"/>
  <c r="B2352" i="4"/>
  <c r="C2352" i="4" s="1"/>
  <c r="O2351" i="4"/>
  <c r="F2351" i="4"/>
  <c r="G2351" i="4" s="1"/>
  <c r="D2351" i="4"/>
  <c r="E2351" i="4" s="1"/>
  <c r="B2351" i="4"/>
  <c r="C2351" i="4" s="1"/>
  <c r="O2350" i="4"/>
  <c r="F2350" i="4"/>
  <c r="G2350" i="4" s="1"/>
  <c r="D2350" i="4"/>
  <c r="E2350" i="4" s="1"/>
  <c r="B2350" i="4"/>
  <c r="C2350" i="4" s="1"/>
  <c r="O2349" i="4"/>
  <c r="F2349" i="4"/>
  <c r="G2349" i="4" s="1"/>
  <c r="D2349" i="4"/>
  <c r="E2349" i="4" s="1"/>
  <c r="B2349" i="4"/>
  <c r="C2349" i="4" s="1"/>
  <c r="O2348" i="4"/>
  <c r="F2348" i="4"/>
  <c r="G2348" i="4" s="1"/>
  <c r="D2348" i="4"/>
  <c r="E2348" i="4" s="1"/>
  <c r="B2348" i="4"/>
  <c r="C2348" i="4" s="1"/>
  <c r="O2347" i="4"/>
  <c r="F2347" i="4"/>
  <c r="G2347" i="4" s="1"/>
  <c r="D2347" i="4"/>
  <c r="E2347" i="4" s="1"/>
  <c r="B2347" i="4"/>
  <c r="C2347" i="4" s="1"/>
  <c r="O2346" i="4"/>
  <c r="F2346" i="4"/>
  <c r="G2346" i="4" s="1"/>
  <c r="D2346" i="4"/>
  <c r="E2346" i="4" s="1"/>
  <c r="B2346" i="4"/>
  <c r="C2346" i="4" s="1"/>
  <c r="O2345" i="4"/>
  <c r="F2345" i="4"/>
  <c r="G2345" i="4" s="1"/>
  <c r="D2345" i="4"/>
  <c r="E2345" i="4" s="1"/>
  <c r="B2345" i="4"/>
  <c r="C2345" i="4" s="1"/>
  <c r="O2344" i="4"/>
  <c r="F2344" i="4"/>
  <c r="G2344" i="4" s="1"/>
  <c r="D2344" i="4"/>
  <c r="E2344" i="4" s="1"/>
  <c r="B2344" i="4"/>
  <c r="C2344" i="4" s="1"/>
  <c r="O2343" i="4"/>
  <c r="F2343" i="4"/>
  <c r="G2343" i="4" s="1"/>
  <c r="D2343" i="4"/>
  <c r="E2343" i="4" s="1"/>
  <c r="B2343" i="4"/>
  <c r="C2343" i="4" s="1"/>
  <c r="O2342" i="4"/>
  <c r="F2342" i="4"/>
  <c r="G2342" i="4" s="1"/>
  <c r="D2342" i="4"/>
  <c r="E2342" i="4" s="1"/>
  <c r="B2342" i="4"/>
  <c r="C2342" i="4" s="1"/>
  <c r="O2341" i="4"/>
  <c r="F2341" i="4"/>
  <c r="G2341" i="4" s="1"/>
  <c r="D2341" i="4"/>
  <c r="E2341" i="4" s="1"/>
  <c r="B2341" i="4"/>
  <c r="C2341" i="4" s="1"/>
  <c r="O2340" i="4"/>
  <c r="F2340" i="4"/>
  <c r="G2340" i="4" s="1"/>
  <c r="D2340" i="4"/>
  <c r="E2340" i="4" s="1"/>
  <c r="B2340" i="4"/>
  <c r="C2340" i="4" s="1"/>
  <c r="O2339" i="4"/>
  <c r="F2339" i="4"/>
  <c r="G2339" i="4" s="1"/>
  <c r="D2339" i="4"/>
  <c r="E2339" i="4" s="1"/>
  <c r="B2339" i="4"/>
  <c r="C2339" i="4" s="1"/>
  <c r="O2338" i="4"/>
  <c r="F2338" i="4"/>
  <c r="G2338" i="4" s="1"/>
  <c r="D2338" i="4"/>
  <c r="E2338" i="4" s="1"/>
  <c r="B2338" i="4"/>
  <c r="C2338" i="4" s="1"/>
  <c r="O2337" i="4"/>
  <c r="F2337" i="4"/>
  <c r="G2337" i="4" s="1"/>
  <c r="D2337" i="4"/>
  <c r="E2337" i="4" s="1"/>
  <c r="B2337" i="4"/>
  <c r="C2337" i="4" s="1"/>
  <c r="O2336" i="4"/>
  <c r="F2336" i="4"/>
  <c r="G2336" i="4" s="1"/>
  <c r="D2336" i="4"/>
  <c r="E2336" i="4" s="1"/>
  <c r="B2336" i="4"/>
  <c r="C2336" i="4" s="1"/>
  <c r="O2335" i="4"/>
  <c r="F2335" i="4"/>
  <c r="G2335" i="4" s="1"/>
  <c r="D2335" i="4"/>
  <c r="E2335" i="4" s="1"/>
  <c r="B2335" i="4"/>
  <c r="C2335" i="4" s="1"/>
  <c r="O2334" i="4"/>
  <c r="F2334" i="4"/>
  <c r="G2334" i="4" s="1"/>
  <c r="D2334" i="4"/>
  <c r="E2334" i="4" s="1"/>
  <c r="B2334" i="4"/>
  <c r="C2334" i="4" s="1"/>
  <c r="O2333" i="4"/>
  <c r="F2333" i="4"/>
  <c r="G2333" i="4" s="1"/>
  <c r="D2333" i="4"/>
  <c r="E2333" i="4" s="1"/>
  <c r="B2333" i="4"/>
  <c r="C2333" i="4" s="1"/>
  <c r="O2332" i="4"/>
  <c r="F2332" i="4"/>
  <c r="G2332" i="4" s="1"/>
  <c r="D2332" i="4"/>
  <c r="E2332" i="4" s="1"/>
  <c r="B2332" i="4"/>
  <c r="C2332" i="4" s="1"/>
  <c r="O2331" i="4"/>
  <c r="F2331" i="4"/>
  <c r="G2331" i="4" s="1"/>
  <c r="D2331" i="4"/>
  <c r="E2331" i="4" s="1"/>
  <c r="B2331" i="4"/>
  <c r="C2331" i="4" s="1"/>
  <c r="O2330" i="4"/>
  <c r="F2330" i="4"/>
  <c r="G2330" i="4" s="1"/>
  <c r="D2330" i="4"/>
  <c r="E2330" i="4" s="1"/>
  <c r="B2330" i="4"/>
  <c r="C2330" i="4" s="1"/>
  <c r="O2329" i="4"/>
  <c r="F2329" i="4"/>
  <c r="G2329" i="4" s="1"/>
  <c r="D2329" i="4"/>
  <c r="E2329" i="4" s="1"/>
  <c r="B2329" i="4"/>
  <c r="C2329" i="4" s="1"/>
  <c r="O2328" i="4"/>
  <c r="F2328" i="4"/>
  <c r="G2328" i="4" s="1"/>
  <c r="D2328" i="4"/>
  <c r="E2328" i="4" s="1"/>
  <c r="B2328" i="4"/>
  <c r="C2328" i="4" s="1"/>
  <c r="O2327" i="4"/>
  <c r="F2327" i="4"/>
  <c r="G2327" i="4" s="1"/>
  <c r="D2327" i="4"/>
  <c r="E2327" i="4" s="1"/>
  <c r="B2327" i="4"/>
  <c r="C2327" i="4" s="1"/>
  <c r="O2326" i="4"/>
  <c r="F2326" i="4"/>
  <c r="G2326" i="4" s="1"/>
  <c r="D2326" i="4"/>
  <c r="E2326" i="4" s="1"/>
  <c r="B2326" i="4"/>
  <c r="C2326" i="4" s="1"/>
  <c r="O2325" i="4"/>
  <c r="F2325" i="4"/>
  <c r="G2325" i="4" s="1"/>
  <c r="D2325" i="4"/>
  <c r="E2325" i="4" s="1"/>
  <c r="B2325" i="4"/>
  <c r="C2325" i="4" s="1"/>
  <c r="O2324" i="4"/>
  <c r="F2324" i="4"/>
  <c r="G2324" i="4" s="1"/>
  <c r="D2324" i="4"/>
  <c r="E2324" i="4" s="1"/>
  <c r="C2324" i="4"/>
  <c r="B2324" i="4"/>
  <c r="O2323" i="4"/>
  <c r="F2323" i="4"/>
  <c r="G2323" i="4" s="1"/>
  <c r="D2323" i="4"/>
  <c r="E2323" i="4" s="1"/>
  <c r="B2323" i="4"/>
  <c r="C2323" i="4" s="1"/>
  <c r="O2322" i="4"/>
  <c r="F2322" i="4"/>
  <c r="G2322" i="4" s="1"/>
  <c r="D2322" i="4"/>
  <c r="E2322" i="4" s="1"/>
  <c r="B2322" i="4"/>
  <c r="C2322" i="4" s="1"/>
  <c r="O2321" i="4"/>
  <c r="F2321" i="4"/>
  <c r="G2321" i="4" s="1"/>
  <c r="D2321" i="4"/>
  <c r="E2321" i="4" s="1"/>
  <c r="B2321" i="4"/>
  <c r="C2321" i="4" s="1"/>
  <c r="O2320" i="4"/>
  <c r="F2320" i="4"/>
  <c r="G2320" i="4" s="1"/>
  <c r="E2320" i="4"/>
  <c r="D2320" i="4"/>
  <c r="B2320" i="4"/>
  <c r="C2320" i="4" s="1"/>
  <c r="O2319" i="4"/>
  <c r="F2319" i="4"/>
  <c r="G2319" i="4" s="1"/>
  <c r="D2319" i="4"/>
  <c r="E2319" i="4" s="1"/>
  <c r="B2319" i="4"/>
  <c r="C2319" i="4" s="1"/>
  <c r="O2318" i="4"/>
  <c r="F2318" i="4"/>
  <c r="G2318" i="4" s="1"/>
  <c r="D2318" i="4"/>
  <c r="E2318" i="4" s="1"/>
  <c r="B2318" i="4"/>
  <c r="C2318" i="4" s="1"/>
  <c r="O2317" i="4"/>
  <c r="F2317" i="4"/>
  <c r="G2317" i="4" s="1"/>
  <c r="D2317" i="4"/>
  <c r="E2317" i="4" s="1"/>
  <c r="B2317" i="4"/>
  <c r="C2317" i="4" s="1"/>
  <c r="O2316" i="4"/>
  <c r="F2316" i="4"/>
  <c r="G2316" i="4" s="1"/>
  <c r="D2316" i="4"/>
  <c r="E2316" i="4" s="1"/>
  <c r="B2316" i="4"/>
  <c r="C2316" i="4" s="1"/>
  <c r="O2315" i="4"/>
  <c r="F2315" i="4"/>
  <c r="G2315" i="4" s="1"/>
  <c r="D2315" i="4"/>
  <c r="E2315" i="4" s="1"/>
  <c r="B2315" i="4"/>
  <c r="C2315" i="4" s="1"/>
  <c r="O2314" i="4"/>
  <c r="F2314" i="4"/>
  <c r="G2314" i="4" s="1"/>
  <c r="D2314" i="4"/>
  <c r="E2314" i="4" s="1"/>
  <c r="B2314" i="4"/>
  <c r="C2314" i="4" s="1"/>
  <c r="O2313" i="4"/>
  <c r="F2313" i="4"/>
  <c r="G2313" i="4" s="1"/>
  <c r="D2313" i="4"/>
  <c r="E2313" i="4" s="1"/>
  <c r="B2313" i="4"/>
  <c r="C2313" i="4" s="1"/>
  <c r="O2312" i="4"/>
  <c r="F2312" i="4"/>
  <c r="G2312" i="4" s="1"/>
  <c r="D2312" i="4"/>
  <c r="E2312" i="4" s="1"/>
  <c r="B2312" i="4"/>
  <c r="C2312" i="4" s="1"/>
  <c r="O2311" i="4"/>
  <c r="F2311" i="4"/>
  <c r="G2311" i="4" s="1"/>
  <c r="D2311" i="4"/>
  <c r="E2311" i="4" s="1"/>
  <c r="C2311" i="4"/>
  <c r="B2311" i="4"/>
  <c r="O2310" i="4"/>
  <c r="F2310" i="4"/>
  <c r="G2310" i="4" s="1"/>
  <c r="D2310" i="4"/>
  <c r="E2310" i="4" s="1"/>
  <c r="B2310" i="4"/>
  <c r="C2310" i="4" s="1"/>
  <c r="O2309" i="4"/>
  <c r="F2309" i="4"/>
  <c r="G2309" i="4" s="1"/>
  <c r="D2309" i="4"/>
  <c r="E2309" i="4" s="1"/>
  <c r="B2309" i="4"/>
  <c r="C2309" i="4" s="1"/>
  <c r="O2308" i="4"/>
  <c r="F2308" i="4"/>
  <c r="G2308" i="4" s="1"/>
  <c r="D2308" i="4"/>
  <c r="E2308" i="4" s="1"/>
  <c r="B2308" i="4"/>
  <c r="C2308" i="4" s="1"/>
  <c r="O2307" i="4"/>
  <c r="F2307" i="4"/>
  <c r="G2307" i="4" s="1"/>
  <c r="D2307" i="4"/>
  <c r="E2307" i="4" s="1"/>
  <c r="B2307" i="4"/>
  <c r="C2307" i="4" s="1"/>
  <c r="O2306" i="4"/>
  <c r="F2306" i="4"/>
  <c r="G2306" i="4" s="1"/>
  <c r="D2306" i="4"/>
  <c r="E2306" i="4" s="1"/>
  <c r="B2306" i="4"/>
  <c r="C2306" i="4" s="1"/>
  <c r="O2305" i="4"/>
  <c r="F2305" i="4"/>
  <c r="G2305" i="4" s="1"/>
  <c r="D2305" i="4"/>
  <c r="E2305" i="4" s="1"/>
  <c r="B2305" i="4"/>
  <c r="C2305" i="4" s="1"/>
  <c r="O2304" i="4"/>
  <c r="F2304" i="4"/>
  <c r="G2304" i="4" s="1"/>
  <c r="D2304" i="4"/>
  <c r="E2304" i="4" s="1"/>
  <c r="B2304" i="4"/>
  <c r="C2304" i="4" s="1"/>
  <c r="O2303" i="4"/>
  <c r="G2303" i="4"/>
  <c r="F2303" i="4"/>
  <c r="D2303" i="4"/>
  <c r="E2303" i="4" s="1"/>
  <c r="B2303" i="4"/>
  <c r="C2303" i="4" s="1"/>
  <c r="O2302" i="4"/>
  <c r="F2302" i="4"/>
  <c r="G2302" i="4" s="1"/>
  <c r="D2302" i="4"/>
  <c r="E2302" i="4" s="1"/>
  <c r="B2302" i="4"/>
  <c r="C2302" i="4" s="1"/>
  <c r="O2301" i="4"/>
  <c r="F2301" i="4"/>
  <c r="G2301" i="4" s="1"/>
  <c r="D2301" i="4"/>
  <c r="E2301" i="4" s="1"/>
  <c r="B2301" i="4"/>
  <c r="C2301" i="4" s="1"/>
  <c r="O2300" i="4"/>
  <c r="F2300" i="4"/>
  <c r="G2300" i="4" s="1"/>
  <c r="D2300" i="4"/>
  <c r="E2300" i="4" s="1"/>
  <c r="B2300" i="4"/>
  <c r="C2300" i="4" s="1"/>
  <c r="O2299" i="4"/>
  <c r="F2299" i="4"/>
  <c r="G2299" i="4" s="1"/>
  <c r="D2299" i="4"/>
  <c r="E2299" i="4" s="1"/>
  <c r="B2299" i="4"/>
  <c r="C2299" i="4" s="1"/>
  <c r="O2298" i="4"/>
  <c r="F2298" i="4"/>
  <c r="G2298" i="4" s="1"/>
  <c r="D2298" i="4"/>
  <c r="E2298" i="4" s="1"/>
  <c r="B2298" i="4"/>
  <c r="C2298" i="4" s="1"/>
  <c r="O2297" i="4"/>
  <c r="F2297" i="4"/>
  <c r="G2297" i="4" s="1"/>
  <c r="D2297" i="4"/>
  <c r="E2297" i="4" s="1"/>
  <c r="B2297" i="4"/>
  <c r="C2297" i="4" s="1"/>
  <c r="O2296" i="4"/>
  <c r="F2296" i="4"/>
  <c r="G2296" i="4" s="1"/>
  <c r="D2296" i="4"/>
  <c r="E2296" i="4" s="1"/>
  <c r="B2296" i="4"/>
  <c r="C2296" i="4" s="1"/>
  <c r="O2295" i="4"/>
  <c r="F2295" i="4"/>
  <c r="G2295" i="4" s="1"/>
  <c r="D2295" i="4"/>
  <c r="E2295" i="4" s="1"/>
  <c r="B2295" i="4"/>
  <c r="C2295" i="4" s="1"/>
  <c r="O2294" i="4"/>
  <c r="F2294" i="4"/>
  <c r="G2294" i="4" s="1"/>
  <c r="D2294" i="4"/>
  <c r="E2294" i="4" s="1"/>
  <c r="B2294" i="4"/>
  <c r="C2294" i="4" s="1"/>
  <c r="O2293" i="4"/>
  <c r="F2293" i="4"/>
  <c r="G2293" i="4" s="1"/>
  <c r="D2293" i="4"/>
  <c r="E2293" i="4" s="1"/>
  <c r="B2293" i="4"/>
  <c r="C2293" i="4" s="1"/>
  <c r="O2292" i="4"/>
  <c r="F2292" i="4"/>
  <c r="G2292" i="4" s="1"/>
  <c r="D2292" i="4"/>
  <c r="E2292" i="4" s="1"/>
  <c r="B2292" i="4"/>
  <c r="C2292" i="4" s="1"/>
  <c r="O2291" i="4"/>
  <c r="F2291" i="4"/>
  <c r="G2291" i="4" s="1"/>
  <c r="D2291" i="4"/>
  <c r="E2291" i="4" s="1"/>
  <c r="B2291" i="4"/>
  <c r="C2291" i="4" s="1"/>
  <c r="O2290" i="4"/>
  <c r="F2290" i="4"/>
  <c r="G2290" i="4" s="1"/>
  <c r="D2290" i="4"/>
  <c r="E2290" i="4" s="1"/>
  <c r="B2290" i="4"/>
  <c r="C2290" i="4" s="1"/>
  <c r="O2289" i="4"/>
  <c r="F2289" i="4"/>
  <c r="G2289" i="4" s="1"/>
  <c r="D2289" i="4"/>
  <c r="E2289" i="4" s="1"/>
  <c r="B2289" i="4"/>
  <c r="C2289" i="4" s="1"/>
  <c r="O2288" i="4"/>
  <c r="F2288" i="4"/>
  <c r="G2288" i="4" s="1"/>
  <c r="D2288" i="4"/>
  <c r="E2288" i="4" s="1"/>
  <c r="B2288" i="4"/>
  <c r="C2288" i="4" s="1"/>
  <c r="O2287" i="4"/>
  <c r="F2287" i="4"/>
  <c r="G2287" i="4" s="1"/>
  <c r="D2287" i="4"/>
  <c r="E2287" i="4" s="1"/>
  <c r="B2287" i="4"/>
  <c r="C2287" i="4" s="1"/>
  <c r="O2286" i="4"/>
  <c r="F2286" i="4"/>
  <c r="G2286" i="4" s="1"/>
  <c r="D2286" i="4"/>
  <c r="E2286" i="4" s="1"/>
  <c r="B2286" i="4"/>
  <c r="C2286" i="4" s="1"/>
  <c r="O2285" i="4"/>
  <c r="F2285" i="4"/>
  <c r="G2285" i="4" s="1"/>
  <c r="D2285" i="4"/>
  <c r="E2285" i="4" s="1"/>
  <c r="B2285" i="4"/>
  <c r="C2285" i="4" s="1"/>
  <c r="O2284" i="4"/>
  <c r="F2284" i="4"/>
  <c r="G2284" i="4" s="1"/>
  <c r="D2284" i="4"/>
  <c r="E2284" i="4" s="1"/>
  <c r="B2284" i="4"/>
  <c r="C2284" i="4" s="1"/>
  <c r="O2283" i="4"/>
  <c r="F2283" i="4"/>
  <c r="G2283" i="4" s="1"/>
  <c r="D2283" i="4"/>
  <c r="E2283" i="4" s="1"/>
  <c r="B2283" i="4"/>
  <c r="C2283" i="4" s="1"/>
  <c r="O2282" i="4"/>
  <c r="F2282" i="4"/>
  <c r="G2282" i="4" s="1"/>
  <c r="D2282" i="4"/>
  <c r="E2282" i="4" s="1"/>
  <c r="B2282" i="4"/>
  <c r="C2282" i="4" s="1"/>
  <c r="O2281" i="4"/>
  <c r="F2281" i="4"/>
  <c r="G2281" i="4" s="1"/>
  <c r="D2281" i="4"/>
  <c r="E2281" i="4" s="1"/>
  <c r="B2281" i="4"/>
  <c r="C2281" i="4" s="1"/>
  <c r="O2280" i="4"/>
  <c r="F2280" i="4"/>
  <c r="G2280" i="4" s="1"/>
  <c r="D2280" i="4"/>
  <c r="E2280" i="4" s="1"/>
  <c r="B2280" i="4"/>
  <c r="C2280" i="4" s="1"/>
  <c r="O2279" i="4"/>
  <c r="F2279" i="4"/>
  <c r="G2279" i="4" s="1"/>
  <c r="D2279" i="4"/>
  <c r="E2279" i="4" s="1"/>
  <c r="B2279" i="4"/>
  <c r="C2279" i="4" s="1"/>
  <c r="O2278" i="4"/>
  <c r="F2278" i="4"/>
  <c r="G2278" i="4" s="1"/>
  <c r="D2278" i="4"/>
  <c r="E2278" i="4" s="1"/>
  <c r="B2278" i="4"/>
  <c r="C2278" i="4" s="1"/>
  <c r="O2277" i="4"/>
  <c r="F2277" i="4"/>
  <c r="G2277" i="4" s="1"/>
  <c r="D2277" i="4"/>
  <c r="E2277" i="4" s="1"/>
  <c r="B2277" i="4"/>
  <c r="C2277" i="4" s="1"/>
  <c r="O2276" i="4"/>
  <c r="F2276" i="4"/>
  <c r="G2276" i="4" s="1"/>
  <c r="D2276" i="4"/>
  <c r="E2276" i="4" s="1"/>
  <c r="B2276" i="4"/>
  <c r="C2276" i="4" s="1"/>
  <c r="O2275" i="4"/>
  <c r="F2275" i="4"/>
  <c r="G2275" i="4" s="1"/>
  <c r="D2275" i="4"/>
  <c r="E2275" i="4" s="1"/>
  <c r="B2275" i="4"/>
  <c r="C2275" i="4" s="1"/>
  <c r="O2274" i="4"/>
  <c r="F2274" i="4"/>
  <c r="G2274" i="4" s="1"/>
  <c r="D2274" i="4"/>
  <c r="E2274" i="4" s="1"/>
  <c r="B2274" i="4"/>
  <c r="C2274" i="4" s="1"/>
  <c r="O2273" i="4"/>
  <c r="F2273" i="4"/>
  <c r="G2273" i="4" s="1"/>
  <c r="D2273" i="4"/>
  <c r="E2273" i="4" s="1"/>
  <c r="B2273" i="4"/>
  <c r="C2273" i="4" s="1"/>
  <c r="O2272" i="4"/>
  <c r="F2272" i="4"/>
  <c r="G2272" i="4" s="1"/>
  <c r="D2272" i="4"/>
  <c r="E2272" i="4" s="1"/>
  <c r="B2272" i="4"/>
  <c r="C2272" i="4" s="1"/>
  <c r="O2271" i="4"/>
  <c r="F2271" i="4"/>
  <c r="G2271" i="4" s="1"/>
  <c r="D2271" i="4"/>
  <c r="E2271" i="4" s="1"/>
  <c r="B2271" i="4"/>
  <c r="C2271" i="4" s="1"/>
  <c r="O2270" i="4"/>
  <c r="F2270" i="4"/>
  <c r="G2270" i="4" s="1"/>
  <c r="D2270" i="4"/>
  <c r="E2270" i="4" s="1"/>
  <c r="B2270" i="4"/>
  <c r="C2270" i="4" s="1"/>
  <c r="O2269" i="4"/>
  <c r="F2269" i="4"/>
  <c r="G2269" i="4" s="1"/>
  <c r="D2269" i="4"/>
  <c r="E2269" i="4" s="1"/>
  <c r="B2269" i="4"/>
  <c r="C2269" i="4" s="1"/>
  <c r="O2268" i="4"/>
  <c r="F2268" i="4"/>
  <c r="G2268" i="4" s="1"/>
  <c r="D2268" i="4"/>
  <c r="E2268" i="4" s="1"/>
  <c r="B2268" i="4"/>
  <c r="C2268" i="4" s="1"/>
  <c r="O2267" i="4"/>
  <c r="F2267" i="4"/>
  <c r="G2267" i="4" s="1"/>
  <c r="D2267" i="4"/>
  <c r="E2267" i="4" s="1"/>
  <c r="B2267" i="4"/>
  <c r="C2267" i="4" s="1"/>
  <c r="O2266" i="4"/>
  <c r="F2266" i="4"/>
  <c r="G2266" i="4" s="1"/>
  <c r="D2266" i="4"/>
  <c r="E2266" i="4" s="1"/>
  <c r="B2266" i="4"/>
  <c r="C2266" i="4" s="1"/>
  <c r="O2265" i="4"/>
  <c r="F2265" i="4"/>
  <c r="G2265" i="4" s="1"/>
  <c r="D2265" i="4"/>
  <c r="E2265" i="4" s="1"/>
  <c r="B2265" i="4"/>
  <c r="C2265" i="4" s="1"/>
  <c r="O2264" i="4"/>
  <c r="F2264" i="4"/>
  <c r="G2264" i="4" s="1"/>
  <c r="D2264" i="4"/>
  <c r="E2264" i="4" s="1"/>
  <c r="B2264" i="4"/>
  <c r="C2264" i="4" s="1"/>
  <c r="O2263" i="4"/>
  <c r="F2263" i="4"/>
  <c r="G2263" i="4" s="1"/>
  <c r="D2263" i="4"/>
  <c r="E2263" i="4" s="1"/>
  <c r="B2263" i="4"/>
  <c r="C2263" i="4" s="1"/>
  <c r="O2262" i="4"/>
  <c r="F2262" i="4"/>
  <c r="G2262" i="4" s="1"/>
  <c r="D2262" i="4"/>
  <c r="E2262" i="4" s="1"/>
  <c r="B2262" i="4"/>
  <c r="C2262" i="4" s="1"/>
  <c r="O2261" i="4"/>
  <c r="F2261" i="4"/>
  <c r="G2261" i="4" s="1"/>
  <c r="D2261" i="4"/>
  <c r="E2261" i="4" s="1"/>
  <c r="B2261" i="4"/>
  <c r="C2261" i="4" s="1"/>
  <c r="O2260" i="4"/>
  <c r="F2260" i="4"/>
  <c r="G2260" i="4" s="1"/>
  <c r="D2260" i="4"/>
  <c r="E2260" i="4" s="1"/>
  <c r="B2260" i="4"/>
  <c r="C2260" i="4" s="1"/>
  <c r="O2259" i="4"/>
  <c r="F2259" i="4"/>
  <c r="G2259" i="4" s="1"/>
  <c r="D2259" i="4"/>
  <c r="E2259" i="4" s="1"/>
  <c r="B2259" i="4"/>
  <c r="C2259" i="4" s="1"/>
  <c r="O2258" i="4"/>
  <c r="F2258" i="4"/>
  <c r="G2258" i="4" s="1"/>
  <c r="D2258" i="4"/>
  <c r="E2258" i="4" s="1"/>
  <c r="B2258" i="4"/>
  <c r="C2258" i="4" s="1"/>
  <c r="O2257" i="4"/>
  <c r="F2257" i="4"/>
  <c r="G2257" i="4" s="1"/>
  <c r="D2257" i="4"/>
  <c r="E2257" i="4" s="1"/>
  <c r="B2257" i="4"/>
  <c r="C2257" i="4" s="1"/>
  <c r="O2256" i="4"/>
  <c r="F2256" i="4"/>
  <c r="G2256" i="4" s="1"/>
  <c r="D2256" i="4"/>
  <c r="E2256" i="4" s="1"/>
  <c r="B2256" i="4"/>
  <c r="C2256" i="4" s="1"/>
  <c r="O2255" i="4"/>
  <c r="F2255" i="4"/>
  <c r="G2255" i="4" s="1"/>
  <c r="D2255" i="4"/>
  <c r="E2255" i="4" s="1"/>
  <c r="B2255" i="4"/>
  <c r="C2255" i="4" s="1"/>
  <c r="O2254" i="4"/>
  <c r="F2254" i="4"/>
  <c r="G2254" i="4" s="1"/>
  <c r="D2254" i="4"/>
  <c r="E2254" i="4" s="1"/>
  <c r="B2254" i="4"/>
  <c r="C2254" i="4" s="1"/>
  <c r="O2253" i="4"/>
  <c r="F2253" i="4"/>
  <c r="G2253" i="4" s="1"/>
  <c r="D2253" i="4"/>
  <c r="E2253" i="4" s="1"/>
  <c r="B2253" i="4"/>
  <c r="C2253" i="4" s="1"/>
  <c r="O2252" i="4"/>
  <c r="F2252" i="4"/>
  <c r="G2252" i="4" s="1"/>
  <c r="D2252" i="4"/>
  <c r="E2252" i="4" s="1"/>
  <c r="B2252" i="4"/>
  <c r="C2252" i="4" s="1"/>
  <c r="O2251" i="4"/>
  <c r="F2251" i="4"/>
  <c r="G2251" i="4" s="1"/>
  <c r="D2251" i="4"/>
  <c r="E2251" i="4" s="1"/>
  <c r="B2251" i="4"/>
  <c r="C2251" i="4" s="1"/>
  <c r="O2250" i="4"/>
  <c r="F2250" i="4"/>
  <c r="G2250" i="4" s="1"/>
  <c r="D2250" i="4"/>
  <c r="E2250" i="4" s="1"/>
  <c r="B2250" i="4"/>
  <c r="C2250" i="4" s="1"/>
  <c r="O2249" i="4"/>
  <c r="F2249" i="4"/>
  <c r="G2249" i="4" s="1"/>
  <c r="D2249" i="4"/>
  <c r="E2249" i="4" s="1"/>
  <c r="B2249" i="4"/>
  <c r="C2249" i="4" s="1"/>
  <c r="O2248" i="4"/>
  <c r="F2248" i="4"/>
  <c r="G2248" i="4" s="1"/>
  <c r="D2248" i="4"/>
  <c r="E2248" i="4" s="1"/>
  <c r="B2248" i="4"/>
  <c r="C2248" i="4" s="1"/>
  <c r="O2247" i="4"/>
  <c r="F2247" i="4"/>
  <c r="G2247" i="4" s="1"/>
  <c r="D2247" i="4"/>
  <c r="E2247" i="4" s="1"/>
  <c r="B2247" i="4"/>
  <c r="C2247" i="4" s="1"/>
  <c r="O2246" i="4"/>
  <c r="F2246" i="4"/>
  <c r="G2246" i="4" s="1"/>
  <c r="D2246" i="4"/>
  <c r="E2246" i="4" s="1"/>
  <c r="B2246" i="4"/>
  <c r="C2246" i="4" s="1"/>
  <c r="O2245" i="4"/>
  <c r="F2245" i="4"/>
  <c r="G2245" i="4" s="1"/>
  <c r="D2245" i="4"/>
  <c r="E2245" i="4" s="1"/>
  <c r="B2245" i="4"/>
  <c r="C2245" i="4" s="1"/>
  <c r="O2244" i="4"/>
  <c r="F2244" i="4"/>
  <c r="G2244" i="4" s="1"/>
  <c r="D2244" i="4"/>
  <c r="E2244" i="4" s="1"/>
  <c r="B2244" i="4"/>
  <c r="C2244" i="4" s="1"/>
  <c r="O2243" i="4"/>
  <c r="F2243" i="4"/>
  <c r="G2243" i="4" s="1"/>
  <c r="D2243" i="4"/>
  <c r="E2243" i="4" s="1"/>
  <c r="B2243" i="4"/>
  <c r="C2243" i="4" s="1"/>
  <c r="O2242" i="4"/>
  <c r="F2242" i="4"/>
  <c r="G2242" i="4" s="1"/>
  <c r="D2242" i="4"/>
  <c r="E2242" i="4" s="1"/>
  <c r="B2242" i="4"/>
  <c r="C2242" i="4" s="1"/>
  <c r="O2241" i="4"/>
  <c r="F2241" i="4"/>
  <c r="G2241" i="4" s="1"/>
  <c r="D2241" i="4"/>
  <c r="E2241" i="4" s="1"/>
  <c r="B2241" i="4"/>
  <c r="C2241" i="4" s="1"/>
  <c r="O2240" i="4"/>
  <c r="F2240" i="4"/>
  <c r="G2240" i="4" s="1"/>
  <c r="D2240" i="4"/>
  <c r="E2240" i="4" s="1"/>
  <c r="B2240" i="4"/>
  <c r="C2240" i="4" s="1"/>
  <c r="O2239" i="4"/>
  <c r="F2239" i="4"/>
  <c r="G2239" i="4" s="1"/>
  <c r="D2239" i="4"/>
  <c r="E2239" i="4" s="1"/>
  <c r="B2239" i="4"/>
  <c r="C2239" i="4" s="1"/>
  <c r="O2238" i="4"/>
  <c r="F2238" i="4"/>
  <c r="G2238" i="4" s="1"/>
  <c r="E2238" i="4"/>
  <c r="D2238" i="4"/>
  <c r="B2238" i="4"/>
  <c r="C2238" i="4" s="1"/>
  <c r="O2237" i="4"/>
  <c r="F2237" i="4"/>
  <c r="G2237" i="4" s="1"/>
  <c r="D2237" i="4"/>
  <c r="E2237" i="4" s="1"/>
  <c r="B2237" i="4"/>
  <c r="C2237" i="4" s="1"/>
  <c r="O2236" i="4"/>
  <c r="F2236" i="4"/>
  <c r="G2236" i="4" s="1"/>
  <c r="D2236" i="4"/>
  <c r="E2236" i="4" s="1"/>
  <c r="B2236" i="4"/>
  <c r="C2236" i="4" s="1"/>
  <c r="O2235" i="4"/>
  <c r="F2235" i="4"/>
  <c r="G2235" i="4" s="1"/>
  <c r="D2235" i="4"/>
  <c r="E2235" i="4" s="1"/>
  <c r="B2235" i="4"/>
  <c r="C2235" i="4" s="1"/>
  <c r="O2234" i="4"/>
  <c r="F2234" i="4"/>
  <c r="G2234" i="4" s="1"/>
  <c r="D2234" i="4"/>
  <c r="E2234" i="4" s="1"/>
  <c r="B2234" i="4"/>
  <c r="C2234" i="4" s="1"/>
  <c r="O2233" i="4"/>
  <c r="F2233" i="4"/>
  <c r="G2233" i="4" s="1"/>
  <c r="D2233" i="4"/>
  <c r="E2233" i="4" s="1"/>
  <c r="B2233" i="4"/>
  <c r="C2233" i="4" s="1"/>
  <c r="O2232" i="4"/>
  <c r="F2232" i="4"/>
  <c r="G2232" i="4" s="1"/>
  <c r="D2232" i="4"/>
  <c r="E2232" i="4" s="1"/>
  <c r="B2232" i="4"/>
  <c r="C2232" i="4" s="1"/>
  <c r="O2231" i="4"/>
  <c r="F2231" i="4"/>
  <c r="G2231" i="4" s="1"/>
  <c r="D2231" i="4"/>
  <c r="E2231" i="4" s="1"/>
  <c r="B2231" i="4"/>
  <c r="C2231" i="4" s="1"/>
  <c r="O2230" i="4"/>
  <c r="F2230" i="4"/>
  <c r="G2230" i="4" s="1"/>
  <c r="D2230" i="4"/>
  <c r="E2230" i="4" s="1"/>
  <c r="B2230" i="4"/>
  <c r="C2230" i="4" s="1"/>
  <c r="O2229" i="4"/>
  <c r="F2229" i="4"/>
  <c r="G2229" i="4" s="1"/>
  <c r="D2229" i="4"/>
  <c r="E2229" i="4" s="1"/>
  <c r="B2229" i="4"/>
  <c r="C2229" i="4" s="1"/>
  <c r="O2228" i="4"/>
  <c r="F2228" i="4"/>
  <c r="G2228" i="4" s="1"/>
  <c r="D2228" i="4"/>
  <c r="E2228" i="4" s="1"/>
  <c r="B2228" i="4"/>
  <c r="C2228" i="4" s="1"/>
  <c r="O2227" i="4"/>
  <c r="F2227" i="4"/>
  <c r="G2227" i="4" s="1"/>
  <c r="D2227" i="4"/>
  <c r="E2227" i="4" s="1"/>
  <c r="B2227" i="4"/>
  <c r="C2227" i="4" s="1"/>
  <c r="O2226" i="4"/>
  <c r="F2226" i="4"/>
  <c r="G2226" i="4" s="1"/>
  <c r="D2226" i="4"/>
  <c r="E2226" i="4" s="1"/>
  <c r="B2226" i="4"/>
  <c r="C2226" i="4" s="1"/>
  <c r="O2225" i="4"/>
  <c r="F2225" i="4"/>
  <c r="G2225" i="4" s="1"/>
  <c r="D2225" i="4"/>
  <c r="E2225" i="4" s="1"/>
  <c r="B2225" i="4"/>
  <c r="C2225" i="4" s="1"/>
  <c r="O2224" i="4"/>
  <c r="F2224" i="4"/>
  <c r="G2224" i="4" s="1"/>
  <c r="D2224" i="4"/>
  <c r="E2224" i="4" s="1"/>
  <c r="B2224" i="4"/>
  <c r="C2224" i="4" s="1"/>
  <c r="O2223" i="4"/>
  <c r="F2223" i="4"/>
  <c r="G2223" i="4" s="1"/>
  <c r="D2223" i="4"/>
  <c r="E2223" i="4" s="1"/>
  <c r="B2223" i="4"/>
  <c r="C2223" i="4" s="1"/>
  <c r="O2222" i="4"/>
  <c r="F2222" i="4"/>
  <c r="G2222" i="4" s="1"/>
  <c r="D2222" i="4"/>
  <c r="E2222" i="4" s="1"/>
  <c r="B2222" i="4"/>
  <c r="C2222" i="4" s="1"/>
  <c r="O2221" i="4"/>
  <c r="F2221" i="4"/>
  <c r="G2221" i="4" s="1"/>
  <c r="D2221" i="4"/>
  <c r="E2221" i="4" s="1"/>
  <c r="B2221" i="4"/>
  <c r="C2221" i="4" s="1"/>
  <c r="O2220" i="4"/>
  <c r="F2220" i="4"/>
  <c r="G2220" i="4" s="1"/>
  <c r="D2220" i="4"/>
  <c r="E2220" i="4" s="1"/>
  <c r="B2220" i="4"/>
  <c r="C2220" i="4" s="1"/>
  <c r="O2219" i="4"/>
  <c r="F2219" i="4"/>
  <c r="G2219" i="4" s="1"/>
  <c r="D2219" i="4"/>
  <c r="E2219" i="4" s="1"/>
  <c r="B2219" i="4"/>
  <c r="C2219" i="4" s="1"/>
  <c r="O2218" i="4"/>
  <c r="F2218" i="4"/>
  <c r="G2218" i="4" s="1"/>
  <c r="D2218" i="4"/>
  <c r="E2218" i="4" s="1"/>
  <c r="B2218" i="4"/>
  <c r="C2218" i="4" s="1"/>
  <c r="O2217" i="4"/>
  <c r="F2217" i="4"/>
  <c r="G2217" i="4" s="1"/>
  <c r="D2217" i="4"/>
  <c r="E2217" i="4" s="1"/>
  <c r="B2217" i="4"/>
  <c r="C2217" i="4" s="1"/>
  <c r="O2216" i="4"/>
  <c r="F2216" i="4"/>
  <c r="G2216" i="4" s="1"/>
  <c r="D2216" i="4"/>
  <c r="E2216" i="4" s="1"/>
  <c r="B2216" i="4"/>
  <c r="C2216" i="4" s="1"/>
  <c r="O2215" i="4"/>
  <c r="F2215" i="4"/>
  <c r="G2215" i="4" s="1"/>
  <c r="D2215" i="4"/>
  <c r="E2215" i="4" s="1"/>
  <c r="B2215" i="4"/>
  <c r="C2215" i="4" s="1"/>
  <c r="O2214" i="4"/>
  <c r="F2214" i="4"/>
  <c r="G2214" i="4" s="1"/>
  <c r="D2214" i="4"/>
  <c r="E2214" i="4" s="1"/>
  <c r="B2214" i="4"/>
  <c r="C2214" i="4" s="1"/>
  <c r="O2213" i="4"/>
  <c r="F2213" i="4"/>
  <c r="G2213" i="4" s="1"/>
  <c r="D2213" i="4"/>
  <c r="E2213" i="4" s="1"/>
  <c r="B2213" i="4"/>
  <c r="C2213" i="4" s="1"/>
  <c r="O2212" i="4"/>
  <c r="F2212" i="4"/>
  <c r="G2212" i="4" s="1"/>
  <c r="D2212" i="4"/>
  <c r="E2212" i="4" s="1"/>
  <c r="B2212" i="4"/>
  <c r="C2212" i="4" s="1"/>
  <c r="O2211" i="4"/>
  <c r="F2211" i="4"/>
  <c r="G2211" i="4" s="1"/>
  <c r="D2211" i="4"/>
  <c r="E2211" i="4" s="1"/>
  <c r="B2211" i="4"/>
  <c r="C2211" i="4" s="1"/>
  <c r="O2210" i="4"/>
  <c r="F2210" i="4"/>
  <c r="G2210" i="4" s="1"/>
  <c r="D2210" i="4"/>
  <c r="E2210" i="4" s="1"/>
  <c r="B2210" i="4"/>
  <c r="C2210" i="4" s="1"/>
  <c r="O2209" i="4"/>
  <c r="F2209" i="4"/>
  <c r="G2209" i="4" s="1"/>
  <c r="D2209" i="4"/>
  <c r="E2209" i="4" s="1"/>
  <c r="B2209" i="4"/>
  <c r="C2209" i="4" s="1"/>
  <c r="O2208" i="4"/>
  <c r="F2208" i="4"/>
  <c r="G2208" i="4" s="1"/>
  <c r="D2208" i="4"/>
  <c r="E2208" i="4" s="1"/>
  <c r="B2208" i="4"/>
  <c r="C2208" i="4" s="1"/>
  <c r="O2207" i="4"/>
  <c r="F2207" i="4"/>
  <c r="G2207" i="4" s="1"/>
  <c r="D2207" i="4"/>
  <c r="E2207" i="4" s="1"/>
  <c r="B2207" i="4"/>
  <c r="C2207" i="4" s="1"/>
  <c r="O2206" i="4"/>
  <c r="F2206" i="4"/>
  <c r="G2206" i="4" s="1"/>
  <c r="D2206" i="4"/>
  <c r="E2206" i="4" s="1"/>
  <c r="B2206" i="4"/>
  <c r="C2206" i="4" s="1"/>
  <c r="O2205" i="4"/>
  <c r="F2205" i="4"/>
  <c r="G2205" i="4" s="1"/>
  <c r="D2205" i="4"/>
  <c r="E2205" i="4" s="1"/>
  <c r="B2205" i="4"/>
  <c r="C2205" i="4" s="1"/>
  <c r="O2204" i="4"/>
  <c r="F2204" i="4"/>
  <c r="G2204" i="4" s="1"/>
  <c r="D2204" i="4"/>
  <c r="E2204" i="4" s="1"/>
  <c r="B2204" i="4"/>
  <c r="C2204" i="4" s="1"/>
  <c r="O2203" i="4"/>
  <c r="F2203" i="4"/>
  <c r="G2203" i="4" s="1"/>
  <c r="D2203" i="4"/>
  <c r="E2203" i="4" s="1"/>
  <c r="B2203" i="4"/>
  <c r="C2203" i="4" s="1"/>
  <c r="O2202" i="4"/>
  <c r="F2202" i="4"/>
  <c r="G2202" i="4" s="1"/>
  <c r="D2202" i="4"/>
  <c r="E2202" i="4" s="1"/>
  <c r="B2202" i="4"/>
  <c r="C2202" i="4" s="1"/>
  <c r="O2201" i="4"/>
  <c r="F2201" i="4"/>
  <c r="G2201" i="4" s="1"/>
  <c r="D2201" i="4"/>
  <c r="E2201" i="4" s="1"/>
  <c r="B2201" i="4"/>
  <c r="C2201" i="4" s="1"/>
  <c r="O2200" i="4"/>
  <c r="F2200" i="4"/>
  <c r="G2200" i="4" s="1"/>
  <c r="D2200" i="4"/>
  <c r="E2200" i="4" s="1"/>
  <c r="B2200" i="4"/>
  <c r="C2200" i="4" s="1"/>
  <c r="O2199" i="4"/>
  <c r="F2199" i="4"/>
  <c r="G2199" i="4" s="1"/>
  <c r="D2199" i="4"/>
  <c r="E2199" i="4" s="1"/>
  <c r="B2199" i="4"/>
  <c r="C2199" i="4" s="1"/>
  <c r="O2198" i="4"/>
  <c r="F2198" i="4"/>
  <c r="G2198" i="4" s="1"/>
  <c r="D2198" i="4"/>
  <c r="E2198" i="4" s="1"/>
  <c r="B2198" i="4"/>
  <c r="C2198" i="4" s="1"/>
  <c r="O2197" i="4"/>
  <c r="F2197" i="4"/>
  <c r="G2197" i="4" s="1"/>
  <c r="D2197" i="4"/>
  <c r="E2197" i="4" s="1"/>
  <c r="B2197" i="4"/>
  <c r="C2197" i="4" s="1"/>
  <c r="O2196" i="4"/>
  <c r="F2196" i="4"/>
  <c r="G2196" i="4" s="1"/>
  <c r="D2196" i="4"/>
  <c r="E2196" i="4" s="1"/>
  <c r="B2196" i="4"/>
  <c r="C2196" i="4" s="1"/>
  <c r="O2195" i="4"/>
  <c r="F2195" i="4"/>
  <c r="G2195" i="4" s="1"/>
  <c r="D2195" i="4"/>
  <c r="E2195" i="4" s="1"/>
  <c r="B2195" i="4"/>
  <c r="C2195" i="4" s="1"/>
  <c r="O2194" i="4"/>
  <c r="F2194" i="4"/>
  <c r="G2194" i="4" s="1"/>
  <c r="D2194" i="4"/>
  <c r="E2194" i="4" s="1"/>
  <c r="B2194" i="4"/>
  <c r="C2194" i="4" s="1"/>
  <c r="O2193" i="4"/>
  <c r="F2193" i="4"/>
  <c r="G2193" i="4" s="1"/>
  <c r="D2193" i="4"/>
  <c r="E2193" i="4" s="1"/>
  <c r="B2193" i="4"/>
  <c r="C2193" i="4" s="1"/>
  <c r="O2192" i="4"/>
  <c r="F2192" i="4"/>
  <c r="G2192" i="4" s="1"/>
  <c r="D2192" i="4"/>
  <c r="E2192" i="4" s="1"/>
  <c r="B2192" i="4"/>
  <c r="C2192" i="4" s="1"/>
  <c r="O2191" i="4"/>
  <c r="F2191" i="4"/>
  <c r="G2191" i="4" s="1"/>
  <c r="D2191" i="4"/>
  <c r="E2191" i="4" s="1"/>
  <c r="B2191" i="4"/>
  <c r="C2191" i="4" s="1"/>
  <c r="O2190" i="4"/>
  <c r="F2190" i="4"/>
  <c r="G2190" i="4" s="1"/>
  <c r="D2190" i="4"/>
  <c r="E2190" i="4" s="1"/>
  <c r="B2190" i="4"/>
  <c r="C2190" i="4" s="1"/>
  <c r="O2189" i="4"/>
  <c r="F2189" i="4"/>
  <c r="G2189" i="4" s="1"/>
  <c r="D2189" i="4"/>
  <c r="E2189" i="4" s="1"/>
  <c r="B2189" i="4"/>
  <c r="C2189" i="4" s="1"/>
  <c r="O2188" i="4"/>
  <c r="F2188" i="4"/>
  <c r="G2188" i="4" s="1"/>
  <c r="D2188" i="4"/>
  <c r="E2188" i="4" s="1"/>
  <c r="B2188" i="4"/>
  <c r="C2188" i="4" s="1"/>
  <c r="O2187" i="4"/>
  <c r="F2187" i="4"/>
  <c r="G2187" i="4" s="1"/>
  <c r="D2187" i="4"/>
  <c r="E2187" i="4" s="1"/>
  <c r="B2187" i="4"/>
  <c r="C2187" i="4" s="1"/>
  <c r="O2186" i="4"/>
  <c r="F2186" i="4"/>
  <c r="G2186" i="4" s="1"/>
  <c r="D2186" i="4"/>
  <c r="E2186" i="4" s="1"/>
  <c r="B2186" i="4"/>
  <c r="C2186" i="4" s="1"/>
  <c r="O2185" i="4"/>
  <c r="F2185" i="4"/>
  <c r="G2185" i="4" s="1"/>
  <c r="D2185" i="4"/>
  <c r="E2185" i="4" s="1"/>
  <c r="B2185" i="4"/>
  <c r="C2185" i="4" s="1"/>
  <c r="O2184" i="4"/>
  <c r="F2184" i="4"/>
  <c r="G2184" i="4" s="1"/>
  <c r="D2184" i="4"/>
  <c r="E2184" i="4" s="1"/>
  <c r="B2184" i="4"/>
  <c r="C2184" i="4" s="1"/>
  <c r="O2183" i="4"/>
  <c r="F2183" i="4"/>
  <c r="G2183" i="4" s="1"/>
  <c r="D2183" i="4"/>
  <c r="E2183" i="4" s="1"/>
  <c r="B2183" i="4"/>
  <c r="C2183" i="4" s="1"/>
  <c r="O2182" i="4"/>
  <c r="F2182" i="4"/>
  <c r="G2182" i="4" s="1"/>
  <c r="D2182" i="4"/>
  <c r="E2182" i="4" s="1"/>
  <c r="B2182" i="4"/>
  <c r="C2182" i="4" s="1"/>
  <c r="O2181" i="4"/>
  <c r="F2181" i="4"/>
  <c r="G2181" i="4" s="1"/>
  <c r="D2181" i="4"/>
  <c r="E2181" i="4" s="1"/>
  <c r="B2181" i="4"/>
  <c r="C2181" i="4" s="1"/>
  <c r="O2180" i="4"/>
  <c r="F2180" i="4"/>
  <c r="G2180" i="4" s="1"/>
  <c r="D2180" i="4"/>
  <c r="E2180" i="4" s="1"/>
  <c r="B2180" i="4"/>
  <c r="C2180" i="4" s="1"/>
  <c r="O2179" i="4"/>
  <c r="F2179" i="4"/>
  <c r="G2179" i="4" s="1"/>
  <c r="D2179" i="4"/>
  <c r="E2179" i="4" s="1"/>
  <c r="B2179" i="4"/>
  <c r="C2179" i="4" s="1"/>
  <c r="O2178" i="4"/>
  <c r="F2178" i="4"/>
  <c r="G2178" i="4" s="1"/>
  <c r="D2178" i="4"/>
  <c r="E2178" i="4" s="1"/>
  <c r="B2178" i="4"/>
  <c r="C2178" i="4" s="1"/>
  <c r="O2177" i="4"/>
  <c r="F2177" i="4"/>
  <c r="G2177" i="4" s="1"/>
  <c r="D2177" i="4"/>
  <c r="E2177" i="4" s="1"/>
  <c r="B2177" i="4"/>
  <c r="C2177" i="4" s="1"/>
  <c r="O2176" i="4"/>
  <c r="F2176" i="4"/>
  <c r="G2176" i="4" s="1"/>
  <c r="D2176" i="4"/>
  <c r="E2176" i="4" s="1"/>
  <c r="B2176" i="4"/>
  <c r="C2176" i="4" s="1"/>
  <c r="O2175" i="4"/>
  <c r="F2175" i="4"/>
  <c r="G2175" i="4" s="1"/>
  <c r="D2175" i="4"/>
  <c r="E2175" i="4" s="1"/>
  <c r="B2175" i="4"/>
  <c r="C2175" i="4" s="1"/>
  <c r="O2174" i="4"/>
  <c r="F2174" i="4"/>
  <c r="G2174" i="4" s="1"/>
  <c r="D2174" i="4"/>
  <c r="E2174" i="4" s="1"/>
  <c r="B2174" i="4"/>
  <c r="C2174" i="4" s="1"/>
  <c r="O2173" i="4"/>
  <c r="F2173" i="4"/>
  <c r="G2173" i="4" s="1"/>
  <c r="D2173" i="4"/>
  <c r="E2173" i="4" s="1"/>
  <c r="B2173" i="4"/>
  <c r="C2173" i="4" s="1"/>
  <c r="O2172" i="4"/>
  <c r="F2172" i="4"/>
  <c r="G2172" i="4" s="1"/>
  <c r="D2172" i="4"/>
  <c r="E2172" i="4" s="1"/>
  <c r="B2172" i="4"/>
  <c r="C2172" i="4" s="1"/>
  <c r="O2171" i="4"/>
  <c r="F2171" i="4"/>
  <c r="G2171" i="4" s="1"/>
  <c r="D2171" i="4"/>
  <c r="E2171" i="4" s="1"/>
  <c r="B2171" i="4"/>
  <c r="C2171" i="4" s="1"/>
  <c r="O2170" i="4"/>
  <c r="F2170" i="4"/>
  <c r="G2170" i="4" s="1"/>
  <c r="D2170" i="4"/>
  <c r="E2170" i="4" s="1"/>
  <c r="B2170" i="4"/>
  <c r="C2170" i="4" s="1"/>
  <c r="O2169" i="4"/>
  <c r="F2169" i="4"/>
  <c r="G2169" i="4" s="1"/>
  <c r="D2169" i="4"/>
  <c r="E2169" i="4" s="1"/>
  <c r="B2169" i="4"/>
  <c r="C2169" i="4" s="1"/>
  <c r="O2168" i="4"/>
  <c r="F2168" i="4"/>
  <c r="G2168" i="4" s="1"/>
  <c r="D2168" i="4"/>
  <c r="E2168" i="4" s="1"/>
  <c r="B2168" i="4"/>
  <c r="C2168" i="4" s="1"/>
  <c r="O2167" i="4"/>
  <c r="F2167" i="4"/>
  <c r="G2167" i="4" s="1"/>
  <c r="D2167" i="4"/>
  <c r="E2167" i="4" s="1"/>
  <c r="B2167" i="4"/>
  <c r="C2167" i="4" s="1"/>
  <c r="O2166" i="4"/>
  <c r="F2166" i="4"/>
  <c r="G2166" i="4" s="1"/>
  <c r="D2166" i="4"/>
  <c r="E2166" i="4" s="1"/>
  <c r="B2166" i="4"/>
  <c r="C2166" i="4" s="1"/>
  <c r="O2165" i="4"/>
  <c r="F2165" i="4"/>
  <c r="G2165" i="4" s="1"/>
  <c r="D2165" i="4"/>
  <c r="E2165" i="4" s="1"/>
  <c r="B2165" i="4"/>
  <c r="C2165" i="4" s="1"/>
  <c r="O2164" i="4"/>
  <c r="F2164" i="4"/>
  <c r="G2164" i="4" s="1"/>
  <c r="D2164" i="4"/>
  <c r="E2164" i="4" s="1"/>
  <c r="B2164" i="4"/>
  <c r="C2164" i="4" s="1"/>
  <c r="O2163" i="4"/>
  <c r="F2163" i="4"/>
  <c r="G2163" i="4" s="1"/>
  <c r="D2163" i="4"/>
  <c r="E2163" i="4" s="1"/>
  <c r="B2163" i="4"/>
  <c r="C2163" i="4" s="1"/>
  <c r="O2162" i="4"/>
  <c r="F2162" i="4"/>
  <c r="G2162" i="4" s="1"/>
  <c r="D2162" i="4"/>
  <c r="E2162" i="4" s="1"/>
  <c r="B2162" i="4"/>
  <c r="C2162" i="4" s="1"/>
  <c r="O2161" i="4"/>
  <c r="F2161" i="4"/>
  <c r="G2161" i="4" s="1"/>
  <c r="D2161" i="4"/>
  <c r="E2161" i="4" s="1"/>
  <c r="B2161" i="4"/>
  <c r="C2161" i="4" s="1"/>
  <c r="O2160" i="4"/>
  <c r="F2160" i="4"/>
  <c r="G2160" i="4" s="1"/>
  <c r="D2160" i="4"/>
  <c r="E2160" i="4" s="1"/>
  <c r="B2160" i="4"/>
  <c r="C2160" i="4" s="1"/>
  <c r="O2159" i="4"/>
  <c r="F2159" i="4"/>
  <c r="G2159" i="4" s="1"/>
  <c r="D2159" i="4"/>
  <c r="E2159" i="4" s="1"/>
  <c r="B2159" i="4"/>
  <c r="C2159" i="4" s="1"/>
  <c r="O2158" i="4"/>
  <c r="F2158" i="4"/>
  <c r="G2158" i="4" s="1"/>
  <c r="D2158" i="4"/>
  <c r="E2158" i="4" s="1"/>
  <c r="B2158" i="4"/>
  <c r="C2158" i="4" s="1"/>
  <c r="O2157" i="4"/>
  <c r="F2157" i="4"/>
  <c r="G2157" i="4" s="1"/>
  <c r="D2157" i="4"/>
  <c r="E2157" i="4" s="1"/>
  <c r="B2157" i="4"/>
  <c r="C2157" i="4" s="1"/>
  <c r="O2156" i="4"/>
  <c r="F2156" i="4"/>
  <c r="G2156" i="4" s="1"/>
  <c r="D2156" i="4"/>
  <c r="E2156" i="4" s="1"/>
  <c r="C2156" i="4"/>
  <c r="B2156" i="4"/>
  <c r="O2155" i="4"/>
  <c r="F2155" i="4"/>
  <c r="G2155" i="4" s="1"/>
  <c r="D2155" i="4"/>
  <c r="E2155" i="4" s="1"/>
  <c r="B2155" i="4"/>
  <c r="C2155" i="4" s="1"/>
  <c r="O2154" i="4"/>
  <c r="F2154" i="4"/>
  <c r="G2154" i="4" s="1"/>
  <c r="D2154" i="4"/>
  <c r="E2154" i="4" s="1"/>
  <c r="B2154" i="4"/>
  <c r="C2154" i="4" s="1"/>
  <c r="O2153" i="4"/>
  <c r="F2153" i="4"/>
  <c r="G2153" i="4" s="1"/>
  <c r="D2153" i="4"/>
  <c r="E2153" i="4" s="1"/>
  <c r="B2153" i="4"/>
  <c r="C2153" i="4" s="1"/>
  <c r="O2152" i="4"/>
  <c r="F2152" i="4"/>
  <c r="G2152" i="4" s="1"/>
  <c r="D2152" i="4"/>
  <c r="E2152" i="4" s="1"/>
  <c r="B2152" i="4"/>
  <c r="C2152" i="4" s="1"/>
  <c r="O2151" i="4"/>
  <c r="F2151" i="4"/>
  <c r="G2151" i="4" s="1"/>
  <c r="D2151" i="4"/>
  <c r="E2151" i="4" s="1"/>
  <c r="B2151" i="4"/>
  <c r="C2151" i="4" s="1"/>
  <c r="O2150" i="4"/>
  <c r="F2150" i="4"/>
  <c r="G2150" i="4" s="1"/>
  <c r="D2150" i="4"/>
  <c r="E2150" i="4" s="1"/>
  <c r="B2150" i="4"/>
  <c r="C2150" i="4" s="1"/>
  <c r="O2149" i="4"/>
  <c r="F2149" i="4"/>
  <c r="G2149" i="4" s="1"/>
  <c r="D2149" i="4"/>
  <c r="E2149" i="4" s="1"/>
  <c r="B2149" i="4"/>
  <c r="C2149" i="4" s="1"/>
  <c r="O2148" i="4"/>
  <c r="F2148" i="4"/>
  <c r="G2148" i="4" s="1"/>
  <c r="D2148" i="4"/>
  <c r="E2148" i="4" s="1"/>
  <c r="B2148" i="4"/>
  <c r="C2148" i="4" s="1"/>
  <c r="O2147" i="4"/>
  <c r="F2147" i="4"/>
  <c r="G2147" i="4" s="1"/>
  <c r="D2147" i="4"/>
  <c r="E2147" i="4" s="1"/>
  <c r="B2147" i="4"/>
  <c r="C2147" i="4" s="1"/>
  <c r="O2146" i="4"/>
  <c r="F2146" i="4"/>
  <c r="G2146" i="4" s="1"/>
  <c r="D2146" i="4"/>
  <c r="E2146" i="4" s="1"/>
  <c r="B2146" i="4"/>
  <c r="C2146" i="4" s="1"/>
  <c r="O2145" i="4"/>
  <c r="F2145" i="4"/>
  <c r="G2145" i="4" s="1"/>
  <c r="D2145" i="4"/>
  <c r="E2145" i="4" s="1"/>
  <c r="B2145" i="4"/>
  <c r="C2145" i="4" s="1"/>
  <c r="O2144" i="4"/>
  <c r="F2144" i="4"/>
  <c r="G2144" i="4" s="1"/>
  <c r="D2144" i="4"/>
  <c r="E2144" i="4" s="1"/>
  <c r="B2144" i="4"/>
  <c r="C2144" i="4" s="1"/>
  <c r="O2143" i="4"/>
  <c r="F2143" i="4"/>
  <c r="G2143" i="4" s="1"/>
  <c r="D2143" i="4"/>
  <c r="E2143" i="4" s="1"/>
  <c r="C2143" i="4"/>
  <c r="B2143" i="4"/>
  <c r="O2142" i="4"/>
  <c r="F2142" i="4"/>
  <c r="G2142" i="4" s="1"/>
  <c r="E2142" i="4"/>
  <c r="D2142" i="4"/>
  <c r="B2142" i="4"/>
  <c r="C2142" i="4" s="1"/>
  <c r="O2141" i="4"/>
  <c r="F2141" i="4"/>
  <c r="G2141" i="4" s="1"/>
  <c r="D2141" i="4"/>
  <c r="E2141" i="4" s="1"/>
  <c r="B2141" i="4"/>
  <c r="C2141" i="4" s="1"/>
  <c r="O2140" i="4"/>
  <c r="F2140" i="4"/>
  <c r="G2140" i="4" s="1"/>
  <c r="D2140" i="4"/>
  <c r="E2140" i="4" s="1"/>
  <c r="B2140" i="4"/>
  <c r="C2140" i="4" s="1"/>
  <c r="O2139" i="4"/>
  <c r="F2139" i="4"/>
  <c r="G2139" i="4" s="1"/>
  <c r="D2139" i="4"/>
  <c r="E2139" i="4" s="1"/>
  <c r="B2139" i="4"/>
  <c r="C2139" i="4" s="1"/>
  <c r="O2138" i="4"/>
  <c r="F2138" i="4"/>
  <c r="G2138" i="4" s="1"/>
  <c r="D2138" i="4"/>
  <c r="E2138" i="4" s="1"/>
  <c r="B2138" i="4"/>
  <c r="C2138" i="4" s="1"/>
  <c r="O2137" i="4"/>
  <c r="F2137" i="4"/>
  <c r="G2137" i="4" s="1"/>
  <c r="D2137" i="4"/>
  <c r="E2137" i="4" s="1"/>
  <c r="B2137" i="4"/>
  <c r="C2137" i="4" s="1"/>
  <c r="O2136" i="4"/>
  <c r="F2136" i="4"/>
  <c r="G2136" i="4" s="1"/>
  <c r="D2136" i="4"/>
  <c r="E2136" i="4" s="1"/>
  <c r="B2136" i="4"/>
  <c r="C2136" i="4" s="1"/>
  <c r="O2135" i="4"/>
  <c r="F2135" i="4"/>
  <c r="G2135" i="4" s="1"/>
  <c r="D2135" i="4"/>
  <c r="E2135" i="4" s="1"/>
  <c r="B2135" i="4"/>
  <c r="C2135" i="4" s="1"/>
  <c r="O2134" i="4"/>
  <c r="F2134" i="4"/>
  <c r="G2134" i="4" s="1"/>
  <c r="D2134" i="4"/>
  <c r="E2134" i="4" s="1"/>
  <c r="B2134" i="4"/>
  <c r="C2134" i="4" s="1"/>
  <c r="O2133" i="4"/>
  <c r="F2133" i="4"/>
  <c r="G2133" i="4" s="1"/>
  <c r="D2133" i="4"/>
  <c r="E2133" i="4" s="1"/>
  <c r="B2133" i="4"/>
  <c r="C2133" i="4" s="1"/>
  <c r="O2132" i="4"/>
  <c r="F2132" i="4"/>
  <c r="G2132" i="4" s="1"/>
  <c r="D2132" i="4"/>
  <c r="E2132" i="4" s="1"/>
  <c r="B2132" i="4"/>
  <c r="C2132" i="4" s="1"/>
  <c r="O2131" i="4"/>
  <c r="F2131" i="4"/>
  <c r="G2131" i="4" s="1"/>
  <c r="D2131" i="4"/>
  <c r="E2131" i="4" s="1"/>
  <c r="B2131" i="4"/>
  <c r="C2131" i="4" s="1"/>
  <c r="O2130" i="4"/>
  <c r="F2130" i="4"/>
  <c r="G2130" i="4" s="1"/>
  <c r="D2130" i="4"/>
  <c r="E2130" i="4" s="1"/>
  <c r="B2130" i="4"/>
  <c r="C2130" i="4" s="1"/>
  <c r="O2129" i="4"/>
  <c r="F2129" i="4"/>
  <c r="G2129" i="4" s="1"/>
  <c r="D2129" i="4"/>
  <c r="E2129" i="4" s="1"/>
  <c r="B2129" i="4"/>
  <c r="C2129" i="4" s="1"/>
  <c r="O2128" i="4"/>
  <c r="F2128" i="4"/>
  <c r="G2128" i="4" s="1"/>
  <c r="D2128" i="4"/>
  <c r="E2128" i="4" s="1"/>
  <c r="B2128" i="4"/>
  <c r="C2128" i="4" s="1"/>
  <c r="O2127" i="4"/>
  <c r="F2127" i="4"/>
  <c r="G2127" i="4" s="1"/>
  <c r="D2127" i="4"/>
  <c r="E2127" i="4" s="1"/>
  <c r="B2127" i="4"/>
  <c r="C2127" i="4" s="1"/>
  <c r="O2126" i="4"/>
  <c r="F2126" i="4"/>
  <c r="G2126" i="4" s="1"/>
  <c r="D2126" i="4"/>
  <c r="E2126" i="4" s="1"/>
  <c r="B2126" i="4"/>
  <c r="C2126" i="4" s="1"/>
  <c r="O2125" i="4"/>
  <c r="F2125" i="4"/>
  <c r="G2125" i="4" s="1"/>
  <c r="D2125" i="4"/>
  <c r="E2125" i="4" s="1"/>
  <c r="B2125" i="4"/>
  <c r="C2125" i="4" s="1"/>
  <c r="O2124" i="4"/>
  <c r="F2124" i="4"/>
  <c r="G2124" i="4" s="1"/>
  <c r="D2124" i="4"/>
  <c r="E2124" i="4" s="1"/>
  <c r="B2124" i="4"/>
  <c r="C2124" i="4" s="1"/>
  <c r="O2123" i="4"/>
  <c r="F2123" i="4"/>
  <c r="G2123" i="4" s="1"/>
  <c r="D2123" i="4"/>
  <c r="E2123" i="4" s="1"/>
  <c r="B2123" i="4"/>
  <c r="C2123" i="4" s="1"/>
  <c r="O2122" i="4"/>
  <c r="F2122" i="4"/>
  <c r="G2122" i="4" s="1"/>
  <c r="D2122" i="4"/>
  <c r="E2122" i="4" s="1"/>
  <c r="B2122" i="4"/>
  <c r="C2122" i="4" s="1"/>
  <c r="O2121" i="4"/>
  <c r="F2121" i="4"/>
  <c r="G2121" i="4" s="1"/>
  <c r="D2121" i="4"/>
  <c r="E2121" i="4" s="1"/>
  <c r="B2121" i="4"/>
  <c r="C2121" i="4" s="1"/>
  <c r="O2120" i="4"/>
  <c r="F2120" i="4"/>
  <c r="G2120" i="4" s="1"/>
  <c r="D2120" i="4"/>
  <c r="E2120" i="4" s="1"/>
  <c r="B2120" i="4"/>
  <c r="C2120" i="4" s="1"/>
  <c r="O2119" i="4"/>
  <c r="F2119" i="4"/>
  <c r="G2119" i="4" s="1"/>
  <c r="D2119" i="4"/>
  <c r="E2119" i="4" s="1"/>
  <c r="B2119" i="4"/>
  <c r="C2119" i="4" s="1"/>
  <c r="O2118" i="4"/>
  <c r="F2118" i="4"/>
  <c r="G2118" i="4" s="1"/>
  <c r="D2118" i="4"/>
  <c r="E2118" i="4" s="1"/>
  <c r="B2118" i="4"/>
  <c r="C2118" i="4" s="1"/>
  <c r="O2117" i="4"/>
  <c r="F2117" i="4"/>
  <c r="G2117" i="4" s="1"/>
  <c r="D2117" i="4"/>
  <c r="E2117" i="4" s="1"/>
  <c r="B2117" i="4"/>
  <c r="C2117" i="4" s="1"/>
  <c r="O2116" i="4"/>
  <c r="F2116" i="4"/>
  <c r="G2116" i="4" s="1"/>
  <c r="D2116" i="4"/>
  <c r="E2116" i="4" s="1"/>
  <c r="B2116" i="4"/>
  <c r="C2116" i="4" s="1"/>
  <c r="O2115" i="4"/>
  <c r="F2115" i="4"/>
  <c r="G2115" i="4" s="1"/>
  <c r="D2115" i="4"/>
  <c r="E2115" i="4" s="1"/>
  <c r="B2115" i="4"/>
  <c r="C2115" i="4" s="1"/>
  <c r="O2114" i="4"/>
  <c r="F2114" i="4"/>
  <c r="G2114" i="4" s="1"/>
  <c r="D2114" i="4"/>
  <c r="E2114" i="4" s="1"/>
  <c r="B2114" i="4"/>
  <c r="C2114" i="4" s="1"/>
  <c r="O2113" i="4"/>
  <c r="F2113" i="4"/>
  <c r="G2113" i="4" s="1"/>
  <c r="D2113" i="4"/>
  <c r="E2113" i="4" s="1"/>
  <c r="B2113" i="4"/>
  <c r="C2113" i="4" s="1"/>
  <c r="O2112" i="4"/>
  <c r="F2112" i="4"/>
  <c r="G2112" i="4" s="1"/>
  <c r="D2112" i="4"/>
  <c r="E2112" i="4" s="1"/>
  <c r="B2112" i="4"/>
  <c r="C2112" i="4" s="1"/>
  <c r="O2111" i="4"/>
  <c r="F2111" i="4"/>
  <c r="G2111" i="4" s="1"/>
  <c r="D2111" i="4"/>
  <c r="E2111" i="4" s="1"/>
  <c r="B2111" i="4"/>
  <c r="C2111" i="4" s="1"/>
  <c r="O2110" i="4"/>
  <c r="F2110" i="4"/>
  <c r="G2110" i="4" s="1"/>
  <c r="D2110" i="4"/>
  <c r="E2110" i="4" s="1"/>
  <c r="B2110" i="4"/>
  <c r="C2110" i="4" s="1"/>
  <c r="O2109" i="4"/>
  <c r="F2109" i="4"/>
  <c r="G2109" i="4" s="1"/>
  <c r="D2109" i="4"/>
  <c r="E2109" i="4" s="1"/>
  <c r="B2109" i="4"/>
  <c r="C2109" i="4" s="1"/>
  <c r="O2108" i="4"/>
  <c r="F2108" i="4"/>
  <c r="G2108" i="4" s="1"/>
  <c r="D2108" i="4"/>
  <c r="E2108" i="4" s="1"/>
  <c r="B2108" i="4"/>
  <c r="C2108" i="4" s="1"/>
  <c r="O2107" i="4"/>
  <c r="F2107" i="4"/>
  <c r="G2107" i="4" s="1"/>
  <c r="D2107" i="4"/>
  <c r="E2107" i="4" s="1"/>
  <c r="B2107" i="4"/>
  <c r="C2107" i="4" s="1"/>
  <c r="O2106" i="4"/>
  <c r="F2106" i="4"/>
  <c r="G2106" i="4" s="1"/>
  <c r="D2106" i="4"/>
  <c r="E2106" i="4" s="1"/>
  <c r="B2106" i="4"/>
  <c r="C2106" i="4" s="1"/>
  <c r="O2105" i="4"/>
  <c r="F2105" i="4"/>
  <c r="G2105" i="4" s="1"/>
  <c r="D2105" i="4"/>
  <c r="E2105" i="4" s="1"/>
  <c r="B2105" i="4"/>
  <c r="C2105" i="4" s="1"/>
  <c r="O2104" i="4"/>
  <c r="F2104" i="4"/>
  <c r="G2104" i="4" s="1"/>
  <c r="D2104" i="4"/>
  <c r="E2104" i="4" s="1"/>
  <c r="B2104" i="4"/>
  <c r="C2104" i="4" s="1"/>
  <c r="O2103" i="4"/>
  <c r="F2103" i="4"/>
  <c r="G2103" i="4" s="1"/>
  <c r="D2103" i="4"/>
  <c r="E2103" i="4" s="1"/>
  <c r="B2103" i="4"/>
  <c r="C2103" i="4" s="1"/>
  <c r="O2102" i="4"/>
  <c r="F2102" i="4"/>
  <c r="G2102" i="4" s="1"/>
  <c r="D2102" i="4"/>
  <c r="E2102" i="4" s="1"/>
  <c r="B2102" i="4"/>
  <c r="C2102" i="4" s="1"/>
  <c r="O2101" i="4"/>
  <c r="F2101" i="4"/>
  <c r="G2101" i="4" s="1"/>
  <c r="D2101" i="4"/>
  <c r="E2101" i="4" s="1"/>
  <c r="B2101" i="4"/>
  <c r="C2101" i="4" s="1"/>
  <c r="O2100" i="4"/>
  <c r="F2100" i="4"/>
  <c r="G2100" i="4" s="1"/>
  <c r="D2100" i="4"/>
  <c r="E2100" i="4" s="1"/>
  <c r="B2100" i="4"/>
  <c r="C2100" i="4" s="1"/>
  <c r="O2099" i="4"/>
  <c r="F2099" i="4"/>
  <c r="G2099" i="4" s="1"/>
  <c r="D2099" i="4"/>
  <c r="E2099" i="4" s="1"/>
  <c r="B2099" i="4"/>
  <c r="C2099" i="4" s="1"/>
  <c r="O2098" i="4"/>
  <c r="F2098" i="4"/>
  <c r="G2098" i="4" s="1"/>
  <c r="D2098" i="4"/>
  <c r="E2098" i="4" s="1"/>
  <c r="B2098" i="4"/>
  <c r="C2098" i="4" s="1"/>
  <c r="O2097" i="4"/>
  <c r="F2097" i="4"/>
  <c r="G2097" i="4" s="1"/>
  <c r="D2097" i="4"/>
  <c r="E2097" i="4" s="1"/>
  <c r="B2097" i="4"/>
  <c r="C2097" i="4" s="1"/>
  <c r="O2096" i="4"/>
  <c r="F2096" i="4"/>
  <c r="G2096" i="4" s="1"/>
  <c r="D2096" i="4"/>
  <c r="E2096" i="4" s="1"/>
  <c r="B2096" i="4"/>
  <c r="C2096" i="4" s="1"/>
  <c r="O2095" i="4"/>
  <c r="F2095" i="4"/>
  <c r="G2095" i="4" s="1"/>
  <c r="D2095" i="4"/>
  <c r="E2095" i="4" s="1"/>
  <c r="B2095" i="4"/>
  <c r="C2095" i="4" s="1"/>
  <c r="O2094" i="4"/>
  <c r="F2094" i="4"/>
  <c r="G2094" i="4" s="1"/>
  <c r="D2094" i="4"/>
  <c r="E2094" i="4" s="1"/>
  <c r="B2094" i="4"/>
  <c r="C2094" i="4" s="1"/>
  <c r="O2093" i="4"/>
  <c r="F2093" i="4"/>
  <c r="G2093" i="4" s="1"/>
  <c r="D2093" i="4"/>
  <c r="E2093" i="4" s="1"/>
  <c r="B2093" i="4"/>
  <c r="C2093" i="4" s="1"/>
  <c r="O2092" i="4"/>
  <c r="F2092" i="4"/>
  <c r="G2092" i="4" s="1"/>
  <c r="D2092" i="4"/>
  <c r="E2092" i="4" s="1"/>
  <c r="B2092" i="4"/>
  <c r="C2092" i="4" s="1"/>
  <c r="O2091" i="4"/>
  <c r="F2091" i="4"/>
  <c r="G2091" i="4" s="1"/>
  <c r="D2091" i="4"/>
  <c r="E2091" i="4" s="1"/>
  <c r="B2091" i="4"/>
  <c r="C2091" i="4" s="1"/>
  <c r="O2090" i="4"/>
  <c r="F2090" i="4"/>
  <c r="G2090" i="4" s="1"/>
  <c r="D2090" i="4"/>
  <c r="E2090" i="4" s="1"/>
  <c r="B2090" i="4"/>
  <c r="C2090" i="4" s="1"/>
  <c r="O2089" i="4"/>
  <c r="F2089" i="4"/>
  <c r="G2089" i="4" s="1"/>
  <c r="D2089" i="4"/>
  <c r="E2089" i="4" s="1"/>
  <c r="B2089" i="4"/>
  <c r="C2089" i="4" s="1"/>
  <c r="O2088" i="4"/>
  <c r="F2088" i="4"/>
  <c r="G2088" i="4" s="1"/>
  <c r="D2088" i="4"/>
  <c r="E2088" i="4" s="1"/>
  <c r="B2088" i="4"/>
  <c r="C2088" i="4" s="1"/>
  <c r="O2087" i="4"/>
  <c r="F2087" i="4"/>
  <c r="G2087" i="4" s="1"/>
  <c r="D2087" i="4"/>
  <c r="E2087" i="4" s="1"/>
  <c r="B2087" i="4"/>
  <c r="C2087" i="4" s="1"/>
  <c r="O2086" i="4"/>
  <c r="F2086" i="4"/>
  <c r="G2086" i="4" s="1"/>
  <c r="D2086" i="4"/>
  <c r="E2086" i="4" s="1"/>
  <c r="B2086" i="4"/>
  <c r="C2086" i="4" s="1"/>
  <c r="O2085" i="4"/>
  <c r="F2085" i="4"/>
  <c r="G2085" i="4" s="1"/>
  <c r="D2085" i="4"/>
  <c r="E2085" i="4" s="1"/>
  <c r="B2085" i="4"/>
  <c r="C2085" i="4" s="1"/>
  <c r="O2084" i="4"/>
  <c r="F2084" i="4"/>
  <c r="G2084" i="4" s="1"/>
  <c r="D2084" i="4"/>
  <c r="E2084" i="4" s="1"/>
  <c r="B2084" i="4"/>
  <c r="C2084" i="4" s="1"/>
  <c r="O2083" i="4"/>
  <c r="F2083" i="4"/>
  <c r="G2083" i="4" s="1"/>
  <c r="D2083" i="4"/>
  <c r="E2083" i="4" s="1"/>
  <c r="B2083" i="4"/>
  <c r="C2083" i="4" s="1"/>
  <c r="O2082" i="4"/>
  <c r="F2082" i="4"/>
  <c r="G2082" i="4" s="1"/>
  <c r="D2082" i="4"/>
  <c r="E2082" i="4" s="1"/>
  <c r="B2082" i="4"/>
  <c r="C2082" i="4" s="1"/>
  <c r="O2081" i="4"/>
  <c r="F2081" i="4"/>
  <c r="G2081" i="4" s="1"/>
  <c r="D2081" i="4"/>
  <c r="E2081" i="4" s="1"/>
  <c r="B2081" i="4"/>
  <c r="C2081" i="4" s="1"/>
  <c r="O2080" i="4"/>
  <c r="F2080" i="4"/>
  <c r="G2080" i="4" s="1"/>
  <c r="E2080" i="4"/>
  <c r="D2080" i="4"/>
  <c r="B2080" i="4"/>
  <c r="C2080" i="4" s="1"/>
  <c r="O2079" i="4"/>
  <c r="F2079" i="4"/>
  <c r="G2079" i="4" s="1"/>
  <c r="D2079" i="4"/>
  <c r="E2079" i="4" s="1"/>
  <c r="B2079" i="4"/>
  <c r="C2079" i="4" s="1"/>
  <c r="O2078" i="4"/>
  <c r="F2078" i="4"/>
  <c r="G2078" i="4" s="1"/>
  <c r="D2078" i="4"/>
  <c r="E2078" i="4" s="1"/>
  <c r="B2078" i="4"/>
  <c r="C2078" i="4" s="1"/>
  <c r="O2077" i="4"/>
  <c r="F2077" i="4"/>
  <c r="G2077" i="4" s="1"/>
  <c r="D2077" i="4"/>
  <c r="E2077" i="4" s="1"/>
  <c r="B2077" i="4"/>
  <c r="C2077" i="4" s="1"/>
  <c r="O2076" i="4"/>
  <c r="F2076" i="4"/>
  <c r="G2076" i="4" s="1"/>
  <c r="D2076" i="4"/>
  <c r="E2076" i="4" s="1"/>
  <c r="B2076" i="4"/>
  <c r="C2076" i="4" s="1"/>
  <c r="O2075" i="4"/>
  <c r="F2075" i="4"/>
  <c r="G2075" i="4" s="1"/>
  <c r="D2075" i="4"/>
  <c r="E2075" i="4" s="1"/>
  <c r="B2075" i="4"/>
  <c r="C2075" i="4" s="1"/>
  <c r="O2074" i="4"/>
  <c r="F2074" i="4"/>
  <c r="G2074" i="4" s="1"/>
  <c r="E2074" i="4"/>
  <c r="D2074" i="4"/>
  <c r="B2074" i="4"/>
  <c r="C2074" i="4" s="1"/>
  <c r="O2073" i="4"/>
  <c r="F2073" i="4"/>
  <c r="G2073" i="4" s="1"/>
  <c r="D2073" i="4"/>
  <c r="E2073" i="4" s="1"/>
  <c r="B2073" i="4"/>
  <c r="C2073" i="4" s="1"/>
  <c r="O2072" i="4"/>
  <c r="F2072" i="4"/>
  <c r="G2072" i="4" s="1"/>
  <c r="D2072" i="4"/>
  <c r="E2072" i="4" s="1"/>
  <c r="B2072" i="4"/>
  <c r="C2072" i="4" s="1"/>
  <c r="O2071" i="4"/>
  <c r="F2071" i="4"/>
  <c r="G2071" i="4" s="1"/>
  <c r="D2071" i="4"/>
  <c r="E2071" i="4" s="1"/>
  <c r="B2071" i="4"/>
  <c r="C2071" i="4" s="1"/>
  <c r="O2070" i="4"/>
  <c r="F2070" i="4"/>
  <c r="G2070" i="4" s="1"/>
  <c r="D2070" i="4"/>
  <c r="E2070" i="4" s="1"/>
  <c r="B2070" i="4"/>
  <c r="C2070" i="4" s="1"/>
  <c r="O2069" i="4"/>
  <c r="F2069" i="4"/>
  <c r="G2069" i="4" s="1"/>
  <c r="D2069" i="4"/>
  <c r="E2069" i="4" s="1"/>
  <c r="B2069" i="4"/>
  <c r="C2069" i="4" s="1"/>
  <c r="O2068" i="4"/>
  <c r="F2068" i="4"/>
  <c r="G2068" i="4" s="1"/>
  <c r="D2068" i="4"/>
  <c r="E2068" i="4" s="1"/>
  <c r="B2068" i="4"/>
  <c r="C2068" i="4" s="1"/>
  <c r="O2067" i="4"/>
  <c r="F2067" i="4"/>
  <c r="G2067" i="4" s="1"/>
  <c r="D2067" i="4"/>
  <c r="E2067" i="4" s="1"/>
  <c r="B2067" i="4"/>
  <c r="C2067" i="4" s="1"/>
  <c r="O2066" i="4"/>
  <c r="F2066" i="4"/>
  <c r="G2066" i="4" s="1"/>
  <c r="D2066" i="4"/>
  <c r="E2066" i="4" s="1"/>
  <c r="B2066" i="4"/>
  <c r="C2066" i="4" s="1"/>
  <c r="O2065" i="4"/>
  <c r="F2065" i="4"/>
  <c r="G2065" i="4" s="1"/>
  <c r="D2065" i="4"/>
  <c r="E2065" i="4" s="1"/>
  <c r="B2065" i="4"/>
  <c r="C2065" i="4" s="1"/>
  <c r="O2064" i="4"/>
  <c r="F2064" i="4"/>
  <c r="G2064" i="4" s="1"/>
  <c r="D2064" i="4"/>
  <c r="E2064" i="4" s="1"/>
  <c r="B2064" i="4"/>
  <c r="C2064" i="4" s="1"/>
  <c r="O2063" i="4"/>
  <c r="F2063" i="4"/>
  <c r="G2063" i="4" s="1"/>
  <c r="D2063" i="4"/>
  <c r="E2063" i="4" s="1"/>
  <c r="B2063" i="4"/>
  <c r="C2063" i="4" s="1"/>
  <c r="O2062" i="4"/>
  <c r="F2062" i="4"/>
  <c r="G2062" i="4" s="1"/>
  <c r="D2062" i="4"/>
  <c r="E2062" i="4" s="1"/>
  <c r="B2062" i="4"/>
  <c r="C2062" i="4" s="1"/>
  <c r="O2061" i="4"/>
  <c r="F2061" i="4"/>
  <c r="G2061" i="4" s="1"/>
  <c r="D2061" i="4"/>
  <c r="E2061" i="4" s="1"/>
  <c r="B2061" i="4"/>
  <c r="C2061" i="4" s="1"/>
  <c r="O2060" i="4"/>
  <c r="F2060" i="4"/>
  <c r="G2060" i="4" s="1"/>
  <c r="D2060" i="4"/>
  <c r="E2060" i="4" s="1"/>
  <c r="B2060" i="4"/>
  <c r="C2060" i="4" s="1"/>
  <c r="O2059" i="4"/>
  <c r="F2059" i="4"/>
  <c r="G2059" i="4" s="1"/>
  <c r="D2059" i="4"/>
  <c r="E2059" i="4" s="1"/>
  <c r="B2059" i="4"/>
  <c r="C2059" i="4" s="1"/>
  <c r="O2058" i="4"/>
  <c r="F2058" i="4"/>
  <c r="G2058" i="4" s="1"/>
  <c r="D2058" i="4"/>
  <c r="E2058" i="4" s="1"/>
  <c r="B2058" i="4"/>
  <c r="C2058" i="4" s="1"/>
  <c r="O2057" i="4"/>
  <c r="F2057" i="4"/>
  <c r="G2057" i="4" s="1"/>
  <c r="D2057" i="4"/>
  <c r="E2057" i="4" s="1"/>
  <c r="B2057" i="4"/>
  <c r="C2057" i="4" s="1"/>
  <c r="O2056" i="4"/>
  <c r="F2056" i="4"/>
  <c r="G2056" i="4" s="1"/>
  <c r="D2056" i="4"/>
  <c r="E2056" i="4" s="1"/>
  <c r="B2056" i="4"/>
  <c r="C2056" i="4" s="1"/>
  <c r="O2055" i="4"/>
  <c r="F2055" i="4"/>
  <c r="G2055" i="4" s="1"/>
  <c r="D2055" i="4"/>
  <c r="E2055" i="4" s="1"/>
  <c r="B2055" i="4"/>
  <c r="C2055" i="4" s="1"/>
  <c r="O2054" i="4"/>
  <c r="F2054" i="4"/>
  <c r="G2054" i="4" s="1"/>
  <c r="D2054" i="4"/>
  <c r="E2054" i="4" s="1"/>
  <c r="B2054" i="4"/>
  <c r="C2054" i="4" s="1"/>
  <c r="O2053" i="4"/>
  <c r="F2053" i="4"/>
  <c r="G2053" i="4" s="1"/>
  <c r="D2053" i="4"/>
  <c r="E2053" i="4" s="1"/>
  <c r="B2053" i="4"/>
  <c r="C2053" i="4" s="1"/>
  <c r="O2052" i="4"/>
  <c r="F2052" i="4"/>
  <c r="G2052" i="4" s="1"/>
  <c r="D2052" i="4"/>
  <c r="E2052" i="4" s="1"/>
  <c r="B2052" i="4"/>
  <c r="C2052" i="4" s="1"/>
  <c r="O2051" i="4"/>
  <c r="F2051" i="4"/>
  <c r="G2051" i="4" s="1"/>
  <c r="D2051" i="4"/>
  <c r="E2051" i="4" s="1"/>
  <c r="B2051" i="4"/>
  <c r="C2051" i="4" s="1"/>
  <c r="O2050" i="4"/>
  <c r="F2050" i="4"/>
  <c r="G2050" i="4" s="1"/>
  <c r="D2050" i="4"/>
  <c r="E2050" i="4" s="1"/>
  <c r="B2050" i="4"/>
  <c r="C2050" i="4" s="1"/>
  <c r="O2049" i="4"/>
  <c r="F2049" i="4"/>
  <c r="G2049" i="4" s="1"/>
  <c r="D2049" i="4"/>
  <c r="E2049" i="4" s="1"/>
  <c r="B2049" i="4"/>
  <c r="C2049" i="4" s="1"/>
  <c r="O2048" i="4"/>
  <c r="F2048" i="4"/>
  <c r="G2048" i="4" s="1"/>
  <c r="D2048" i="4"/>
  <c r="E2048" i="4" s="1"/>
  <c r="B2048" i="4"/>
  <c r="C2048" i="4" s="1"/>
  <c r="O2047" i="4"/>
  <c r="F2047" i="4"/>
  <c r="G2047" i="4" s="1"/>
  <c r="D2047" i="4"/>
  <c r="E2047" i="4" s="1"/>
  <c r="B2047" i="4"/>
  <c r="C2047" i="4" s="1"/>
  <c r="O2046" i="4"/>
  <c r="F2046" i="4"/>
  <c r="G2046" i="4" s="1"/>
  <c r="D2046" i="4"/>
  <c r="E2046" i="4" s="1"/>
  <c r="B2046" i="4"/>
  <c r="C2046" i="4" s="1"/>
  <c r="O2045" i="4"/>
  <c r="F2045" i="4"/>
  <c r="G2045" i="4" s="1"/>
  <c r="D2045" i="4"/>
  <c r="E2045" i="4" s="1"/>
  <c r="B2045" i="4"/>
  <c r="C2045" i="4" s="1"/>
  <c r="O2044" i="4"/>
  <c r="F2044" i="4"/>
  <c r="G2044" i="4" s="1"/>
  <c r="D2044" i="4"/>
  <c r="E2044" i="4" s="1"/>
  <c r="B2044" i="4"/>
  <c r="C2044" i="4" s="1"/>
  <c r="O2043" i="4"/>
  <c r="F2043" i="4"/>
  <c r="G2043" i="4" s="1"/>
  <c r="D2043" i="4"/>
  <c r="E2043" i="4" s="1"/>
  <c r="B2043" i="4"/>
  <c r="C2043" i="4" s="1"/>
  <c r="O2042" i="4"/>
  <c r="F2042" i="4"/>
  <c r="G2042" i="4" s="1"/>
  <c r="D2042" i="4"/>
  <c r="E2042" i="4" s="1"/>
  <c r="B2042" i="4"/>
  <c r="C2042" i="4" s="1"/>
  <c r="O2041" i="4"/>
  <c r="F2041" i="4"/>
  <c r="G2041" i="4" s="1"/>
  <c r="D2041" i="4"/>
  <c r="E2041" i="4" s="1"/>
  <c r="B2041" i="4"/>
  <c r="C2041" i="4" s="1"/>
  <c r="O2040" i="4"/>
  <c r="F2040" i="4"/>
  <c r="G2040" i="4" s="1"/>
  <c r="D2040" i="4"/>
  <c r="E2040" i="4" s="1"/>
  <c r="B2040" i="4"/>
  <c r="C2040" i="4" s="1"/>
  <c r="O2039" i="4"/>
  <c r="F2039" i="4"/>
  <c r="G2039" i="4" s="1"/>
  <c r="D2039" i="4"/>
  <c r="E2039" i="4" s="1"/>
  <c r="B2039" i="4"/>
  <c r="C2039" i="4" s="1"/>
  <c r="O2038" i="4"/>
  <c r="F2038" i="4"/>
  <c r="G2038" i="4" s="1"/>
  <c r="D2038" i="4"/>
  <c r="E2038" i="4" s="1"/>
  <c r="B2038" i="4"/>
  <c r="C2038" i="4" s="1"/>
  <c r="O2037" i="4"/>
  <c r="F2037" i="4"/>
  <c r="G2037" i="4" s="1"/>
  <c r="D2037" i="4"/>
  <c r="E2037" i="4" s="1"/>
  <c r="B2037" i="4"/>
  <c r="C2037" i="4" s="1"/>
  <c r="O2036" i="4"/>
  <c r="F2036" i="4"/>
  <c r="G2036" i="4" s="1"/>
  <c r="D2036" i="4"/>
  <c r="E2036" i="4" s="1"/>
  <c r="B2036" i="4"/>
  <c r="C2036" i="4" s="1"/>
  <c r="O2035" i="4"/>
  <c r="F2035" i="4"/>
  <c r="G2035" i="4" s="1"/>
  <c r="D2035" i="4"/>
  <c r="E2035" i="4" s="1"/>
  <c r="B2035" i="4"/>
  <c r="C2035" i="4" s="1"/>
  <c r="O2034" i="4"/>
  <c r="F2034" i="4"/>
  <c r="G2034" i="4" s="1"/>
  <c r="D2034" i="4"/>
  <c r="E2034" i="4" s="1"/>
  <c r="B2034" i="4"/>
  <c r="C2034" i="4" s="1"/>
  <c r="O2033" i="4"/>
  <c r="F2033" i="4"/>
  <c r="G2033" i="4" s="1"/>
  <c r="D2033" i="4"/>
  <c r="E2033" i="4" s="1"/>
  <c r="B2033" i="4"/>
  <c r="C2033" i="4" s="1"/>
  <c r="O2032" i="4"/>
  <c r="F2032" i="4"/>
  <c r="G2032" i="4" s="1"/>
  <c r="D2032" i="4"/>
  <c r="E2032" i="4" s="1"/>
  <c r="B2032" i="4"/>
  <c r="C2032" i="4" s="1"/>
  <c r="O2031" i="4"/>
  <c r="F2031" i="4"/>
  <c r="G2031" i="4" s="1"/>
  <c r="D2031" i="4"/>
  <c r="E2031" i="4" s="1"/>
  <c r="B2031" i="4"/>
  <c r="C2031" i="4" s="1"/>
  <c r="O2030" i="4"/>
  <c r="F2030" i="4"/>
  <c r="G2030" i="4" s="1"/>
  <c r="D2030" i="4"/>
  <c r="E2030" i="4" s="1"/>
  <c r="B2030" i="4"/>
  <c r="C2030" i="4" s="1"/>
  <c r="O2029" i="4"/>
  <c r="F2029" i="4"/>
  <c r="G2029" i="4" s="1"/>
  <c r="D2029" i="4"/>
  <c r="E2029" i="4" s="1"/>
  <c r="B2029" i="4"/>
  <c r="C2029" i="4" s="1"/>
  <c r="O2028" i="4"/>
  <c r="F2028" i="4"/>
  <c r="G2028" i="4" s="1"/>
  <c r="D2028" i="4"/>
  <c r="E2028" i="4" s="1"/>
  <c r="B2028" i="4"/>
  <c r="C2028" i="4" s="1"/>
  <c r="O2027" i="4"/>
  <c r="F2027" i="4"/>
  <c r="G2027" i="4" s="1"/>
  <c r="D2027" i="4"/>
  <c r="E2027" i="4" s="1"/>
  <c r="B2027" i="4"/>
  <c r="C2027" i="4" s="1"/>
  <c r="O2026" i="4"/>
  <c r="F2026" i="4"/>
  <c r="G2026" i="4" s="1"/>
  <c r="D2026" i="4"/>
  <c r="E2026" i="4" s="1"/>
  <c r="B2026" i="4"/>
  <c r="C2026" i="4" s="1"/>
  <c r="O2025" i="4"/>
  <c r="F2025" i="4"/>
  <c r="G2025" i="4" s="1"/>
  <c r="D2025" i="4"/>
  <c r="E2025" i="4" s="1"/>
  <c r="B2025" i="4"/>
  <c r="C2025" i="4" s="1"/>
  <c r="O2024" i="4"/>
  <c r="F2024" i="4"/>
  <c r="G2024" i="4" s="1"/>
  <c r="D2024" i="4"/>
  <c r="E2024" i="4" s="1"/>
  <c r="B2024" i="4"/>
  <c r="C2024" i="4" s="1"/>
  <c r="O2023" i="4"/>
  <c r="F2023" i="4"/>
  <c r="G2023" i="4" s="1"/>
  <c r="D2023" i="4"/>
  <c r="E2023" i="4" s="1"/>
  <c r="B2023" i="4"/>
  <c r="C2023" i="4" s="1"/>
  <c r="O2022" i="4"/>
  <c r="F2022" i="4"/>
  <c r="G2022" i="4" s="1"/>
  <c r="D2022" i="4"/>
  <c r="E2022" i="4" s="1"/>
  <c r="B2022" i="4"/>
  <c r="C2022" i="4" s="1"/>
  <c r="O2021" i="4"/>
  <c r="F2021" i="4"/>
  <c r="G2021" i="4" s="1"/>
  <c r="D2021" i="4"/>
  <c r="E2021" i="4" s="1"/>
  <c r="B2021" i="4"/>
  <c r="C2021" i="4" s="1"/>
  <c r="O2020" i="4"/>
  <c r="F2020" i="4"/>
  <c r="G2020" i="4" s="1"/>
  <c r="D2020" i="4"/>
  <c r="E2020" i="4" s="1"/>
  <c r="B2020" i="4"/>
  <c r="C2020" i="4" s="1"/>
  <c r="O2019" i="4"/>
  <c r="F2019" i="4"/>
  <c r="G2019" i="4" s="1"/>
  <c r="D2019" i="4"/>
  <c r="E2019" i="4" s="1"/>
  <c r="B2019" i="4"/>
  <c r="C2019" i="4" s="1"/>
  <c r="O2018" i="4"/>
  <c r="F2018" i="4"/>
  <c r="G2018" i="4" s="1"/>
  <c r="D2018" i="4"/>
  <c r="E2018" i="4" s="1"/>
  <c r="B2018" i="4"/>
  <c r="C2018" i="4" s="1"/>
  <c r="O2017" i="4"/>
  <c r="F2017" i="4"/>
  <c r="G2017" i="4" s="1"/>
  <c r="D2017" i="4"/>
  <c r="E2017" i="4" s="1"/>
  <c r="B2017" i="4"/>
  <c r="C2017" i="4" s="1"/>
  <c r="O2016" i="4"/>
  <c r="F2016" i="4"/>
  <c r="G2016" i="4" s="1"/>
  <c r="D2016" i="4"/>
  <c r="E2016" i="4" s="1"/>
  <c r="B2016" i="4"/>
  <c r="C2016" i="4" s="1"/>
  <c r="O2015" i="4"/>
  <c r="F2015" i="4"/>
  <c r="G2015" i="4" s="1"/>
  <c r="D2015" i="4"/>
  <c r="E2015" i="4" s="1"/>
  <c r="B2015" i="4"/>
  <c r="C2015" i="4" s="1"/>
  <c r="O2014" i="4"/>
  <c r="F2014" i="4"/>
  <c r="G2014" i="4" s="1"/>
  <c r="D2014" i="4"/>
  <c r="E2014" i="4" s="1"/>
  <c r="C2014" i="4"/>
  <c r="B2014" i="4"/>
  <c r="O2013" i="4"/>
  <c r="F2013" i="4"/>
  <c r="G2013" i="4" s="1"/>
  <c r="D2013" i="4"/>
  <c r="E2013" i="4" s="1"/>
  <c r="B2013" i="4"/>
  <c r="C2013" i="4" s="1"/>
  <c r="O2012" i="4"/>
  <c r="F2012" i="4"/>
  <c r="G2012" i="4" s="1"/>
  <c r="D2012" i="4"/>
  <c r="E2012" i="4" s="1"/>
  <c r="B2012" i="4"/>
  <c r="C2012" i="4" s="1"/>
  <c r="O2011" i="4"/>
  <c r="F2011" i="4"/>
  <c r="G2011" i="4" s="1"/>
  <c r="D2011" i="4"/>
  <c r="E2011" i="4" s="1"/>
  <c r="B2011" i="4"/>
  <c r="C2011" i="4" s="1"/>
  <c r="O2010" i="4"/>
  <c r="F2010" i="4"/>
  <c r="G2010" i="4" s="1"/>
  <c r="D2010" i="4"/>
  <c r="E2010" i="4" s="1"/>
  <c r="B2010" i="4"/>
  <c r="C2010" i="4" s="1"/>
  <c r="O2009" i="4"/>
  <c r="F2009" i="4"/>
  <c r="G2009" i="4" s="1"/>
  <c r="D2009" i="4"/>
  <c r="E2009" i="4" s="1"/>
  <c r="B2009" i="4"/>
  <c r="C2009" i="4" s="1"/>
  <c r="O2008" i="4"/>
  <c r="F2008" i="4"/>
  <c r="G2008" i="4" s="1"/>
  <c r="D2008" i="4"/>
  <c r="E2008" i="4" s="1"/>
  <c r="B2008" i="4"/>
  <c r="C2008" i="4" s="1"/>
  <c r="O2007" i="4"/>
  <c r="F2007" i="4"/>
  <c r="G2007" i="4" s="1"/>
  <c r="D2007" i="4"/>
  <c r="E2007" i="4" s="1"/>
  <c r="B2007" i="4"/>
  <c r="C2007" i="4" s="1"/>
  <c r="O2006" i="4"/>
  <c r="F2006" i="4"/>
  <c r="G2006" i="4" s="1"/>
  <c r="D2006" i="4"/>
  <c r="E2006" i="4" s="1"/>
  <c r="B2006" i="4"/>
  <c r="C2006" i="4" s="1"/>
  <c r="O2005" i="4"/>
  <c r="F2005" i="4"/>
  <c r="G2005" i="4" s="1"/>
  <c r="D2005" i="4"/>
  <c r="E2005" i="4" s="1"/>
  <c r="B2005" i="4"/>
  <c r="C2005" i="4" s="1"/>
  <c r="O2004" i="4"/>
  <c r="F2004" i="4"/>
  <c r="G2004" i="4" s="1"/>
  <c r="D2004" i="4"/>
  <c r="E2004" i="4" s="1"/>
  <c r="B2004" i="4"/>
  <c r="C2004" i="4" s="1"/>
  <c r="O2003" i="4"/>
  <c r="F2003" i="4"/>
  <c r="G2003" i="4" s="1"/>
  <c r="D2003" i="4"/>
  <c r="E2003" i="4" s="1"/>
  <c r="B2003" i="4"/>
  <c r="C2003" i="4" s="1"/>
  <c r="O2002" i="4"/>
  <c r="F2002" i="4"/>
  <c r="G2002" i="4" s="1"/>
  <c r="D2002" i="4"/>
  <c r="E2002" i="4" s="1"/>
  <c r="B2002" i="4"/>
  <c r="C2002" i="4" s="1"/>
  <c r="O2001" i="4"/>
  <c r="F2001" i="4"/>
  <c r="G2001" i="4" s="1"/>
  <c r="D2001" i="4"/>
  <c r="E2001" i="4" s="1"/>
  <c r="B2001" i="4"/>
  <c r="C2001" i="4" s="1"/>
  <c r="O2000" i="4"/>
  <c r="F2000" i="4"/>
  <c r="G2000" i="4" s="1"/>
  <c r="E2000" i="4"/>
  <c r="D2000" i="4"/>
  <c r="B2000" i="4"/>
  <c r="C2000" i="4" s="1"/>
  <c r="O1999" i="4"/>
  <c r="F1999" i="4"/>
  <c r="G1999" i="4" s="1"/>
  <c r="D1999" i="4"/>
  <c r="E1999" i="4" s="1"/>
  <c r="B1999" i="4"/>
  <c r="C1999" i="4" s="1"/>
  <c r="O1998" i="4"/>
  <c r="F1998" i="4"/>
  <c r="G1998" i="4" s="1"/>
  <c r="D1998" i="4"/>
  <c r="E1998" i="4" s="1"/>
  <c r="B1998" i="4"/>
  <c r="C1998" i="4" s="1"/>
  <c r="O1997" i="4"/>
  <c r="F1997" i="4"/>
  <c r="G1997" i="4" s="1"/>
  <c r="D1997" i="4"/>
  <c r="E1997" i="4" s="1"/>
  <c r="B1997" i="4"/>
  <c r="C1997" i="4" s="1"/>
  <c r="O1996" i="4"/>
  <c r="F1996" i="4"/>
  <c r="G1996" i="4" s="1"/>
  <c r="D1996" i="4"/>
  <c r="E1996" i="4" s="1"/>
  <c r="B1996" i="4"/>
  <c r="C1996" i="4" s="1"/>
  <c r="O1995" i="4"/>
  <c r="F1995" i="4"/>
  <c r="G1995" i="4" s="1"/>
  <c r="D1995" i="4"/>
  <c r="E1995" i="4" s="1"/>
  <c r="B1995" i="4"/>
  <c r="C1995" i="4" s="1"/>
  <c r="O1994" i="4"/>
  <c r="F1994" i="4"/>
  <c r="G1994" i="4" s="1"/>
  <c r="D1994" i="4"/>
  <c r="E1994" i="4" s="1"/>
  <c r="B1994" i="4"/>
  <c r="C1994" i="4" s="1"/>
  <c r="O1993" i="4"/>
  <c r="F1993" i="4"/>
  <c r="G1993" i="4" s="1"/>
  <c r="D1993" i="4"/>
  <c r="E1993" i="4" s="1"/>
  <c r="B1993" i="4"/>
  <c r="C1993" i="4" s="1"/>
  <c r="O1992" i="4"/>
  <c r="F1992" i="4"/>
  <c r="G1992" i="4" s="1"/>
  <c r="D1992" i="4"/>
  <c r="E1992" i="4" s="1"/>
  <c r="B1992" i="4"/>
  <c r="C1992" i="4" s="1"/>
  <c r="O1991" i="4"/>
  <c r="F1991" i="4"/>
  <c r="G1991" i="4" s="1"/>
  <c r="D1991" i="4"/>
  <c r="E1991" i="4" s="1"/>
  <c r="B1991" i="4"/>
  <c r="C1991" i="4" s="1"/>
  <c r="O1990" i="4"/>
  <c r="F1990" i="4"/>
  <c r="G1990" i="4" s="1"/>
  <c r="D1990" i="4"/>
  <c r="E1990" i="4" s="1"/>
  <c r="B1990" i="4"/>
  <c r="C1990" i="4" s="1"/>
  <c r="O1989" i="4"/>
  <c r="F1989" i="4"/>
  <c r="G1989" i="4" s="1"/>
  <c r="D1989" i="4"/>
  <c r="E1989" i="4" s="1"/>
  <c r="B1989" i="4"/>
  <c r="C1989" i="4" s="1"/>
  <c r="O1988" i="4"/>
  <c r="F1988" i="4"/>
  <c r="G1988" i="4" s="1"/>
  <c r="D1988" i="4"/>
  <c r="E1988" i="4" s="1"/>
  <c r="B1988" i="4"/>
  <c r="C1988" i="4" s="1"/>
  <c r="O1987" i="4"/>
  <c r="F1987" i="4"/>
  <c r="G1987" i="4" s="1"/>
  <c r="D1987" i="4"/>
  <c r="E1987" i="4" s="1"/>
  <c r="B1987" i="4"/>
  <c r="C1987" i="4" s="1"/>
  <c r="O1986" i="4"/>
  <c r="F1986" i="4"/>
  <c r="G1986" i="4" s="1"/>
  <c r="D1986" i="4"/>
  <c r="E1986" i="4" s="1"/>
  <c r="B1986" i="4"/>
  <c r="C1986" i="4" s="1"/>
  <c r="O1985" i="4"/>
  <c r="F1985" i="4"/>
  <c r="G1985" i="4" s="1"/>
  <c r="D1985" i="4"/>
  <c r="E1985" i="4" s="1"/>
  <c r="B1985" i="4"/>
  <c r="C1985" i="4" s="1"/>
  <c r="O1984" i="4"/>
  <c r="F1984" i="4"/>
  <c r="G1984" i="4" s="1"/>
  <c r="D1984" i="4"/>
  <c r="E1984" i="4" s="1"/>
  <c r="B1984" i="4"/>
  <c r="C1984" i="4" s="1"/>
  <c r="O1983" i="4"/>
  <c r="F1983" i="4"/>
  <c r="G1983" i="4" s="1"/>
  <c r="D1983" i="4"/>
  <c r="E1983" i="4" s="1"/>
  <c r="B1983" i="4"/>
  <c r="C1983" i="4" s="1"/>
  <c r="O1982" i="4"/>
  <c r="F1982" i="4"/>
  <c r="G1982" i="4" s="1"/>
  <c r="D1982" i="4"/>
  <c r="E1982" i="4" s="1"/>
  <c r="B1982" i="4"/>
  <c r="C1982" i="4" s="1"/>
  <c r="O1981" i="4"/>
  <c r="F1981" i="4"/>
  <c r="G1981" i="4" s="1"/>
  <c r="D1981" i="4"/>
  <c r="E1981" i="4" s="1"/>
  <c r="B1981" i="4"/>
  <c r="C1981" i="4" s="1"/>
  <c r="O1980" i="4"/>
  <c r="F1980" i="4"/>
  <c r="G1980" i="4" s="1"/>
  <c r="D1980" i="4"/>
  <c r="E1980" i="4" s="1"/>
  <c r="B1980" i="4"/>
  <c r="C1980" i="4" s="1"/>
  <c r="O1979" i="4"/>
  <c r="F1979" i="4"/>
  <c r="G1979" i="4" s="1"/>
  <c r="D1979" i="4"/>
  <c r="E1979" i="4" s="1"/>
  <c r="B1979" i="4"/>
  <c r="C1979" i="4" s="1"/>
  <c r="O1978" i="4"/>
  <c r="F1978" i="4"/>
  <c r="G1978" i="4" s="1"/>
  <c r="D1978" i="4"/>
  <c r="E1978" i="4" s="1"/>
  <c r="B1978" i="4"/>
  <c r="C1978" i="4" s="1"/>
  <c r="O1977" i="4"/>
  <c r="F1977" i="4"/>
  <c r="G1977" i="4" s="1"/>
  <c r="D1977" i="4"/>
  <c r="E1977" i="4" s="1"/>
  <c r="B1977" i="4"/>
  <c r="C1977" i="4" s="1"/>
  <c r="O1976" i="4"/>
  <c r="F1976" i="4"/>
  <c r="G1976" i="4" s="1"/>
  <c r="D1976" i="4"/>
  <c r="E1976" i="4" s="1"/>
  <c r="B1976" i="4"/>
  <c r="C1976" i="4" s="1"/>
  <c r="O1975" i="4"/>
  <c r="F1975" i="4"/>
  <c r="G1975" i="4" s="1"/>
  <c r="D1975" i="4"/>
  <c r="E1975" i="4" s="1"/>
  <c r="B1975" i="4"/>
  <c r="C1975" i="4" s="1"/>
  <c r="O1974" i="4"/>
  <c r="F1974" i="4"/>
  <c r="G1974" i="4" s="1"/>
  <c r="D1974" i="4"/>
  <c r="E1974" i="4" s="1"/>
  <c r="B1974" i="4"/>
  <c r="C1974" i="4" s="1"/>
  <c r="O1973" i="4"/>
  <c r="F1973" i="4"/>
  <c r="G1973" i="4" s="1"/>
  <c r="D1973" i="4"/>
  <c r="E1973" i="4" s="1"/>
  <c r="B1973" i="4"/>
  <c r="C1973" i="4" s="1"/>
  <c r="O1972" i="4"/>
  <c r="F1972" i="4"/>
  <c r="G1972" i="4" s="1"/>
  <c r="D1972" i="4"/>
  <c r="E1972" i="4" s="1"/>
  <c r="B1972" i="4"/>
  <c r="C1972" i="4" s="1"/>
  <c r="O1971" i="4"/>
  <c r="F1971" i="4"/>
  <c r="G1971" i="4" s="1"/>
  <c r="D1971" i="4"/>
  <c r="E1971" i="4" s="1"/>
  <c r="B1971" i="4"/>
  <c r="C1971" i="4" s="1"/>
  <c r="O1970" i="4"/>
  <c r="F1970" i="4"/>
  <c r="G1970" i="4" s="1"/>
  <c r="D1970" i="4"/>
  <c r="E1970" i="4" s="1"/>
  <c r="B1970" i="4"/>
  <c r="C1970" i="4" s="1"/>
  <c r="O1969" i="4"/>
  <c r="F1969" i="4"/>
  <c r="G1969" i="4" s="1"/>
  <c r="D1969" i="4"/>
  <c r="E1969" i="4" s="1"/>
  <c r="B1969" i="4"/>
  <c r="C1969" i="4" s="1"/>
  <c r="O1968" i="4"/>
  <c r="F1968" i="4"/>
  <c r="G1968" i="4" s="1"/>
  <c r="D1968" i="4"/>
  <c r="E1968" i="4" s="1"/>
  <c r="B1968" i="4"/>
  <c r="C1968" i="4" s="1"/>
  <c r="O1967" i="4"/>
  <c r="F1967" i="4"/>
  <c r="G1967" i="4" s="1"/>
  <c r="D1967" i="4"/>
  <c r="E1967" i="4" s="1"/>
  <c r="B1967" i="4"/>
  <c r="C1967" i="4" s="1"/>
  <c r="O1966" i="4"/>
  <c r="F1966" i="4"/>
  <c r="G1966" i="4" s="1"/>
  <c r="D1966" i="4"/>
  <c r="E1966" i="4" s="1"/>
  <c r="B1966" i="4"/>
  <c r="C1966" i="4" s="1"/>
  <c r="O1965" i="4"/>
  <c r="F1965" i="4"/>
  <c r="G1965" i="4" s="1"/>
  <c r="D1965" i="4"/>
  <c r="E1965" i="4" s="1"/>
  <c r="B1965" i="4"/>
  <c r="C1965" i="4" s="1"/>
  <c r="O1964" i="4"/>
  <c r="F1964" i="4"/>
  <c r="G1964" i="4" s="1"/>
  <c r="D1964" i="4"/>
  <c r="E1964" i="4" s="1"/>
  <c r="B1964" i="4"/>
  <c r="C1964" i="4" s="1"/>
  <c r="O1963" i="4"/>
  <c r="F1963" i="4"/>
  <c r="G1963" i="4" s="1"/>
  <c r="D1963" i="4"/>
  <c r="E1963" i="4" s="1"/>
  <c r="B1963" i="4"/>
  <c r="C1963" i="4" s="1"/>
  <c r="O1962" i="4"/>
  <c r="F1962" i="4"/>
  <c r="G1962" i="4" s="1"/>
  <c r="D1962" i="4"/>
  <c r="E1962" i="4" s="1"/>
  <c r="B1962" i="4"/>
  <c r="C1962" i="4" s="1"/>
  <c r="O1961" i="4"/>
  <c r="F1961" i="4"/>
  <c r="G1961" i="4" s="1"/>
  <c r="D1961" i="4"/>
  <c r="E1961" i="4" s="1"/>
  <c r="B1961" i="4"/>
  <c r="C1961" i="4" s="1"/>
  <c r="O1960" i="4"/>
  <c r="F1960" i="4"/>
  <c r="G1960" i="4" s="1"/>
  <c r="D1960" i="4"/>
  <c r="E1960" i="4" s="1"/>
  <c r="B1960" i="4"/>
  <c r="C1960" i="4" s="1"/>
  <c r="O1959" i="4"/>
  <c r="F1959" i="4"/>
  <c r="G1959" i="4" s="1"/>
  <c r="D1959" i="4"/>
  <c r="E1959" i="4" s="1"/>
  <c r="B1959" i="4"/>
  <c r="C1959" i="4" s="1"/>
  <c r="O1958" i="4"/>
  <c r="F1958" i="4"/>
  <c r="G1958" i="4" s="1"/>
  <c r="D1958" i="4"/>
  <c r="E1958" i="4" s="1"/>
  <c r="B1958" i="4"/>
  <c r="C1958" i="4" s="1"/>
  <c r="O1957" i="4"/>
  <c r="F1957" i="4"/>
  <c r="G1957" i="4" s="1"/>
  <c r="D1957" i="4"/>
  <c r="E1957" i="4" s="1"/>
  <c r="B1957" i="4"/>
  <c r="C1957" i="4" s="1"/>
  <c r="O1956" i="4"/>
  <c r="F1956" i="4"/>
  <c r="G1956" i="4" s="1"/>
  <c r="D1956" i="4"/>
  <c r="E1956" i="4" s="1"/>
  <c r="B1956" i="4"/>
  <c r="C1956" i="4" s="1"/>
  <c r="O1955" i="4"/>
  <c r="F1955" i="4"/>
  <c r="G1955" i="4" s="1"/>
  <c r="D1955" i="4"/>
  <c r="E1955" i="4" s="1"/>
  <c r="B1955" i="4"/>
  <c r="C1955" i="4" s="1"/>
  <c r="O1954" i="4"/>
  <c r="F1954" i="4"/>
  <c r="G1954" i="4" s="1"/>
  <c r="D1954" i="4"/>
  <c r="E1954" i="4" s="1"/>
  <c r="B1954" i="4"/>
  <c r="C1954" i="4" s="1"/>
  <c r="O1953" i="4"/>
  <c r="F1953" i="4"/>
  <c r="G1953" i="4" s="1"/>
  <c r="D1953" i="4"/>
  <c r="E1953" i="4" s="1"/>
  <c r="B1953" i="4"/>
  <c r="C1953" i="4" s="1"/>
  <c r="O1952" i="4"/>
  <c r="F1952" i="4"/>
  <c r="G1952" i="4" s="1"/>
  <c r="D1952" i="4"/>
  <c r="E1952" i="4" s="1"/>
  <c r="B1952" i="4"/>
  <c r="C1952" i="4" s="1"/>
  <c r="O1951" i="4"/>
  <c r="F1951" i="4"/>
  <c r="G1951" i="4" s="1"/>
  <c r="D1951" i="4"/>
  <c r="E1951" i="4" s="1"/>
  <c r="B1951" i="4"/>
  <c r="C1951" i="4" s="1"/>
  <c r="O1950" i="4"/>
  <c r="F1950" i="4"/>
  <c r="G1950" i="4" s="1"/>
  <c r="D1950" i="4"/>
  <c r="E1950" i="4" s="1"/>
  <c r="B1950" i="4"/>
  <c r="C1950" i="4" s="1"/>
  <c r="O1949" i="4"/>
  <c r="F1949" i="4"/>
  <c r="G1949" i="4" s="1"/>
  <c r="D1949" i="4"/>
  <c r="E1949" i="4" s="1"/>
  <c r="B1949" i="4"/>
  <c r="C1949" i="4" s="1"/>
  <c r="O1948" i="4"/>
  <c r="F1948" i="4"/>
  <c r="G1948" i="4" s="1"/>
  <c r="D1948" i="4"/>
  <c r="E1948" i="4" s="1"/>
  <c r="B1948" i="4"/>
  <c r="C1948" i="4" s="1"/>
  <c r="O1947" i="4"/>
  <c r="F1947" i="4"/>
  <c r="G1947" i="4" s="1"/>
  <c r="D1947" i="4"/>
  <c r="E1947" i="4" s="1"/>
  <c r="B1947" i="4"/>
  <c r="C1947" i="4" s="1"/>
  <c r="O1946" i="4"/>
  <c r="F1946" i="4"/>
  <c r="G1946" i="4" s="1"/>
  <c r="D1946" i="4"/>
  <c r="E1946" i="4" s="1"/>
  <c r="B1946" i="4"/>
  <c r="C1946" i="4" s="1"/>
  <c r="O1945" i="4"/>
  <c r="F1945" i="4"/>
  <c r="G1945" i="4" s="1"/>
  <c r="D1945" i="4"/>
  <c r="E1945" i="4" s="1"/>
  <c r="B1945" i="4"/>
  <c r="C1945" i="4" s="1"/>
  <c r="O1944" i="4"/>
  <c r="F1944" i="4"/>
  <c r="G1944" i="4" s="1"/>
  <c r="D1944" i="4"/>
  <c r="E1944" i="4" s="1"/>
  <c r="B1944" i="4"/>
  <c r="C1944" i="4" s="1"/>
  <c r="O1943" i="4"/>
  <c r="F1943" i="4"/>
  <c r="G1943" i="4" s="1"/>
  <c r="D1943" i="4"/>
  <c r="E1943" i="4" s="1"/>
  <c r="B1943" i="4"/>
  <c r="C1943" i="4" s="1"/>
  <c r="O1942" i="4"/>
  <c r="F1942" i="4"/>
  <c r="G1942" i="4" s="1"/>
  <c r="D1942" i="4"/>
  <c r="E1942" i="4" s="1"/>
  <c r="B1942" i="4"/>
  <c r="C1942" i="4" s="1"/>
  <c r="O1941" i="4"/>
  <c r="F1941" i="4"/>
  <c r="G1941" i="4" s="1"/>
  <c r="D1941" i="4"/>
  <c r="E1941" i="4" s="1"/>
  <c r="B1941" i="4"/>
  <c r="C1941" i="4" s="1"/>
  <c r="O1940" i="4"/>
  <c r="F1940" i="4"/>
  <c r="G1940" i="4" s="1"/>
  <c r="D1940" i="4"/>
  <c r="E1940" i="4" s="1"/>
  <c r="B1940" i="4"/>
  <c r="C1940" i="4" s="1"/>
  <c r="O1939" i="4"/>
  <c r="F1939" i="4"/>
  <c r="G1939" i="4" s="1"/>
  <c r="D1939" i="4"/>
  <c r="E1939" i="4" s="1"/>
  <c r="B1939" i="4"/>
  <c r="C1939" i="4" s="1"/>
  <c r="O1938" i="4"/>
  <c r="F1938" i="4"/>
  <c r="G1938" i="4" s="1"/>
  <c r="D1938" i="4"/>
  <c r="E1938" i="4" s="1"/>
  <c r="B1938" i="4"/>
  <c r="C1938" i="4" s="1"/>
  <c r="O1937" i="4"/>
  <c r="F1937" i="4"/>
  <c r="G1937" i="4" s="1"/>
  <c r="D1937" i="4"/>
  <c r="E1937" i="4" s="1"/>
  <c r="B1937" i="4"/>
  <c r="C1937" i="4" s="1"/>
  <c r="O1936" i="4"/>
  <c r="F1936" i="4"/>
  <c r="G1936" i="4" s="1"/>
  <c r="D1936" i="4"/>
  <c r="E1936" i="4" s="1"/>
  <c r="B1936" i="4"/>
  <c r="C1936" i="4" s="1"/>
  <c r="O1935" i="4"/>
  <c r="F1935" i="4"/>
  <c r="G1935" i="4" s="1"/>
  <c r="D1935" i="4"/>
  <c r="E1935" i="4" s="1"/>
  <c r="B1935" i="4"/>
  <c r="C1935" i="4" s="1"/>
  <c r="O1934" i="4"/>
  <c r="F1934" i="4"/>
  <c r="G1934" i="4" s="1"/>
  <c r="D1934" i="4"/>
  <c r="E1934" i="4" s="1"/>
  <c r="B1934" i="4"/>
  <c r="C1934" i="4" s="1"/>
  <c r="O1933" i="4"/>
  <c r="F1933" i="4"/>
  <c r="G1933" i="4" s="1"/>
  <c r="D1933" i="4"/>
  <c r="E1933" i="4" s="1"/>
  <c r="B1933" i="4"/>
  <c r="C1933" i="4" s="1"/>
  <c r="O1932" i="4"/>
  <c r="F1932" i="4"/>
  <c r="G1932" i="4" s="1"/>
  <c r="D1932" i="4"/>
  <c r="E1932" i="4" s="1"/>
  <c r="B1932" i="4"/>
  <c r="C1932" i="4" s="1"/>
  <c r="O1931" i="4"/>
  <c r="F1931" i="4"/>
  <c r="G1931" i="4" s="1"/>
  <c r="D1931" i="4"/>
  <c r="E1931" i="4" s="1"/>
  <c r="B1931" i="4"/>
  <c r="C1931" i="4" s="1"/>
  <c r="O1930" i="4"/>
  <c r="F1930" i="4"/>
  <c r="G1930" i="4" s="1"/>
  <c r="D1930" i="4"/>
  <c r="E1930" i="4" s="1"/>
  <c r="B1930" i="4"/>
  <c r="C1930" i="4" s="1"/>
  <c r="O1929" i="4"/>
  <c r="F1929" i="4"/>
  <c r="G1929" i="4" s="1"/>
  <c r="D1929" i="4"/>
  <c r="E1929" i="4" s="1"/>
  <c r="B1929" i="4"/>
  <c r="C1929" i="4" s="1"/>
  <c r="O1928" i="4"/>
  <c r="F1928" i="4"/>
  <c r="G1928" i="4" s="1"/>
  <c r="D1928" i="4"/>
  <c r="E1928" i="4" s="1"/>
  <c r="B1928" i="4"/>
  <c r="C1928" i="4" s="1"/>
  <c r="O1927" i="4"/>
  <c r="F1927" i="4"/>
  <c r="G1927" i="4" s="1"/>
  <c r="D1927" i="4"/>
  <c r="E1927" i="4" s="1"/>
  <c r="B1927" i="4"/>
  <c r="C1927" i="4" s="1"/>
  <c r="O1926" i="4"/>
  <c r="F1926" i="4"/>
  <c r="G1926" i="4" s="1"/>
  <c r="D1926" i="4"/>
  <c r="E1926" i="4" s="1"/>
  <c r="B1926" i="4"/>
  <c r="C1926" i="4" s="1"/>
  <c r="O1925" i="4"/>
  <c r="F1925" i="4"/>
  <c r="G1925" i="4" s="1"/>
  <c r="D1925" i="4"/>
  <c r="E1925" i="4" s="1"/>
  <c r="B1925" i="4"/>
  <c r="C1925" i="4" s="1"/>
  <c r="O1924" i="4"/>
  <c r="F1924" i="4"/>
  <c r="G1924" i="4" s="1"/>
  <c r="D1924" i="4"/>
  <c r="E1924" i="4" s="1"/>
  <c r="B1924" i="4"/>
  <c r="C1924" i="4" s="1"/>
  <c r="O1923" i="4"/>
  <c r="F1923" i="4"/>
  <c r="G1923" i="4" s="1"/>
  <c r="D1923" i="4"/>
  <c r="E1923" i="4" s="1"/>
  <c r="B1923" i="4"/>
  <c r="C1923" i="4" s="1"/>
  <c r="O1922" i="4"/>
  <c r="F1922" i="4"/>
  <c r="G1922" i="4" s="1"/>
  <c r="D1922" i="4"/>
  <c r="E1922" i="4" s="1"/>
  <c r="B1922" i="4"/>
  <c r="C1922" i="4" s="1"/>
  <c r="O1921" i="4"/>
  <c r="F1921" i="4"/>
  <c r="G1921" i="4" s="1"/>
  <c r="D1921" i="4"/>
  <c r="E1921" i="4" s="1"/>
  <c r="B1921" i="4"/>
  <c r="C1921" i="4" s="1"/>
  <c r="O1920" i="4"/>
  <c r="F1920" i="4"/>
  <c r="G1920" i="4" s="1"/>
  <c r="D1920" i="4"/>
  <c r="E1920" i="4" s="1"/>
  <c r="B1920" i="4"/>
  <c r="C1920" i="4" s="1"/>
  <c r="O1919" i="4"/>
  <c r="F1919" i="4"/>
  <c r="G1919" i="4" s="1"/>
  <c r="D1919" i="4"/>
  <c r="E1919" i="4" s="1"/>
  <c r="B1919" i="4"/>
  <c r="C1919" i="4" s="1"/>
  <c r="O1918" i="4"/>
  <c r="F1918" i="4"/>
  <c r="G1918" i="4" s="1"/>
  <c r="D1918" i="4"/>
  <c r="E1918" i="4" s="1"/>
  <c r="B1918" i="4"/>
  <c r="C1918" i="4" s="1"/>
  <c r="O1917" i="4"/>
  <c r="F1917" i="4"/>
  <c r="G1917" i="4" s="1"/>
  <c r="D1917" i="4"/>
  <c r="E1917" i="4" s="1"/>
  <c r="B1917" i="4"/>
  <c r="C1917" i="4" s="1"/>
  <c r="O1916" i="4"/>
  <c r="F1916" i="4"/>
  <c r="G1916" i="4" s="1"/>
  <c r="D1916" i="4"/>
  <c r="E1916" i="4" s="1"/>
  <c r="B1916" i="4"/>
  <c r="C1916" i="4" s="1"/>
  <c r="O1915" i="4"/>
  <c r="F1915" i="4"/>
  <c r="G1915" i="4" s="1"/>
  <c r="D1915" i="4"/>
  <c r="E1915" i="4" s="1"/>
  <c r="B1915" i="4"/>
  <c r="C1915" i="4" s="1"/>
  <c r="O1914" i="4"/>
  <c r="F1914" i="4"/>
  <c r="G1914" i="4" s="1"/>
  <c r="D1914" i="4"/>
  <c r="E1914" i="4" s="1"/>
  <c r="B1914" i="4"/>
  <c r="C1914" i="4" s="1"/>
  <c r="O1913" i="4"/>
  <c r="F1913" i="4"/>
  <c r="G1913" i="4" s="1"/>
  <c r="D1913" i="4"/>
  <c r="E1913" i="4" s="1"/>
  <c r="B1913" i="4"/>
  <c r="C1913" i="4" s="1"/>
  <c r="O1912" i="4"/>
  <c r="F1912" i="4"/>
  <c r="G1912" i="4" s="1"/>
  <c r="D1912" i="4"/>
  <c r="E1912" i="4" s="1"/>
  <c r="B1912" i="4"/>
  <c r="C1912" i="4" s="1"/>
  <c r="O1911" i="4"/>
  <c r="F1911" i="4"/>
  <c r="G1911" i="4" s="1"/>
  <c r="D1911" i="4"/>
  <c r="E1911" i="4" s="1"/>
  <c r="B1911" i="4"/>
  <c r="C1911" i="4" s="1"/>
  <c r="O1910" i="4"/>
  <c r="F1910" i="4"/>
  <c r="G1910" i="4" s="1"/>
  <c r="D1910" i="4"/>
  <c r="E1910" i="4" s="1"/>
  <c r="B1910" i="4"/>
  <c r="C1910" i="4" s="1"/>
  <c r="O1909" i="4"/>
  <c r="F1909" i="4"/>
  <c r="G1909" i="4" s="1"/>
  <c r="D1909" i="4"/>
  <c r="E1909" i="4" s="1"/>
  <c r="B1909" i="4"/>
  <c r="C1909" i="4" s="1"/>
  <c r="O1908" i="4"/>
  <c r="F1908" i="4"/>
  <c r="G1908" i="4" s="1"/>
  <c r="D1908" i="4"/>
  <c r="E1908" i="4" s="1"/>
  <c r="B1908" i="4"/>
  <c r="C1908" i="4" s="1"/>
  <c r="O1907" i="4"/>
  <c r="F1907" i="4"/>
  <c r="G1907" i="4" s="1"/>
  <c r="D1907" i="4"/>
  <c r="E1907" i="4" s="1"/>
  <c r="B1907" i="4"/>
  <c r="C1907" i="4" s="1"/>
  <c r="O1906" i="4"/>
  <c r="F1906" i="4"/>
  <c r="G1906" i="4" s="1"/>
  <c r="D1906" i="4"/>
  <c r="E1906" i="4" s="1"/>
  <c r="B1906" i="4"/>
  <c r="C1906" i="4" s="1"/>
  <c r="O1905" i="4"/>
  <c r="F1905" i="4"/>
  <c r="G1905" i="4" s="1"/>
  <c r="D1905" i="4"/>
  <c r="E1905" i="4" s="1"/>
  <c r="B1905" i="4"/>
  <c r="C1905" i="4" s="1"/>
  <c r="O1904" i="4"/>
  <c r="F1904" i="4"/>
  <c r="G1904" i="4" s="1"/>
  <c r="D1904" i="4"/>
  <c r="E1904" i="4" s="1"/>
  <c r="B1904" i="4"/>
  <c r="C1904" i="4" s="1"/>
  <c r="O1903" i="4"/>
  <c r="F1903" i="4"/>
  <c r="G1903" i="4" s="1"/>
  <c r="D1903" i="4"/>
  <c r="E1903" i="4" s="1"/>
  <c r="B1903" i="4"/>
  <c r="C1903" i="4" s="1"/>
  <c r="O1902" i="4"/>
  <c r="F1902" i="4"/>
  <c r="G1902" i="4" s="1"/>
  <c r="D1902" i="4"/>
  <c r="E1902" i="4" s="1"/>
  <c r="B1902" i="4"/>
  <c r="C1902" i="4" s="1"/>
  <c r="O1901" i="4"/>
  <c r="F1901" i="4"/>
  <c r="G1901" i="4" s="1"/>
  <c r="D1901" i="4"/>
  <c r="E1901" i="4" s="1"/>
  <c r="B1901" i="4"/>
  <c r="C1901" i="4" s="1"/>
  <c r="O1900" i="4"/>
  <c r="F1900" i="4"/>
  <c r="G1900" i="4" s="1"/>
  <c r="D1900" i="4"/>
  <c r="E1900" i="4" s="1"/>
  <c r="B1900" i="4"/>
  <c r="C1900" i="4" s="1"/>
  <c r="O1899" i="4"/>
  <c r="F1899" i="4"/>
  <c r="G1899" i="4" s="1"/>
  <c r="D1899" i="4"/>
  <c r="E1899" i="4" s="1"/>
  <c r="B1899" i="4"/>
  <c r="C1899" i="4" s="1"/>
  <c r="O1898" i="4"/>
  <c r="F1898" i="4"/>
  <c r="G1898" i="4" s="1"/>
  <c r="E1898" i="4"/>
  <c r="D1898" i="4"/>
  <c r="B1898" i="4"/>
  <c r="C1898" i="4" s="1"/>
  <c r="O1897" i="4"/>
  <c r="F1897" i="4"/>
  <c r="G1897" i="4" s="1"/>
  <c r="D1897" i="4"/>
  <c r="E1897" i="4" s="1"/>
  <c r="B1897" i="4"/>
  <c r="C1897" i="4" s="1"/>
  <c r="O1896" i="4"/>
  <c r="F1896" i="4"/>
  <c r="G1896" i="4" s="1"/>
  <c r="D1896" i="4"/>
  <c r="E1896" i="4" s="1"/>
  <c r="B1896" i="4"/>
  <c r="C1896" i="4" s="1"/>
  <c r="O1895" i="4"/>
  <c r="F1895" i="4"/>
  <c r="G1895" i="4" s="1"/>
  <c r="D1895" i="4"/>
  <c r="E1895" i="4" s="1"/>
  <c r="B1895" i="4"/>
  <c r="C1895" i="4" s="1"/>
  <c r="O1894" i="4"/>
  <c r="F1894" i="4"/>
  <c r="G1894" i="4" s="1"/>
  <c r="D1894" i="4"/>
  <c r="E1894" i="4" s="1"/>
  <c r="B1894" i="4"/>
  <c r="C1894" i="4" s="1"/>
  <c r="O1893" i="4"/>
  <c r="F1893" i="4"/>
  <c r="G1893" i="4" s="1"/>
  <c r="D1893" i="4"/>
  <c r="E1893" i="4" s="1"/>
  <c r="B1893" i="4"/>
  <c r="C1893" i="4" s="1"/>
  <c r="O1892" i="4"/>
  <c r="F1892" i="4"/>
  <c r="G1892" i="4" s="1"/>
  <c r="D1892" i="4"/>
  <c r="E1892" i="4" s="1"/>
  <c r="B1892" i="4"/>
  <c r="C1892" i="4" s="1"/>
  <c r="O1891" i="4"/>
  <c r="F1891" i="4"/>
  <c r="G1891" i="4" s="1"/>
  <c r="D1891" i="4"/>
  <c r="E1891" i="4" s="1"/>
  <c r="B1891" i="4"/>
  <c r="C1891" i="4" s="1"/>
  <c r="O1890" i="4"/>
  <c r="F1890" i="4"/>
  <c r="G1890" i="4" s="1"/>
  <c r="D1890" i="4"/>
  <c r="E1890" i="4" s="1"/>
  <c r="B1890" i="4"/>
  <c r="C1890" i="4" s="1"/>
  <c r="O1889" i="4"/>
  <c r="F1889" i="4"/>
  <c r="G1889" i="4" s="1"/>
  <c r="D1889" i="4"/>
  <c r="E1889" i="4" s="1"/>
  <c r="B1889" i="4"/>
  <c r="C1889" i="4" s="1"/>
  <c r="O1888" i="4"/>
  <c r="F1888" i="4"/>
  <c r="G1888" i="4" s="1"/>
  <c r="D1888" i="4"/>
  <c r="E1888" i="4" s="1"/>
  <c r="B1888" i="4"/>
  <c r="C1888" i="4" s="1"/>
  <c r="O1887" i="4"/>
  <c r="F1887" i="4"/>
  <c r="G1887" i="4" s="1"/>
  <c r="D1887" i="4"/>
  <c r="E1887" i="4" s="1"/>
  <c r="B1887" i="4"/>
  <c r="C1887" i="4" s="1"/>
  <c r="O1886" i="4"/>
  <c r="F1886" i="4"/>
  <c r="G1886" i="4" s="1"/>
  <c r="D1886" i="4"/>
  <c r="E1886" i="4" s="1"/>
  <c r="B1886" i="4"/>
  <c r="C1886" i="4" s="1"/>
  <c r="O1885" i="4"/>
  <c r="F1885" i="4"/>
  <c r="G1885" i="4" s="1"/>
  <c r="D1885" i="4"/>
  <c r="E1885" i="4" s="1"/>
  <c r="B1885" i="4"/>
  <c r="C1885" i="4" s="1"/>
  <c r="O1884" i="4"/>
  <c r="F1884" i="4"/>
  <c r="G1884" i="4" s="1"/>
  <c r="D1884" i="4"/>
  <c r="E1884" i="4" s="1"/>
  <c r="B1884" i="4"/>
  <c r="C1884" i="4" s="1"/>
  <c r="O1883" i="4"/>
  <c r="F1883" i="4"/>
  <c r="G1883" i="4" s="1"/>
  <c r="D1883" i="4"/>
  <c r="E1883" i="4" s="1"/>
  <c r="B1883" i="4"/>
  <c r="C1883" i="4" s="1"/>
  <c r="O1882" i="4"/>
  <c r="F1882" i="4"/>
  <c r="G1882" i="4" s="1"/>
  <c r="D1882" i="4"/>
  <c r="E1882" i="4" s="1"/>
  <c r="B1882" i="4"/>
  <c r="C1882" i="4" s="1"/>
  <c r="O1881" i="4"/>
  <c r="F1881" i="4"/>
  <c r="G1881" i="4" s="1"/>
  <c r="D1881" i="4"/>
  <c r="E1881" i="4" s="1"/>
  <c r="B1881" i="4"/>
  <c r="C1881" i="4" s="1"/>
  <c r="O1880" i="4"/>
  <c r="F1880" i="4"/>
  <c r="G1880" i="4" s="1"/>
  <c r="D1880" i="4"/>
  <c r="E1880" i="4" s="1"/>
  <c r="B1880" i="4"/>
  <c r="C1880" i="4" s="1"/>
  <c r="O1879" i="4"/>
  <c r="F1879" i="4"/>
  <c r="G1879" i="4" s="1"/>
  <c r="D1879" i="4"/>
  <c r="E1879" i="4" s="1"/>
  <c r="B1879" i="4"/>
  <c r="C1879" i="4" s="1"/>
  <c r="O1878" i="4"/>
  <c r="F1878" i="4"/>
  <c r="G1878" i="4" s="1"/>
  <c r="D1878" i="4"/>
  <c r="E1878" i="4" s="1"/>
  <c r="B1878" i="4"/>
  <c r="C1878" i="4" s="1"/>
  <c r="O1877" i="4"/>
  <c r="F1877" i="4"/>
  <c r="G1877" i="4" s="1"/>
  <c r="D1877" i="4"/>
  <c r="E1877" i="4" s="1"/>
  <c r="B1877" i="4"/>
  <c r="C1877" i="4" s="1"/>
  <c r="O1876" i="4"/>
  <c r="F1876" i="4"/>
  <c r="G1876" i="4" s="1"/>
  <c r="D1876" i="4"/>
  <c r="E1876" i="4" s="1"/>
  <c r="B1876" i="4"/>
  <c r="C1876" i="4" s="1"/>
  <c r="O1875" i="4"/>
  <c r="F1875" i="4"/>
  <c r="G1875" i="4" s="1"/>
  <c r="D1875" i="4"/>
  <c r="E1875" i="4" s="1"/>
  <c r="B1875" i="4"/>
  <c r="C1875" i="4" s="1"/>
  <c r="O1874" i="4"/>
  <c r="F1874" i="4"/>
  <c r="G1874" i="4" s="1"/>
  <c r="D1874" i="4"/>
  <c r="E1874" i="4" s="1"/>
  <c r="B1874" i="4"/>
  <c r="C1874" i="4" s="1"/>
  <c r="O1873" i="4"/>
  <c r="F1873" i="4"/>
  <c r="G1873" i="4" s="1"/>
  <c r="D1873" i="4"/>
  <c r="E1873" i="4" s="1"/>
  <c r="B1873" i="4"/>
  <c r="C1873" i="4" s="1"/>
  <c r="O1872" i="4"/>
  <c r="F1872" i="4"/>
  <c r="G1872" i="4" s="1"/>
  <c r="D1872" i="4"/>
  <c r="E1872" i="4" s="1"/>
  <c r="B1872" i="4"/>
  <c r="C1872" i="4" s="1"/>
  <c r="O1871" i="4"/>
  <c r="F1871" i="4"/>
  <c r="G1871" i="4" s="1"/>
  <c r="D1871" i="4"/>
  <c r="E1871" i="4" s="1"/>
  <c r="B1871" i="4"/>
  <c r="C1871" i="4" s="1"/>
  <c r="O1870" i="4"/>
  <c r="F1870" i="4"/>
  <c r="G1870" i="4" s="1"/>
  <c r="D1870" i="4"/>
  <c r="E1870" i="4" s="1"/>
  <c r="B1870" i="4"/>
  <c r="C1870" i="4" s="1"/>
  <c r="O1869" i="4"/>
  <c r="F1869" i="4"/>
  <c r="G1869" i="4" s="1"/>
  <c r="D1869" i="4"/>
  <c r="E1869" i="4" s="1"/>
  <c r="B1869" i="4"/>
  <c r="C1869" i="4" s="1"/>
  <c r="O1868" i="4"/>
  <c r="F1868" i="4"/>
  <c r="G1868" i="4" s="1"/>
  <c r="D1868" i="4"/>
  <c r="E1868" i="4" s="1"/>
  <c r="B1868" i="4"/>
  <c r="C1868" i="4" s="1"/>
  <c r="O1867" i="4"/>
  <c r="F1867" i="4"/>
  <c r="G1867" i="4" s="1"/>
  <c r="D1867" i="4"/>
  <c r="E1867" i="4" s="1"/>
  <c r="B1867" i="4"/>
  <c r="C1867" i="4" s="1"/>
  <c r="O1866" i="4"/>
  <c r="F1866" i="4"/>
  <c r="G1866" i="4" s="1"/>
  <c r="D1866" i="4"/>
  <c r="E1866" i="4" s="1"/>
  <c r="B1866" i="4"/>
  <c r="C1866" i="4" s="1"/>
  <c r="O1865" i="4"/>
  <c r="F1865" i="4"/>
  <c r="G1865" i="4" s="1"/>
  <c r="D1865" i="4"/>
  <c r="E1865" i="4" s="1"/>
  <c r="B1865" i="4"/>
  <c r="C1865" i="4" s="1"/>
  <c r="O1864" i="4"/>
  <c r="F1864" i="4"/>
  <c r="G1864" i="4" s="1"/>
  <c r="D1864" i="4"/>
  <c r="E1864" i="4" s="1"/>
  <c r="B1864" i="4"/>
  <c r="C1864" i="4" s="1"/>
  <c r="O1863" i="4"/>
  <c r="F1863" i="4"/>
  <c r="G1863" i="4" s="1"/>
  <c r="D1863" i="4"/>
  <c r="E1863" i="4" s="1"/>
  <c r="B1863" i="4"/>
  <c r="C1863" i="4" s="1"/>
  <c r="O1862" i="4"/>
  <c r="F1862" i="4"/>
  <c r="G1862" i="4" s="1"/>
  <c r="D1862" i="4"/>
  <c r="E1862" i="4" s="1"/>
  <c r="B1862" i="4"/>
  <c r="C1862" i="4" s="1"/>
  <c r="O1861" i="4"/>
  <c r="F1861" i="4"/>
  <c r="G1861" i="4" s="1"/>
  <c r="D1861" i="4"/>
  <c r="E1861" i="4" s="1"/>
  <c r="B1861" i="4"/>
  <c r="C1861" i="4" s="1"/>
  <c r="O1860" i="4"/>
  <c r="F1860" i="4"/>
  <c r="G1860" i="4" s="1"/>
  <c r="D1860" i="4"/>
  <c r="E1860" i="4" s="1"/>
  <c r="B1860" i="4"/>
  <c r="C1860" i="4" s="1"/>
  <c r="O1859" i="4"/>
  <c r="F1859" i="4"/>
  <c r="G1859" i="4" s="1"/>
  <c r="D1859" i="4"/>
  <c r="E1859" i="4" s="1"/>
  <c r="B1859" i="4"/>
  <c r="C1859" i="4" s="1"/>
  <c r="O1858" i="4"/>
  <c r="F1858" i="4"/>
  <c r="G1858" i="4" s="1"/>
  <c r="D1858" i="4"/>
  <c r="E1858" i="4" s="1"/>
  <c r="B1858" i="4"/>
  <c r="C1858" i="4" s="1"/>
  <c r="O1857" i="4"/>
  <c r="F1857" i="4"/>
  <c r="G1857" i="4" s="1"/>
  <c r="D1857" i="4"/>
  <c r="E1857" i="4" s="1"/>
  <c r="B1857" i="4"/>
  <c r="C1857" i="4" s="1"/>
  <c r="O1856" i="4"/>
  <c r="F1856" i="4"/>
  <c r="G1856" i="4" s="1"/>
  <c r="D1856" i="4"/>
  <c r="E1856" i="4" s="1"/>
  <c r="B1856" i="4"/>
  <c r="C1856" i="4" s="1"/>
  <c r="O1855" i="4"/>
  <c r="F1855" i="4"/>
  <c r="G1855" i="4" s="1"/>
  <c r="D1855" i="4"/>
  <c r="E1855" i="4" s="1"/>
  <c r="B1855" i="4"/>
  <c r="C1855" i="4" s="1"/>
  <c r="O1854" i="4"/>
  <c r="F1854" i="4"/>
  <c r="G1854" i="4" s="1"/>
  <c r="D1854" i="4"/>
  <c r="E1854" i="4" s="1"/>
  <c r="B1854" i="4"/>
  <c r="C1854" i="4" s="1"/>
  <c r="O1853" i="4"/>
  <c r="F1853" i="4"/>
  <c r="G1853" i="4" s="1"/>
  <c r="D1853" i="4"/>
  <c r="E1853" i="4" s="1"/>
  <c r="B1853" i="4"/>
  <c r="C1853" i="4" s="1"/>
  <c r="O1852" i="4"/>
  <c r="F1852" i="4"/>
  <c r="G1852" i="4" s="1"/>
  <c r="D1852" i="4"/>
  <c r="E1852" i="4" s="1"/>
  <c r="B1852" i="4"/>
  <c r="C1852" i="4" s="1"/>
  <c r="O1851" i="4"/>
  <c r="F1851" i="4"/>
  <c r="G1851" i="4" s="1"/>
  <c r="D1851" i="4"/>
  <c r="E1851" i="4" s="1"/>
  <c r="B1851" i="4"/>
  <c r="C1851" i="4" s="1"/>
  <c r="O1850" i="4"/>
  <c r="F1850" i="4"/>
  <c r="G1850" i="4" s="1"/>
  <c r="D1850" i="4"/>
  <c r="E1850" i="4" s="1"/>
  <c r="B1850" i="4"/>
  <c r="C1850" i="4" s="1"/>
  <c r="O1849" i="4"/>
  <c r="F1849" i="4"/>
  <c r="G1849" i="4" s="1"/>
  <c r="D1849" i="4"/>
  <c r="E1849" i="4" s="1"/>
  <c r="B1849" i="4"/>
  <c r="C1849" i="4" s="1"/>
  <c r="O1848" i="4"/>
  <c r="F1848" i="4"/>
  <c r="G1848" i="4" s="1"/>
  <c r="D1848" i="4"/>
  <c r="E1848" i="4" s="1"/>
  <c r="B1848" i="4"/>
  <c r="C1848" i="4" s="1"/>
  <c r="O1847" i="4"/>
  <c r="F1847" i="4"/>
  <c r="G1847" i="4" s="1"/>
  <c r="D1847" i="4"/>
  <c r="E1847" i="4" s="1"/>
  <c r="B1847" i="4"/>
  <c r="C1847" i="4" s="1"/>
  <c r="O1846" i="4"/>
  <c r="F1846" i="4"/>
  <c r="G1846" i="4" s="1"/>
  <c r="D1846" i="4"/>
  <c r="E1846" i="4" s="1"/>
  <c r="B1846" i="4"/>
  <c r="C1846" i="4" s="1"/>
  <c r="O1845" i="4"/>
  <c r="F1845" i="4"/>
  <c r="G1845" i="4" s="1"/>
  <c r="D1845" i="4"/>
  <c r="E1845" i="4" s="1"/>
  <c r="B1845" i="4"/>
  <c r="C1845" i="4" s="1"/>
  <c r="O1844" i="4"/>
  <c r="F1844" i="4"/>
  <c r="G1844" i="4" s="1"/>
  <c r="D1844" i="4"/>
  <c r="E1844" i="4" s="1"/>
  <c r="B1844" i="4"/>
  <c r="C1844" i="4" s="1"/>
  <c r="O1843" i="4"/>
  <c r="F1843" i="4"/>
  <c r="G1843" i="4" s="1"/>
  <c r="D1843" i="4"/>
  <c r="E1843" i="4" s="1"/>
  <c r="B1843" i="4"/>
  <c r="C1843" i="4" s="1"/>
  <c r="O1842" i="4"/>
  <c r="F1842" i="4"/>
  <c r="G1842" i="4" s="1"/>
  <c r="D1842" i="4"/>
  <c r="E1842" i="4" s="1"/>
  <c r="B1842" i="4"/>
  <c r="C1842" i="4" s="1"/>
  <c r="O1841" i="4"/>
  <c r="F1841" i="4"/>
  <c r="G1841" i="4" s="1"/>
  <c r="D1841" i="4"/>
  <c r="E1841" i="4" s="1"/>
  <c r="B1841" i="4"/>
  <c r="C1841" i="4" s="1"/>
  <c r="O1840" i="4"/>
  <c r="F1840" i="4"/>
  <c r="G1840" i="4" s="1"/>
  <c r="D1840" i="4"/>
  <c r="E1840" i="4" s="1"/>
  <c r="B1840" i="4"/>
  <c r="C1840" i="4" s="1"/>
  <c r="O1839" i="4"/>
  <c r="F1839" i="4"/>
  <c r="G1839" i="4" s="1"/>
  <c r="D1839" i="4"/>
  <c r="E1839" i="4" s="1"/>
  <c r="B1839" i="4"/>
  <c r="C1839" i="4" s="1"/>
  <c r="O1838" i="4"/>
  <c r="F1838" i="4"/>
  <c r="G1838" i="4" s="1"/>
  <c r="D1838" i="4"/>
  <c r="E1838" i="4" s="1"/>
  <c r="B1838" i="4"/>
  <c r="C1838" i="4" s="1"/>
  <c r="O1837" i="4"/>
  <c r="F1837" i="4"/>
  <c r="G1837" i="4" s="1"/>
  <c r="D1837" i="4"/>
  <c r="E1837" i="4" s="1"/>
  <c r="B1837" i="4"/>
  <c r="C1837" i="4" s="1"/>
  <c r="O1836" i="4"/>
  <c r="F1836" i="4"/>
  <c r="G1836" i="4" s="1"/>
  <c r="D1836" i="4"/>
  <c r="E1836" i="4" s="1"/>
  <c r="B1836" i="4"/>
  <c r="C1836" i="4" s="1"/>
  <c r="O1835" i="4"/>
  <c r="F1835" i="4"/>
  <c r="G1835" i="4" s="1"/>
  <c r="D1835" i="4"/>
  <c r="E1835" i="4" s="1"/>
  <c r="B1835" i="4"/>
  <c r="C1835" i="4" s="1"/>
  <c r="O1834" i="4"/>
  <c r="F1834" i="4"/>
  <c r="G1834" i="4" s="1"/>
  <c r="D1834" i="4"/>
  <c r="E1834" i="4" s="1"/>
  <c r="B1834" i="4"/>
  <c r="C1834" i="4" s="1"/>
  <c r="O1833" i="4"/>
  <c r="F1833" i="4"/>
  <c r="G1833" i="4" s="1"/>
  <c r="D1833" i="4"/>
  <c r="E1833" i="4" s="1"/>
  <c r="B1833" i="4"/>
  <c r="C1833" i="4" s="1"/>
  <c r="O1832" i="4"/>
  <c r="F1832" i="4"/>
  <c r="G1832" i="4" s="1"/>
  <c r="D1832" i="4"/>
  <c r="E1832" i="4" s="1"/>
  <c r="B1832" i="4"/>
  <c r="C1832" i="4" s="1"/>
  <c r="O1831" i="4"/>
  <c r="F1831" i="4"/>
  <c r="G1831" i="4" s="1"/>
  <c r="D1831" i="4"/>
  <c r="E1831" i="4" s="1"/>
  <c r="B1831" i="4"/>
  <c r="C1831" i="4" s="1"/>
  <c r="O1830" i="4"/>
  <c r="F1830" i="4"/>
  <c r="G1830" i="4" s="1"/>
  <c r="D1830" i="4"/>
  <c r="E1830" i="4" s="1"/>
  <c r="B1830" i="4"/>
  <c r="C1830" i="4" s="1"/>
  <c r="O1829" i="4"/>
  <c r="F1829" i="4"/>
  <c r="G1829" i="4" s="1"/>
  <c r="D1829" i="4"/>
  <c r="E1829" i="4" s="1"/>
  <c r="B1829" i="4"/>
  <c r="C1829" i="4" s="1"/>
  <c r="O1828" i="4"/>
  <c r="F1828" i="4"/>
  <c r="G1828" i="4" s="1"/>
  <c r="D1828" i="4"/>
  <c r="E1828" i="4" s="1"/>
  <c r="B1828" i="4"/>
  <c r="C1828" i="4" s="1"/>
  <c r="O1827" i="4"/>
  <c r="F1827" i="4"/>
  <c r="G1827" i="4" s="1"/>
  <c r="D1827" i="4"/>
  <c r="E1827" i="4" s="1"/>
  <c r="B1827" i="4"/>
  <c r="C1827" i="4" s="1"/>
  <c r="O1826" i="4"/>
  <c r="F1826" i="4"/>
  <c r="G1826" i="4" s="1"/>
  <c r="D1826" i="4"/>
  <c r="E1826" i="4" s="1"/>
  <c r="B1826" i="4"/>
  <c r="C1826" i="4" s="1"/>
  <c r="O1825" i="4"/>
  <c r="F1825" i="4"/>
  <c r="G1825" i="4" s="1"/>
  <c r="D1825" i="4"/>
  <c r="E1825" i="4" s="1"/>
  <c r="B1825" i="4"/>
  <c r="C1825" i="4" s="1"/>
  <c r="O1824" i="4"/>
  <c r="F1824" i="4"/>
  <c r="G1824" i="4" s="1"/>
  <c r="D1824" i="4"/>
  <c r="E1824" i="4" s="1"/>
  <c r="B1824" i="4"/>
  <c r="C1824" i="4" s="1"/>
  <c r="O1823" i="4"/>
  <c r="F1823" i="4"/>
  <c r="G1823" i="4" s="1"/>
  <c r="D1823" i="4"/>
  <c r="E1823" i="4" s="1"/>
  <c r="B1823" i="4"/>
  <c r="C1823" i="4" s="1"/>
  <c r="O1822" i="4"/>
  <c r="F1822" i="4"/>
  <c r="G1822" i="4" s="1"/>
  <c r="D1822" i="4"/>
  <c r="E1822" i="4" s="1"/>
  <c r="B1822" i="4"/>
  <c r="C1822" i="4" s="1"/>
  <c r="O1821" i="4"/>
  <c r="F1821" i="4"/>
  <c r="G1821" i="4" s="1"/>
  <c r="D1821" i="4"/>
  <c r="E1821" i="4" s="1"/>
  <c r="B1821" i="4"/>
  <c r="C1821" i="4" s="1"/>
  <c r="O1820" i="4"/>
  <c r="F1820" i="4"/>
  <c r="G1820" i="4" s="1"/>
  <c r="D1820" i="4"/>
  <c r="E1820" i="4" s="1"/>
  <c r="B1820" i="4"/>
  <c r="C1820" i="4" s="1"/>
  <c r="O1819" i="4"/>
  <c r="F1819" i="4"/>
  <c r="G1819" i="4" s="1"/>
  <c r="D1819" i="4"/>
  <c r="E1819" i="4" s="1"/>
  <c r="B1819" i="4"/>
  <c r="C1819" i="4" s="1"/>
  <c r="O1818" i="4"/>
  <c r="F1818" i="4"/>
  <c r="G1818" i="4" s="1"/>
  <c r="D1818" i="4"/>
  <c r="E1818" i="4" s="1"/>
  <c r="B1818" i="4"/>
  <c r="C1818" i="4" s="1"/>
  <c r="O1817" i="4"/>
  <c r="F1817" i="4"/>
  <c r="G1817" i="4" s="1"/>
  <c r="D1817" i="4"/>
  <c r="E1817" i="4" s="1"/>
  <c r="B1817" i="4"/>
  <c r="C1817" i="4" s="1"/>
  <c r="O1816" i="4"/>
  <c r="F1816" i="4"/>
  <c r="G1816" i="4" s="1"/>
  <c r="D1816" i="4"/>
  <c r="E1816" i="4" s="1"/>
  <c r="B1816" i="4"/>
  <c r="C1816" i="4" s="1"/>
  <c r="O1815" i="4"/>
  <c r="F1815" i="4"/>
  <c r="G1815" i="4" s="1"/>
  <c r="D1815" i="4"/>
  <c r="E1815" i="4" s="1"/>
  <c r="B1815" i="4"/>
  <c r="C1815" i="4" s="1"/>
  <c r="O1814" i="4"/>
  <c r="F1814" i="4"/>
  <c r="G1814" i="4" s="1"/>
  <c r="D1814" i="4"/>
  <c r="E1814" i="4" s="1"/>
  <c r="B1814" i="4"/>
  <c r="C1814" i="4" s="1"/>
  <c r="O1813" i="4"/>
  <c r="F1813" i="4"/>
  <c r="G1813" i="4" s="1"/>
  <c r="D1813" i="4"/>
  <c r="E1813" i="4" s="1"/>
  <c r="B1813" i="4"/>
  <c r="C1813" i="4" s="1"/>
  <c r="O1812" i="4"/>
  <c r="F1812" i="4"/>
  <c r="G1812" i="4" s="1"/>
  <c r="D1812" i="4"/>
  <c r="E1812" i="4" s="1"/>
  <c r="B1812" i="4"/>
  <c r="C1812" i="4" s="1"/>
  <c r="O1811" i="4"/>
  <c r="F1811" i="4"/>
  <c r="G1811" i="4" s="1"/>
  <c r="D1811" i="4"/>
  <c r="E1811" i="4" s="1"/>
  <c r="B1811" i="4"/>
  <c r="C1811" i="4" s="1"/>
  <c r="O1810" i="4"/>
  <c r="F1810" i="4"/>
  <c r="G1810" i="4" s="1"/>
  <c r="D1810" i="4"/>
  <c r="E1810" i="4" s="1"/>
  <c r="B1810" i="4"/>
  <c r="C1810" i="4" s="1"/>
  <c r="O1809" i="4"/>
  <c r="F1809" i="4"/>
  <c r="G1809" i="4" s="1"/>
  <c r="D1809" i="4"/>
  <c r="E1809" i="4" s="1"/>
  <c r="B1809" i="4"/>
  <c r="C1809" i="4" s="1"/>
  <c r="O1808" i="4"/>
  <c r="F1808" i="4"/>
  <c r="G1808" i="4" s="1"/>
  <c r="D1808" i="4"/>
  <c r="E1808" i="4" s="1"/>
  <c r="B1808" i="4"/>
  <c r="C1808" i="4" s="1"/>
  <c r="O1807" i="4"/>
  <c r="F1807" i="4"/>
  <c r="G1807" i="4" s="1"/>
  <c r="D1807" i="4"/>
  <c r="E1807" i="4" s="1"/>
  <c r="B1807" i="4"/>
  <c r="C1807" i="4" s="1"/>
  <c r="O1806" i="4"/>
  <c r="F1806" i="4"/>
  <c r="G1806" i="4" s="1"/>
  <c r="D1806" i="4"/>
  <c r="E1806" i="4" s="1"/>
  <c r="B1806" i="4"/>
  <c r="C1806" i="4" s="1"/>
  <c r="O1805" i="4"/>
  <c r="F1805" i="4"/>
  <c r="G1805" i="4" s="1"/>
  <c r="D1805" i="4"/>
  <c r="E1805" i="4" s="1"/>
  <c r="B1805" i="4"/>
  <c r="C1805" i="4" s="1"/>
  <c r="O1804" i="4"/>
  <c r="F1804" i="4"/>
  <c r="G1804" i="4" s="1"/>
  <c r="D1804" i="4"/>
  <c r="E1804" i="4" s="1"/>
  <c r="B1804" i="4"/>
  <c r="C1804" i="4" s="1"/>
  <c r="O1803" i="4"/>
  <c r="F1803" i="4"/>
  <c r="G1803" i="4" s="1"/>
  <c r="D1803" i="4"/>
  <c r="E1803" i="4" s="1"/>
  <c r="B1803" i="4"/>
  <c r="C1803" i="4" s="1"/>
  <c r="O1802" i="4"/>
  <c r="F1802" i="4"/>
  <c r="G1802" i="4" s="1"/>
  <c r="D1802" i="4"/>
  <c r="E1802" i="4" s="1"/>
  <c r="B1802" i="4"/>
  <c r="C1802" i="4" s="1"/>
  <c r="O1801" i="4"/>
  <c r="F1801" i="4"/>
  <c r="G1801" i="4" s="1"/>
  <c r="D1801" i="4"/>
  <c r="E1801" i="4" s="1"/>
  <c r="B1801" i="4"/>
  <c r="C1801" i="4" s="1"/>
  <c r="O1800" i="4"/>
  <c r="F1800" i="4"/>
  <c r="G1800" i="4" s="1"/>
  <c r="D1800" i="4"/>
  <c r="E1800" i="4" s="1"/>
  <c r="B1800" i="4"/>
  <c r="C1800" i="4" s="1"/>
  <c r="O1799" i="4"/>
  <c r="F1799" i="4"/>
  <c r="G1799" i="4" s="1"/>
  <c r="D1799" i="4"/>
  <c r="E1799" i="4" s="1"/>
  <c r="B1799" i="4"/>
  <c r="C1799" i="4" s="1"/>
  <c r="O1798" i="4"/>
  <c r="F1798" i="4"/>
  <c r="G1798" i="4" s="1"/>
  <c r="E1798" i="4"/>
  <c r="D1798" i="4"/>
  <c r="B1798" i="4"/>
  <c r="C1798" i="4" s="1"/>
  <c r="O1797" i="4"/>
  <c r="F1797" i="4"/>
  <c r="G1797" i="4" s="1"/>
  <c r="D1797" i="4"/>
  <c r="E1797" i="4" s="1"/>
  <c r="B1797" i="4"/>
  <c r="C1797" i="4" s="1"/>
  <c r="O1796" i="4"/>
  <c r="F1796" i="4"/>
  <c r="G1796" i="4" s="1"/>
  <c r="D1796" i="4"/>
  <c r="E1796" i="4" s="1"/>
  <c r="B1796" i="4"/>
  <c r="C1796" i="4" s="1"/>
  <c r="O1795" i="4"/>
  <c r="F1795" i="4"/>
  <c r="G1795" i="4" s="1"/>
  <c r="D1795" i="4"/>
  <c r="E1795" i="4" s="1"/>
  <c r="B1795" i="4"/>
  <c r="C1795" i="4" s="1"/>
  <c r="O1794" i="4"/>
  <c r="F1794" i="4"/>
  <c r="G1794" i="4" s="1"/>
  <c r="D1794" i="4"/>
  <c r="E1794" i="4" s="1"/>
  <c r="B1794" i="4"/>
  <c r="C1794" i="4" s="1"/>
  <c r="O1793" i="4"/>
  <c r="F1793" i="4"/>
  <c r="G1793" i="4" s="1"/>
  <c r="D1793" i="4"/>
  <c r="E1793" i="4" s="1"/>
  <c r="B1793" i="4"/>
  <c r="C1793" i="4" s="1"/>
  <c r="O1792" i="4"/>
  <c r="F1792" i="4"/>
  <c r="G1792" i="4" s="1"/>
  <c r="D1792" i="4"/>
  <c r="E1792" i="4" s="1"/>
  <c r="B1792" i="4"/>
  <c r="C1792" i="4" s="1"/>
  <c r="O1791" i="4"/>
  <c r="F1791" i="4"/>
  <c r="G1791" i="4" s="1"/>
  <c r="D1791" i="4"/>
  <c r="E1791" i="4" s="1"/>
  <c r="B1791" i="4"/>
  <c r="C1791" i="4" s="1"/>
  <c r="O1790" i="4"/>
  <c r="F1790" i="4"/>
  <c r="G1790" i="4" s="1"/>
  <c r="D1790" i="4"/>
  <c r="E1790" i="4" s="1"/>
  <c r="B1790" i="4"/>
  <c r="C1790" i="4" s="1"/>
  <c r="O1789" i="4"/>
  <c r="F1789" i="4"/>
  <c r="G1789" i="4" s="1"/>
  <c r="D1789" i="4"/>
  <c r="E1789" i="4" s="1"/>
  <c r="B1789" i="4"/>
  <c r="C1789" i="4" s="1"/>
  <c r="O1788" i="4"/>
  <c r="F1788" i="4"/>
  <c r="G1788" i="4" s="1"/>
  <c r="D1788" i="4"/>
  <c r="E1788" i="4" s="1"/>
  <c r="B1788" i="4"/>
  <c r="C1788" i="4" s="1"/>
  <c r="O1787" i="4"/>
  <c r="F1787" i="4"/>
  <c r="G1787" i="4" s="1"/>
  <c r="D1787" i="4"/>
  <c r="E1787" i="4" s="1"/>
  <c r="B1787" i="4"/>
  <c r="C1787" i="4" s="1"/>
  <c r="O1786" i="4"/>
  <c r="F1786" i="4"/>
  <c r="G1786" i="4" s="1"/>
  <c r="D1786" i="4"/>
  <c r="E1786" i="4" s="1"/>
  <c r="B1786" i="4"/>
  <c r="C1786" i="4" s="1"/>
  <c r="O1785" i="4"/>
  <c r="F1785" i="4"/>
  <c r="G1785" i="4" s="1"/>
  <c r="D1785" i="4"/>
  <c r="E1785" i="4" s="1"/>
  <c r="B1785" i="4"/>
  <c r="C1785" i="4" s="1"/>
  <c r="O1784" i="4"/>
  <c r="F1784" i="4"/>
  <c r="G1784" i="4" s="1"/>
  <c r="D1784" i="4"/>
  <c r="E1784" i="4" s="1"/>
  <c r="B1784" i="4"/>
  <c r="C1784" i="4" s="1"/>
  <c r="O1783" i="4"/>
  <c r="F1783" i="4"/>
  <c r="G1783" i="4" s="1"/>
  <c r="D1783" i="4"/>
  <c r="E1783" i="4" s="1"/>
  <c r="B1783" i="4"/>
  <c r="C1783" i="4" s="1"/>
  <c r="O1782" i="4"/>
  <c r="F1782" i="4"/>
  <c r="G1782" i="4" s="1"/>
  <c r="D1782" i="4"/>
  <c r="E1782" i="4" s="1"/>
  <c r="B1782" i="4"/>
  <c r="C1782" i="4" s="1"/>
  <c r="O1781" i="4"/>
  <c r="F1781" i="4"/>
  <c r="G1781" i="4" s="1"/>
  <c r="D1781" i="4"/>
  <c r="E1781" i="4" s="1"/>
  <c r="B1781" i="4"/>
  <c r="C1781" i="4" s="1"/>
  <c r="O1780" i="4"/>
  <c r="F1780" i="4"/>
  <c r="G1780" i="4" s="1"/>
  <c r="D1780" i="4"/>
  <c r="E1780" i="4" s="1"/>
  <c r="B1780" i="4"/>
  <c r="C1780" i="4" s="1"/>
  <c r="O1779" i="4"/>
  <c r="F1779" i="4"/>
  <c r="G1779" i="4" s="1"/>
  <c r="D1779" i="4"/>
  <c r="E1779" i="4" s="1"/>
  <c r="B1779" i="4"/>
  <c r="C1779" i="4" s="1"/>
  <c r="O1778" i="4"/>
  <c r="F1778" i="4"/>
  <c r="G1778" i="4" s="1"/>
  <c r="D1778" i="4"/>
  <c r="E1778" i="4" s="1"/>
  <c r="B1778" i="4"/>
  <c r="C1778" i="4" s="1"/>
  <c r="O1777" i="4"/>
  <c r="F1777" i="4"/>
  <c r="G1777" i="4" s="1"/>
  <c r="D1777" i="4"/>
  <c r="E1777" i="4" s="1"/>
  <c r="B1777" i="4"/>
  <c r="C1777" i="4" s="1"/>
  <c r="O1776" i="4"/>
  <c r="F1776" i="4"/>
  <c r="G1776" i="4" s="1"/>
  <c r="D1776" i="4"/>
  <c r="E1776" i="4" s="1"/>
  <c r="B1776" i="4"/>
  <c r="C1776" i="4" s="1"/>
  <c r="O1775" i="4"/>
  <c r="F1775" i="4"/>
  <c r="G1775" i="4" s="1"/>
  <c r="D1775" i="4"/>
  <c r="E1775" i="4" s="1"/>
  <c r="B1775" i="4"/>
  <c r="C1775" i="4" s="1"/>
  <c r="O1774" i="4"/>
  <c r="F1774" i="4"/>
  <c r="G1774" i="4" s="1"/>
  <c r="D1774" i="4"/>
  <c r="E1774" i="4" s="1"/>
  <c r="B1774" i="4"/>
  <c r="C1774" i="4" s="1"/>
  <c r="O1773" i="4"/>
  <c r="F1773" i="4"/>
  <c r="G1773" i="4" s="1"/>
  <c r="D1773" i="4"/>
  <c r="E1773" i="4" s="1"/>
  <c r="B1773" i="4"/>
  <c r="C1773" i="4" s="1"/>
  <c r="O1772" i="4"/>
  <c r="F1772" i="4"/>
  <c r="G1772" i="4" s="1"/>
  <c r="D1772" i="4"/>
  <c r="E1772" i="4" s="1"/>
  <c r="B1772" i="4"/>
  <c r="C1772" i="4" s="1"/>
  <c r="O1771" i="4"/>
  <c r="F1771" i="4"/>
  <c r="G1771" i="4" s="1"/>
  <c r="D1771" i="4"/>
  <c r="E1771" i="4" s="1"/>
  <c r="B1771" i="4"/>
  <c r="C1771" i="4" s="1"/>
  <c r="O1770" i="4"/>
  <c r="F1770" i="4"/>
  <c r="G1770" i="4" s="1"/>
  <c r="D1770" i="4"/>
  <c r="E1770" i="4" s="1"/>
  <c r="B1770" i="4"/>
  <c r="C1770" i="4" s="1"/>
  <c r="O1769" i="4"/>
  <c r="F1769" i="4"/>
  <c r="G1769" i="4" s="1"/>
  <c r="D1769" i="4"/>
  <c r="E1769" i="4" s="1"/>
  <c r="B1769" i="4"/>
  <c r="C1769" i="4" s="1"/>
  <c r="O1768" i="4"/>
  <c r="F1768" i="4"/>
  <c r="G1768" i="4" s="1"/>
  <c r="D1768" i="4"/>
  <c r="E1768" i="4" s="1"/>
  <c r="B1768" i="4"/>
  <c r="C1768" i="4" s="1"/>
  <c r="O1767" i="4"/>
  <c r="F1767" i="4"/>
  <c r="G1767" i="4" s="1"/>
  <c r="D1767" i="4"/>
  <c r="E1767" i="4" s="1"/>
  <c r="B1767" i="4"/>
  <c r="C1767" i="4" s="1"/>
  <c r="O1766" i="4"/>
  <c r="F1766" i="4"/>
  <c r="G1766" i="4" s="1"/>
  <c r="D1766" i="4"/>
  <c r="E1766" i="4" s="1"/>
  <c r="B1766" i="4"/>
  <c r="C1766" i="4" s="1"/>
  <c r="O1765" i="4"/>
  <c r="F1765" i="4"/>
  <c r="G1765" i="4" s="1"/>
  <c r="D1765" i="4"/>
  <c r="E1765" i="4" s="1"/>
  <c r="B1765" i="4"/>
  <c r="C1765" i="4" s="1"/>
  <c r="O1764" i="4"/>
  <c r="F1764" i="4"/>
  <c r="G1764" i="4" s="1"/>
  <c r="D1764" i="4"/>
  <c r="E1764" i="4" s="1"/>
  <c r="B1764" i="4"/>
  <c r="C1764" i="4" s="1"/>
  <c r="O1763" i="4"/>
  <c r="F1763" i="4"/>
  <c r="G1763" i="4" s="1"/>
  <c r="D1763" i="4"/>
  <c r="E1763" i="4" s="1"/>
  <c r="B1763" i="4"/>
  <c r="C1763" i="4" s="1"/>
  <c r="O1762" i="4"/>
  <c r="F1762" i="4"/>
  <c r="G1762" i="4" s="1"/>
  <c r="D1762" i="4"/>
  <c r="E1762" i="4" s="1"/>
  <c r="B1762" i="4"/>
  <c r="C1762" i="4" s="1"/>
  <c r="O1761" i="4"/>
  <c r="F1761" i="4"/>
  <c r="G1761" i="4" s="1"/>
  <c r="D1761" i="4"/>
  <c r="E1761" i="4" s="1"/>
  <c r="B1761" i="4"/>
  <c r="C1761" i="4" s="1"/>
  <c r="O1760" i="4"/>
  <c r="F1760" i="4"/>
  <c r="G1760" i="4" s="1"/>
  <c r="D1760" i="4"/>
  <c r="E1760" i="4" s="1"/>
  <c r="B1760" i="4"/>
  <c r="C1760" i="4" s="1"/>
  <c r="O1759" i="4"/>
  <c r="F1759" i="4"/>
  <c r="G1759" i="4" s="1"/>
  <c r="D1759" i="4"/>
  <c r="E1759" i="4" s="1"/>
  <c r="B1759" i="4"/>
  <c r="C1759" i="4" s="1"/>
  <c r="O1758" i="4"/>
  <c r="F1758" i="4"/>
  <c r="G1758" i="4" s="1"/>
  <c r="D1758" i="4"/>
  <c r="E1758" i="4" s="1"/>
  <c r="B1758" i="4"/>
  <c r="C1758" i="4" s="1"/>
  <c r="O1757" i="4"/>
  <c r="F1757" i="4"/>
  <c r="G1757" i="4" s="1"/>
  <c r="D1757" i="4"/>
  <c r="E1757" i="4" s="1"/>
  <c r="B1757" i="4"/>
  <c r="C1757" i="4" s="1"/>
  <c r="O1756" i="4"/>
  <c r="F1756" i="4"/>
  <c r="G1756" i="4" s="1"/>
  <c r="D1756" i="4"/>
  <c r="E1756" i="4" s="1"/>
  <c r="B1756" i="4"/>
  <c r="C1756" i="4" s="1"/>
  <c r="O1755" i="4"/>
  <c r="F1755" i="4"/>
  <c r="G1755" i="4" s="1"/>
  <c r="D1755" i="4"/>
  <c r="E1755" i="4" s="1"/>
  <c r="B1755" i="4"/>
  <c r="C1755" i="4" s="1"/>
  <c r="O1754" i="4"/>
  <c r="F1754" i="4"/>
  <c r="G1754" i="4" s="1"/>
  <c r="D1754" i="4"/>
  <c r="E1754" i="4" s="1"/>
  <c r="B1754" i="4"/>
  <c r="C1754" i="4" s="1"/>
  <c r="O1753" i="4"/>
  <c r="F1753" i="4"/>
  <c r="G1753" i="4" s="1"/>
  <c r="D1753" i="4"/>
  <c r="E1753" i="4" s="1"/>
  <c r="B1753" i="4"/>
  <c r="C1753" i="4" s="1"/>
  <c r="O1752" i="4"/>
  <c r="F1752" i="4"/>
  <c r="G1752" i="4" s="1"/>
  <c r="D1752" i="4"/>
  <c r="E1752" i="4" s="1"/>
  <c r="B1752" i="4"/>
  <c r="C1752" i="4" s="1"/>
  <c r="O1751" i="4"/>
  <c r="F1751" i="4"/>
  <c r="G1751" i="4" s="1"/>
  <c r="D1751" i="4"/>
  <c r="E1751" i="4" s="1"/>
  <c r="B1751" i="4"/>
  <c r="C1751" i="4" s="1"/>
  <c r="O1750" i="4"/>
  <c r="F1750" i="4"/>
  <c r="G1750" i="4" s="1"/>
  <c r="D1750" i="4"/>
  <c r="E1750" i="4" s="1"/>
  <c r="B1750" i="4"/>
  <c r="C1750" i="4" s="1"/>
  <c r="O1749" i="4"/>
  <c r="F1749" i="4"/>
  <c r="G1749" i="4" s="1"/>
  <c r="D1749" i="4"/>
  <c r="E1749" i="4" s="1"/>
  <c r="B1749" i="4"/>
  <c r="C1749" i="4" s="1"/>
  <c r="O1748" i="4"/>
  <c r="F1748" i="4"/>
  <c r="G1748" i="4" s="1"/>
  <c r="D1748" i="4"/>
  <c r="E1748" i="4" s="1"/>
  <c r="B1748" i="4"/>
  <c r="C1748" i="4" s="1"/>
  <c r="O1747" i="4"/>
  <c r="F1747" i="4"/>
  <c r="G1747" i="4" s="1"/>
  <c r="D1747" i="4"/>
  <c r="E1747" i="4" s="1"/>
  <c r="B1747" i="4"/>
  <c r="C1747" i="4" s="1"/>
  <c r="O1746" i="4"/>
  <c r="F1746" i="4"/>
  <c r="G1746" i="4" s="1"/>
  <c r="D1746" i="4"/>
  <c r="E1746" i="4" s="1"/>
  <c r="B1746" i="4"/>
  <c r="C1746" i="4" s="1"/>
  <c r="O1745" i="4"/>
  <c r="F1745" i="4"/>
  <c r="G1745" i="4" s="1"/>
  <c r="D1745" i="4"/>
  <c r="E1745" i="4" s="1"/>
  <c r="B1745" i="4"/>
  <c r="C1745" i="4" s="1"/>
  <c r="O1744" i="4"/>
  <c r="F1744" i="4"/>
  <c r="G1744" i="4" s="1"/>
  <c r="D1744" i="4"/>
  <c r="E1744" i="4" s="1"/>
  <c r="B1744" i="4"/>
  <c r="C1744" i="4" s="1"/>
  <c r="O1743" i="4"/>
  <c r="F1743" i="4"/>
  <c r="G1743" i="4" s="1"/>
  <c r="D1743" i="4"/>
  <c r="E1743" i="4" s="1"/>
  <c r="B1743" i="4"/>
  <c r="C1743" i="4" s="1"/>
  <c r="O1742" i="4"/>
  <c r="F1742" i="4"/>
  <c r="G1742" i="4" s="1"/>
  <c r="D1742" i="4"/>
  <c r="E1742" i="4" s="1"/>
  <c r="B1742" i="4"/>
  <c r="C1742" i="4" s="1"/>
  <c r="O1741" i="4"/>
  <c r="F1741" i="4"/>
  <c r="G1741" i="4" s="1"/>
  <c r="D1741" i="4"/>
  <c r="E1741" i="4" s="1"/>
  <c r="B1741" i="4"/>
  <c r="C1741" i="4" s="1"/>
  <c r="O1740" i="4"/>
  <c r="F1740" i="4"/>
  <c r="G1740" i="4" s="1"/>
  <c r="D1740" i="4"/>
  <c r="E1740" i="4" s="1"/>
  <c r="B1740" i="4"/>
  <c r="C1740" i="4" s="1"/>
  <c r="O1739" i="4"/>
  <c r="F1739" i="4"/>
  <c r="G1739" i="4" s="1"/>
  <c r="D1739" i="4"/>
  <c r="E1739" i="4" s="1"/>
  <c r="B1739" i="4"/>
  <c r="C1739" i="4" s="1"/>
  <c r="O1738" i="4"/>
  <c r="F1738" i="4"/>
  <c r="G1738" i="4" s="1"/>
  <c r="D1738" i="4"/>
  <c r="E1738" i="4" s="1"/>
  <c r="B1738" i="4"/>
  <c r="C1738" i="4" s="1"/>
  <c r="O1737" i="4"/>
  <c r="F1737" i="4"/>
  <c r="G1737" i="4" s="1"/>
  <c r="D1737" i="4"/>
  <c r="E1737" i="4" s="1"/>
  <c r="B1737" i="4"/>
  <c r="C1737" i="4" s="1"/>
  <c r="O1736" i="4"/>
  <c r="F1736" i="4"/>
  <c r="G1736" i="4" s="1"/>
  <c r="D1736" i="4"/>
  <c r="E1736" i="4" s="1"/>
  <c r="B1736" i="4"/>
  <c r="C1736" i="4" s="1"/>
  <c r="O1735" i="4"/>
  <c r="F1735" i="4"/>
  <c r="G1735" i="4" s="1"/>
  <c r="D1735" i="4"/>
  <c r="E1735" i="4" s="1"/>
  <c r="B1735" i="4"/>
  <c r="C1735" i="4" s="1"/>
  <c r="O1734" i="4"/>
  <c r="F1734" i="4"/>
  <c r="G1734" i="4" s="1"/>
  <c r="D1734" i="4"/>
  <c r="E1734" i="4" s="1"/>
  <c r="B1734" i="4"/>
  <c r="C1734" i="4" s="1"/>
  <c r="O1733" i="4"/>
  <c r="F1733" i="4"/>
  <c r="G1733" i="4" s="1"/>
  <c r="D1733" i="4"/>
  <c r="E1733" i="4" s="1"/>
  <c r="B1733" i="4"/>
  <c r="C1733" i="4" s="1"/>
  <c r="O1732" i="4"/>
  <c r="F1732" i="4"/>
  <c r="G1732" i="4" s="1"/>
  <c r="D1732" i="4"/>
  <c r="E1732" i="4" s="1"/>
  <c r="B1732" i="4"/>
  <c r="C1732" i="4" s="1"/>
  <c r="O1731" i="4"/>
  <c r="F1731" i="4"/>
  <c r="G1731" i="4" s="1"/>
  <c r="D1731" i="4"/>
  <c r="E1731" i="4" s="1"/>
  <c r="B1731" i="4"/>
  <c r="C1731" i="4" s="1"/>
  <c r="O1730" i="4"/>
  <c r="F1730" i="4"/>
  <c r="G1730" i="4" s="1"/>
  <c r="D1730" i="4"/>
  <c r="E1730" i="4" s="1"/>
  <c r="B1730" i="4"/>
  <c r="C1730" i="4" s="1"/>
  <c r="O1729" i="4"/>
  <c r="F1729" i="4"/>
  <c r="G1729" i="4" s="1"/>
  <c r="D1729" i="4"/>
  <c r="E1729" i="4" s="1"/>
  <c r="B1729" i="4"/>
  <c r="C1729" i="4" s="1"/>
  <c r="O1728" i="4"/>
  <c r="F1728" i="4"/>
  <c r="G1728" i="4" s="1"/>
  <c r="D1728" i="4"/>
  <c r="E1728" i="4" s="1"/>
  <c r="B1728" i="4"/>
  <c r="C1728" i="4" s="1"/>
  <c r="O1727" i="4"/>
  <c r="F1727" i="4"/>
  <c r="G1727" i="4" s="1"/>
  <c r="D1727" i="4"/>
  <c r="E1727" i="4" s="1"/>
  <c r="B1727" i="4"/>
  <c r="C1727" i="4" s="1"/>
  <c r="O1726" i="4"/>
  <c r="F1726" i="4"/>
  <c r="G1726" i="4" s="1"/>
  <c r="D1726" i="4"/>
  <c r="E1726" i="4" s="1"/>
  <c r="B1726" i="4"/>
  <c r="C1726" i="4" s="1"/>
  <c r="O1725" i="4"/>
  <c r="F1725" i="4"/>
  <c r="G1725" i="4" s="1"/>
  <c r="D1725" i="4"/>
  <c r="E1725" i="4" s="1"/>
  <c r="B1725" i="4"/>
  <c r="C1725" i="4" s="1"/>
  <c r="O1724" i="4"/>
  <c r="F1724" i="4"/>
  <c r="G1724" i="4" s="1"/>
  <c r="D1724" i="4"/>
  <c r="E1724" i="4" s="1"/>
  <c r="C1724" i="4"/>
  <c r="B1724" i="4"/>
  <c r="O1723" i="4"/>
  <c r="F1723" i="4"/>
  <c r="G1723" i="4" s="1"/>
  <c r="E1723" i="4"/>
  <c r="D1723" i="4"/>
  <c r="B1723" i="4"/>
  <c r="C1723" i="4" s="1"/>
  <c r="O1722" i="4"/>
  <c r="F1722" i="4"/>
  <c r="G1722" i="4" s="1"/>
  <c r="D1722" i="4"/>
  <c r="E1722" i="4" s="1"/>
  <c r="B1722" i="4"/>
  <c r="C1722" i="4" s="1"/>
  <c r="O1721" i="4"/>
  <c r="F1721" i="4"/>
  <c r="G1721" i="4" s="1"/>
  <c r="D1721" i="4"/>
  <c r="E1721" i="4" s="1"/>
  <c r="B1721" i="4"/>
  <c r="C1721" i="4" s="1"/>
  <c r="O1720" i="4"/>
  <c r="F1720" i="4"/>
  <c r="G1720" i="4" s="1"/>
  <c r="D1720" i="4"/>
  <c r="E1720" i="4" s="1"/>
  <c r="B1720" i="4"/>
  <c r="C1720" i="4" s="1"/>
  <c r="O1719" i="4"/>
  <c r="F1719" i="4"/>
  <c r="G1719" i="4" s="1"/>
  <c r="D1719" i="4"/>
  <c r="E1719" i="4" s="1"/>
  <c r="B1719" i="4"/>
  <c r="C1719" i="4" s="1"/>
  <c r="O1718" i="4"/>
  <c r="F1718" i="4"/>
  <c r="G1718" i="4" s="1"/>
  <c r="D1718" i="4"/>
  <c r="E1718" i="4" s="1"/>
  <c r="B1718" i="4"/>
  <c r="C1718" i="4" s="1"/>
  <c r="O1717" i="4"/>
  <c r="F1717" i="4"/>
  <c r="G1717" i="4" s="1"/>
  <c r="D1717" i="4"/>
  <c r="E1717" i="4" s="1"/>
  <c r="B1717" i="4"/>
  <c r="C1717" i="4" s="1"/>
  <c r="O1716" i="4"/>
  <c r="F1716" i="4"/>
  <c r="G1716" i="4" s="1"/>
  <c r="D1716" i="4"/>
  <c r="E1716" i="4" s="1"/>
  <c r="B1716" i="4"/>
  <c r="C1716" i="4" s="1"/>
  <c r="O1715" i="4"/>
  <c r="F1715" i="4"/>
  <c r="G1715" i="4" s="1"/>
  <c r="D1715" i="4"/>
  <c r="E1715" i="4" s="1"/>
  <c r="B1715" i="4"/>
  <c r="C1715" i="4" s="1"/>
  <c r="O1714" i="4"/>
  <c r="F1714" i="4"/>
  <c r="G1714" i="4" s="1"/>
  <c r="D1714" i="4"/>
  <c r="E1714" i="4" s="1"/>
  <c r="B1714" i="4"/>
  <c r="C1714" i="4" s="1"/>
  <c r="O1713" i="4"/>
  <c r="F1713" i="4"/>
  <c r="G1713" i="4" s="1"/>
  <c r="D1713" i="4"/>
  <c r="E1713" i="4" s="1"/>
  <c r="B1713" i="4"/>
  <c r="C1713" i="4" s="1"/>
  <c r="O1712" i="4"/>
  <c r="F1712" i="4"/>
  <c r="G1712" i="4" s="1"/>
  <c r="D1712" i="4"/>
  <c r="E1712" i="4" s="1"/>
  <c r="C1712" i="4"/>
  <c r="B1712" i="4"/>
  <c r="O1711" i="4"/>
  <c r="F1711" i="4"/>
  <c r="G1711" i="4" s="1"/>
  <c r="E1711" i="4"/>
  <c r="D1711" i="4"/>
  <c r="B1711" i="4"/>
  <c r="C1711" i="4" s="1"/>
  <c r="O1710" i="4"/>
  <c r="F1710" i="4"/>
  <c r="G1710" i="4" s="1"/>
  <c r="D1710" i="4"/>
  <c r="E1710" i="4" s="1"/>
  <c r="B1710" i="4"/>
  <c r="C1710" i="4" s="1"/>
  <c r="O1709" i="4"/>
  <c r="F1709" i="4"/>
  <c r="G1709" i="4" s="1"/>
  <c r="D1709" i="4"/>
  <c r="E1709" i="4" s="1"/>
  <c r="B1709" i="4"/>
  <c r="C1709" i="4" s="1"/>
  <c r="O1708" i="4"/>
  <c r="F1708" i="4"/>
  <c r="G1708" i="4" s="1"/>
  <c r="D1708" i="4"/>
  <c r="E1708" i="4" s="1"/>
  <c r="B1708" i="4"/>
  <c r="C1708" i="4" s="1"/>
  <c r="O1707" i="4"/>
  <c r="F1707" i="4"/>
  <c r="G1707" i="4" s="1"/>
  <c r="D1707" i="4"/>
  <c r="E1707" i="4" s="1"/>
  <c r="B1707" i="4"/>
  <c r="C1707" i="4" s="1"/>
  <c r="O1706" i="4"/>
  <c r="F1706" i="4"/>
  <c r="G1706" i="4" s="1"/>
  <c r="D1706" i="4"/>
  <c r="E1706" i="4" s="1"/>
  <c r="B1706" i="4"/>
  <c r="C1706" i="4" s="1"/>
  <c r="O1705" i="4"/>
  <c r="F1705" i="4"/>
  <c r="G1705" i="4" s="1"/>
  <c r="D1705" i="4"/>
  <c r="E1705" i="4" s="1"/>
  <c r="B1705" i="4"/>
  <c r="C1705" i="4" s="1"/>
  <c r="O1704" i="4"/>
  <c r="F1704" i="4"/>
  <c r="G1704" i="4" s="1"/>
  <c r="D1704" i="4"/>
  <c r="E1704" i="4" s="1"/>
  <c r="B1704" i="4"/>
  <c r="C1704" i="4" s="1"/>
  <c r="O1703" i="4"/>
  <c r="F1703" i="4"/>
  <c r="G1703" i="4" s="1"/>
  <c r="D1703" i="4"/>
  <c r="E1703" i="4" s="1"/>
  <c r="B1703" i="4"/>
  <c r="C1703" i="4" s="1"/>
  <c r="O1702" i="4"/>
  <c r="F1702" i="4"/>
  <c r="G1702" i="4" s="1"/>
  <c r="D1702" i="4"/>
  <c r="E1702" i="4" s="1"/>
  <c r="B1702" i="4"/>
  <c r="C1702" i="4" s="1"/>
  <c r="O1701" i="4"/>
  <c r="F1701" i="4"/>
  <c r="G1701" i="4" s="1"/>
  <c r="D1701" i="4"/>
  <c r="E1701" i="4" s="1"/>
  <c r="B1701" i="4"/>
  <c r="C1701" i="4" s="1"/>
  <c r="O1700" i="4"/>
  <c r="F1700" i="4"/>
  <c r="G1700" i="4" s="1"/>
  <c r="D1700" i="4"/>
  <c r="E1700" i="4" s="1"/>
  <c r="B1700" i="4"/>
  <c r="C1700" i="4" s="1"/>
  <c r="O1699" i="4"/>
  <c r="F1699" i="4"/>
  <c r="G1699" i="4" s="1"/>
  <c r="D1699" i="4"/>
  <c r="E1699" i="4" s="1"/>
  <c r="B1699" i="4"/>
  <c r="C1699" i="4" s="1"/>
  <c r="O1698" i="4"/>
  <c r="F1698" i="4"/>
  <c r="G1698" i="4" s="1"/>
  <c r="D1698" i="4"/>
  <c r="E1698" i="4" s="1"/>
  <c r="B1698" i="4"/>
  <c r="C1698" i="4" s="1"/>
  <c r="O1697" i="4"/>
  <c r="F1697" i="4"/>
  <c r="G1697" i="4" s="1"/>
  <c r="D1697" i="4"/>
  <c r="E1697" i="4" s="1"/>
  <c r="B1697" i="4"/>
  <c r="C1697" i="4" s="1"/>
  <c r="O1696" i="4"/>
  <c r="F1696" i="4"/>
  <c r="G1696" i="4" s="1"/>
  <c r="D1696" i="4"/>
  <c r="E1696" i="4" s="1"/>
  <c r="B1696" i="4"/>
  <c r="C1696" i="4" s="1"/>
  <c r="O1695" i="4"/>
  <c r="F1695" i="4"/>
  <c r="G1695" i="4" s="1"/>
  <c r="D1695" i="4"/>
  <c r="E1695" i="4" s="1"/>
  <c r="B1695" i="4"/>
  <c r="C1695" i="4" s="1"/>
  <c r="O1694" i="4"/>
  <c r="F1694" i="4"/>
  <c r="G1694" i="4" s="1"/>
  <c r="D1694" i="4"/>
  <c r="E1694" i="4" s="1"/>
  <c r="B1694" i="4"/>
  <c r="C1694" i="4" s="1"/>
  <c r="O1693" i="4"/>
  <c r="F1693" i="4"/>
  <c r="G1693" i="4" s="1"/>
  <c r="D1693" i="4"/>
  <c r="E1693" i="4" s="1"/>
  <c r="B1693" i="4"/>
  <c r="C1693" i="4" s="1"/>
  <c r="O1692" i="4"/>
  <c r="F1692" i="4"/>
  <c r="G1692" i="4" s="1"/>
  <c r="D1692" i="4"/>
  <c r="E1692" i="4" s="1"/>
  <c r="B1692" i="4"/>
  <c r="C1692" i="4" s="1"/>
  <c r="O1691" i="4"/>
  <c r="F1691" i="4"/>
  <c r="G1691" i="4" s="1"/>
  <c r="D1691" i="4"/>
  <c r="E1691" i="4" s="1"/>
  <c r="B1691" i="4"/>
  <c r="C1691" i="4" s="1"/>
  <c r="O1690" i="4"/>
  <c r="F1690" i="4"/>
  <c r="G1690" i="4" s="1"/>
  <c r="D1690" i="4"/>
  <c r="E1690" i="4" s="1"/>
  <c r="B1690" i="4"/>
  <c r="C1690" i="4" s="1"/>
  <c r="O1689" i="4"/>
  <c r="F1689" i="4"/>
  <c r="G1689" i="4" s="1"/>
  <c r="D1689" i="4"/>
  <c r="E1689" i="4" s="1"/>
  <c r="B1689" i="4"/>
  <c r="C1689" i="4" s="1"/>
  <c r="O1688" i="4"/>
  <c r="F1688" i="4"/>
  <c r="G1688" i="4" s="1"/>
  <c r="D1688" i="4"/>
  <c r="E1688" i="4" s="1"/>
  <c r="B1688" i="4"/>
  <c r="C1688" i="4" s="1"/>
  <c r="O1687" i="4"/>
  <c r="F1687" i="4"/>
  <c r="G1687" i="4" s="1"/>
  <c r="D1687" i="4"/>
  <c r="E1687" i="4" s="1"/>
  <c r="B1687" i="4"/>
  <c r="C1687" i="4" s="1"/>
  <c r="O1686" i="4"/>
  <c r="F1686" i="4"/>
  <c r="G1686" i="4" s="1"/>
  <c r="D1686" i="4"/>
  <c r="E1686" i="4" s="1"/>
  <c r="B1686" i="4"/>
  <c r="C1686" i="4" s="1"/>
  <c r="O1685" i="4"/>
  <c r="F1685" i="4"/>
  <c r="G1685" i="4" s="1"/>
  <c r="D1685" i="4"/>
  <c r="E1685" i="4" s="1"/>
  <c r="B1685" i="4"/>
  <c r="C1685" i="4" s="1"/>
  <c r="O1684" i="4"/>
  <c r="F1684" i="4"/>
  <c r="G1684" i="4" s="1"/>
  <c r="D1684" i="4"/>
  <c r="E1684" i="4" s="1"/>
  <c r="B1684" i="4"/>
  <c r="C1684" i="4" s="1"/>
  <c r="O1683" i="4"/>
  <c r="F1683" i="4"/>
  <c r="G1683" i="4" s="1"/>
  <c r="D1683" i="4"/>
  <c r="E1683" i="4" s="1"/>
  <c r="B1683" i="4"/>
  <c r="C1683" i="4" s="1"/>
  <c r="O1682" i="4"/>
  <c r="F1682" i="4"/>
  <c r="G1682" i="4" s="1"/>
  <c r="D1682" i="4"/>
  <c r="E1682" i="4" s="1"/>
  <c r="B1682" i="4"/>
  <c r="C1682" i="4" s="1"/>
  <c r="O1681" i="4"/>
  <c r="F1681" i="4"/>
  <c r="G1681" i="4" s="1"/>
  <c r="D1681" i="4"/>
  <c r="E1681" i="4" s="1"/>
  <c r="B1681" i="4"/>
  <c r="C1681" i="4" s="1"/>
  <c r="O1680" i="4"/>
  <c r="F1680" i="4"/>
  <c r="G1680" i="4" s="1"/>
  <c r="D1680" i="4"/>
  <c r="E1680" i="4" s="1"/>
  <c r="B1680" i="4"/>
  <c r="C1680" i="4" s="1"/>
  <c r="O1679" i="4"/>
  <c r="F1679" i="4"/>
  <c r="G1679" i="4" s="1"/>
  <c r="D1679" i="4"/>
  <c r="E1679" i="4" s="1"/>
  <c r="B1679" i="4"/>
  <c r="C1679" i="4" s="1"/>
  <c r="O1678" i="4"/>
  <c r="F1678" i="4"/>
  <c r="G1678" i="4" s="1"/>
  <c r="D1678" i="4"/>
  <c r="E1678" i="4" s="1"/>
  <c r="B1678" i="4"/>
  <c r="C1678" i="4" s="1"/>
  <c r="O1677" i="4"/>
  <c r="F1677" i="4"/>
  <c r="G1677" i="4" s="1"/>
  <c r="D1677" i="4"/>
  <c r="E1677" i="4" s="1"/>
  <c r="B1677" i="4"/>
  <c r="C1677" i="4" s="1"/>
  <c r="O1676" i="4"/>
  <c r="F1676" i="4"/>
  <c r="G1676" i="4" s="1"/>
  <c r="D1676" i="4"/>
  <c r="E1676" i="4" s="1"/>
  <c r="B1676" i="4"/>
  <c r="C1676" i="4" s="1"/>
  <c r="O1675" i="4"/>
  <c r="F1675" i="4"/>
  <c r="G1675" i="4" s="1"/>
  <c r="D1675" i="4"/>
  <c r="E1675" i="4" s="1"/>
  <c r="B1675" i="4"/>
  <c r="C1675" i="4" s="1"/>
  <c r="O1674" i="4"/>
  <c r="F1674" i="4"/>
  <c r="G1674" i="4" s="1"/>
  <c r="D1674" i="4"/>
  <c r="E1674" i="4" s="1"/>
  <c r="B1674" i="4"/>
  <c r="C1674" i="4" s="1"/>
  <c r="O1673" i="4"/>
  <c r="F1673" i="4"/>
  <c r="G1673" i="4" s="1"/>
  <c r="D1673" i="4"/>
  <c r="E1673" i="4" s="1"/>
  <c r="B1673" i="4"/>
  <c r="C1673" i="4" s="1"/>
  <c r="O1672" i="4"/>
  <c r="F1672" i="4"/>
  <c r="G1672" i="4" s="1"/>
  <c r="D1672" i="4"/>
  <c r="E1672" i="4" s="1"/>
  <c r="B1672" i="4"/>
  <c r="C1672" i="4" s="1"/>
  <c r="O1671" i="4"/>
  <c r="F1671" i="4"/>
  <c r="G1671" i="4" s="1"/>
  <c r="D1671" i="4"/>
  <c r="E1671" i="4" s="1"/>
  <c r="B1671" i="4"/>
  <c r="C1671" i="4" s="1"/>
  <c r="O1670" i="4"/>
  <c r="F1670" i="4"/>
  <c r="G1670" i="4" s="1"/>
  <c r="D1670" i="4"/>
  <c r="E1670" i="4" s="1"/>
  <c r="B1670" i="4"/>
  <c r="C1670" i="4" s="1"/>
  <c r="O1669" i="4"/>
  <c r="F1669" i="4"/>
  <c r="G1669" i="4" s="1"/>
  <c r="D1669" i="4"/>
  <c r="E1669" i="4" s="1"/>
  <c r="B1669" i="4"/>
  <c r="C1669" i="4" s="1"/>
  <c r="O1668" i="4"/>
  <c r="F1668" i="4"/>
  <c r="G1668" i="4" s="1"/>
  <c r="D1668" i="4"/>
  <c r="E1668" i="4" s="1"/>
  <c r="B1668" i="4"/>
  <c r="C1668" i="4" s="1"/>
  <c r="O1667" i="4"/>
  <c r="F1667" i="4"/>
  <c r="G1667" i="4" s="1"/>
  <c r="D1667" i="4"/>
  <c r="E1667" i="4" s="1"/>
  <c r="B1667" i="4"/>
  <c r="C1667" i="4" s="1"/>
  <c r="O1666" i="4"/>
  <c r="F1666" i="4"/>
  <c r="G1666" i="4" s="1"/>
  <c r="D1666" i="4"/>
  <c r="E1666" i="4" s="1"/>
  <c r="B1666" i="4"/>
  <c r="C1666" i="4" s="1"/>
  <c r="O1665" i="4"/>
  <c r="F1665" i="4"/>
  <c r="G1665" i="4" s="1"/>
  <c r="D1665" i="4"/>
  <c r="E1665" i="4" s="1"/>
  <c r="B1665" i="4"/>
  <c r="C1665" i="4" s="1"/>
  <c r="O1664" i="4"/>
  <c r="F1664" i="4"/>
  <c r="G1664" i="4" s="1"/>
  <c r="D1664" i="4"/>
  <c r="E1664" i="4" s="1"/>
  <c r="B1664" i="4"/>
  <c r="C1664" i="4" s="1"/>
  <c r="O1663" i="4"/>
  <c r="F1663" i="4"/>
  <c r="G1663" i="4" s="1"/>
  <c r="D1663" i="4"/>
  <c r="E1663" i="4" s="1"/>
  <c r="B1663" i="4"/>
  <c r="C1663" i="4" s="1"/>
  <c r="O1662" i="4"/>
  <c r="F1662" i="4"/>
  <c r="G1662" i="4" s="1"/>
  <c r="D1662" i="4"/>
  <c r="E1662" i="4" s="1"/>
  <c r="B1662" i="4"/>
  <c r="C1662" i="4" s="1"/>
  <c r="O1661" i="4"/>
  <c r="F1661" i="4"/>
  <c r="G1661" i="4" s="1"/>
  <c r="D1661" i="4"/>
  <c r="E1661" i="4" s="1"/>
  <c r="B1661" i="4"/>
  <c r="C1661" i="4" s="1"/>
  <c r="O1660" i="4"/>
  <c r="F1660" i="4"/>
  <c r="G1660" i="4" s="1"/>
  <c r="D1660" i="4"/>
  <c r="E1660" i="4" s="1"/>
  <c r="C1660" i="4"/>
  <c r="B1660" i="4"/>
  <c r="O1659" i="4"/>
  <c r="F1659" i="4"/>
  <c r="G1659" i="4" s="1"/>
  <c r="E1659" i="4"/>
  <c r="D1659" i="4"/>
  <c r="B1659" i="4"/>
  <c r="C1659" i="4" s="1"/>
  <c r="O1658" i="4"/>
  <c r="F1658" i="4"/>
  <c r="G1658" i="4" s="1"/>
  <c r="D1658" i="4"/>
  <c r="E1658" i="4" s="1"/>
  <c r="B1658" i="4"/>
  <c r="C1658" i="4" s="1"/>
  <c r="O1657" i="4"/>
  <c r="F1657" i="4"/>
  <c r="G1657" i="4" s="1"/>
  <c r="D1657" i="4"/>
  <c r="E1657" i="4" s="1"/>
  <c r="B1657" i="4"/>
  <c r="C1657" i="4" s="1"/>
  <c r="O1656" i="4"/>
  <c r="F1656" i="4"/>
  <c r="G1656" i="4" s="1"/>
  <c r="D1656" i="4"/>
  <c r="E1656" i="4" s="1"/>
  <c r="B1656" i="4"/>
  <c r="C1656" i="4" s="1"/>
  <c r="O1655" i="4"/>
  <c r="F1655" i="4"/>
  <c r="G1655" i="4" s="1"/>
  <c r="D1655" i="4"/>
  <c r="E1655" i="4" s="1"/>
  <c r="B1655" i="4"/>
  <c r="C1655" i="4" s="1"/>
  <c r="O1654" i="4"/>
  <c r="F1654" i="4"/>
  <c r="G1654" i="4" s="1"/>
  <c r="D1654" i="4"/>
  <c r="E1654" i="4" s="1"/>
  <c r="B1654" i="4"/>
  <c r="C1654" i="4" s="1"/>
  <c r="O1653" i="4"/>
  <c r="F1653" i="4"/>
  <c r="G1653" i="4" s="1"/>
  <c r="D1653" i="4"/>
  <c r="E1653" i="4" s="1"/>
  <c r="B1653" i="4"/>
  <c r="C1653" i="4" s="1"/>
  <c r="O1652" i="4"/>
  <c r="F1652" i="4"/>
  <c r="G1652" i="4" s="1"/>
  <c r="D1652" i="4"/>
  <c r="E1652" i="4" s="1"/>
  <c r="B1652" i="4"/>
  <c r="C1652" i="4" s="1"/>
  <c r="O1651" i="4"/>
  <c r="F1651" i="4"/>
  <c r="G1651" i="4" s="1"/>
  <c r="D1651" i="4"/>
  <c r="E1651" i="4" s="1"/>
  <c r="B1651" i="4"/>
  <c r="C1651" i="4" s="1"/>
  <c r="O1650" i="4"/>
  <c r="F1650" i="4"/>
  <c r="G1650" i="4" s="1"/>
  <c r="D1650" i="4"/>
  <c r="E1650" i="4" s="1"/>
  <c r="B1650" i="4"/>
  <c r="C1650" i="4" s="1"/>
  <c r="O1649" i="4"/>
  <c r="F1649" i="4"/>
  <c r="G1649" i="4" s="1"/>
  <c r="D1649" i="4"/>
  <c r="E1649" i="4" s="1"/>
  <c r="B1649" i="4"/>
  <c r="C1649" i="4" s="1"/>
  <c r="O1648" i="4"/>
  <c r="F1648" i="4"/>
  <c r="G1648" i="4" s="1"/>
  <c r="D1648" i="4"/>
  <c r="E1648" i="4" s="1"/>
  <c r="B1648" i="4"/>
  <c r="C1648" i="4" s="1"/>
  <c r="O1647" i="4"/>
  <c r="F1647" i="4"/>
  <c r="G1647" i="4" s="1"/>
  <c r="D1647" i="4"/>
  <c r="E1647" i="4" s="1"/>
  <c r="B1647" i="4"/>
  <c r="C1647" i="4" s="1"/>
  <c r="O1646" i="4"/>
  <c r="F1646" i="4"/>
  <c r="G1646" i="4" s="1"/>
  <c r="D1646" i="4"/>
  <c r="E1646" i="4" s="1"/>
  <c r="B1646" i="4"/>
  <c r="C1646" i="4" s="1"/>
  <c r="O1645" i="4"/>
  <c r="F1645" i="4"/>
  <c r="G1645" i="4" s="1"/>
  <c r="D1645" i="4"/>
  <c r="E1645" i="4" s="1"/>
  <c r="B1645" i="4"/>
  <c r="C1645" i="4" s="1"/>
  <c r="O1644" i="4"/>
  <c r="F1644" i="4"/>
  <c r="G1644" i="4" s="1"/>
  <c r="D1644" i="4"/>
  <c r="E1644" i="4" s="1"/>
  <c r="B1644" i="4"/>
  <c r="C1644" i="4" s="1"/>
  <c r="O1643" i="4"/>
  <c r="F1643" i="4"/>
  <c r="G1643" i="4" s="1"/>
  <c r="D1643" i="4"/>
  <c r="E1643" i="4" s="1"/>
  <c r="B1643" i="4"/>
  <c r="C1643" i="4" s="1"/>
  <c r="O1642" i="4"/>
  <c r="F1642" i="4"/>
  <c r="G1642" i="4" s="1"/>
  <c r="D1642" i="4"/>
  <c r="E1642" i="4" s="1"/>
  <c r="B1642" i="4"/>
  <c r="C1642" i="4" s="1"/>
  <c r="O1641" i="4"/>
  <c r="F1641" i="4"/>
  <c r="G1641" i="4" s="1"/>
  <c r="D1641" i="4"/>
  <c r="E1641" i="4" s="1"/>
  <c r="B1641" i="4"/>
  <c r="C1641" i="4" s="1"/>
  <c r="O1640" i="4"/>
  <c r="F1640" i="4"/>
  <c r="G1640" i="4" s="1"/>
  <c r="D1640" i="4"/>
  <c r="E1640" i="4" s="1"/>
  <c r="B1640" i="4"/>
  <c r="C1640" i="4" s="1"/>
  <c r="O1639" i="4"/>
  <c r="F1639" i="4"/>
  <c r="G1639" i="4" s="1"/>
  <c r="D1639" i="4"/>
  <c r="E1639" i="4" s="1"/>
  <c r="B1639" i="4"/>
  <c r="C1639" i="4" s="1"/>
  <c r="O1638" i="4"/>
  <c r="F1638" i="4"/>
  <c r="G1638" i="4" s="1"/>
  <c r="D1638" i="4"/>
  <c r="E1638" i="4" s="1"/>
  <c r="B1638" i="4"/>
  <c r="C1638" i="4" s="1"/>
  <c r="O1637" i="4"/>
  <c r="F1637" i="4"/>
  <c r="G1637" i="4" s="1"/>
  <c r="D1637" i="4"/>
  <c r="E1637" i="4" s="1"/>
  <c r="B1637" i="4"/>
  <c r="C1637" i="4" s="1"/>
  <c r="O1636" i="4"/>
  <c r="F1636" i="4"/>
  <c r="G1636" i="4" s="1"/>
  <c r="D1636" i="4"/>
  <c r="E1636" i="4" s="1"/>
  <c r="B1636" i="4"/>
  <c r="C1636" i="4" s="1"/>
  <c r="O1635" i="4"/>
  <c r="F1635" i="4"/>
  <c r="G1635" i="4" s="1"/>
  <c r="D1635" i="4"/>
  <c r="E1635" i="4" s="1"/>
  <c r="B1635" i="4"/>
  <c r="C1635" i="4" s="1"/>
  <c r="O1634" i="4"/>
  <c r="F1634" i="4"/>
  <c r="G1634" i="4" s="1"/>
  <c r="D1634" i="4"/>
  <c r="E1634" i="4" s="1"/>
  <c r="B1634" i="4"/>
  <c r="C1634" i="4" s="1"/>
  <c r="O1633" i="4"/>
  <c r="F1633" i="4"/>
  <c r="G1633" i="4" s="1"/>
  <c r="D1633" i="4"/>
  <c r="E1633" i="4" s="1"/>
  <c r="B1633" i="4"/>
  <c r="C1633" i="4" s="1"/>
  <c r="O1632" i="4"/>
  <c r="F1632" i="4"/>
  <c r="G1632" i="4" s="1"/>
  <c r="D1632" i="4"/>
  <c r="E1632" i="4" s="1"/>
  <c r="B1632" i="4"/>
  <c r="C1632" i="4" s="1"/>
  <c r="O1631" i="4"/>
  <c r="F1631" i="4"/>
  <c r="G1631" i="4" s="1"/>
  <c r="D1631" i="4"/>
  <c r="E1631" i="4" s="1"/>
  <c r="B1631" i="4"/>
  <c r="C1631" i="4" s="1"/>
  <c r="O1630" i="4"/>
  <c r="F1630" i="4"/>
  <c r="G1630" i="4" s="1"/>
  <c r="D1630" i="4"/>
  <c r="E1630" i="4" s="1"/>
  <c r="B1630" i="4"/>
  <c r="C1630" i="4" s="1"/>
  <c r="O1629" i="4"/>
  <c r="F1629" i="4"/>
  <c r="G1629" i="4" s="1"/>
  <c r="D1629" i="4"/>
  <c r="E1629" i="4" s="1"/>
  <c r="B1629" i="4"/>
  <c r="C1629" i="4" s="1"/>
  <c r="O1628" i="4"/>
  <c r="F1628" i="4"/>
  <c r="G1628" i="4" s="1"/>
  <c r="D1628" i="4"/>
  <c r="E1628" i="4" s="1"/>
  <c r="B1628" i="4"/>
  <c r="C1628" i="4" s="1"/>
  <c r="O1627" i="4"/>
  <c r="F1627" i="4"/>
  <c r="G1627" i="4" s="1"/>
  <c r="D1627" i="4"/>
  <c r="E1627" i="4" s="1"/>
  <c r="B1627" i="4"/>
  <c r="C1627" i="4" s="1"/>
  <c r="O1626" i="4"/>
  <c r="F1626" i="4"/>
  <c r="G1626" i="4" s="1"/>
  <c r="D1626" i="4"/>
  <c r="E1626" i="4" s="1"/>
  <c r="B1626" i="4"/>
  <c r="C1626" i="4" s="1"/>
  <c r="O1625" i="4"/>
  <c r="F1625" i="4"/>
  <c r="G1625" i="4" s="1"/>
  <c r="D1625" i="4"/>
  <c r="E1625" i="4" s="1"/>
  <c r="B1625" i="4"/>
  <c r="C1625" i="4" s="1"/>
  <c r="O1624" i="4"/>
  <c r="F1624" i="4"/>
  <c r="G1624" i="4" s="1"/>
  <c r="D1624" i="4"/>
  <c r="E1624" i="4" s="1"/>
  <c r="B1624" i="4"/>
  <c r="C1624" i="4" s="1"/>
  <c r="O1623" i="4"/>
  <c r="F1623" i="4"/>
  <c r="G1623" i="4" s="1"/>
  <c r="D1623" i="4"/>
  <c r="E1623" i="4" s="1"/>
  <c r="B1623" i="4"/>
  <c r="C1623" i="4" s="1"/>
  <c r="O1622" i="4"/>
  <c r="F1622" i="4"/>
  <c r="G1622" i="4" s="1"/>
  <c r="D1622" i="4"/>
  <c r="E1622" i="4" s="1"/>
  <c r="B1622" i="4"/>
  <c r="C1622" i="4" s="1"/>
  <c r="O1621" i="4"/>
  <c r="F1621" i="4"/>
  <c r="G1621" i="4" s="1"/>
  <c r="D1621" i="4"/>
  <c r="E1621" i="4" s="1"/>
  <c r="B1621" i="4"/>
  <c r="C1621" i="4" s="1"/>
  <c r="O1620" i="4"/>
  <c r="F1620" i="4"/>
  <c r="G1620" i="4" s="1"/>
  <c r="D1620" i="4"/>
  <c r="E1620" i="4" s="1"/>
  <c r="B1620" i="4"/>
  <c r="C1620" i="4" s="1"/>
  <c r="O1619" i="4"/>
  <c r="F1619" i="4"/>
  <c r="G1619" i="4" s="1"/>
  <c r="D1619" i="4"/>
  <c r="E1619" i="4" s="1"/>
  <c r="B1619" i="4"/>
  <c r="C1619" i="4" s="1"/>
  <c r="O1618" i="4"/>
  <c r="F1618" i="4"/>
  <c r="G1618" i="4" s="1"/>
  <c r="D1618" i="4"/>
  <c r="E1618" i="4" s="1"/>
  <c r="B1618" i="4"/>
  <c r="C1618" i="4" s="1"/>
  <c r="O1617" i="4"/>
  <c r="F1617" i="4"/>
  <c r="G1617" i="4" s="1"/>
  <c r="D1617" i="4"/>
  <c r="E1617" i="4" s="1"/>
  <c r="B1617" i="4"/>
  <c r="C1617" i="4" s="1"/>
  <c r="O1616" i="4"/>
  <c r="F1616" i="4"/>
  <c r="G1616" i="4" s="1"/>
  <c r="D1616" i="4"/>
  <c r="E1616" i="4" s="1"/>
  <c r="B1616" i="4"/>
  <c r="C1616" i="4" s="1"/>
  <c r="O1615" i="4"/>
  <c r="F1615" i="4"/>
  <c r="G1615" i="4" s="1"/>
  <c r="D1615" i="4"/>
  <c r="E1615" i="4" s="1"/>
  <c r="B1615" i="4"/>
  <c r="C1615" i="4" s="1"/>
  <c r="O1614" i="4"/>
  <c r="F1614" i="4"/>
  <c r="G1614" i="4" s="1"/>
  <c r="D1614" i="4"/>
  <c r="E1614" i="4" s="1"/>
  <c r="B1614" i="4"/>
  <c r="C1614" i="4" s="1"/>
  <c r="O1613" i="4"/>
  <c r="F1613" i="4"/>
  <c r="G1613" i="4" s="1"/>
  <c r="D1613" i="4"/>
  <c r="E1613" i="4" s="1"/>
  <c r="B1613" i="4"/>
  <c r="C1613" i="4" s="1"/>
  <c r="O1612" i="4"/>
  <c r="F1612" i="4"/>
  <c r="G1612" i="4" s="1"/>
  <c r="D1612" i="4"/>
  <c r="E1612" i="4" s="1"/>
  <c r="B1612" i="4"/>
  <c r="C1612" i="4" s="1"/>
  <c r="O1611" i="4"/>
  <c r="F1611" i="4"/>
  <c r="G1611" i="4" s="1"/>
  <c r="D1611" i="4"/>
  <c r="E1611" i="4" s="1"/>
  <c r="B1611" i="4"/>
  <c r="C1611" i="4" s="1"/>
  <c r="O1610" i="4"/>
  <c r="F1610" i="4"/>
  <c r="G1610" i="4" s="1"/>
  <c r="D1610" i="4"/>
  <c r="E1610" i="4" s="1"/>
  <c r="B1610" i="4"/>
  <c r="C1610" i="4" s="1"/>
  <c r="O1609" i="4"/>
  <c r="F1609" i="4"/>
  <c r="G1609" i="4" s="1"/>
  <c r="D1609" i="4"/>
  <c r="E1609" i="4" s="1"/>
  <c r="B1609" i="4"/>
  <c r="C1609" i="4" s="1"/>
  <c r="O1608" i="4"/>
  <c r="F1608" i="4"/>
  <c r="G1608" i="4" s="1"/>
  <c r="D1608" i="4"/>
  <c r="E1608" i="4" s="1"/>
  <c r="B1608" i="4"/>
  <c r="C1608" i="4" s="1"/>
  <c r="O1607" i="4"/>
  <c r="F1607" i="4"/>
  <c r="G1607" i="4" s="1"/>
  <c r="D1607" i="4"/>
  <c r="E1607" i="4" s="1"/>
  <c r="B1607" i="4"/>
  <c r="C1607" i="4" s="1"/>
  <c r="O1606" i="4"/>
  <c r="F1606" i="4"/>
  <c r="G1606" i="4" s="1"/>
  <c r="D1606" i="4"/>
  <c r="E1606" i="4" s="1"/>
  <c r="B1606" i="4"/>
  <c r="C1606" i="4" s="1"/>
  <c r="O1605" i="4"/>
  <c r="F1605" i="4"/>
  <c r="G1605" i="4" s="1"/>
  <c r="D1605" i="4"/>
  <c r="E1605" i="4" s="1"/>
  <c r="B1605" i="4"/>
  <c r="C1605" i="4" s="1"/>
  <c r="O1604" i="4"/>
  <c r="F1604" i="4"/>
  <c r="G1604" i="4" s="1"/>
  <c r="D1604" i="4"/>
  <c r="E1604" i="4" s="1"/>
  <c r="B1604" i="4"/>
  <c r="C1604" i="4" s="1"/>
  <c r="O1603" i="4"/>
  <c r="F1603" i="4"/>
  <c r="G1603" i="4" s="1"/>
  <c r="D1603" i="4"/>
  <c r="E1603" i="4" s="1"/>
  <c r="B1603" i="4"/>
  <c r="C1603" i="4" s="1"/>
  <c r="O1602" i="4"/>
  <c r="F1602" i="4"/>
  <c r="G1602" i="4" s="1"/>
  <c r="D1602" i="4"/>
  <c r="E1602" i="4" s="1"/>
  <c r="B1602" i="4"/>
  <c r="C1602" i="4" s="1"/>
  <c r="O1601" i="4"/>
  <c r="F1601" i="4"/>
  <c r="G1601" i="4" s="1"/>
  <c r="D1601" i="4"/>
  <c r="E1601" i="4" s="1"/>
  <c r="B1601" i="4"/>
  <c r="C1601" i="4" s="1"/>
  <c r="O1600" i="4"/>
  <c r="F1600" i="4"/>
  <c r="G1600" i="4" s="1"/>
  <c r="D1600" i="4"/>
  <c r="E1600" i="4" s="1"/>
  <c r="B1600" i="4"/>
  <c r="C1600" i="4" s="1"/>
  <c r="O1599" i="4"/>
  <c r="F1599" i="4"/>
  <c r="G1599" i="4" s="1"/>
  <c r="D1599" i="4"/>
  <c r="E1599" i="4" s="1"/>
  <c r="B1599" i="4"/>
  <c r="C1599" i="4" s="1"/>
  <c r="O1598" i="4"/>
  <c r="F1598" i="4"/>
  <c r="G1598" i="4" s="1"/>
  <c r="D1598" i="4"/>
  <c r="E1598" i="4" s="1"/>
  <c r="B1598" i="4"/>
  <c r="C1598" i="4" s="1"/>
  <c r="O1597" i="4"/>
  <c r="F1597" i="4"/>
  <c r="G1597" i="4" s="1"/>
  <c r="D1597" i="4"/>
  <c r="E1597" i="4" s="1"/>
  <c r="B1597" i="4"/>
  <c r="C1597" i="4" s="1"/>
  <c r="O1596" i="4"/>
  <c r="F1596" i="4"/>
  <c r="G1596" i="4" s="1"/>
  <c r="D1596" i="4"/>
  <c r="E1596" i="4" s="1"/>
  <c r="B1596" i="4"/>
  <c r="C1596" i="4" s="1"/>
  <c r="O1595" i="4"/>
  <c r="F1595" i="4"/>
  <c r="G1595" i="4" s="1"/>
  <c r="D1595" i="4"/>
  <c r="E1595" i="4" s="1"/>
  <c r="B1595" i="4"/>
  <c r="C1595" i="4" s="1"/>
  <c r="O1594" i="4"/>
  <c r="F1594" i="4"/>
  <c r="G1594" i="4" s="1"/>
  <c r="D1594" i="4"/>
  <c r="E1594" i="4" s="1"/>
  <c r="B1594" i="4"/>
  <c r="C1594" i="4" s="1"/>
  <c r="O1593" i="4"/>
  <c r="F1593" i="4"/>
  <c r="G1593" i="4" s="1"/>
  <c r="D1593" i="4"/>
  <c r="E1593" i="4" s="1"/>
  <c r="B1593" i="4"/>
  <c r="C1593" i="4" s="1"/>
  <c r="O1592" i="4"/>
  <c r="F1592" i="4"/>
  <c r="G1592" i="4" s="1"/>
  <c r="D1592" i="4"/>
  <c r="E1592" i="4" s="1"/>
  <c r="B1592" i="4"/>
  <c r="C1592" i="4" s="1"/>
  <c r="O1591" i="4"/>
  <c r="F1591" i="4"/>
  <c r="G1591" i="4" s="1"/>
  <c r="D1591" i="4"/>
  <c r="E1591" i="4" s="1"/>
  <c r="B1591" i="4"/>
  <c r="C1591" i="4" s="1"/>
  <c r="O1590" i="4"/>
  <c r="F1590" i="4"/>
  <c r="G1590" i="4" s="1"/>
  <c r="D1590" i="4"/>
  <c r="E1590" i="4" s="1"/>
  <c r="B1590" i="4"/>
  <c r="C1590" i="4" s="1"/>
  <c r="O1589" i="4"/>
  <c r="F1589" i="4"/>
  <c r="G1589" i="4" s="1"/>
  <c r="D1589" i="4"/>
  <c r="E1589" i="4" s="1"/>
  <c r="B1589" i="4"/>
  <c r="C1589" i="4" s="1"/>
  <c r="O1588" i="4"/>
  <c r="F1588" i="4"/>
  <c r="G1588" i="4" s="1"/>
  <c r="D1588" i="4"/>
  <c r="E1588" i="4" s="1"/>
  <c r="B1588" i="4"/>
  <c r="C1588" i="4" s="1"/>
  <c r="O1587" i="4"/>
  <c r="F1587" i="4"/>
  <c r="G1587" i="4" s="1"/>
  <c r="D1587" i="4"/>
  <c r="E1587" i="4" s="1"/>
  <c r="B1587" i="4"/>
  <c r="C1587" i="4" s="1"/>
  <c r="O1586" i="4"/>
  <c r="F1586" i="4"/>
  <c r="G1586" i="4" s="1"/>
  <c r="D1586" i="4"/>
  <c r="E1586" i="4" s="1"/>
  <c r="B1586" i="4"/>
  <c r="C1586" i="4" s="1"/>
  <c r="O1585" i="4"/>
  <c r="F1585" i="4"/>
  <c r="G1585" i="4" s="1"/>
  <c r="D1585" i="4"/>
  <c r="E1585" i="4" s="1"/>
  <c r="B1585" i="4"/>
  <c r="C1585" i="4" s="1"/>
  <c r="O1584" i="4"/>
  <c r="F1584" i="4"/>
  <c r="G1584" i="4" s="1"/>
  <c r="D1584" i="4"/>
  <c r="E1584" i="4" s="1"/>
  <c r="B1584" i="4"/>
  <c r="C1584" i="4" s="1"/>
  <c r="O1583" i="4"/>
  <c r="F1583" i="4"/>
  <c r="G1583" i="4" s="1"/>
  <c r="D1583" i="4"/>
  <c r="E1583" i="4" s="1"/>
  <c r="B1583" i="4"/>
  <c r="C1583" i="4" s="1"/>
  <c r="O1582" i="4"/>
  <c r="F1582" i="4"/>
  <c r="G1582" i="4" s="1"/>
  <c r="D1582" i="4"/>
  <c r="E1582" i="4" s="1"/>
  <c r="B1582" i="4"/>
  <c r="C1582" i="4" s="1"/>
  <c r="O1581" i="4"/>
  <c r="F1581" i="4"/>
  <c r="G1581" i="4" s="1"/>
  <c r="D1581" i="4"/>
  <c r="E1581" i="4" s="1"/>
  <c r="B1581" i="4"/>
  <c r="C1581" i="4" s="1"/>
  <c r="O1580" i="4"/>
  <c r="F1580" i="4"/>
  <c r="G1580" i="4" s="1"/>
  <c r="D1580" i="4"/>
  <c r="E1580" i="4" s="1"/>
  <c r="B1580" i="4"/>
  <c r="C1580" i="4" s="1"/>
  <c r="O1579" i="4"/>
  <c r="F1579" i="4"/>
  <c r="G1579" i="4" s="1"/>
  <c r="D1579" i="4"/>
  <c r="E1579" i="4" s="1"/>
  <c r="B1579" i="4"/>
  <c r="C1579" i="4" s="1"/>
  <c r="O1578" i="4"/>
  <c r="F1578" i="4"/>
  <c r="G1578" i="4" s="1"/>
  <c r="D1578" i="4"/>
  <c r="E1578" i="4" s="1"/>
  <c r="B1578" i="4"/>
  <c r="C1578" i="4" s="1"/>
  <c r="O1577" i="4"/>
  <c r="F1577" i="4"/>
  <c r="G1577" i="4" s="1"/>
  <c r="D1577" i="4"/>
  <c r="E1577" i="4" s="1"/>
  <c r="B1577" i="4"/>
  <c r="C1577" i="4" s="1"/>
  <c r="O1576" i="4"/>
  <c r="F1576" i="4"/>
  <c r="G1576" i="4" s="1"/>
  <c r="D1576" i="4"/>
  <c r="E1576" i="4" s="1"/>
  <c r="B1576" i="4"/>
  <c r="C1576" i="4" s="1"/>
  <c r="O1575" i="4"/>
  <c r="F1575" i="4"/>
  <c r="G1575" i="4" s="1"/>
  <c r="D1575" i="4"/>
  <c r="E1575" i="4" s="1"/>
  <c r="B1575" i="4"/>
  <c r="C1575" i="4" s="1"/>
  <c r="O1574" i="4"/>
  <c r="F1574" i="4"/>
  <c r="G1574" i="4" s="1"/>
  <c r="D1574" i="4"/>
  <c r="E1574" i="4" s="1"/>
  <c r="B1574" i="4"/>
  <c r="C1574" i="4" s="1"/>
  <c r="O1573" i="4"/>
  <c r="F1573" i="4"/>
  <c r="G1573" i="4" s="1"/>
  <c r="D1573" i="4"/>
  <c r="E1573" i="4" s="1"/>
  <c r="B1573" i="4"/>
  <c r="C1573" i="4" s="1"/>
  <c r="O1572" i="4"/>
  <c r="F1572" i="4"/>
  <c r="G1572" i="4" s="1"/>
  <c r="D1572" i="4"/>
  <c r="E1572" i="4" s="1"/>
  <c r="B1572" i="4"/>
  <c r="C1572" i="4" s="1"/>
  <c r="O1571" i="4"/>
  <c r="F1571" i="4"/>
  <c r="G1571" i="4" s="1"/>
  <c r="D1571" i="4"/>
  <c r="E1571" i="4" s="1"/>
  <c r="B1571" i="4"/>
  <c r="C1571" i="4" s="1"/>
  <c r="O1570" i="4"/>
  <c r="F1570" i="4"/>
  <c r="G1570" i="4" s="1"/>
  <c r="D1570" i="4"/>
  <c r="E1570" i="4" s="1"/>
  <c r="B1570" i="4"/>
  <c r="C1570" i="4" s="1"/>
  <c r="O1569" i="4"/>
  <c r="F1569" i="4"/>
  <c r="G1569" i="4" s="1"/>
  <c r="D1569" i="4"/>
  <c r="E1569" i="4" s="1"/>
  <c r="B1569" i="4"/>
  <c r="C1569" i="4" s="1"/>
  <c r="O1568" i="4"/>
  <c r="F1568" i="4"/>
  <c r="G1568" i="4" s="1"/>
  <c r="D1568" i="4"/>
  <c r="E1568" i="4" s="1"/>
  <c r="B1568" i="4"/>
  <c r="C1568" i="4" s="1"/>
  <c r="O1567" i="4"/>
  <c r="F1567" i="4"/>
  <c r="G1567" i="4" s="1"/>
  <c r="D1567" i="4"/>
  <c r="E1567" i="4" s="1"/>
  <c r="B1567" i="4"/>
  <c r="C1567" i="4" s="1"/>
  <c r="O1566" i="4"/>
  <c r="F1566" i="4"/>
  <c r="G1566" i="4" s="1"/>
  <c r="D1566" i="4"/>
  <c r="E1566" i="4" s="1"/>
  <c r="B1566" i="4"/>
  <c r="C1566" i="4" s="1"/>
  <c r="O1565" i="4"/>
  <c r="F1565" i="4"/>
  <c r="G1565" i="4" s="1"/>
  <c r="D1565" i="4"/>
  <c r="E1565" i="4" s="1"/>
  <c r="B1565" i="4"/>
  <c r="C1565" i="4" s="1"/>
  <c r="O1564" i="4"/>
  <c r="F1564" i="4"/>
  <c r="G1564" i="4" s="1"/>
  <c r="D1564" i="4"/>
  <c r="E1564" i="4" s="1"/>
  <c r="B1564" i="4"/>
  <c r="C1564" i="4" s="1"/>
  <c r="O1563" i="4"/>
  <c r="F1563" i="4"/>
  <c r="G1563" i="4" s="1"/>
  <c r="E1563" i="4"/>
  <c r="D1563" i="4"/>
  <c r="B1563" i="4"/>
  <c r="C1563" i="4" s="1"/>
  <c r="O1562" i="4"/>
  <c r="F1562" i="4"/>
  <c r="G1562" i="4" s="1"/>
  <c r="D1562" i="4"/>
  <c r="E1562" i="4" s="1"/>
  <c r="B1562" i="4"/>
  <c r="C1562" i="4" s="1"/>
  <c r="O1561" i="4"/>
  <c r="F1561" i="4"/>
  <c r="G1561" i="4" s="1"/>
  <c r="D1561" i="4"/>
  <c r="E1561" i="4" s="1"/>
  <c r="B1561" i="4"/>
  <c r="C1561" i="4" s="1"/>
  <c r="O1560" i="4"/>
  <c r="F1560" i="4"/>
  <c r="G1560" i="4" s="1"/>
  <c r="D1560" i="4"/>
  <c r="E1560" i="4" s="1"/>
  <c r="B1560" i="4"/>
  <c r="C1560" i="4" s="1"/>
  <c r="O1559" i="4"/>
  <c r="F1559" i="4"/>
  <c r="G1559" i="4" s="1"/>
  <c r="D1559" i="4"/>
  <c r="E1559" i="4" s="1"/>
  <c r="B1559" i="4"/>
  <c r="C1559" i="4" s="1"/>
  <c r="O1558" i="4"/>
  <c r="F1558" i="4"/>
  <c r="G1558" i="4" s="1"/>
  <c r="D1558" i="4"/>
  <c r="E1558" i="4" s="1"/>
  <c r="B1558" i="4"/>
  <c r="C1558" i="4" s="1"/>
  <c r="O1557" i="4"/>
  <c r="F1557" i="4"/>
  <c r="G1557" i="4" s="1"/>
  <c r="D1557" i="4"/>
  <c r="E1557" i="4" s="1"/>
  <c r="B1557" i="4"/>
  <c r="C1557" i="4" s="1"/>
  <c r="O1556" i="4"/>
  <c r="F1556" i="4"/>
  <c r="G1556" i="4" s="1"/>
  <c r="D1556" i="4"/>
  <c r="E1556" i="4" s="1"/>
  <c r="B1556" i="4"/>
  <c r="C1556" i="4" s="1"/>
  <c r="O1555" i="4"/>
  <c r="F1555" i="4"/>
  <c r="G1555" i="4" s="1"/>
  <c r="D1555" i="4"/>
  <c r="E1555" i="4" s="1"/>
  <c r="B1555" i="4"/>
  <c r="C1555" i="4" s="1"/>
  <c r="O1554" i="4"/>
  <c r="F1554" i="4"/>
  <c r="G1554" i="4" s="1"/>
  <c r="D1554" i="4"/>
  <c r="E1554" i="4" s="1"/>
  <c r="B1554" i="4"/>
  <c r="C1554" i="4" s="1"/>
  <c r="O1553" i="4"/>
  <c r="F1553" i="4"/>
  <c r="G1553" i="4" s="1"/>
  <c r="D1553" i="4"/>
  <c r="E1553" i="4" s="1"/>
  <c r="B1553" i="4"/>
  <c r="C1553" i="4" s="1"/>
  <c r="O1552" i="4"/>
  <c r="F1552" i="4"/>
  <c r="G1552" i="4" s="1"/>
  <c r="D1552" i="4"/>
  <c r="E1552" i="4" s="1"/>
  <c r="B1552" i="4"/>
  <c r="C1552" i="4" s="1"/>
  <c r="O1551" i="4"/>
  <c r="F1551" i="4"/>
  <c r="G1551" i="4" s="1"/>
  <c r="D1551" i="4"/>
  <c r="E1551" i="4" s="1"/>
  <c r="B1551" i="4"/>
  <c r="C1551" i="4" s="1"/>
  <c r="O1550" i="4"/>
  <c r="F1550" i="4"/>
  <c r="G1550" i="4" s="1"/>
  <c r="D1550" i="4"/>
  <c r="E1550" i="4" s="1"/>
  <c r="B1550" i="4"/>
  <c r="C1550" i="4" s="1"/>
  <c r="O1549" i="4"/>
  <c r="F1549" i="4"/>
  <c r="G1549" i="4" s="1"/>
  <c r="D1549" i="4"/>
  <c r="E1549" i="4" s="1"/>
  <c r="B1549" i="4"/>
  <c r="C1549" i="4" s="1"/>
  <c r="O1548" i="4"/>
  <c r="F1548" i="4"/>
  <c r="G1548" i="4" s="1"/>
  <c r="D1548" i="4"/>
  <c r="E1548" i="4" s="1"/>
  <c r="B1548" i="4"/>
  <c r="C1548" i="4" s="1"/>
  <c r="O1547" i="4"/>
  <c r="F1547" i="4"/>
  <c r="G1547" i="4" s="1"/>
  <c r="D1547" i="4"/>
  <c r="E1547" i="4" s="1"/>
  <c r="B1547" i="4"/>
  <c r="C1547" i="4" s="1"/>
  <c r="O1546" i="4"/>
  <c r="F1546" i="4"/>
  <c r="G1546" i="4" s="1"/>
  <c r="D1546" i="4"/>
  <c r="E1546" i="4" s="1"/>
  <c r="B1546" i="4"/>
  <c r="C1546" i="4" s="1"/>
  <c r="O1545" i="4"/>
  <c r="F1545" i="4"/>
  <c r="G1545" i="4" s="1"/>
  <c r="D1545" i="4"/>
  <c r="E1545" i="4" s="1"/>
  <c r="B1545" i="4"/>
  <c r="C1545" i="4" s="1"/>
  <c r="O1544" i="4"/>
  <c r="F1544" i="4"/>
  <c r="G1544" i="4" s="1"/>
  <c r="E1544" i="4"/>
  <c r="D1544" i="4"/>
  <c r="B1544" i="4"/>
  <c r="C1544" i="4" s="1"/>
  <c r="O1543" i="4"/>
  <c r="F1543" i="4"/>
  <c r="G1543" i="4" s="1"/>
  <c r="D1543" i="4"/>
  <c r="E1543" i="4" s="1"/>
  <c r="B1543" i="4"/>
  <c r="C1543" i="4" s="1"/>
  <c r="O1542" i="4"/>
  <c r="F1542" i="4"/>
  <c r="G1542" i="4" s="1"/>
  <c r="D1542" i="4"/>
  <c r="E1542" i="4" s="1"/>
  <c r="B1542" i="4"/>
  <c r="C1542" i="4" s="1"/>
  <c r="O1541" i="4"/>
  <c r="F1541" i="4"/>
  <c r="G1541" i="4" s="1"/>
  <c r="D1541" i="4"/>
  <c r="E1541" i="4" s="1"/>
  <c r="B1541" i="4"/>
  <c r="C1541" i="4" s="1"/>
  <c r="O1540" i="4"/>
  <c r="F1540" i="4"/>
  <c r="G1540" i="4" s="1"/>
  <c r="D1540" i="4"/>
  <c r="E1540" i="4" s="1"/>
  <c r="B1540" i="4"/>
  <c r="C1540" i="4" s="1"/>
  <c r="O1539" i="4"/>
  <c r="F1539" i="4"/>
  <c r="G1539" i="4" s="1"/>
  <c r="D1539" i="4"/>
  <c r="E1539" i="4" s="1"/>
  <c r="B1539" i="4"/>
  <c r="C1539" i="4" s="1"/>
  <c r="O1538" i="4"/>
  <c r="F1538" i="4"/>
  <c r="G1538" i="4" s="1"/>
  <c r="D1538" i="4"/>
  <c r="E1538" i="4" s="1"/>
  <c r="B1538" i="4"/>
  <c r="C1538" i="4" s="1"/>
  <c r="O1537" i="4"/>
  <c r="F1537" i="4"/>
  <c r="G1537" i="4" s="1"/>
  <c r="D1537" i="4"/>
  <c r="E1537" i="4" s="1"/>
  <c r="B1537" i="4"/>
  <c r="C1537" i="4" s="1"/>
  <c r="O1536" i="4"/>
  <c r="F1536" i="4"/>
  <c r="G1536" i="4" s="1"/>
  <c r="D1536" i="4"/>
  <c r="E1536" i="4" s="1"/>
  <c r="B1536" i="4"/>
  <c r="C1536" i="4" s="1"/>
  <c r="O1535" i="4"/>
  <c r="F1535" i="4"/>
  <c r="G1535" i="4" s="1"/>
  <c r="D1535" i="4"/>
  <c r="E1535" i="4" s="1"/>
  <c r="B1535" i="4"/>
  <c r="C1535" i="4" s="1"/>
  <c r="O1534" i="4"/>
  <c r="F1534" i="4"/>
  <c r="G1534" i="4" s="1"/>
  <c r="D1534" i="4"/>
  <c r="E1534" i="4" s="1"/>
  <c r="B1534" i="4"/>
  <c r="C1534" i="4" s="1"/>
  <c r="O1533" i="4"/>
  <c r="F1533" i="4"/>
  <c r="G1533" i="4" s="1"/>
  <c r="D1533" i="4"/>
  <c r="E1533" i="4" s="1"/>
  <c r="B1533" i="4"/>
  <c r="C1533" i="4" s="1"/>
  <c r="O1532" i="4"/>
  <c r="F1532" i="4"/>
  <c r="G1532" i="4" s="1"/>
  <c r="D1532" i="4"/>
  <c r="E1532" i="4" s="1"/>
  <c r="B1532" i="4"/>
  <c r="C1532" i="4" s="1"/>
  <c r="O1531" i="4"/>
  <c r="F1531" i="4"/>
  <c r="G1531" i="4" s="1"/>
  <c r="D1531" i="4"/>
  <c r="E1531" i="4" s="1"/>
  <c r="B1531" i="4"/>
  <c r="C1531" i="4" s="1"/>
  <c r="O1530" i="4"/>
  <c r="F1530" i="4"/>
  <c r="G1530" i="4" s="1"/>
  <c r="D1530" i="4"/>
  <c r="E1530" i="4" s="1"/>
  <c r="B1530" i="4"/>
  <c r="C1530" i="4" s="1"/>
  <c r="O1529" i="4"/>
  <c r="F1529" i="4"/>
  <c r="G1529" i="4" s="1"/>
  <c r="D1529" i="4"/>
  <c r="E1529" i="4" s="1"/>
  <c r="B1529" i="4"/>
  <c r="C1529" i="4" s="1"/>
  <c r="O1528" i="4"/>
  <c r="F1528" i="4"/>
  <c r="G1528" i="4" s="1"/>
  <c r="D1528" i="4"/>
  <c r="E1528" i="4" s="1"/>
  <c r="B1528" i="4"/>
  <c r="C1528" i="4" s="1"/>
  <c r="O1527" i="4"/>
  <c r="F1527" i="4"/>
  <c r="G1527" i="4" s="1"/>
  <c r="D1527" i="4"/>
  <c r="E1527" i="4" s="1"/>
  <c r="B1527" i="4"/>
  <c r="C1527" i="4" s="1"/>
  <c r="O1526" i="4"/>
  <c r="F1526" i="4"/>
  <c r="G1526" i="4" s="1"/>
  <c r="D1526" i="4"/>
  <c r="E1526" i="4" s="1"/>
  <c r="B1526" i="4"/>
  <c r="C1526" i="4" s="1"/>
  <c r="O1525" i="4"/>
  <c r="F1525" i="4"/>
  <c r="G1525" i="4" s="1"/>
  <c r="D1525" i="4"/>
  <c r="E1525" i="4" s="1"/>
  <c r="B1525" i="4"/>
  <c r="C1525" i="4" s="1"/>
  <c r="O1524" i="4"/>
  <c r="F1524" i="4"/>
  <c r="G1524" i="4" s="1"/>
  <c r="D1524" i="4"/>
  <c r="E1524" i="4" s="1"/>
  <c r="B1524" i="4"/>
  <c r="C1524" i="4" s="1"/>
  <c r="O1523" i="4"/>
  <c r="F1523" i="4"/>
  <c r="G1523" i="4" s="1"/>
  <c r="D1523" i="4"/>
  <c r="E1523" i="4" s="1"/>
  <c r="B1523" i="4"/>
  <c r="C1523" i="4" s="1"/>
  <c r="O1522" i="4"/>
  <c r="F1522" i="4"/>
  <c r="G1522" i="4" s="1"/>
  <c r="D1522" i="4"/>
  <c r="E1522" i="4" s="1"/>
  <c r="B1522" i="4"/>
  <c r="C1522" i="4" s="1"/>
  <c r="O1521" i="4"/>
  <c r="F1521" i="4"/>
  <c r="G1521" i="4" s="1"/>
  <c r="D1521" i="4"/>
  <c r="E1521" i="4" s="1"/>
  <c r="B1521" i="4"/>
  <c r="C1521" i="4" s="1"/>
  <c r="O1520" i="4"/>
  <c r="F1520" i="4"/>
  <c r="G1520" i="4" s="1"/>
  <c r="D1520" i="4"/>
  <c r="E1520" i="4" s="1"/>
  <c r="B1520" i="4"/>
  <c r="C1520" i="4" s="1"/>
  <c r="O1519" i="4"/>
  <c r="F1519" i="4"/>
  <c r="G1519" i="4" s="1"/>
  <c r="D1519" i="4"/>
  <c r="E1519" i="4" s="1"/>
  <c r="B1519" i="4"/>
  <c r="C1519" i="4" s="1"/>
  <c r="O1518" i="4"/>
  <c r="F1518" i="4"/>
  <c r="G1518" i="4" s="1"/>
  <c r="D1518" i="4"/>
  <c r="E1518" i="4" s="1"/>
  <c r="C1518" i="4"/>
  <c r="B1518" i="4"/>
  <c r="O1517" i="4"/>
  <c r="F1517" i="4"/>
  <c r="G1517" i="4" s="1"/>
  <c r="D1517" i="4"/>
  <c r="E1517" i="4" s="1"/>
  <c r="B1517" i="4"/>
  <c r="C1517" i="4" s="1"/>
  <c r="O1516" i="4"/>
  <c r="F1516" i="4"/>
  <c r="G1516" i="4" s="1"/>
  <c r="D1516" i="4"/>
  <c r="E1516" i="4" s="1"/>
  <c r="B1516" i="4"/>
  <c r="C1516" i="4" s="1"/>
  <c r="O1515" i="4"/>
  <c r="F1515" i="4"/>
  <c r="G1515" i="4" s="1"/>
  <c r="D1515" i="4"/>
  <c r="E1515" i="4" s="1"/>
  <c r="B1515" i="4"/>
  <c r="C1515" i="4" s="1"/>
  <c r="O1514" i="4"/>
  <c r="F1514" i="4"/>
  <c r="G1514" i="4" s="1"/>
  <c r="D1514" i="4"/>
  <c r="E1514" i="4" s="1"/>
  <c r="B1514" i="4"/>
  <c r="C1514" i="4" s="1"/>
  <c r="O1513" i="4"/>
  <c r="F1513" i="4"/>
  <c r="G1513" i="4" s="1"/>
  <c r="D1513" i="4"/>
  <c r="E1513" i="4" s="1"/>
  <c r="B1513" i="4"/>
  <c r="C1513" i="4" s="1"/>
  <c r="O1512" i="4"/>
  <c r="F1512" i="4"/>
  <c r="G1512" i="4" s="1"/>
  <c r="D1512" i="4"/>
  <c r="E1512" i="4" s="1"/>
  <c r="B1512" i="4"/>
  <c r="C1512" i="4" s="1"/>
  <c r="O1511" i="4"/>
  <c r="F1511" i="4"/>
  <c r="G1511" i="4" s="1"/>
  <c r="D1511" i="4"/>
  <c r="E1511" i="4" s="1"/>
  <c r="B1511" i="4"/>
  <c r="C1511" i="4" s="1"/>
  <c r="O1510" i="4"/>
  <c r="F1510" i="4"/>
  <c r="G1510" i="4" s="1"/>
  <c r="D1510" i="4"/>
  <c r="E1510" i="4" s="1"/>
  <c r="B1510" i="4"/>
  <c r="C1510" i="4" s="1"/>
  <c r="O1509" i="4"/>
  <c r="F1509" i="4"/>
  <c r="G1509" i="4" s="1"/>
  <c r="D1509" i="4"/>
  <c r="E1509" i="4" s="1"/>
  <c r="B1509" i="4"/>
  <c r="C1509" i="4" s="1"/>
  <c r="O1508" i="4"/>
  <c r="F1508" i="4"/>
  <c r="G1508" i="4" s="1"/>
  <c r="D1508" i="4"/>
  <c r="E1508" i="4" s="1"/>
  <c r="B1508" i="4"/>
  <c r="C1508" i="4" s="1"/>
  <c r="O1507" i="4"/>
  <c r="F1507" i="4"/>
  <c r="G1507" i="4" s="1"/>
  <c r="D1507" i="4"/>
  <c r="E1507" i="4" s="1"/>
  <c r="B1507" i="4"/>
  <c r="C1507" i="4" s="1"/>
  <c r="O1506" i="4"/>
  <c r="F1506" i="4"/>
  <c r="G1506" i="4" s="1"/>
  <c r="D1506" i="4"/>
  <c r="E1506" i="4" s="1"/>
  <c r="B1506" i="4"/>
  <c r="C1506" i="4" s="1"/>
  <c r="O1505" i="4"/>
  <c r="F1505" i="4"/>
  <c r="G1505" i="4" s="1"/>
  <c r="D1505" i="4"/>
  <c r="E1505" i="4" s="1"/>
  <c r="B1505" i="4"/>
  <c r="C1505" i="4" s="1"/>
  <c r="O1504" i="4"/>
  <c r="F1504" i="4"/>
  <c r="G1504" i="4" s="1"/>
  <c r="D1504" i="4"/>
  <c r="E1504" i="4" s="1"/>
  <c r="B1504" i="4"/>
  <c r="C1504" i="4" s="1"/>
  <c r="O1503" i="4"/>
  <c r="F1503" i="4"/>
  <c r="G1503" i="4" s="1"/>
  <c r="D1503" i="4"/>
  <c r="E1503" i="4" s="1"/>
  <c r="B1503" i="4"/>
  <c r="C1503" i="4" s="1"/>
  <c r="O1502" i="4"/>
  <c r="F1502" i="4"/>
  <c r="G1502" i="4" s="1"/>
  <c r="D1502" i="4"/>
  <c r="E1502" i="4" s="1"/>
  <c r="B1502" i="4"/>
  <c r="C1502" i="4" s="1"/>
  <c r="O1501" i="4"/>
  <c r="F1501" i="4"/>
  <c r="G1501" i="4" s="1"/>
  <c r="D1501" i="4"/>
  <c r="E1501" i="4" s="1"/>
  <c r="B1501" i="4"/>
  <c r="C1501" i="4" s="1"/>
  <c r="O1500" i="4"/>
  <c r="F1500" i="4"/>
  <c r="G1500" i="4" s="1"/>
  <c r="D1500" i="4"/>
  <c r="E1500" i="4" s="1"/>
  <c r="B1500" i="4"/>
  <c r="C1500" i="4" s="1"/>
  <c r="O1499" i="4"/>
  <c r="F1499" i="4"/>
  <c r="G1499" i="4" s="1"/>
  <c r="D1499" i="4"/>
  <c r="E1499" i="4" s="1"/>
  <c r="B1499" i="4"/>
  <c r="C1499" i="4" s="1"/>
  <c r="O1498" i="4"/>
  <c r="F1498" i="4"/>
  <c r="G1498" i="4" s="1"/>
  <c r="D1498" i="4"/>
  <c r="E1498" i="4" s="1"/>
  <c r="B1498" i="4"/>
  <c r="C1498" i="4" s="1"/>
  <c r="O1497" i="4"/>
  <c r="F1497" i="4"/>
  <c r="G1497" i="4" s="1"/>
  <c r="D1497" i="4"/>
  <c r="E1497" i="4" s="1"/>
  <c r="B1497" i="4"/>
  <c r="C1497" i="4" s="1"/>
  <c r="O1496" i="4"/>
  <c r="F1496" i="4"/>
  <c r="G1496" i="4" s="1"/>
  <c r="D1496" i="4"/>
  <c r="E1496" i="4" s="1"/>
  <c r="B1496" i="4"/>
  <c r="C1496" i="4" s="1"/>
  <c r="O1495" i="4"/>
  <c r="F1495" i="4"/>
  <c r="G1495" i="4" s="1"/>
  <c r="D1495" i="4"/>
  <c r="E1495" i="4" s="1"/>
  <c r="B1495" i="4"/>
  <c r="C1495" i="4" s="1"/>
  <c r="O1494" i="4"/>
  <c r="F1494" i="4"/>
  <c r="G1494" i="4" s="1"/>
  <c r="D1494" i="4"/>
  <c r="E1494" i="4" s="1"/>
  <c r="B1494" i="4"/>
  <c r="C1494" i="4" s="1"/>
  <c r="O1493" i="4"/>
  <c r="F1493" i="4"/>
  <c r="G1493" i="4" s="1"/>
  <c r="D1493" i="4"/>
  <c r="E1493" i="4" s="1"/>
  <c r="B1493" i="4"/>
  <c r="C1493" i="4" s="1"/>
  <c r="O1492" i="4"/>
  <c r="F1492" i="4"/>
  <c r="G1492" i="4" s="1"/>
  <c r="D1492" i="4"/>
  <c r="E1492" i="4" s="1"/>
  <c r="B1492" i="4"/>
  <c r="C1492" i="4" s="1"/>
  <c r="O1491" i="4"/>
  <c r="F1491" i="4"/>
  <c r="G1491" i="4" s="1"/>
  <c r="D1491" i="4"/>
  <c r="E1491" i="4" s="1"/>
  <c r="B1491" i="4"/>
  <c r="C1491" i="4" s="1"/>
  <c r="O1490" i="4"/>
  <c r="F1490" i="4"/>
  <c r="G1490" i="4" s="1"/>
  <c r="D1490" i="4"/>
  <c r="E1490" i="4" s="1"/>
  <c r="B1490" i="4"/>
  <c r="C1490" i="4" s="1"/>
  <c r="O1489" i="4"/>
  <c r="F1489" i="4"/>
  <c r="G1489" i="4" s="1"/>
  <c r="D1489" i="4"/>
  <c r="E1489" i="4" s="1"/>
  <c r="B1489" i="4"/>
  <c r="C1489" i="4" s="1"/>
  <c r="O1488" i="4"/>
  <c r="F1488" i="4"/>
  <c r="G1488" i="4" s="1"/>
  <c r="D1488" i="4"/>
  <c r="E1488" i="4" s="1"/>
  <c r="B1488" i="4"/>
  <c r="C1488" i="4" s="1"/>
  <c r="O1487" i="4"/>
  <c r="F1487" i="4"/>
  <c r="G1487" i="4" s="1"/>
  <c r="D1487" i="4"/>
  <c r="E1487" i="4" s="1"/>
  <c r="C1487" i="4"/>
  <c r="B1487" i="4"/>
  <c r="O1486" i="4"/>
  <c r="F1486" i="4"/>
  <c r="G1486" i="4" s="1"/>
  <c r="D1486" i="4"/>
  <c r="E1486" i="4" s="1"/>
  <c r="B1486" i="4"/>
  <c r="C1486" i="4" s="1"/>
  <c r="O1485" i="4"/>
  <c r="F1485" i="4"/>
  <c r="G1485" i="4" s="1"/>
  <c r="D1485" i="4"/>
  <c r="E1485" i="4" s="1"/>
  <c r="B1485" i="4"/>
  <c r="C1485" i="4" s="1"/>
  <c r="O1484" i="4"/>
  <c r="F1484" i="4"/>
  <c r="G1484" i="4" s="1"/>
  <c r="D1484" i="4"/>
  <c r="E1484" i="4" s="1"/>
  <c r="B1484" i="4"/>
  <c r="C1484" i="4" s="1"/>
  <c r="O1483" i="4"/>
  <c r="F1483" i="4"/>
  <c r="G1483" i="4" s="1"/>
  <c r="D1483" i="4"/>
  <c r="E1483" i="4" s="1"/>
  <c r="B1483" i="4"/>
  <c r="C1483" i="4" s="1"/>
  <c r="O1482" i="4"/>
  <c r="F1482" i="4"/>
  <c r="G1482" i="4" s="1"/>
  <c r="D1482" i="4"/>
  <c r="E1482" i="4" s="1"/>
  <c r="B1482" i="4"/>
  <c r="C1482" i="4" s="1"/>
  <c r="O1481" i="4"/>
  <c r="F1481" i="4"/>
  <c r="G1481" i="4" s="1"/>
  <c r="D1481" i="4"/>
  <c r="E1481" i="4" s="1"/>
  <c r="B1481" i="4"/>
  <c r="C1481" i="4" s="1"/>
  <c r="O1480" i="4"/>
  <c r="F1480" i="4"/>
  <c r="G1480" i="4" s="1"/>
  <c r="E1480" i="4"/>
  <c r="D1480" i="4"/>
  <c r="B1480" i="4"/>
  <c r="C1480" i="4" s="1"/>
  <c r="O1479" i="4"/>
  <c r="F1479" i="4"/>
  <c r="G1479" i="4" s="1"/>
  <c r="D1479" i="4"/>
  <c r="E1479" i="4" s="1"/>
  <c r="B1479" i="4"/>
  <c r="C1479" i="4" s="1"/>
  <c r="O1478" i="4"/>
  <c r="F1478" i="4"/>
  <c r="G1478" i="4" s="1"/>
  <c r="D1478" i="4"/>
  <c r="E1478" i="4" s="1"/>
  <c r="B1478" i="4"/>
  <c r="C1478" i="4" s="1"/>
  <c r="O1477" i="4"/>
  <c r="F1477" i="4"/>
  <c r="G1477" i="4" s="1"/>
  <c r="D1477" i="4"/>
  <c r="E1477" i="4" s="1"/>
  <c r="B1477" i="4"/>
  <c r="C1477" i="4" s="1"/>
  <c r="O1476" i="4"/>
  <c r="F1476" i="4"/>
  <c r="G1476" i="4" s="1"/>
  <c r="D1476" i="4"/>
  <c r="E1476" i="4" s="1"/>
  <c r="B1476" i="4"/>
  <c r="C1476" i="4" s="1"/>
  <c r="O1475" i="4"/>
  <c r="F1475" i="4"/>
  <c r="G1475" i="4" s="1"/>
  <c r="D1475" i="4"/>
  <c r="E1475" i="4" s="1"/>
  <c r="B1475" i="4"/>
  <c r="C1475" i="4" s="1"/>
  <c r="O1474" i="4"/>
  <c r="F1474" i="4"/>
  <c r="G1474" i="4" s="1"/>
  <c r="D1474" i="4"/>
  <c r="E1474" i="4" s="1"/>
  <c r="B1474" i="4"/>
  <c r="C1474" i="4" s="1"/>
  <c r="O1473" i="4"/>
  <c r="F1473" i="4"/>
  <c r="G1473" i="4" s="1"/>
  <c r="D1473" i="4"/>
  <c r="E1473" i="4" s="1"/>
  <c r="B1473" i="4"/>
  <c r="C1473" i="4" s="1"/>
  <c r="O1472" i="4"/>
  <c r="F1472" i="4"/>
  <c r="G1472" i="4" s="1"/>
  <c r="D1472" i="4"/>
  <c r="E1472" i="4" s="1"/>
  <c r="B1472" i="4"/>
  <c r="C1472" i="4" s="1"/>
  <c r="O1471" i="4"/>
  <c r="F1471" i="4"/>
  <c r="G1471" i="4" s="1"/>
  <c r="D1471" i="4"/>
  <c r="E1471" i="4" s="1"/>
  <c r="B1471" i="4"/>
  <c r="C1471" i="4" s="1"/>
  <c r="O1470" i="4"/>
  <c r="F1470" i="4"/>
  <c r="G1470" i="4" s="1"/>
  <c r="D1470" i="4"/>
  <c r="E1470" i="4" s="1"/>
  <c r="B1470" i="4"/>
  <c r="C1470" i="4" s="1"/>
  <c r="O1469" i="4"/>
  <c r="F1469" i="4"/>
  <c r="G1469" i="4" s="1"/>
  <c r="D1469" i="4"/>
  <c r="E1469" i="4" s="1"/>
  <c r="B1469" i="4"/>
  <c r="C1469" i="4" s="1"/>
  <c r="O1468" i="4"/>
  <c r="F1468" i="4"/>
  <c r="G1468" i="4" s="1"/>
  <c r="D1468" i="4"/>
  <c r="E1468" i="4" s="1"/>
  <c r="B1468" i="4"/>
  <c r="C1468" i="4" s="1"/>
  <c r="O1467" i="4"/>
  <c r="F1467" i="4"/>
  <c r="G1467" i="4" s="1"/>
  <c r="D1467" i="4"/>
  <c r="E1467" i="4" s="1"/>
  <c r="B1467" i="4"/>
  <c r="C1467" i="4" s="1"/>
  <c r="O1466" i="4"/>
  <c r="F1466" i="4"/>
  <c r="G1466" i="4" s="1"/>
  <c r="D1466" i="4"/>
  <c r="E1466" i="4" s="1"/>
  <c r="B1466" i="4"/>
  <c r="C1466" i="4" s="1"/>
  <c r="O1465" i="4"/>
  <c r="F1465" i="4"/>
  <c r="G1465" i="4" s="1"/>
  <c r="D1465" i="4"/>
  <c r="E1465" i="4" s="1"/>
  <c r="B1465" i="4"/>
  <c r="C1465" i="4" s="1"/>
  <c r="O1464" i="4"/>
  <c r="F1464" i="4"/>
  <c r="G1464" i="4" s="1"/>
  <c r="D1464" i="4"/>
  <c r="E1464" i="4" s="1"/>
  <c r="B1464" i="4"/>
  <c r="C1464" i="4" s="1"/>
  <c r="O1463" i="4"/>
  <c r="F1463" i="4"/>
  <c r="G1463" i="4" s="1"/>
  <c r="D1463" i="4"/>
  <c r="E1463" i="4" s="1"/>
  <c r="B1463" i="4"/>
  <c r="C1463" i="4" s="1"/>
  <c r="O1462" i="4"/>
  <c r="F1462" i="4"/>
  <c r="G1462" i="4" s="1"/>
  <c r="D1462" i="4"/>
  <c r="E1462" i="4" s="1"/>
  <c r="B1462" i="4"/>
  <c r="C1462" i="4" s="1"/>
  <c r="O1461" i="4"/>
  <c r="F1461" i="4"/>
  <c r="G1461" i="4" s="1"/>
  <c r="D1461" i="4"/>
  <c r="E1461" i="4" s="1"/>
  <c r="B1461" i="4"/>
  <c r="C1461" i="4" s="1"/>
  <c r="O1460" i="4"/>
  <c r="F1460" i="4"/>
  <c r="G1460" i="4" s="1"/>
  <c r="D1460" i="4"/>
  <c r="E1460" i="4" s="1"/>
  <c r="B1460" i="4"/>
  <c r="C1460" i="4" s="1"/>
  <c r="O1459" i="4"/>
  <c r="F1459" i="4"/>
  <c r="G1459" i="4" s="1"/>
  <c r="D1459" i="4"/>
  <c r="E1459" i="4" s="1"/>
  <c r="B1459" i="4"/>
  <c r="C1459" i="4" s="1"/>
  <c r="O1458" i="4"/>
  <c r="F1458" i="4"/>
  <c r="G1458" i="4" s="1"/>
  <c r="D1458" i="4"/>
  <c r="E1458" i="4" s="1"/>
  <c r="B1458" i="4"/>
  <c r="C1458" i="4" s="1"/>
  <c r="O1457" i="4"/>
  <c r="F1457" i="4"/>
  <c r="G1457" i="4" s="1"/>
  <c r="D1457" i="4"/>
  <c r="E1457" i="4" s="1"/>
  <c r="B1457" i="4"/>
  <c r="C1457" i="4" s="1"/>
  <c r="O1456" i="4"/>
  <c r="F1456" i="4"/>
  <c r="G1456" i="4" s="1"/>
  <c r="D1456" i="4"/>
  <c r="E1456" i="4" s="1"/>
  <c r="B1456" i="4"/>
  <c r="C1456" i="4" s="1"/>
  <c r="O1455" i="4"/>
  <c r="F1455" i="4"/>
  <c r="G1455" i="4" s="1"/>
  <c r="D1455" i="4"/>
  <c r="E1455" i="4" s="1"/>
  <c r="B1455" i="4"/>
  <c r="C1455" i="4" s="1"/>
  <c r="O1454" i="4"/>
  <c r="F1454" i="4"/>
  <c r="G1454" i="4" s="1"/>
  <c r="D1454" i="4"/>
  <c r="E1454" i="4" s="1"/>
  <c r="B1454" i="4"/>
  <c r="C1454" i="4" s="1"/>
  <c r="O1453" i="4"/>
  <c r="F1453" i="4"/>
  <c r="G1453" i="4" s="1"/>
  <c r="D1453" i="4"/>
  <c r="E1453" i="4" s="1"/>
  <c r="B1453" i="4"/>
  <c r="C1453" i="4" s="1"/>
  <c r="O1452" i="4"/>
  <c r="F1452" i="4"/>
  <c r="G1452" i="4" s="1"/>
  <c r="D1452" i="4"/>
  <c r="E1452" i="4" s="1"/>
  <c r="B1452" i="4"/>
  <c r="C1452" i="4" s="1"/>
  <c r="O1451" i="4"/>
  <c r="F1451" i="4"/>
  <c r="G1451" i="4" s="1"/>
  <c r="D1451" i="4"/>
  <c r="E1451" i="4" s="1"/>
  <c r="B1451" i="4"/>
  <c r="C1451" i="4" s="1"/>
  <c r="O1450" i="4"/>
  <c r="F1450" i="4"/>
  <c r="G1450" i="4" s="1"/>
  <c r="D1450" i="4"/>
  <c r="E1450" i="4" s="1"/>
  <c r="B1450" i="4"/>
  <c r="C1450" i="4" s="1"/>
  <c r="O1449" i="4"/>
  <c r="F1449" i="4"/>
  <c r="G1449" i="4" s="1"/>
  <c r="D1449" i="4"/>
  <c r="E1449" i="4" s="1"/>
  <c r="B1449" i="4"/>
  <c r="C1449" i="4" s="1"/>
  <c r="O1448" i="4"/>
  <c r="F1448" i="4"/>
  <c r="G1448" i="4" s="1"/>
  <c r="D1448" i="4"/>
  <c r="E1448" i="4" s="1"/>
  <c r="B1448" i="4"/>
  <c r="C1448" i="4" s="1"/>
  <c r="O1447" i="4"/>
  <c r="F1447" i="4"/>
  <c r="G1447" i="4" s="1"/>
  <c r="D1447" i="4"/>
  <c r="E1447" i="4" s="1"/>
  <c r="B1447" i="4"/>
  <c r="C1447" i="4" s="1"/>
  <c r="O1446" i="4"/>
  <c r="F1446" i="4"/>
  <c r="G1446" i="4" s="1"/>
  <c r="D1446" i="4"/>
  <c r="E1446" i="4" s="1"/>
  <c r="B1446" i="4"/>
  <c r="C1446" i="4" s="1"/>
  <c r="O1445" i="4"/>
  <c r="F1445" i="4"/>
  <c r="G1445" i="4" s="1"/>
  <c r="D1445" i="4"/>
  <c r="E1445" i="4" s="1"/>
  <c r="B1445" i="4"/>
  <c r="C1445" i="4" s="1"/>
  <c r="O1444" i="4"/>
  <c r="F1444" i="4"/>
  <c r="G1444" i="4" s="1"/>
  <c r="D1444" i="4"/>
  <c r="E1444" i="4" s="1"/>
  <c r="B1444" i="4"/>
  <c r="C1444" i="4" s="1"/>
  <c r="O1443" i="4"/>
  <c r="F1443" i="4"/>
  <c r="G1443" i="4" s="1"/>
  <c r="D1443" i="4"/>
  <c r="E1443" i="4" s="1"/>
  <c r="B1443" i="4"/>
  <c r="C1443" i="4" s="1"/>
  <c r="O1442" i="4"/>
  <c r="F1442" i="4"/>
  <c r="G1442" i="4" s="1"/>
  <c r="D1442" i="4"/>
  <c r="E1442" i="4" s="1"/>
  <c r="C1442" i="4"/>
  <c r="B1442" i="4"/>
  <c r="O1441" i="4"/>
  <c r="F1441" i="4"/>
  <c r="G1441" i="4" s="1"/>
  <c r="D1441" i="4"/>
  <c r="E1441" i="4" s="1"/>
  <c r="B1441" i="4"/>
  <c r="C1441" i="4" s="1"/>
  <c r="O1440" i="4"/>
  <c r="F1440" i="4"/>
  <c r="G1440" i="4" s="1"/>
  <c r="D1440" i="4"/>
  <c r="E1440" i="4" s="1"/>
  <c r="B1440" i="4"/>
  <c r="C1440" i="4" s="1"/>
  <c r="O1439" i="4"/>
  <c r="F1439" i="4"/>
  <c r="G1439" i="4" s="1"/>
  <c r="D1439" i="4"/>
  <c r="E1439" i="4" s="1"/>
  <c r="B1439" i="4"/>
  <c r="C1439" i="4" s="1"/>
  <c r="O1438" i="4"/>
  <c r="F1438" i="4"/>
  <c r="G1438" i="4" s="1"/>
  <c r="D1438" i="4"/>
  <c r="E1438" i="4" s="1"/>
  <c r="B1438" i="4"/>
  <c r="C1438" i="4" s="1"/>
  <c r="O1437" i="4"/>
  <c r="F1437" i="4"/>
  <c r="G1437" i="4" s="1"/>
  <c r="D1437" i="4"/>
  <c r="E1437" i="4" s="1"/>
  <c r="B1437" i="4"/>
  <c r="C1437" i="4" s="1"/>
  <c r="O1436" i="4"/>
  <c r="F1436" i="4"/>
  <c r="G1436" i="4" s="1"/>
  <c r="D1436" i="4"/>
  <c r="E1436" i="4" s="1"/>
  <c r="B1436" i="4"/>
  <c r="C1436" i="4" s="1"/>
  <c r="O1435" i="4"/>
  <c r="F1435" i="4"/>
  <c r="G1435" i="4" s="1"/>
  <c r="D1435" i="4"/>
  <c r="E1435" i="4" s="1"/>
  <c r="B1435" i="4"/>
  <c r="C1435" i="4" s="1"/>
  <c r="O1434" i="4"/>
  <c r="F1434" i="4"/>
  <c r="G1434" i="4" s="1"/>
  <c r="D1434" i="4"/>
  <c r="E1434" i="4" s="1"/>
  <c r="B1434" i="4"/>
  <c r="C1434" i="4" s="1"/>
  <c r="O1433" i="4"/>
  <c r="F1433" i="4"/>
  <c r="G1433" i="4" s="1"/>
  <c r="D1433" i="4"/>
  <c r="E1433" i="4" s="1"/>
  <c r="B1433" i="4"/>
  <c r="C1433" i="4" s="1"/>
  <c r="O1432" i="4"/>
  <c r="F1432" i="4"/>
  <c r="G1432" i="4" s="1"/>
  <c r="D1432" i="4"/>
  <c r="E1432" i="4" s="1"/>
  <c r="B1432" i="4"/>
  <c r="C1432" i="4" s="1"/>
  <c r="O1431" i="4"/>
  <c r="F1431" i="4"/>
  <c r="G1431" i="4" s="1"/>
  <c r="D1431" i="4"/>
  <c r="E1431" i="4" s="1"/>
  <c r="B1431" i="4"/>
  <c r="C1431" i="4" s="1"/>
  <c r="O1430" i="4"/>
  <c r="F1430" i="4"/>
  <c r="G1430" i="4" s="1"/>
  <c r="D1430" i="4"/>
  <c r="E1430" i="4" s="1"/>
  <c r="B1430" i="4"/>
  <c r="C1430" i="4" s="1"/>
  <c r="O1429" i="4"/>
  <c r="F1429" i="4"/>
  <c r="G1429" i="4" s="1"/>
  <c r="D1429" i="4"/>
  <c r="E1429" i="4" s="1"/>
  <c r="B1429" i="4"/>
  <c r="C1429" i="4" s="1"/>
  <c r="O1428" i="4"/>
  <c r="F1428" i="4"/>
  <c r="G1428" i="4" s="1"/>
  <c r="D1428" i="4"/>
  <c r="E1428" i="4" s="1"/>
  <c r="B1428" i="4"/>
  <c r="C1428" i="4" s="1"/>
  <c r="O1427" i="4"/>
  <c r="F1427" i="4"/>
  <c r="G1427" i="4" s="1"/>
  <c r="D1427" i="4"/>
  <c r="E1427" i="4" s="1"/>
  <c r="B1427" i="4"/>
  <c r="C1427" i="4" s="1"/>
  <c r="O1426" i="4"/>
  <c r="F1426" i="4"/>
  <c r="G1426" i="4" s="1"/>
  <c r="D1426" i="4"/>
  <c r="E1426" i="4" s="1"/>
  <c r="B1426" i="4"/>
  <c r="C1426" i="4" s="1"/>
  <c r="O1425" i="4"/>
  <c r="F1425" i="4"/>
  <c r="G1425" i="4" s="1"/>
  <c r="D1425" i="4"/>
  <c r="E1425" i="4" s="1"/>
  <c r="B1425" i="4"/>
  <c r="C1425" i="4" s="1"/>
  <c r="O1424" i="4"/>
  <c r="F1424" i="4"/>
  <c r="G1424" i="4" s="1"/>
  <c r="D1424" i="4"/>
  <c r="E1424" i="4" s="1"/>
  <c r="B1424" i="4"/>
  <c r="C1424" i="4" s="1"/>
  <c r="O1423" i="4"/>
  <c r="F1423" i="4"/>
  <c r="G1423" i="4" s="1"/>
  <c r="D1423" i="4"/>
  <c r="E1423" i="4" s="1"/>
  <c r="B1423" i="4"/>
  <c r="C1423" i="4" s="1"/>
  <c r="O1422" i="4"/>
  <c r="F1422" i="4"/>
  <c r="G1422" i="4" s="1"/>
  <c r="D1422" i="4"/>
  <c r="E1422" i="4" s="1"/>
  <c r="B1422" i="4"/>
  <c r="C1422" i="4" s="1"/>
  <c r="O1421" i="4"/>
  <c r="F1421" i="4"/>
  <c r="G1421" i="4" s="1"/>
  <c r="D1421" i="4"/>
  <c r="E1421" i="4" s="1"/>
  <c r="B1421" i="4"/>
  <c r="C1421" i="4" s="1"/>
  <c r="O1420" i="4"/>
  <c r="F1420" i="4"/>
  <c r="G1420" i="4" s="1"/>
  <c r="D1420" i="4"/>
  <c r="E1420" i="4" s="1"/>
  <c r="B1420" i="4"/>
  <c r="C1420" i="4" s="1"/>
  <c r="O1419" i="4"/>
  <c r="F1419" i="4"/>
  <c r="G1419" i="4" s="1"/>
  <c r="D1419" i="4"/>
  <c r="E1419" i="4" s="1"/>
  <c r="B1419" i="4"/>
  <c r="C1419" i="4" s="1"/>
  <c r="O1418" i="4"/>
  <c r="F1418" i="4"/>
  <c r="G1418" i="4" s="1"/>
  <c r="D1418" i="4"/>
  <c r="E1418" i="4" s="1"/>
  <c r="B1418" i="4"/>
  <c r="C1418" i="4" s="1"/>
  <c r="O1417" i="4"/>
  <c r="F1417" i="4"/>
  <c r="G1417" i="4" s="1"/>
  <c r="D1417" i="4"/>
  <c r="E1417" i="4" s="1"/>
  <c r="B1417" i="4"/>
  <c r="C1417" i="4" s="1"/>
  <c r="O1416" i="4"/>
  <c r="F1416" i="4"/>
  <c r="G1416" i="4" s="1"/>
  <c r="D1416" i="4"/>
  <c r="E1416" i="4" s="1"/>
  <c r="B1416" i="4"/>
  <c r="C1416" i="4" s="1"/>
  <c r="O1415" i="4"/>
  <c r="F1415" i="4"/>
  <c r="G1415" i="4" s="1"/>
  <c r="D1415" i="4"/>
  <c r="E1415" i="4" s="1"/>
  <c r="B1415" i="4"/>
  <c r="C1415" i="4" s="1"/>
  <c r="O1414" i="4"/>
  <c r="F1414" i="4"/>
  <c r="G1414" i="4" s="1"/>
  <c r="D1414" i="4"/>
  <c r="E1414" i="4" s="1"/>
  <c r="B1414" i="4"/>
  <c r="C1414" i="4" s="1"/>
  <c r="O1413" i="4"/>
  <c r="F1413" i="4"/>
  <c r="G1413" i="4" s="1"/>
  <c r="D1413" i="4"/>
  <c r="E1413" i="4" s="1"/>
  <c r="B1413" i="4"/>
  <c r="C1413" i="4" s="1"/>
  <c r="O1412" i="4"/>
  <c r="F1412" i="4"/>
  <c r="G1412" i="4" s="1"/>
  <c r="D1412" i="4"/>
  <c r="E1412" i="4" s="1"/>
  <c r="B1412" i="4"/>
  <c r="C1412" i="4" s="1"/>
  <c r="O1411" i="4"/>
  <c r="F1411" i="4"/>
  <c r="G1411" i="4" s="1"/>
  <c r="D1411" i="4"/>
  <c r="E1411" i="4" s="1"/>
  <c r="B1411" i="4"/>
  <c r="C1411" i="4" s="1"/>
  <c r="O1410" i="4"/>
  <c r="F1410" i="4"/>
  <c r="G1410" i="4" s="1"/>
  <c r="D1410" i="4"/>
  <c r="E1410" i="4" s="1"/>
  <c r="B1410" i="4"/>
  <c r="C1410" i="4" s="1"/>
  <c r="O1409" i="4"/>
  <c r="F1409" i="4"/>
  <c r="G1409" i="4" s="1"/>
  <c r="D1409" i="4"/>
  <c r="E1409" i="4" s="1"/>
  <c r="B1409" i="4"/>
  <c r="C1409" i="4" s="1"/>
  <c r="O1408" i="4"/>
  <c r="F1408" i="4"/>
  <c r="G1408" i="4" s="1"/>
  <c r="D1408" i="4"/>
  <c r="E1408" i="4" s="1"/>
  <c r="B1408" i="4"/>
  <c r="C1408" i="4" s="1"/>
  <c r="O1407" i="4"/>
  <c r="F1407" i="4"/>
  <c r="G1407" i="4" s="1"/>
  <c r="D1407" i="4"/>
  <c r="E1407" i="4" s="1"/>
  <c r="B1407" i="4"/>
  <c r="C1407" i="4" s="1"/>
  <c r="O1406" i="4"/>
  <c r="F1406" i="4"/>
  <c r="G1406" i="4" s="1"/>
  <c r="D1406" i="4"/>
  <c r="E1406" i="4" s="1"/>
  <c r="B1406" i="4"/>
  <c r="C1406" i="4" s="1"/>
  <c r="O1405" i="4"/>
  <c r="F1405" i="4"/>
  <c r="G1405" i="4" s="1"/>
  <c r="D1405" i="4"/>
  <c r="E1405" i="4" s="1"/>
  <c r="B1405" i="4"/>
  <c r="C1405" i="4" s="1"/>
  <c r="O1404" i="4"/>
  <c r="F1404" i="4"/>
  <c r="G1404" i="4" s="1"/>
  <c r="D1404" i="4"/>
  <c r="E1404" i="4" s="1"/>
  <c r="B1404" i="4"/>
  <c r="C1404" i="4" s="1"/>
  <c r="O1403" i="4"/>
  <c r="F1403" i="4"/>
  <c r="G1403" i="4" s="1"/>
  <c r="D1403" i="4"/>
  <c r="E1403" i="4" s="1"/>
  <c r="B1403" i="4"/>
  <c r="C1403" i="4" s="1"/>
  <c r="O1402" i="4"/>
  <c r="F1402" i="4"/>
  <c r="G1402" i="4" s="1"/>
  <c r="D1402" i="4"/>
  <c r="E1402" i="4" s="1"/>
  <c r="B1402" i="4"/>
  <c r="C1402" i="4" s="1"/>
  <c r="O1401" i="4"/>
  <c r="F1401" i="4"/>
  <c r="G1401" i="4" s="1"/>
  <c r="D1401" i="4"/>
  <c r="E1401" i="4" s="1"/>
  <c r="B1401" i="4"/>
  <c r="C1401" i="4" s="1"/>
  <c r="O1400" i="4"/>
  <c r="F1400" i="4"/>
  <c r="G1400" i="4" s="1"/>
  <c r="D1400" i="4"/>
  <c r="E1400" i="4" s="1"/>
  <c r="B1400" i="4"/>
  <c r="C1400" i="4" s="1"/>
  <c r="O1399" i="4"/>
  <c r="F1399" i="4"/>
  <c r="G1399" i="4" s="1"/>
  <c r="D1399" i="4"/>
  <c r="E1399" i="4" s="1"/>
  <c r="B1399" i="4"/>
  <c r="C1399" i="4" s="1"/>
  <c r="O1398" i="4"/>
  <c r="F1398" i="4"/>
  <c r="G1398" i="4" s="1"/>
  <c r="D1398" i="4"/>
  <c r="E1398" i="4" s="1"/>
  <c r="B1398" i="4"/>
  <c r="C1398" i="4" s="1"/>
  <c r="O1397" i="4"/>
  <c r="F1397" i="4"/>
  <c r="G1397" i="4" s="1"/>
  <c r="D1397" i="4"/>
  <c r="E1397" i="4" s="1"/>
  <c r="B1397" i="4"/>
  <c r="C1397" i="4" s="1"/>
  <c r="O1396" i="4"/>
  <c r="F1396" i="4"/>
  <c r="G1396" i="4" s="1"/>
  <c r="D1396" i="4"/>
  <c r="E1396" i="4" s="1"/>
  <c r="B1396" i="4"/>
  <c r="C1396" i="4" s="1"/>
  <c r="O1395" i="4"/>
  <c r="F1395" i="4"/>
  <c r="G1395" i="4" s="1"/>
  <c r="D1395" i="4"/>
  <c r="E1395" i="4" s="1"/>
  <c r="C1395" i="4"/>
  <c r="B1395" i="4"/>
  <c r="O1394" i="4"/>
  <c r="F1394" i="4"/>
  <c r="G1394" i="4" s="1"/>
  <c r="D1394" i="4"/>
  <c r="E1394" i="4" s="1"/>
  <c r="B1394" i="4"/>
  <c r="C1394" i="4" s="1"/>
  <c r="O1393" i="4"/>
  <c r="F1393" i="4"/>
  <c r="G1393" i="4" s="1"/>
  <c r="D1393" i="4"/>
  <c r="E1393" i="4" s="1"/>
  <c r="B1393" i="4"/>
  <c r="C1393" i="4" s="1"/>
  <c r="O1392" i="4"/>
  <c r="F1392" i="4"/>
  <c r="G1392" i="4" s="1"/>
  <c r="E1392" i="4"/>
  <c r="D1392" i="4"/>
  <c r="B1392" i="4"/>
  <c r="C1392" i="4" s="1"/>
  <c r="O1391" i="4"/>
  <c r="F1391" i="4"/>
  <c r="G1391" i="4" s="1"/>
  <c r="D1391" i="4"/>
  <c r="E1391" i="4" s="1"/>
  <c r="B1391" i="4"/>
  <c r="C1391" i="4" s="1"/>
  <c r="O1390" i="4"/>
  <c r="F1390" i="4"/>
  <c r="G1390" i="4" s="1"/>
  <c r="D1390" i="4"/>
  <c r="E1390" i="4" s="1"/>
  <c r="B1390" i="4"/>
  <c r="C1390" i="4" s="1"/>
  <c r="O1389" i="4"/>
  <c r="F1389" i="4"/>
  <c r="G1389" i="4" s="1"/>
  <c r="D1389" i="4"/>
  <c r="E1389" i="4" s="1"/>
  <c r="B1389" i="4"/>
  <c r="C1389" i="4" s="1"/>
  <c r="O1388" i="4"/>
  <c r="F1388" i="4"/>
  <c r="G1388" i="4" s="1"/>
  <c r="D1388" i="4"/>
  <c r="E1388" i="4" s="1"/>
  <c r="B1388" i="4"/>
  <c r="C1388" i="4" s="1"/>
  <c r="O1387" i="4"/>
  <c r="F1387" i="4"/>
  <c r="G1387" i="4" s="1"/>
  <c r="D1387" i="4"/>
  <c r="E1387" i="4" s="1"/>
  <c r="B1387" i="4"/>
  <c r="C1387" i="4" s="1"/>
  <c r="O1386" i="4"/>
  <c r="F1386" i="4"/>
  <c r="G1386" i="4" s="1"/>
  <c r="D1386" i="4"/>
  <c r="E1386" i="4" s="1"/>
  <c r="B1386" i="4"/>
  <c r="C1386" i="4" s="1"/>
  <c r="O1385" i="4"/>
  <c r="F1385" i="4"/>
  <c r="G1385" i="4" s="1"/>
  <c r="D1385" i="4"/>
  <c r="E1385" i="4" s="1"/>
  <c r="B1385" i="4"/>
  <c r="C1385" i="4" s="1"/>
  <c r="O1384" i="4"/>
  <c r="F1384" i="4"/>
  <c r="G1384" i="4" s="1"/>
  <c r="D1384" i="4"/>
  <c r="E1384" i="4" s="1"/>
  <c r="B1384" i="4"/>
  <c r="C1384" i="4" s="1"/>
  <c r="O1383" i="4"/>
  <c r="F1383" i="4"/>
  <c r="G1383" i="4" s="1"/>
  <c r="D1383" i="4"/>
  <c r="E1383" i="4" s="1"/>
  <c r="B1383" i="4"/>
  <c r="C1383" i="4" s="1"/>
  <c r="O1382" i="4"/>
  <c r="F1382" i="4"/>
  <c r="G1382" i="4" s="1"/>
  <c r="D1382" i="4"/>
  <c r="E1382" i="4" s="1"/>
  <c r="B1382" i="4"/>
  <c r="C1382" i="4" s="1"/>
  <c r="O1381" i="4"/>
  <c r="F1381" i="4"/>
  <c r="G1381" i="4" s="1"/>
  <c r="D1381" i="4"/>
  <c r="E1381" i="4" s="1"/>
  <c r="B1381" i="4"/>
  <c r="C1381" i="4" s="1"/>
  <c r="O1380" i="4"/>
  <c r="F1380" i="4"/>
  <c r="G1380" i="4" s="1"/>
  <c r="D1380" i="4"/>
  <c r="E1380" i="4" s="1"/>
  <c r="B1380" i="4"/>
  <c r="C1380" i="4" s="1"/>
  <c r="O1379" i="4"/>
  <c r="F1379" i="4"/>
  <c r="G1379" i="4" s="1"/>
  <c r="D1379" i="4"/>
  <c r="E1379" i="4" s="1"/>
  <c r="B1379" i="4"/>
  <c r="C1379" i="4" s="1"/>
  <c r="O1378" i="4"/>
  <c r="F1378" i="4"/>
  <c r="G1378" i="4" s="1"/>
  <c r="D1378" i="4"/>
  <c r="E1378" i="4" s="1"/>
  <c r="B1378" i="4"/>
  <c r="C1378" i="4" s="1"/>
  <c r="O1377" i="4"/>
  <c r="F1377" i="4"/>
  <c r="G1377" i="4" s="1"/>
  <c r="D1377" i="4"/>
  <c r="E1377" i="4" s="1"/>
  <c r="B1377" i="4"/>
  <c r="C1377" i="4" s="1"/>
  <c r="O1376" i="4"/>
  <c r="F1376" i="4"/>
  <c r="G1376" i="4" s="1"/>
  <c r="D1376" i="4"/>
  <c r="E1376" i="4" s="1"/>
  <c r="B1376" i="4"/>
  <c r="C1376" i="4" s="1"/>
  <c r="O1375" i="4"/>
  <c r="F1375" i="4"/>
  <c r="G1375" i="4" s="1"/>
  <c r="D1375" i="4"/>
  <c r="E1375" i="4" s="1"/>
  <c r="B1375" i="4"/>
  <c r="C1375" i="4" s="1"/>
  <c r="O1374" i="4"/>
  <c r="F1374" i="4"/>
  <c r="G1374" i="4" s="1"/>
  <c r="D1374" i="4"/>
  <c r="E1374" i="4" s="1"/>
  <c r="B1374" i="4"/>
  <c r="C1374" i="4" s="1"/>
  <c r="O1373" i="4"/>
  <c r="F1373" i="4"/>
  <c r="G1373" i="4" s="1"/>
  <c r="D1373" i="4"/>
  <c r="E1373" i="4" s="1"/>
  <c r="B1373" i="4"/>
  <c r="C1373" i="4" s="1"/>
  <c r="O1372" i="4"/>
  <c r="F1372" i="4"/>
  <c r="G1372" i="4" s="1"/>
  <c r="D1372" i="4"/>
  <c r="E1372" i="4" s="1"/>
  <c r="B1372" i="4"/>
  <c r="C1372" i="4" s="1"/>
  <c r="O1371" i="4"/>
  <c r="F1371" i="4"/>
  <c r="G1371" i="4" s="1"/>
  <c r="D1371" i="4"/>
  <c r="E1371" i="4" s="1"/>
  <c r="B1371" i="4"/>
  <c r="C1371" i="4" s="1"/>
  <c r="O1370" i="4"/>
  <c r="F1370" i="4"/>
  <c r="G1370" i="4" s="1"/>
  <c r="D1370" i="4"/>
  <c r="E1370" i="4" s="1"/>
  <c r="B1370" i="4"/>
  <c r="C1370" i="4" s="1"/>
  <c r="O1369" i="4"/>
  <c r="F1369" i="4"/>
  <c r="G1369" i="4" s="1"/>
  <c r="D1369" i="4"/>
  <c r="E1369" i="4" s="1"/>
  <c r="B1369" i="4"/>
  <c r="C1369" i="4" s="1"/>
  <c r="O1368" i="4"/>
  <c r="F1368" i="4"/>
  <c r="G1368" i="4" s="1"/>
  <c r="D1368" i="4"/>
  <c r="E1368" i="4" s="1"/>
  <c r="B1368" i="4"/>
  <c r="C1368" i="4" s="1"/>
  <c r="O1367" i="4"/>
  <c r="F1367" i="4"/>
  <c r="G1367" i="4" s="1"/>
  <c r="D1367" i="4"/>
  <c r="E1367" i="4" s="1"/>
  <c r="B1367" i="4"/>
  <c r="C1367" i="4" s="1"/>
  <c r="O1366" i="4"/>
  <c r="F1366" i="4"/>
  <c r="G1366" i="4" s="1"/>
  <c r="D1366" i="4"/>
  <c r="E1366" i="4" s="1"/>
  <c r="B1366" i="4"/>
  <c r="C1366" i="4" s="1"/>
  <c r="O1365" i="4"/>
  <c r="F1365" i="4"/>
  <c r="G1365" i="4" s="1"/>
  <c r="D1365" i="4"/>
  <c r="E1365" i="4" s="1"/>
  <c r="B1365" i="4"/>
  <c r="C1365" i="4" s="1"/>
  <c r="O1364" i="4"/>
  <c r="F1364" i="4"/>
  <c r="G1364" i="4" s="1"/>
  <c r="D1364" i="4"/>
  <c r="E1364" i="4" s="1"/>
  <c r="B1364" i="4"/>
  <c r="C1364" i="4" s="1"/>
  <c r="O1363" i="4"/>
  <c r="F1363" i="4"/>
  <c r="G1363" i="4" s="1"/>
  <c r="D1363" i="4"/>
  <c r="E1363" i="4" s="1"/>
  <c r="B1363" i="4"/>
  <c r="C1363" i="4" s="1"/>
  <c r="O1362" i="4"/>
  <c r="F1362" i="4"/>
  <c r="G1362" i="4" s="1"/>
  <c r="D1362" i="4"/>
  <c r="E1362" i="4" s="1"/>
  <c r="B1362" i="4"/>
  <c r="C1362" i="4" s="1"/>
  <c r="O1361" i="4"/>
  <c r="F1361" i="4"/>
  <c r="G1361" i="4" s="1"/>
  <c r="D1361" i="4"/>
  <c r="E1361" i="4" s="1"/>
  <c r="B1361" i="4"/>
  <c r="C1361" i="4" s="1"/>
  <c r="O1360" i="4"/>
  <c r="F1360" i="4"/>
  <c r="G1360" i="4" s="1"/>
  <c r="D1360" i="4"/>
  <c r="E1360" i="4" s="1"/>
  <c r="B1360" i="4"/>
  <c r="C1360" i="4" s="1"/>
  <c r="O1359" i="4"/>
  <c r="F1359" i="4"/>
  <c r="G1359" i="4" s="1"/>
  <c r="D1359" i="4"/>
  <c r="E1359" i="4" s="1"/>
  <c r="B1359" i="4"/>
  <c r="C1359" i="4" s="1"/>
  <c r="O1358" i="4"/>
  <c r="F1358" i="4"/>
  <c r="G1358" i="4" s="1"/>
  <c r="D1358" i="4"/>
  <c r="E1358" i="4" s="1"/>
  <c r="B1358" i="4"/>
  <c r="C1358" i="4" s="1"/>
  <c r="O1357" i="4"/>
  <c r="F1357" i="4"/>
  <c r="G1357" i="4" s="1"/>
  <c r="D1357" i="4"/>
  <c r="E1357" i="4" s="1"/>
  <c r="B1357" i="4"/>
  <c r="C1357" i="4" s="1"/>
  <c r="O1356" i="4"/>
  <c r="F1356" i="4"/>
  <c r="G1356" i="4" s="1"/>
  <c r="D1356" i="4"/>
  <c r="E1356" i="4" s="1"/>
  <c r="B1356" i="4"/>
  <c r="C1356" i="4" s="1"/>
  <c r="O1355" i="4"/>
  <c r="F1355" i="4"/>
  <c r="G1355" i="4" s="1"/>
  <c r="D1355" i="4"/>
  <c r="E1355" i="4" s="1"/>
  <c r="B1355" i="4"/>
  <c r="C1355" i="4" s="1"/>
  <c r="O1354" i="4"/>
  <c r="F1354" i="4"/>
  <c r="G1354" i="4" s="1"/>
  <c r="D1354" i="4"/>
  <c r="E1354" i="4" s="1"/>
  <c r="B1354" i="4"/>
  <c r="C1354" i="4" s="1"/>
  <c r="O1353" i="4"/>
  <c r="F1353" i="4"/>
  <c r="G1353" i="4" s="1"/>
  <c r="D1353" i="4"/>
  <c r="E1353" i="4" s="1"/>
  <c r="B1353" i="4"/>
  <c r="C1353" i="4" s="1"/>
  <c r="O1352" i="4"/>
  <c r="F1352" i="4"/>
  <c r="G1352" i="4" s="1"/>
  <c r="D1352" i="4"/>
  <c r="E1352" i="4" s="1"/>
  <c r="B1352" i="4"/>
  <c r="C1352" i="4" s="1"/>
  <c r="O1351" i="4"/>
  <c r="F1351" i="4"/>
  <c r="G1351" i="4" s="1"/>
  <c r="D1351" i="4"/>
  <c r="E1351" i="4" s="1"/>
  <c r="B1351" i="4"/>
  <c r="C1351" i="4" s="1"/>
  <c r="O1350" i="4"/>
  <c r="F1350" i="4"/>
  <c r="G1350" i="4" s="1"/>
  <c r="D1350" i="4"/>
  <c r="E1350" i="4" s="1"/>
  <c r="C1350" i="4"/>
  <c r="B1350" i="4"/>
  <c r="O1349" i="4"/>
  <c r="F1349" i="4"/>
  <c r="G1349" i="4" s="1"/>
  <c r="D1349" i="4"/>
  <c r="E1349" i="4" s="1"/>
  <c r="B1349" i="4"/>
  <c r="C1349" i="4" s="1"/>
  <c r="O1348" i="4"/>
  <c r="F1348" i="4"/>
  <c r="G1348" i="4" s="1"/>
  <c r="D1348" i="4"/>
  <c r="E1348" i="4" s="1"/>
  <c r="B1348" i="4"/>
  <c r="C1348" i="4" s="1"/>
  <c r="O1347" i="4"/>
  <c r="F1347" i="4"/>
  <c r="G1347" i="4" s="1"/>
  <c r="D1347" i="4"/>
  <c r="E1347" i="4" s="1"/>
  <c r="B1347" i="4"/>
  <c r="C1347" i="4" s="1"/>
  <c r="O1346" i="4"/>
  <c r="F1346" i="4"/>
  <c r="G1346" i="4" s="1"/>
  <c r="D1346" i="4"/>
  <c r="E1346" i="4" s="1"/>
  <c r="B1346" i="4"/>
  <c r="C1346" i="4" s="1"/>
  <c r="O1345" i="4"/>
  <c r="F1345" i="4"/>
  <c r="G1345" i="4" s="1"/>
  <c r="D1345" i="4"/>
  <c r="E1345" i="4" s="1"/>
  <c r="B1345" i="4"/>
  <c r="C1345" i="4" s="1"/>
  <c r="O1344" i="4"/>
  <c r="F1344" i="4"/>
  <c r="G1344" i="4" s="1"/>
  <c r="D1344" i="4"/>
  <c r="E1344" i="4" s="1"/>
  <c r="B1344" i="4"/>
  <c r="C1344" i="4" s="1"/>
  <c r="O1343" i="4"/>
  <c r="F1343" i="4"/>
  <c r="G1343" i="4" s="1"/>
  <c r="D1343" i="4"/>
  <c r="E1343" i="4" s="1"/>
  <c r="B1343" i="4"/>
  <c r="C1343" i="4" s="1"/>
  <c r="O1342" i="4"/>
  <c r="F1342" i="4"/>
  <c r="G1342" i="4" s="1"/>
  <c r="D1342" i="4"/>
  <c r="E1342" i="4" s="1"/>
  <c r="B1342" i="4"/>
  <c r="C1342" i="4" s="1"/>
  <c r="O1341" i="4"/>
  <c r="F1341" i="4"/>
  <c r="G1341" i="4" s="1"/>
  <c r="D1341" i="4"/>
  <c r="E1341" i="4" s="1"/>
  <c r="B1341" i="4"/>
  <c r="C1341" i="4" s="1"/>
  <c r="O1340" i="4"/>
  <c r="F1340" i="4"/>
  <c r="G1340" i="4" s="1"/>
  <c r="D1340" i="4"/>
  <c r="E1340" i="4" s="1"/>
  <c r="B1340" i="4"/>
  <c r="C1340" i="4" s="1"/>
  <c r="O1339" i="4"/>
  <c r="F1339" i="4"/>
  <c r="G1339" i="4" s="1"/>
  <c r="D1339" i="4"/>
  <c r="E1339" i="4" s="1"/>
  <c r="B1339" i="4"/>
  <c r="C1339" i="4" s="1"/>
  <c r="O1338" i="4"/>
  <c r="F1338" i="4"/>
  <c r="G1338" i="4" s="1"/>
  <c r="D1338" i="4"/>
  <c r="E1338" i="4" s="1"/>
  <c r="B1338" i="4"/>
  <c r="C1338" i="4" s="1"/>
  <c r="O1337" i="4"/>
  <c r="F1337" i="4"/>
  <c r="G1337" i="4" s="1"/>
  <c r="D1337" i="4"/>
  <c r="E1337" i="4" s="1"/>
  <c r="B1337" i="4"/>
  <c r="C1337" i="4" s="1"/>
  <c r="O1336" i="4"/>
  <c r="F1336" i="4"/>
  <c r="G1336" i="4" s="1"/>
  <c r="D1336" i="4"/>
  <c r="E1336" i="4" s="1"/>
  <c r="B1336" i="4"/>
  <c r="C1336" i="4" s="1"/>
  <c r="O1335" i="4"/>
  <c r="F1335" i="4"/>
  <c r="G1335" i="4" s="1"/>
  <c r="D1335" i="4"/>
  <c r="E1335" i="4" s="1"/>
  <c r="B1335" i="4"/>
  <c r="C1335" i="4" s="1"/>
  <c r="O1334" i="4"/>
  <c r="F1334" i="4"/>
  <c r="G1334" i="4" s="1"/>
  <c r="D1334" i="4"/>
  <c r="E1334" i="4" s="1"/>
  <c r="B1334" i="4"/>
  <c r="C1334" i="4" s="1"/>
  <c r="O1333" i="4"/>
  <c r="F1333" i="4"/>
  <c r="G1333" i="4" s="1"/>
  <c r="D1333" i="4"/>
  <c r="E1333" i="4" s="1"/>
  <c r="B1333" i="4"/>
  <c r="C1333" i="4" s="1"/>
  <c r="O1332" i="4"/>
  <c r="F1332" i="4"/>
  <c r="G1332" i="4" s="1"/>
  <c r="D1332" i="4"/>
  <c r="E1332" i="4" s="1"/>
  <c r="B1332" i="4"/>
  <c r="C1332" i="4" s="1"/>
  <c r="O1331" i="4"/>
  <c r="F1331" i="4"/>
  <c r="G1331" i="4" s="1"/>
  <c r="D1331" i="4"/>
  <c r="E1331" i="4" s="1"/>
  <c r="B1331" i="4"/>
  <c r="C1331" i="4" s="1"/>
  <c r="O1330" i="4"/>
  <c r="F1330" i="4"/>
  <c r="G1330" i="4" s="1"/>
  <c r="D1330" i="4"/>
  <c r="E1330" i="4" s="1"/>
  <c r="B1330" i="4"/>
  <c r="C1330" i="4" s="1"/>
  <c r="O1329" i="4"/>
  <c r="F1329" i="4"/>
  <c r="G1329" i="4" s="1"/>
  <c r="D1329" i="4"/>
  <c r="E1329" i="4" s="1"/>
  <c r="B1329" i="4"/>
  <c r="C1329" i="4" s="1"/>
  <c r="O1328" i="4"/>
  <c r="F1328" i="4"/>
  <c r="G1328" i="4" s="1"/>
  <c r="D1328" i="4"/>
  <c r="E1328" i="4" s="1"/>
  <c r="B1328" i="4"/>
  <c r="C1328" i="4" s="1"/>
  <c r="O1327" i="4"/>
  <c r="F1327" i="4"/>
  <c r="G1327" i="4" s="1"/>
  <c r="D1327" i="4"/>
  <c r="E1327" i="4" s="1"/>
  <c r="B1327" i="4"/>
  <c r="C1327" i="4" s="1"/>
  <c r="O1326" i="4"/>
  <c r="F1326" i="4"/>
  <c r="G1326" i="4" s="1"/>
  <c r="D1326" i="4"/>
  <c r="E1326" i="4" s="1"/>
  <c r="B1326" i="4"/>
  <c r="C1326" i="4" s="1"/>
  <c r="O1325" i="4"/>
  <c r="F1325" i="4"/>
  <c r="G1325" i="4" s="1"/>
  <c r="D1325" i="4"/>
  <c r="E1325" i="4" s="1"/>
  <c r="B1325" i="4"/>
  <c r="C1325" i="4" s="1"/>
  <c r="O1324" i="4"/>
  <c r="F1324" i="4"/>
  <c r="G1324" i="4" s="1"/>
  <c r="D1324" i="4"/>
  <c r="E1324" i="4" s="1"/>
  <c r="B1324" i="4"/>
  <c r="C1324" i="4" s="1"/>
  <c r="O1323" i="4"/>
  <c r="F1323" i="4"/>
  <c r="G1323" i="4" s="1"/>
  <c r="D1323" i="4"/>
  <c r="E1323" i="4" s="1"/>
  <c r="B1323" i="4"/>
  <c r="C1323" i="4" s="1"/>
  <c r="O1322" i="4"/>
  <c r="F1322" i="4"/>
  <c r="G1322" i="4" s="1"/>
  <c r="D1322" i="4"/>
  <c r="E1322" i="4" s="1"/>
  <c r="B1322" i="4"/>
  <c r="C1322" i="4" s="1"/>
  <c r="O1321" i="4"/>
  <c r="F1321" i="4"/>
  <c r="G1321" i="4" s="1"/>
  <c r="D1321" i="4"/>
  <c r="E1321" i="4" s="1"/>
  <c r="B1321" i="4"/>
  <c r="C1321" i="4" s="1"/>
  <c r="O1320" i="4"/>
  <c r="F1320" i="4"/>
  <c r="G1320" i="4" s="1"/>
  <c r="D1320" i="4"/>
  <c r="E1320" i="4" s="1"/>
  <c r="B1320" i="4"/>
  <c r="C1320" i="4" s="1"/>
  <c r="O1319" i="4"/>
  <c r="F1319" i="4"/>
  <c r="G1319" i="4" s="1"/>
  <c r="D1319" i="4"/>
  <c r="E1319" i="4" s="1"/>
  <c r="B1319" i="4"/>
  <c r="C1319" i="4" s="1"/>
  <c r="O1318" i="4"/>
  <c r="F1318" i="4"/>
  <c r="G1318" i="4" s="1"/>
  <c r="D1318" i="4"/>
  <c r="E1318" i="4" s="1"/>
  <c r="B1318" i="4"/>
  <c r="C1318" i="4" s="1"/>
  <c r="O1317" i="4"/>
  <c r="F1317" i="4"/>
  <c r="G1317" i="4" s="1"/>
  <c r="D1317" i="4"/>
  <c r="E1317" i="4" s="1"/>
  <c r="B1317" i="4"/>
  <c r="C1317" i="4" s="1"/>
  <c r="O1316" i="4"/>
  <c r="F1316" i="4"/>
  <c r="G1316" i="4" s="1"/>
  <c r="D1316" i="4"/>
  <c r="E1316" i="4" s="1"/>
  <c r="B1316" i="4"/>
  <c r="C1316" i="4" s="1"/>
  <c r="O1315" i="4"/>
  <c r="F1315" i="4"/>
  <c r="G1315" i="4" s="1"/>
  <c r="D1315" i="4"/>
  <c r="E1315" i="4" s="1"/>
  <c r="B1315" i="4"/>
  <c r="C1315" i="4" s="1"/>
  <c r="O1314" i="4"/>
  <c r="F1314" i="4"/>
  <c r="G1314" i="4" s="1"/>
  <c r="D1314" i="4"/>
  <c r="E1314" i="4" s="1"/>
  <c r="B1314" i="4"/>
  <c r="C1314" i="4" s="1"/>
  <c r="O1313" i="4"/>
  <c r="F1313" i="4"/>
  <c r="G1313" i="4" s="1"/>
  <c r="D1313" i="4"/>
  <c r="E1313" i="4" s="1"/>
  <c r="B1313" i="4"/>
  <c r="C1313" i="4" s="1"/>
  <c r="O1312" i="4"/>
  <c r="F1312" i="4"/>
  <c r="G1312" i="4" s="1"/>
  <c r="D1312" i="4"/>
  <c r="E1312" i="4" s="1"/>
  <c r="B1312" i="4"/>
  <c r="C1312" i="4" s="1"/>
  <c r="O1311" i="4"/>
  <c r="F1311" i="4"/>
  <c r="G1311" i="4" s="1"/>
  <c r="D1311" i="4"/>
  <c r="E1311" i="4" s="1"/>
  <c r="B1311" i="4"/>
  <c r="C1311" i="4" s="1"/>
  <c r="O1310" i="4"/>
  <c r="F1310" i="4"/>
  <c r="G1310" i="4" s="1"/>
  <c r="D1310" i="4"/>
  <c r="E1310" i="4" s="1"/>
  <c r="B1310" i="4"/>
  <c r="C1310" i="4" s="1"/>
  <c r="O1309" i="4"/>
  <c r="F1309" i="4"/>
  <c r="G1309" i="4" s="1"/>
  <c r="D1309" i="4"/>
  <c r="E1309" i="4" s="1"/>
  <c r="B1309" i="4"/>
  <c r="C1309" i="4" s="1"/>
  <c r="O1308" i="4"/>
  <c r="F1308" i="4"/>
  <c r="G1308" i="4" s="1"/>
  <c r="D1308" i="4"/>
  <c r="E1308" i="4" s="1"/>
  <c r="B1308" i="4"/>
  <c r="C1308" i="4" s="1"/>
  <c r="O1307" i="4"/>
  <c r="F1307" i="4"/>
  <c r="G1307" i="4" s="1"/>
  <c r="D1307" i="4"/>
  <c r="E1307" i="4" s="1"/>
  <c r="B1307" i="4"/>
  <c r="C1307" i="4" s="1"/>
  <c r="O1306" i="4"/>
  <c r="F1306" i="4"/>
  <c r="G1306" i="4" s="1"/>
  <c r="D1306" i="4"/>
  <c r="E1306" i="4" s="1"/>
  <c r="B1306" i="4"/>
  <c r="C1306" i="4" s="1"/>
  <c r="O1305" i="4"/>
  <c r="F1305" i="4"/>
  <c r="G1305" i="4" s="1"/>
  <c r="D1305" i="4"/>
  <c r="E1305" i="4" s="1"/>
  <c r="B1305" i="4"/>
  <c r="C1305" i="4" s="1"/>
  <c r="O1304" i="4"/>
  <c r="F1304" i="4"/>
  <c r="G1304" i="4" s="1"/>
  <c r="E1304" i="4"/>
  <c r="D1304" i="4"/>
  <c r="B1304" i="4"/>
  <c r="C1304" i="4" s="1"/>
  <c r="O1303" i="4"/>
  <c r="F1303" i="4"/>
  <c r="G1303" i="4" s="1"/>
  <c r="D1303" i="4"/>
  <c r="E1303" i="4" s="1"/>
  <c r="B1303" i="4"/>
  <c r="C1303" i="4" s="1"/>
  <c r="O1302" i="4"/>
  <c r="F1302" i="4"/>
  <c r="G1302" i="4" s="1"/>
  <c r="D1302" i="4"/>
  <c r="E1302" i="4" s="1"/>
  <c r="B1302" i="4"/>
  <c r="C1302" i="4" s="1"/>
  <c r="O1301" i="4"/>
  <c r="F1301" i="4"/>
  <c r="G1301" i="4" s="1"/>
  <c r="D1301" i="4"/>
  <c r="E1301" i="4" s="1"/>
  <c r="B1301" i="4"/>
  <c r="C1301" i="4" s="1"/>
  <c r="O1300" i="4"/>
  <c r="F1300" i="4"/>
  <c r="G1300" i="4" s="1"/>
  <c r="D1300" i="4"/>
  <c r="E1300" i="4" s="1"/>
  <c r="B1300" i="4"/>
  <c r="C1300" i="4" s="1"/>
  <c r="O1299" i="4"/>
  <c r="F1299" i="4"/>
  <c r="G1299" i="4" s="1"/>
  <c r="D1299" i="4"/>
  <c r="E1299" i="4" s="1"/>
  <c r="B1299" i="4"/>
  <c r="C1299" i="4" s="1"/>
  <c r="O1298" i="4"/>
  <c r="F1298" i="4"/>
  <c r="G1298" i="4" s="1"/>
  <c r="D1298" i="4"/>
  <c r="E1298" i="4" s="1"/>
  <c r="B1298" i="4"/>
  <c r="C1298" i="4" s="1"/>
  <c r="O1297" i="4"/>
  <c r="F1297" i="4"/>
  <c r="G1297" i="4" s="1"/>
  <c r="D1297" i="4"/>
  <c r="E1297" i="4" s="1"/>
  <c r="B1297" i="4"/>
  <c r="C1297" i="4" s="1"/>
  <c r="O1296" i="4"/>
  <c r="F1296" i="4"/>
  <c r="G1296" i="4" s="1"/>
  <c r="D1296" i="4"/>
  <c r="E1296" i="4" s="1"/>
  <c r="B1296" i="4"/>
  <c r="C1296" i="4" s="1"/>
  <c r="O1295" i="4"/>
  <c r="F1295" i="4"/>
  <c r="G1295" i="4" s="1"/>
  <c r="D1295" i="4"/>
  <c r="E1295" i="4" s="1"/>
  <c r="B1295" i="4"/>
  <c r="C1295" i="4" s="1"/>
  <c r="O1294" i="4"/>
  <c r="F1294" i="4"/>
  <c r="G1294" i="4" s="1"/>
  <c r="D1294" i="4"/>
  <c r="E1294" i="4" s="1"/>
  <c r="B1294" i="4"/>
  <c r="C1294" i="4" s="1"/>
  <c r="O1293" i="4"/>
  <c r="F1293" i="4"/>
  <c r="G1293" i="4" s="1"/>
  <c r="D1293" i="4"/>
  <c r="E1293" i="4" s="1"/>
  <c r="B1293" i="4"/>
  <c r="C1293" i="4" s="1"/>
  <c r="O1292" i="4"/>
  <c r="F1292" i="4"/>
  <c r="G1292" i="4" s="1"/>
  <c r="D1292" i="4"/>
  <c r="E1292" i="4" s="1"/>
  <c r="B1292" i="4"/>
  <c r="C1292" i="4" s="1"/>
  <c r="O1291" i="4"/>
  <c r="F1291" i="4"/>
  <c r="G1291" i="4" s="1"/>
  <c r="D1291" i="4"/>
  <c r="E1291" i="4" s="1"/>
  <c r="B1291" i="4"/>
  <c r="C1291" i="4" s="1"/>
  <c r="O1290" i="4"/>
  <c r="F1290" i="4"/>
  <c r="G1290" i="4" s="1"/>
  <c r="D1290" i="4"/>
  <c r="E1290" i="4" s="1"/>
  <c r="B1290" i="4"/>
  <c r="C1290" i="4" s="1"/>
  <c r="O1289" i="4"/>
  <c r="F1289" i="4"/>
  <c r="G1289" i="4" s="1"/>
  <c r="D1289" i="4"/>
  <c r="E1289" i="4" s="1"/>
  <c r="B1289" i="4"/>
  <c r="C1289" i="4" s="1"/>
  <c r="O1288" i="4"/>
  <c r="F1288" i="4"/>
  <c r="G1288" i="4" s="1"/>
  <c r="D1288" i="4"/>
  <c r="E1288" i="4" s="1"/>
  <c r="B1288" i="4"/>
  <c r="C1288" i="4" s="1"/>
  <c r="O1287" i="4"/>
  <c r="F1287" i="4"/>
  <c r="G1287" i="4" s="1"/>
  <c r="D1287" i="4"/>
  <c r="E1287" i="4" s="1"/>
  <c r="B1287" i="4"/>
  <c r="C1287" i="4" s="1"/>
  <c r="O1286" i="4"/>
  <c r="F1286" i="4"/>
  <c r="G1286" i="4" s="1"/>
  <c r="D1286" i="4"/>
  <c r="E1286" i="4" s="1"/>
  <c r="B1286" i="4"/>
  <c r="C1286" i="4" s="1"/>
  <c r="O1285" i="4"/>
  <c r="F1285" i="4"/>
  <c r="G1285" i="4" s="1"/>
  <c r="D1285" i="4"/>
  <c r="E1285" i="4" s="1"/>
  <c r="B1285" i="4"/>
  <c r="C1285" i="4" s="1"/>
  <c r="O1284" i="4"/>
  <c r="F1284" i="4"/>
  <c r="G1284" i="4" s="1"/>
  <c r="D1284" i="4"/>
  <c r="E1284" i="4" s="1"/>
  <c r="B1284" i="4"/>
  <c r="C1284" i="4" s="1"/>
  <c r="O1283" i="4"/>
  <c r="F1283" i="4"/>
  <c r="G1283" i="4" s="1"/>
  <c r="D1283" i="4"/>
  <c r="E1283" i="4" s="1"/>
  <c r="B1283" i="4"/>
  <c r="C1283" i="4" s="1"/>
  <c r="O1282" i="4"/>
  <c r="F1282" i="4"/>
  <c r="G1282" i="4" s="1"/>
  <c r="D1282" i="4"/>
  <c r="E1282" i="4" s="1"/>
  <c r="B1282" i="4"/>
  <c r="C1282" i="4" s="1"/>
  <c r="O1281" i="4"/>
  <c r="F1281" i="4"/>
  <c r="G1281" i="4" s="1"/>
  <c r="D1281" i="4"/>
  <c r="E1281" i="4" s="1"/>
  <c r="B1281" i="4"/>
  <c r="C1281" i="4" s="1"/>
  <c r="O1280" i="4"/>
  <c r="F1280" i="4"/>
  <c r="G1280" i="4" s="1"/>
  <c r="D1280" i="4"/>
  <c r="E1280" i="4" s="1"/>
  <c r="B1280" i="4"/>
  <c r="C1280" i="4" s="1"/>
  <c r="O1279" i="4"/>
  <c r="F1279" i="4"/>
  <c r="G1279" i="4" s="1"/>
  <c r="D1279" i="4"/>
  <c r="E1279" i="4" s="1"/>
  <c r="B1279" i="4"/>
  <c r="C1279" i="4" s="1"/>
  <c r="O1278" i="4"/>
  <c r="F1278" i="4"/>
  <c r="G1278" i="4" s="1"/>
  <c r="D1278" i="4"/>
  <c r="E1278" i="4" s="1"/>
  <c r="B1278" i="4"/>
  <c r="C1278" i="4" s="1"/>
  <c r="O1277" i="4"/>
  <c r="F1277" i="4"/>
  <c r="G1277" i="4" s="1"/>
  <c r="D1277" i="4"/>
  <c r="E1277" i="4" s="1"/>
  <c r="B1277" i="4"/>
  <c r="C1277" i="4" s="1"/>
  <c r="O1276" i="4"/>
  <c r="F1276" i="4"/>
  <c r="G1276" i="4" s="1"/>
  <c r="D1276" i="4"/>
  <c r="E1276" i="4" s="1"/>
  <c r="B1276" i="4"/>
  <c r="C1276" i="4" s="1"/>
  <c r="O1275" i="4"/>
  <c r="F1275" i="4"/>
  <c r="G1275" i="4" s="1"/>
  <c r="D1275" i="4"/>
  <c r="E1275" i="4" s="1"/>
  <c r="B1275" i="4"/>
  <c r="C1275" i="4" s="1"/>
  <c r="O1274" i="4"/>
  <c r="F1274" i="4"/>
  <c r="G1274" i="4" s="1"/>
  <c r="D1274" i="4"/>
  <c r="E1274" i="4" s="1"/>
  <c r="B1274" i="4"/>
  <c r="C1274" i="4" s="1"/>
  <c r="O1273" i="4"/>
  <c r="F1273" i="4"/>
  <c r="G1273" i="4" s="1"/>
  <c r="D1273" i="4"/>
  <c r="E1273" i="4" s="1"/>
  <c r="C1273" i="4"/>
  <c r="B1273" i="4"/>
  <c r="O1272" i="4"/>
  <c r="F1272" i="4"/>
  <c r="G1272" i="4" s="1"/>
  <c r="E1272" i="4"/>
  <c r="D1272" i="4"/>
  <c r="B1272" i="4"/>
  <c r="C1272" i="4" s="1"/>
  <c r="O1271" i="4"/>
  <c r="F1271" i="4"/>
  <c r="G1271" i="4" s="1"/>
  <c r="D1271" i="4"/>
  <c r="E1271" i="4" s="1"/>
  <c r="B1271" i="4"/>
  <c r="C1271" i="4" s="1"/>
  <c r="O1270" i="4"/>
  <c r="F1270" i="4"/>
  <c r="G1270" i="4" s="1"/>
  <c r="D1270" i="4"/>
  <c r="E1270" i="4" s="1"/>
  <c r="B1270" i="4"/>
  <c r="C1270" i="4" s="1"/>
  <c r="O1269" i="4"/>
  <c r="F1269" i="4"/>
  <c r="G1269" i="4" s="1"/>
  <c r="D1269" i="4"/>
  <c r="E1269" i="4" s="1"/>
  <c r="B1269" i="4"/>
  <c r="C1269" i="4" s="1"/>
  <c r="O1268" i="4"/>
  <c r="F1268" i="4"/>
  <c r="G1268" i="4" s="1"/>
  <c r="D1268" i="4"/>
  <c r="E1268" i="4" s="1"/>
  <c r="B1268" i="4"/>
  <c r="C1268" i="4" s="1"/>
  <c r="O1267" i="4"/>
  <c r="F1267" i="4"/>
  <c r="G1267" i="4" s="1"/>
  <c r="D1267" i="4"/>
  <c r="E1267" i="4" s="1"/>
  <c r="B1267" i="4"/>
  <c r="C1267" i="4" s="1"/>
  <c r="O1266" i="4"/>
  <c r="F1266" i="4"/>
  <c r="G1266" i="4" s="1"/>
  <c r="D1266" i="4"/>
  <c r="E1266" i="4" s="1"/>
  <c r="B1266" i="4"/>
  <c r="C1266" i="4" s="1"/>
  <c r="O1265" i="4"/>
  <c r="F1265" i="4"/>
  <c r="G1265" i="4" s="1"/>
  <c r="D1265" i="4"/>
  <c r="E1265" i="4" s="1"/>
  <c r="B1265" i="4"/>
  <c r="C1265" i="4" s="1"/>
  <c r="O1264" i="4"/>
  <c r="F1264" i="4"/>
  <c r="G1264" i="4" s="1"/>
  <c r="D1264" i="4"/>
  <c r="E1264" i="4" s="1"/>
  <c r="B1264" i="4"/>
  <c r="C1264" i="4" s="1"/>
  <c r="O1263" i="4"/>
  <c r="F1263" i="4"/>
  <c r="G1263" i="4" s="1"/>
  <c r="D1263" i="4"/>
  <c r="E1263" i="4" s="1"/>
  <c r="B1263" i="4"/>
  <c r="C1263" i="4" s="1"/>
  <c r="O1262" i="4"/>
  <c r="F1262" i="4"/>
  <c r="G1262" i="4" s="1"/>
  <c r="D1262" i="4"/>
  <c r="E1262" i="4" s="1"/>
  <c r="B1262" i="4"/>
  <c r="C1262" i="4" s="1"/>
  <c r="O1261" i="4"/>
  <c r="F1261" i="4"/>
  <c r="G1261" i="4" s="1"/>
  <c r="D1261" i="4"/>
  <c r="E1261" i="4" s="1"/>
  <c r="B1261" i="4"/>
  <c r="C1261" i="4" s="1"/>
  <c r="O1260" i="4"/>
  <c r="F1260" i="4"/>
  <c r="G1260" i="4" s="1"/>
  <c r="D1260" i="4"/>
  <c r="E1260" i="4" s="1"/>
  <c r="B1260" i="4"/>
  <c r="C1260" i="4" s="1"/>
  <c r="O1259" i="4"/>
  <c r="F1259" i="4"/>
  <c r="G1259" i="4" s="1"/>
  <c r="D1259" i="4"/>
  <c r="E1259" i="4" s="1"/>
  <c r="B1259" i="4"/>
  <c r="C1259" i="4" s="1"/>
  <c r="O1258" i="4"/>
  <c r="F1258" i="4"/>
  <c r="G1258" i="4" s="1"/>
  <c r="D1258" i="4"/>
  <c r="E1258" i="4" s="1"/>
  <c r="B1258" i="4"/>
  <c r="C1258" i="4" s="1"/>
  <c r="O1257" i="4"/>
  <c r="F1257" i="4"/>
  <c r="G1257" i="4" s="1"/>
  <c r="D1257" i="4"/>
  <c r="E1257" i="4" s="1"/>
  <c r="B1257" i="4"/>
  <c r="C1257" i="4" s="1"/>
  <c r="O1256" i="4"/>
  <c r="F1256" i="4"/>
  <c r="G1256" i="4" s="1"/>
  <c r="D1256" i="4"/>
  <c r="E1256" i="4" s="1"/>
  <c r="B1256" i="4"/>
  <c r="C1256" i="4" s="1"/>
  <c r="O1255" i="4"/>
  <c r="F1255" i="4"/>
  <c r="G1255" i="4" s="1"/>
  <c r="D1255" i="4"/>
  <c r="E1255" i="4" s="1"/>
  <c r="B1255" i="4"/>
  <c r="C1255" i="4" s="1"/>
  <c r="O1254" i="4"/>
  <c r="F1254" i="4"/>
  <c r="G1254" i="4" s="1"/>
  <c r="D1254" i="4"/>
  <c r="E1254" i="4" s="1"/>
  <c r="B1254" i="4"/>
  <c r="C1254" i="4" s="1"/>
  <c r="O1253" i="4"/>
  <c r="F1253" i="4"/>
  <c r="G1253" i="4" s="1"/>
  <c r="D1253" i="4"/>
  <c r="E1253" i="4" s="1"/>
  <c r="B1253" i="4"/>
  <c r="C1253" i="4" s="1"/>
  <c r="O1252" i="4"/>
  <c r="F1252" i="4"/>
  <c r="G1252" i="4" s="1"/>
  <c r="D1252" i="4"/>
  <c r="E1252" i="4" s="1"/>
  <c r="B1252" i="4"/>
  <c r="C1252" i="4" s="1"/>
  <c r="O1251" i="4"/>
  <c r="F1251" i="4"/>
  <c r="G1251" i="4" s="1"/>
  <c r="D1251" i="4"/>
  <c r="E1251" i="4" s="1"/>
  <c r="B1251" i="4"/>
  <c r="C1251" i="4" s="1"/>
  <c r="O1250" i="4"/>
  <c r="F1250" i="4"/>
  <c r="G1250" i="4" s="1"/>
  <c r="D1250" i="4"/>
  <c r="E1250" i="4" s="1"/>
  <c r="B1250" i="4"/>
  <c r="C1250" i="4" s="1"/>
  <c r="O1249" i="4"/>
  <c r="F1249" i="4"/>
  <c r="G1249" i="4" s="1"/>
  <c r="D1249" i="4"/>
  <c r="E1249" i="4" s="1"/>
  <c r="B1249" i="4"/>
  <c r="C1249" i="4" s="1"/>
  <c r="O1248" i="4"/>
  <c r="F1248" i="4"/>
  <c r="G1248" i="4" s="1"/>
  <c r="D1248" i="4"/>
  <c r="E1248" i="4" s="1"/>
  <c r="B1248" i="4"/>
  <c r="C1248" i="4" s="1"/>
  <c r="O1247" i="4"/>
  <c r="F1247" i="4"/>
  <c r="G1247" i="4" s="1"/>
  <c r="D1247" i="4"/>
  <c r="E1247" i="4" s="1"/>
  <c r="B1247" i="4"/>
  <c r="C1247" i="4" s="1"/>
  <c r="O1246" i="4"/>
  <c r="F1246" i="4"/>
  <c r="G1246" i="4" s="1"/>
  <c r="D1246" i="4"/>
  <c r="E1246" i="4" s="1"/>
  <c r="B1246" i="4"/>
  <c r="C1246" i="4" s="1"/>
  <c r="O1245" i="4"/>
  <c r="F1245" i="4"/>
  <c r="G1245" i="4" s="1"/>
  <c r="D1245" i="4"/>
  <c r="E1245" i="4" s="1"/>
  <c r="B1245" i="4"/>
  <c r="C1245" i="4" s="1"/>
  <c r="O1244" i="4"/>
  <c r="F1244" i="4"/>
  <c r="G1244" i="4" s="1"/>
  <c r="D1244" i="4"/>
  <c r="E1244" i="4" s="1"/>
  <c r="B1244" i="4"/>
  <c r="C1244" i="4" s="1"/>
  <c r="O1243" i="4"/>
  <c r="F1243" i="4"/>
  <c r="G1243" i="4" s="1"/>
  <c r="D1243" i="4"/>
  <c r="E1243" i="4" s="1"/>
  <c r="B1243" i="4"/>
  <c r="C1243" i="4" s="1"/>
  <c r="O1242" i="4"/>
  <c r="F1242" i="4"/>
  <c r="G1242" i="4" s="1"/>
  <c r="D1242" i="4"/>
  <c r="E1242" i="4" s="1"/>
  <c r="B1242" i="4"/>
  <c r="C1242" i="4" s="1"/>
  <c r="O1241" i="4"/>
  <c r="F1241" i="4"/>
  <c r="G1241" i="4" s="1"/>
  <c r="D1241" i="4"/>
  <c r="E1241" i="4" s="1"/>
  <c r="B1241" i="4"/>
  <c r="C1241" i="4" s="1"/>
  <c r="O1240" i="4"/>
  <c r="F1240" i="4"/>
  <c r="G1240" i="4" s="1"/>
  <c r="D1240" i="4"/>
  <c r="E1240" i="4" s="1"/>
  <c r="B1240" i="4"/>
  <c r="C1240" i="4" s="1"/>
  <c r="O1239" i="4"/>
  <c r="F1239" i="4"/>
  <c r="G1239" i="4" s="1"/>
  <c r="D1239" i="4"/>
  <c r="E1239" i="4" s="1"/>
  <c r="B1239" i="4"/>
  <c r="C1239" i="4" s="1"/>
  <c r="O1238" i="4"/>
  <c r="F1238" i="4"/>
  <c r="G1238" i="4" s="1"/>
  <c r="D1238" i="4"/>
  <c r="E1238" i="4" s="1"/>
  <c r="B1238" i="4"/>
  <c r="C1238" i="4" s="1"/>
  <c r="O1237" i="4"/>
  <c r="F1237" i="4"/>
  <c r="G1237" i="4" s="1"/>
  <c r="D1237" i="4"/>
  <c r="E1237" i="4" s="1"/>
  <c r="B1237" i="4"/>
  <c r="C1237" i="4" s="1"/>
  <c r="O1236" i="4"/>
  <c r="F1236" i="4"/>
  <c r="G1236" i="4" s="1"/>
  <c r="D1236" i="4"/>
  <c r="E1236" i="4" s="1"/>
  <c r="B1236" i="4"/>
  <c r="C1236" i="4" s="1"/>
  <c r="O1235" i="4"/>
  <c r="F1235" i="4"/>
  <c r="G1235" i="4" s="1"/>
  <c r="D1235" i="4"/>
  <c r="E1235" i="4" s="1"/>
  <c r="B1235" i="4"/>
  <c r="C1235" i="4" s="1"/>
  <c r="O1234" i="4"/>
  <c r="F1234" i="4"/>
  <c r="G1234" i="4" s="1"/>
  <c r="D1234" i="4"/>
  <c r="E1234" i="4" s="1"/>
  <c r="B1234" i="4"/>
  <c r="C1234" i="4" s="1"/>
  <c r="O1233" i="4"/>
  <c r="F1233" i="4"/>
  <c r="G1233" i="4" s="1"/>
  <c r="D1233" i="4"/>
  <c r="E1233" i="4" s="1"/>
  <c r="B1233" i="4"/>
  <c r="C1233" i="4" s="1"/>
  <c r="O1232" i="4"/>
  <c r="F1232" i="4"/>
  <c r="G1232" i="4" s="1"/>
  <c r="D1232" i="4"/>
  <c r="E1232" i="4" s="1"/>
  <c r="B1232" i="4"/>
  <c r="C1232" i="4" s="1"/>
  <c r="O1231" i="4"/>
  <c r="F1231" i="4"/>
  <c r="G1231" i="4" s="1"/>
  <c r="D1231" i="4"/>
  <c r="E1231" i="4" s="1"/>
  <c r="B1231" i="4"/>
  <c r="C1231" i="4" s="1"/>
  <c r="O1230" i="4"/>
  <c r="F1230" i="4"/>
  <c r="G1230" i="4" s="1"/>
  <c r="D1230" i="4"/>
  <c r="E1230" i="4" s="1"/>
  <c r="B1230" i="4"/>
  <c r="C1230" i="4" s="1"/>
  <c r="O1229" i="4"/>
  <c r="F1229" i="4"/>
  <c r="G1229" i="4" s="1"/>
  <c r="D1229" i="4"/>
  <c r="E1229" i="4" s="1"/>
  <c r="B1229" i="4"/>
  <c r="C1229" i="4" s="1"/>
  <c r="O1228" i="4"/>
  <c r="F1228" i="4"/>
  <c r="G1228" i="4" s="1"/>
  <c r="D1228" i="4"/>
  <c r="E1228" i="4" s="1"/>
  <c r="B1228" i="4"/>
  <c r="C1228" i="4" s="1"/>
  <c r="O1227" i="4"/>
  <c r="F1227" i="4"/>
  <c r="G1227" i="4" s="1"/>
  <c r="D1227" i="4"/>
  <c r="E1227" i="4" s="1"/>
  <c r="B1227" i="4"/>
  <c r="C1227" i="4" s="1"/>
  <c r="O1226" i="4"/>
  <c r="F1226" i="4"/>
  <c r="G1226" i="4" s="1"/>
  <c r="D1226" i="4"/>
  <c r="E1226" i="4" s="1"/>
  <c r="B1226" i="4"/>
  <c r="C1226" i="4" s="1"/>
  <c r="O1225" i="4"/>
  <c r="F1225" i="4"/>
  <c r="G1225" i="4" s="1"/>
  <c r="D1225" i="4"/>
  <c r="E1225" i="4" s="1"/>
  <c r="B1225" i="4"/>
  <c r="C1225" i="4" s="1"/>
  <c r="O1224" i="4"/>
  <c r="F1224" i="4"/>
  <c r="G1224" i="4" s="1"/>
  <c r="D1224" i="4"/>
  <c r="E1224" i="4" s="1"/>
  <c r="B1224" i="4"/>
  <c r="C1224" i="4" s="1"/>
  <c r="O1223" i="4"/>
  <c r="F1223" i="4"/>
  <c r="G1223" i="4" s="1"/>
  <c r="D1223" i="4"/>
  <c r="E1223" i="4" s="1"/>
  <c r="B1223" i="4"/>
  <c r="C1223" i="4" s="1"/>
  <c r="O1222" i="4"/>
  <c r="F1222" i="4"/>
  <c r="G1222" i="4" s="1"/>
  <c r="D1222" i="4"/>
  <c r="E1222" i="4" s="1"/>
  <c r="B1222" i="4"/>
  <c r="C1222" i="4" s="1"/>
  <c r="O1221" i="4"/>
  <c r="F1221" i="4"/>
  <c r="G1221" i="4" s="1"/>
  <c r="D1221" i="4"/>
  <c r="E1221" i="4" s="1"/>
  <c r="B1221" i="4"/>
  <c r="C1221" i="4" s="1"/>
  <c r="O1220" i="4"/>
  <c r="F1220" i="4"/>
  <c r="G1220" i="4" s="1"/>
  <c r="D1220" i="4"/>
  <c r="E1220" i="4" s="1"/>
  <c r="B1220" i="4"/>
  <c r="C1220" i="4" s="1"/>
  <c r="O1219" i="4"/>
  <c r="F1219" i="4"/>
  <c r="G1219" i="4" s="1"/>
  <c r="D1219" i="4"/>
  <c r="E1219" i="4" s="1"/>
  <c r="B1219" i="4"/>
  <c r="C1219" i="4" s="1"/>
  <c r="O1218" i="4"/>
  <c r="F1218" i="4"/>
  <c r="G1218" i="4" s="1"/>
  <c r="D1218" i="4"/>
  <c r="E1218" i="4" s="1"/>
  <c r="B1218" i="4"/>
  <c r="C1218" i="4" s="1"/>
  <c r="O1217" i="4"/>
  <c r="F1217" i="4"/>
  <c r="G1217" i="4" s="1"/>
  <c r="D1217" i="4"/>
  <c r="E1217" i="4" s="1"/>
  <c r="B1217" i="4"/>
  <c r="C1217" i="4" s="1"/>
  <c r="O1216" i="4"/>
  <c r="F1216" i="4"/>
  <c r="G1216" i="4" s="1"/>
  <c r="D1216" i="4"/>
  <c r="E1216" i="4" s="1"/>
  <c r="B1216" i="4"/>
  <c r="C1216" i="4" s="1"/>
  <c r="O1215" i="4"/>
  <c r="F1215" i="4"/>
  <c r="G1215" i="4" s="1"/>
  <c r="D1215" i="4"/>
  <c r="E1215" i="4" s="1"/>
  <c r="B1215" i="4"/>
  <c r="C1215" i="4" s="1"/>
  <c r="O1214" i="4"/>
  <c r="F1214" i="4"/>
  <c r="G1214" i="4" s="1"/>
  <c r="D1214" i="4"/>
  <c r="E1214" i="4" s="1"/>
  <c r="B1214" i="4"/>
  <c r="C1214" i="4" s="1"/>
  <c r="O1213" i="4"/>
  <c r="F1213" i="4"/>
  <c r="G1213" i="4" s="1"/>
  <c r="D1213" i="4"/>
  <c r="E1213" i="4" s="1"/>
  <c r="B1213" i="4"/>
  <c r="C1213" i="4" s="1"/>
  <c r="O1212" i="4"/>
  <c r="F1212" i="4"/>
  <c r="G1212" i="4" s="1"/>
  <c r="D1212" i="4"/>
  <c r="E1212" i="4" s="1"/>
  <c r="B1212" i="4"/>
  <c r="C1212" i="4" s="1"/>
  <c r="O1211" i="4"/>
  <c r="F1211" i="4"/>
  <c r="G1211" i="4" s="1"/>
  <c r="D1211" i="4"/>
  <c r="E1211" i="4" s="1"/>
  <c r="B1211" i="4"/>
  <c r="C1211" i="4" s="1"/>
  <c r="O1210" i="4"/>
  <c r="F1210" i="4"/>
  <c r="G1210" i="4" s="1"/>
  <c r="D1210" i="4"/>
  <c r="E1210" i="4" s="1"/>
  <c r="B1210" i="4"/>
  <c r="C1210" i="4" s="1"/>
  <c r="O1209" i="4"/>
  <c r="F1209" i="4"/>
  <c r="G1209" i="4" s="1"/>
  <c r="D1209" i="4"/>
  <c r="E1209" i="4" s="1"/>
  <c r="B1209" i="4"/>
  <c r="C1209" i="4" s="1"/>
  <c r="O1208" i="4"/>
  <c r="F1208" i="4"/>
  <c r="G1208" i="4" s="1"/>
  <c r="D1208" i="4"/>
  <c r="E1208" i="4" s="1"/>
  <c r="B1208" i="4"/>
  <c r="C1208" i="4" s="1"/>
  <c r="O1207" i="4"/>
  <c r="F1207" i="4"/>
  <c r="G1207" i="4" s="1"/>
  <c r="D1207" i="4"/>
  <c r="E1207" i="4" s="1"/>
  <c r="B1207" i="4"/>
  <c r="C1207" i="4" s="1"/>
  <c r="O1206" i="4"/>
  <c r="F1206" i="4"/>
  <c r="G1206" i="4" s="1"/>
  <c r="D1206" i="4"/>
  <c r="E1206" i="4" s="1"/>
  <c r="B1206" i="4"/>
  <c r="C1206" i="4" s="1"/>
  <c r="O1205" i="4"/>
  <c r="F1205" i="4"/>
  <c r="G1205" i="4" s="1"/>
  <c r="D1205" i="4"/>
  <c r="E1205" i="4" s="1"/>
  <c r="B1205" i="4"/>
  <c r="C1205" i="4" s="1"/>
  <c r="O1204" i="4"/>
  <c r="F1204" i="4"/>
  <c r="G1204" i="4" s="1"/>
  <c r="D1204" i="4"/>
  <c r="E1204" i="4" s="1"/>
  <c r="B1204" i="4"/>
  <c r="C1204" i="4" s="1"/>
  <c r="O1203" i="4"/>
  <c r="F1203" i="4"/>
  <c r="G1203" i="4" s="1"/>
  <c r="D1203" i="4"/>
  <c r="E1203" i="4" s="1"/>
  <c r="B1203" i="4"/>
  <c r="C1203" i="4" s="1"/>
  <c r="O1202" i="4"/>
  <c r="F1202" i="4"/>
  <c r="G1202" i="4" s="1"/>
  <c r="D1202" i="4"/>
  <c r="E1202" i="4" s="1"/>
  <c r="B1202" i="4"/>
  <c r="C1202" i="4" s="1"/>
  <c r="O1201" i="4"/>
  <c r="F1201" i="4"/>
  <c r="G1201" i="4" s="1"/>
  <c r="D1201" i="4"/>
  <c r="E1201" i="4" s="1"/>
  <c r="B1201" i="4"/>
  <c r="C1201" i="4" s="1"/>
  <c r="O1200" i="4"/>
  <c r="F1200" i="4"/>
  <c r="G1200" i="4" s="1"/>
  <c r="D1200" i="4"/>
  <c r="E1200" i="4" s="1"/>
  <c r="B1200" i="4"/>
  <c r="C1200" i="4" s="1"/>
  <c r="O1199" i="4"/>
  <c r="F1199" i="4"/>
  <c r="G1199" i="4" s="1"/>
  <c r="D1199" i="4"/>
  <c r="E1199" i="4" s="1"/>
  <c r="B1199" i="4"/>
  <c r="C1199" i="4" s="1"/>
  <c r="O1198" i="4"/>
  <c r="F1198" i="4"/>
  <c r="G1198" i="4" s="1"/>
  <c r="D1198" i="4"/>
  <c r="E1198" i="4" s="1"/>
  <c r="B1198" i="4"/>
  <c r="C1198" i="4" s="1"/>
  <c r="O1197" i="4"/>
  <c r="F1197" i="4"/>
  <c r="G1197" i="4" s="1"/>
  <c r="D1197" i="4"/>
  <c r="E1197" i="4" s="1"/>
  <c r="B1197" i="4"/>
  <c r="C1197" i="4" s="1"/>
  <c r="O1196" i="4"/>
  <c r="F1196" i="4"/>
  <c r="G1196" i="4" s="1"/>
  <c r="D1196" i="4"/>
  <c r="E1196" i="4" s="1"/>
  <c r="B1196" i="4"/>
  <c r="C1196" i="4" s="1"/>
  <c r="O1195" i="4"/>
  <c r="F1195" i="4"/>
  <c r="G1195" i="4" s="1"/>
  <c r="D1195" i="4"/>
  <c r="E1195" i="4" s="1"/>
  <c r="B1195" i="4"/>
  <c r="C1195" i="4" s="1"/>
  <c r="O1194" i="4"/>
  <c r="F1194" i="4"/>
  <c r="G1194" i="4" s="1"/>
  <c r="D1194" i="4"/>
  <c r="E1194" i="4" s="1"/>
  <c r="B1194" i="4"/>
  <c r="C1194" i="4" s="1"/>
  <c r="O1193" i="4"/>
  <c r="F1193" i="4"/>
  <c r="G1193" i="4" s="1"/>
  <c r="D1193" i="4"/>
  <c r="E1193" i="4" s="1"/>
  <c r="B1193" i="4"/>
  <c r="C1193" i="4" s="1"/>
  <c r="O1192" i="4"/>
  <c r="F1192" i="4"/>
  <c r="G1192" i="4" s="1"/>
  <c r="D1192" i="4"/>
  <c r="E1192" i="4" s="1"/>
  <c r="B1192" i="4"/>
  <c r="C1192" i="4" s="1"/>
  <c r="O1191" i="4"/>
  <c r="F1191" i="4"/>
  <c r="G1191" i="4" s="1"/>
  <c r="D1191" i="4"/>
  <c r="E1191" i="4" s="1"/>
  <c r="B1191" i="4"/>
  <c r="C1191" i="4" s="1"/>
  <c r="O1190" i="4"/>
  <c r="F1190" i="4"/>
  <c r="G1190" i="4" s="1"/>
  <c r="D1190" i="4"/>
  <c r="E1190" i="4" s="1"/>
  <c r="B1190" i="4"/>
  <c r="C1190" i="4" s="1"/>
  <c r="O1189" i="4"/>
  <c r="F1189" i="4"/>
  <c r="G1189" i="4" s="1"/>
  <c r="D1189" i="4"/>
  <c r="E1189" i="4" s="1"/>
  <c r="B1189" i="4"/>
  <c r="C1189" i="4" s="1"/>
  <c r="O1188" i="4"/>
  <c r="F1188" i="4"/>
  <c r="G1188" i="4" s="1"/>
  <c r="D1188" i="4"/>
  <c r="E1188" i="4" s="1"/>
  <c r="B1188" i="4"/>
  <c r="C1188" i="4" s="1"/>
  <c r="O1187" i="4"/>
  <c r="F1187" i="4"/>
  <c r="G1187" i="4" s="1"/>
  <c r="D1187" i="4"/>
  <c r="E1187" i="4" s="1"/>
  <c r="B1187" i="4"/>
  <c r="C1187" i="4" s="1"/>
  <c r="O1186" i="4"/>
  <c r="F1186" i="4"/>
  <c r="G1186" i="4" s="1"/>
  <c r="D1186" i="4"/>
  <c r="E1186" i="4" s="1"/>
  <c r="B1186" i="4"/>
  <c r="C1186" i="4" s="1"/>
  <c r="O1185" i="4"/>
  <c r="F1185" i="4"/>
  <c r="G1185" i="4" s="1"/>
  <c r="D1185" i="4"/>
  <c r="E1185" i="4" s="1"/>
  <c r="B1185" i="4"/>
  <c r="C1185" i="4" s="1"/>
  <c r="O1184" i="4"/>
  <c r="F1184" i="4"/>
  <c r="G1184" i="4" s="1"/>
  <c r="D1184" i="4"/>
  <c r="E1184" i="4" s="1"/>
  <c r="B1184" i="4"/>
  <c r="C1184" i="4" s="1"/>
  <c r="O1183" i="4"/>
  <c r="F1183" i="4"/>
  <c r="G1183" i="4" s="1"/>
  <c r="D1183" i="4"/>
  <c r="E1183" i="4" s="1"/>
  <c r="B1183" i="4"/>
  <c r="C1183" i="4" s="1"/>
  <c r="O1182" i="4"/>
  <c r="F1182" i="4"/>
  <c r="G1182" i="4" s="1"/>
  <c r="D1182" i="4"/>
  <c r="E1182" i="4" s="1"/>
  <c r="B1182" i="4"/>
  <c r="C1182" i="4" s="1"/>
  <c r="O1181" i="4"/>
  <c r="F1181" i="4"/>
  <c r="G1181" i="4" s="1"/>
  <c r="D1181" i="4"/>
  <c r="E1181" i="4" s="1"/>
  <c r="B1181" i="4"/>
  <c r="C1181" i="4" s="1"/>
  <c r="O1180" i="4"/>
  <c r="F1180" i="4"/>
  <c r="G1180" i="4" s="1"/>
  <c r="D1180" i="4"/>
  <c r="E1180" i="4" s="1"/>
  <c r="B1180" i="4"/>
  <c r="C1180" i="4" s="1"/>
  <c r="O1179" i="4"/>
  <c r="F1179" i="4"/>
  <c r="G1179" i="4" s="1"/>
  <c r="D1179" i="4"/>
  <c r="E1179" i="4" s="1"/>
  <c r="B1179" i="4"/>
  <c r="C1179" i="4" s="1"/>
  <c r="O1178" i="4"/>
  <c r="F1178" i="4"/>
  <c r="G1178" i="4" s="1"/>
  <c r="D1178" i="4"/>
  <c r="E1178" i="4" s="1"/>
  <c r="B1178" i="4"/>
  <c r="C1178" i="4" s="1"/>
  <c r="O1177" i="4"/>
  <c r="F1177" i="4"/>
  <c r="G1177" i="4" s="1"/>
  <c r="D1177" i="4"/>
  <c r="E1177" i="4" s="1"/>
  <c r="B1177" i="4"/>
  <c r="C1177" i="4" s="1"/>
  <c r="O1176" i="4"/>
  <c r="F1176" i="4"/>
  <c r="G1176" i="4" s="1"/>
  <c r="D1176" i="4"/>
  <c r="E1176" i="4" s="1"/>
  <c r="B1176" i="4"/>
  <c r="C1176" i="4" s="1"/>
  <c r="O1175" i="4"/>
  <c r="F1175" i="4"/>
  <c r="G1175" i="4" s="1"/>
  <c r="D1175" i="4"/>
  <c r="E1175" i="4" s="1"/>
  <c r="B1175" i="4"/>
  <c r="C1175" i="4" s="1"/>
  <c r="O1174" i="4"/>
  <c r="F1174" i="4"/>
  <c r="G1174" i="4" s="1"/>
  <c r="D1174" i="4"/>
  <c r="E1174" i="4" s="1"/>
  <c r="B1174" i="4"/>
  <c r="C1174" i="4" s="1"/>
  <c r="O1173" i="4"/>
  <c r="F1173" i="4"/>
  <c r="G1173" i="4" s="1"/>
  <c r="D1173" i="4"/>
  <c r="E1173" i="4" s="1"/>
  <c r="B1173" i="4"/>
  <c r="C1173" i="4" s="1"/>
  <c r="O1172" i="4"/>
  <c r="F1172" i="4"/>
  <c r="G1172" i="4" s="1"/>
  <c r="D1172" i="4"/>
  <c r="E1172" i="4" s="1"/>
  <c r="B1172" i="4"/>
  <c r="C1172" i="4" s="1"/>
  <c r="O1171" i="4"/>
  <c r="F1171" i="4"/>
  <c r="G1171" i="4" s="1"/>
  <c r="D1171" i="4"/>
  <c r="E1171" i="4" s="1"/>
  <c r="B1171" i="4"/>
  <c r="C1171" i="4" s="1"/>
  <c r="O1170" i="4"/>
  <c r="F1170" i="4"/>
  <c r="G1170" i="4" s="1"/>
  <c r="D1170" i="4"/>
  <c r="E1170" i="4" s="1"/>
  <c r="B1170" i="4"/>
  <c r="C1170" i="4" s="1"/>
  <c r="O1169" i="4"/>
  <c r="F1169" i="4"/>
  <c r="G1169" i="4" s="1"/>
  <c r="D1169" i="4"/>
  <c r="E1169" i="4" s="1"/>
  <c r="B1169" i="4"/>
  <c r="C1169" i="4" s="1"/>
  <c r="O1168" i="4"/>
  <c r="F1168" i="4"/>
  <c r="G1168" i="4" s="1"/>
  <c r="D1168" i="4"/>
  <c r="E1168" i="4" s="1"/>
  <c r="B1168" i="4"/>
  <c r="C1168" i="4" s="1"/>
  <c r="O1167" i="4"/>
  <c r="F1167" i="4"/>
  <c r="G1167" i="4" s="1"/>
  <c r="D1167" i="4"/>
  <c r="E1167" i="4" s="1"/>
  <c r="B1167" i="4"/>
  <c r="C1167" i="4" s="1"/>
  <c r="O1166" i="4"/>
  <c r="F1166" i="4"/>
  <c r="G1166" i="4" s="1"/>
  <c r="D1166" i="4"/>
  <c r="E1166" i="4" s="1"/>
  <c r="B1166" i="4"/>
  <c r="C1166" i="4" s="1"/>
  <c r="O1165" i="4"/>
  <c r="F1165" i="4"/>
  <c r="G1165" i="4" s="1"/>
  <c r="D1165" i="4"/>
  <c r="E1165" i="4" s="1"/>
  <c r="B1165" i="4"/>
  <c r="C1165" i="4" s="1"/>
  <c r="O1164" i="4"/>
  <c r="F1164" i="4"/>
  <c r="G1164" i="4" s="1"/>
  <c r="D1164" i="4"/>
  <c r="E1164" i="4" s="1"/>
  <c r="B1164" i="4"/>
  <c r="C1164" i="4" s="1"/>
  <c r="O1163" i="4"/>
  <c r="F1163" i="4"/>
  <c r="G1163" i="4" s="1"/>
  <c r="D1163" i="4"/>
  <c r="E1163" i="4" s="1"/>
  <c r="B1163" i="4"/>
  <c r="C1163" i="4" s="1"/>
  <c r="O1162" i="4"/>
  <c r="F1162" i="4"/>
  <c r="G1162" i="4" s="1"/>
  <c r="D1162" i="4"/>
  <c r="E1162" i="4" s="1"/>
  <c r="B1162" i="4"/>
  <c r="C1162" i="4" s="1"/>
  <c r="O1161" i="4"/>
  <c r="F1161" i="4"/>
  <c r="G1161" i="4" s="1"/>
  <c r="D1161" i="4"/>
  <c r="E1161" i="4" s="1"/>
  <c r="B1161" i="4"/>
  <c r="C1161" i="4" s="1"/>
  <c r="O1160" i="4"/>
  <c r="F1160" i="4"/>
  <c r="G1160" i="4" s="1"/>
  <c r="D1160" i="4"/>
  <c r="E1160" i="4" s="1"/>
  <c r="B1160" i="4"/>
  <c r="C1160" i="4" s="1"/>
  <c r="O1159" i="4"/>
  <c r="F1159" i="4"/>
  <c r="G1159" i="4" s="1"/>
  <c r="D1159" i="4"/>
  <c r="E1159" i="4" s="1"/>
  <c r="B1159" i="4"/>
  <c r="C1159" i="4" s="1"/>
  <c r="O1158" i="4"/>
  <c r="F1158" i="4"/>
  <c r="G1158" i="4" s="1"/>
  <c r="D1158" i="4"/>
  <c r="E1158" i="4" s="1"/>
  <c r="B1158" i="4"/>
  <c r="C1158" i="4" s="1"/>
  <c r="O1157" i="4"/>
  <c r="F1157" i="4"/>
  <c r="G1157" i="4" s="1"/>
  <c r="D1157" i="4"/>
  <c r="E1157" i="4" s="1"/>
  <c r="B1157" i="4"/>
  <c r="C1157" i="4" s="1"/>
  <c r="O1156" i="4"/>
  <c r="F1156" i="4"/>
  <c r="G1156" i="4" s="1"/>
  <c r="D1156" i="4"/>
  <c r="E1156" i="4" s="1"/>
  <c r="B1156" i="4"/>
  <c r="C1156" i="4" s="1"/>
  <c r="O1155" i="4"/>
  <c r="F1155" i="4"/>
  <c r="G1155" i="4" s="1"/>
  <c r="D1155" i="4"/>
  <c r="E1155" i="4" s="1"/>
  <c r="B1155" i="4"/>
  <c r="C1155" i="4" s="1"/>
  <c r="O1154" i="4"/>
  <c r="F1154" i="4"/>
  <c r="G1154" i="4" s="1"/>
  <c r="D1154" i="4"/>
  <c r="E1154" i="4" s="1"/>
  <c r="B1154" i="4"/>
  <c r="C1154" i="4" s="1"/>
  <c r="O1153" i="4"/>
  <c r="F1153" i="4"/>
  <c r="G1153" i="4" s="1"/>
  <c r="D1153" i="4"/>
  <c r="E1153" i="4" s="1"/>
  <c r="B1153" i="4"/>
  <c r="C1153" i="4" s="1"/>
  <c r="O1152" i="4"/>
  <c r="F1152" i="4"/>
  <c r="G1152" i="4" s="1"/>
  <c r="D1152" i="4"/>
  <c r="E1152" i="4" s="1"/>
  <c r="B1152" i="4"/>
  <c r="C1152" i="4" s="1"/>
  <c r="O1151" i="4"/>
  <c r="F1151" i="4"/>
  <c r="G1151" i="4" s="1"/>
  <c r="D1151" i="4"/>
  <c r="E1151" i="4" s="1"/>
  <c r="B1151" i="4"/>
  <c r="C1151" i="4" s="1"/>
  <c r="O1150" i="4"/>
  <c r="F1150" i="4"/>
  <c r="G1150" i="4" s="1"/>
  <c r="D1150" i="4"/>
  <c r="E1150" i="4" s="1"/>
  <c r="B1150" i="4"/>
  <c r="C1150" i="4" s="1"/>
  <c r="O1149" i="4"/>
  <c r="F1149" i="4"/>
  <c r="G1149" i="4" s="1"/>
  <c r="D1149" i="4"/>
  <c r="E1149" i="4" s="1"/>
  <c r="B1149" i="4"/>
  <c r="C1149" i="4" s="1"/>
  <c r="O1148" i="4"/>
  <c r="F1148" i="4"/>
  <c r="G1148" i="4" s="1"/>
  <c r="D1148" i="4"/>
  <c r="E1148" i="4" s="1"/>
  <c r="B1148" i="4"/>
  <c r="C1148" i="4" s="1"/>
  <c r="O1147" i="4"/>
  <c r="F1147" i="4"/>
  <c r="G1147" i="4" s="1"/>
  <c r="D1147" i="4"/>
  <c r="E1147" i="4" s="1"/>
  <c r="B1147" i="4"/>
  <c r="C1147" i="4" s="1"/>
  <c r="O1146" i="4"/>
  <c r="F1146" i="4"/>
  <c r="G1146" i="4" s="1"/>
  <c r="D1146" i="4"/>
  <c r="E1146" i="4" s="1"/>
  <c r="B1146" i="4"/>
  <c r="C1146" i="4" s="1"/>
  <c r="O1145" i="4"/>
  <c r="F1145" i="4"/>
  <c r="G1145" i="4" s="1"/>
  <c r="D1145" i="4"/>
  <c r="E1145" i="4" s="1"/>
  <c r="B1145" i="4"/>
  <c r="C1145" i="4" s="1"/>
  <c r="O1144" i="4"/>
  <c r="F1144" i="4"/>
  <c r="G1144" i="4" s="1"/>
  <c r="D1144" i="4"/>
  <c r="E1144" i="4" s="1"/>
  <c r="B1144" i="4"/>
  <c r="C1144" i="4" s="1"/>
  <c r="O1143" i="4"/>
  <c r="F1143" i="4"/>
  <c r="G1143" i="4" s="1"/>
  <c r="D1143" i="4"/>
  <c r="E1143" i="4" s="1"/>
  <c r="B1143" i="4"/>
  <c r="C1143" i="4" s="1"/>
  <c r="O1142" i="4"/>
  <c r="F1142" i="4"/>
  <c r="G1142" i="4" s="1"/>
  <c r="D1142" i="4"/>
  <c r="E1142" i="4" s="1"/>
  <c r="B1142" i="4"/>
  <c r="C1142" i="4" s="1"/>
  <c r="O1141" i="4"/>
  <c r="F1141" i="4"/>
  <c r="G1141" i="4" s="1"/>
  <c r="D1141" i="4"/>
  <c r="E1141" i="4" s="1"/>
  <c r="B1141" i="4"/>
  <c r="C1141" i="4" s="1"/>
  <c r="O1140" i="4"/>
  <c r="F1140" i="4"/>
  <c r="G1140" i="4" s="1"/>
  <c r="D1140" i="4"/>
  <c r="E1140" i="4" s="1"/>
  <c r="B1140" i="4"/>
  <c r="C1140" i="4" s="1"/>
  <c r="O1139" i="4"/>
  <c r="F1139" i="4"/>
  <c r="G1139" i="4" s="1"/>
  <c r="D1139" i="4"/>
  <c r="E1139" i="4" s="1"/>
  <c r="B1139" i="4"/>
  <c r="C1139" i="4" s="1"/>
  <c r="O1138" i="4"/>
  <c r="F1138" i="4"/>
  <c r="G1138" i="4" s="1"/>
  <c r="D1138" i="4"/>
  <c r="E1138" i="4" s="1"/>
  <c r="B1138" i="4"/>
  <c r="C1138" i="4" s="1"/>
  <c r="O1137" i="4"/>
  <c r="F1137" i="4"/>
  <c r="G1137" i="4" s="1"/>
  <c r="D1137" i="4"/>
  <c r="E1137" i="4" s="1"/>
  <c r="B1137" i="4"/>
  <c r="C1137" i="4" s="1"/>
  <c r="O1136" i="4"/>
  <c r="F1136" i="4"/>
  <c r="G1136" i="4" s="1"/>
  <c r="D1136" i="4"/>
  <c r="E1136" i="4" s="1"/>
  <c r="B1136" i="4"/>
  <c r="C1136" i="4" s="1"/>
  <c r="O1135" i="4"/>
  <c r="F1135" i="4"/>
  <c r="G1135" i="4" s="1"/>
  <c r="D1135" i="4"/>
  <c r="E1135" i="4" s="1"/>
  <c r="B1135" i="4"/>
  <c r="C1135" i="4" s="1"/>
  <c r="O1134" i="4"/>
  <c r="F1134" i="4"/>
  <c r="G1134" i="4" s="1"/>
  <c r="D1134" i="4"/>
  <c r="E1134" i="4" s="1"/>
  <c r="B1134" i="4"/>
  <c r="C1134" i="4" s="1"/>
  <c r="O1133" i="4"/>
  <c r="F1133" i="4"/>
  <c r="G1133" i="4" s="1"/>
  <c r="D1133" i="4"/>
  <c r="E1133" i="4" s="1"/>
  <c r="B1133" i="4"/>
  <c r="C1133" i="4" s="1"/>
  <c r="O1132" i="4"/>
  <c r="F1132" i="4"/>
  <c r="G1132" i="4" s="1"/>
  <c r="D1132" i="4"/>
  <c r="E1132" i="4" s="1"/>
  <c r="B1132" i="4"/>
  <c r="C1132" i="4" s="1"/>
  <c r="O1131" i="4"/>
  <c r="F1131" i="4"/>
  <c r="G1131" i="4" s="1"/>
  <c r="D1131" i="4"/>
  <c r="E1131" i="4" s="1"/>
  <c r="B1131" i="4"/>
  <c r="C1131" i="4" s="1"/>
  <c r="O1130" i="4"/>
  <c r="F1130" i="4"/>
  <c r="G1130" i="4" s="1"/>
  <c r="D1130" i="4"/>
  <c r="E1130" i="4" s="1"/>
  <c r="B1130" i="4"/>
  <c r="C1130" i="4" s="1"/>
  <c r="O1129" i="4"/>
  <c r="F1129" i="4"/>
  <c r="G1129" i="4" s="1"/>
  <c r="D1129" i="4"/>
  <c r="E1129" i="4" s="1"/>
  <c r="B1129" i="4"/>
  <c r="C1129" i="4" s="1"/>
  <c r="O1128" i="4"/>
  <c r="F1128" i="4"/>
  <c r="G1128" i="4" s="1"/>
  <c r="D1128" i="4"/>
  <c r="E1128" i="4" s="1"/>
  <c r="B1128" i="4"/>
  <c r="C1128" i="4" s="1"/>
  <c r="O1127" i="4"/>
  <c r="F1127" i="4"/>
  <c r="G1127" i="4" s="1"/>
  <c r="D1127" i="4"/>
  <c r="E1127" i="4" s="1"/>
  <c r="B1127" i="4"/>
  <c r="C1127" i="4" s="1"/>
  <c r="O1126" i="4"/>
  <c r="F1126" i="4"/>
  <c r="G1126" i="4" s="1"/>
  <c r="D1126" i="4"/>
  <c r="E1126" i="4" s="1"/>
  <c r="B1126" i="4"/>
  <c r="C1126" i="4" s="1"/>
  <c r="O1125" i="4"/>
  <c r="F1125" i="4"/>
  <c r="G1125" i="4" s="1"/>
  <c r="D1125" i="4"/>
  <c r="E1125" i="4" s="1"/>
  <c r="B1125" i="4"/>
  <c r="C1125" i="4" s="1"/>
  <c r="O1124" i="4"/>
  <c r="F1124" i="4"/>
  <c r="G1124" i="4" s="1"/>
  <c r="D1124" i="4"/>
  <c r="E1124" i="4" s="1"/>
  <c r="B1124" i="4"/>
  <c r="C1124" i="4" s="1"/>
  <c r="O1123" i="4"/>
  <c r="F1123" i="4"/>
  <c r="G1123" i="4" s="1"/>
  <c r="D1123" i="4"/>
  <c r="E1123" i="4" s="1"/>
  <c r="B1123" i="4"/>
  <c r="C1123" i="4" s="1"/>
  <c r="O1122" i="4"/>
  <c r="F1122" i="4"/>
  <c r="G1122" i="4" s="1"/>
  <c r="D1122" i="4"/>
  <c r="E1122" i="4" s="1"/>
  <c r="B1122" i="4"/>
  <c r="C1122" i="4" s="1"/>
  <c r="O1121" i="4"/>
  <c r="F1121" i="4"/>
  <c r="G1121" i="4" s="1"/>
  <c r="D1121" i="4"/>
  <c r="E1121" i="4" s="1"/>
  <c r="B1121" i="4"/>
  <c r="C1121" i="4" s="1"/>
  <c r="O1120" i="4"/>
  <c r="F1120" i="4"/>
  <c r="G1120" i="4" s="1"/>
  <c r="D1120" i="4"/>
  <c r="E1120" i="4" s="1"/>
  <c r="B1120" i="4"/>
  <c r="C1120" i="4" s="1"/>
  <c r="O1119" i="4"/>
  <c r="F1119" i="4"/>
  <c r="G1119" i="4" s="1"/>
  <c r="D1119" i="4"/>
  <c r="E1119" i="4" s="1"/>
  <c r="B1119" i="4"/>
  <c r="C1119" i="4" s="1"/>
  <c r="O1118" i="4"/>
  <c r="F1118" i="4"/>
  <c r="G1118" i="4" s="1"/>
  <c r="D1118" i="4"/>
  <c r="E1118" i="4" s="1"/>
  <c r="B1118" i="4"/>
  <c r="C1118" i="4" s="1"/>
  <c r="O1117" i="4"/>
  <c r="F1117" i="4"/>
  <c r="G1117" i="4" s="1"/>
  <c r="D1117" i="4"/>
  <c r="E1117" i="4" s="1"/>
  <c r="B1117" i="4"/>
  <c r="C1117" i="4" s="1"/>
  <c r="O1116" i="4"/>
  <c r="F1116" i="4"/>
  <c r="G1116" i="4" s="1"/>
  <c r="D1116" i="4"/>
  <c r="E1116" i="4" s="1"/>
  <c r="B1116" i="4"/>
  <c r="C1116" i="4" s="1"/>
  <c r="O1115" i="4"/>
  <c r="F1115" i="4"/>
  <c r="G1115" i="4" s="1"/>
  <c r="D1115" i="4"/>
  <c r="E1115" i="4" s="1"/>
  <c r="B1115" i="4"/>
  <c r="C1115" i="4" s="1"/>
  <c r="O1114" i="4"/>
  <c r="F1114" i="4"/>
  <c r="G1114" i="4" s="1"/>
  <c r="D1114" i="4"/>
  <c r="E1114" i="4" s="1"/>
  <c r="B1114" i="4"/>
  <c r="C1114" i="4" s="1"/>
  <c r="O1113" i="4"/>
  <c r="F1113" i="4"/>
  <c r="G1113" i="4" s="1"/>
  <c r="D1113" i="4"/>
  <c r="E1113" i="4" s="1"/>
  <c r="B1113" i="4"/>
  <c r="C1113" i="4" s="1"/>
  <c r="O1112" i="4"/>
  <c r="F1112" i="4"/>
  <c r="G1112" i="4" s="1"/>
  <c r="D1112" i="4"/>
  <c r="E1112" i="4" s="1"/>
  <c r="B1112" i="4"/>
  <c r="C1112" i="4" s="1"/>
  <c r="O1111" i="4"/>
  <c r="F1111" i="4"/>
  <c r="G1111" i="4" s="1"/>
  <c r="D1111" i="4"/>
  <c r="E1111" i="4" s="1"/>
  <c r="B1111" i="4"/>
  <c r="C1111" i="4" s="1"/>
  <c r="O1110" i="4"/>
  <c r="F1110" i="4"/>
  <c r="G1110" i="4" s="1"/>
  <c r="D1110" i="4"/>
  <c r="E1110" i="4" s="1"/>
  <c r="B1110" i="4"/>
  <c r="C1110" i="4" s="1"/>
  <c r="O1109" i="4"/>
  <c r="F1109" i="4"/>
  <c r="G1109" i="4" s="1"/>
  <c r="D1109" i="4"/>
  <c r="E1109" i="4" s="1"/>
  <c r="B1109" i="4"/>
  <c r="C1109" i="4" s="1"/>
  <c r="O1108" i="4"/>
  <c r="F1108" i="4"/>
  <c r="G1108" i="4" s="1"/>
  <c r="D1108" i="4"/>
  <c r="E1108" i="4" s="1"/>
  <c r="B1108" i="4"/>
  <c r="C1108" i="4" s="1"/>
  <c r="O1107" i="4"/>
  <c r="F1107" i="4"/>
  <c r="G1107" i="4" s="1"/>
  <c r="D1107" i="4"/>
  <c r="E1107" i="4" s="1"/>
  <c r="B1107" i="4"/>
  <c r="C1107" i="4" s="1"/>
  <c r="O1106" i="4"/>
  <c r="F1106" i="4"/>
  <c r="G1106" i="4" s="1"/>
  <c r="D1106" i="4"/>
  <c r="E1106" i="4" s="1"/>
  <c r="B1106" i="4"/>
  <c r="C1106" i="4" s="1"/>
  <c r="O1105" i="4"/>
  <c r="F1105" i="4"/>
  <c r="G1105" i="4" s="1"/>
  <c r="D1105" i="4"/>
  <c r="E1105" i="4" s="1"/>
  <c r="B1105" i="4"/>
  <c r="C1105" i="4" s="1"/>
  <c r="O1104" i="4"/>
  <c r="F1104" i="4"/>
  <c r="G1104" i="4" s="1"/>
  <c r="D1104" i="4"/>
  <c r="E1104" i="4" s="1"/>
  <c r="B1104" i="4"/>
  <c r="C1104" i="4" s="1"/>
  <c r="O1103" i="4"/>
  <c r="F1103" i="4"/>
  <c r="G1103" i="4" s="1"/>
  <c r="D1103" i="4"/>
  <c r="E1103" i="4" s="1"/>
  <c r="B1103" i="4"/>
  <c r="C1103" i="4" s="1"/>
  <c r="O1102" i="4"/>
  <c r="F1102" i="4"/>
  <c r="G1102" i="4" s="1"/>
  <c r="D1102" i="4"/>
  <c r="E1102" i="4" s="1"/>
  <c r="B1102" i="4"/>
  <c r="C1102" i="4" s="1"/>
  <c r="O1101" i="4"/>
  <c r="F1101" i="4"/>
  <c r="G1101" i="4" s="1"/>
  <c r="D1101" i="4"/>
  <c r="E1101" i="4" s="1"/>
  <c r="B1101" i="4"/>
  <c r="C1101" i="4" s="1"/>
  <c r="O1100" i="4"/>
  <c r="F1100" i="4"/>
  <c r="G1100" i="4" s="1"/>
  <c r="D1100" i="4"/>
  <c r="E1100" i="4" s="1"/>
  <c r="B1100" i="4"/>
  <c r="C1100" i="4" s="1"/>
  <c r="O1099" i="4"/>
  <c r="F1099" i="4"/>
  <c r="G1099" i="4" s="1"/>
  <c r="D1099" i="4"/>
  <c r="E1099" i="4" s="1"/>
  <c r="B1099" i="4"/>
  <c r="C1099" i="4" s="1"/>
  <c r="O1098" i="4"/>
  <c r="F1098" i="4"/>
  <c r="G1098" i="4" s="1"/>
  <c r="D1098" i="4"/>
  <c r="E1098" i="4" s="1"/>
  <c r="B1098" i="4"/>
  <c r="C1098" i="4" s="1"/>
  <c r="O1097" i="4"/>
  <c r="F1097" i="4"/>
  <c r="G1097" i="4" s="1"/>
  <c r="D1097" i="4"/>
  <c r="E1097" i="4" s="1"/>
  <c r="B1097" i="4"/>
  <c r="C1097" i="4" s="1"/>
  <c r="O1096" i="4"/>
  <c r="F1096" i="4"/>
  <c r="G1096" i="4" s="1"/>
  <c r="D1096" i="4"/>
  <c r="E1096" i="4" s="1"/>
  <c r="B1096" i="4"/>
  <c r="C1096" i="4" s="1"/>
  <c r="O1095" i="4"/>
  <c r="F1095" i="4"/>
  <c r="G1095" i="4" s="1"/>
  <c r="D1095" i="4"/>
  <c r="E1095" i="4" s="1"/>
  <c r="B1095" i="4"/>
  <c r="C1095" i="4" s="1"/>
  <c r="O1094" i="4"/>
  <c r="F1094" i="4"/>
  <c r="G1094" i="4" s="1"/>
  <c r="D1094" i="4"/>
  <c r="E1094" i="4" s="1"/>
  <c r="B1094" i="4"/>
  <c r="C1094" i="4" s="1"/>
  <c r="O1093" i="4"/>
  <c r="F1093" i="4"/>
  <c r="G1093" i="4" s="1"/>
  <c r="D1093" i="4"/>
  <c r="E1093" i="4" s="1"/>
  <c r="B1093" i="4"/>
  <c r="C1093" i="4" s="1"/>
  <c r="O1092" i="4"/>
  <c r="F1092" i="4"/>
  <c r="G1092" i="4" s="1"/>
  <c r="D1092" i="4"/>
  <c r="E1092" i="4" s="1"/>
  <c r="B1092" i="4"/>
  <c r="C1092" i="4" s="1"/>
  <c r="O1091" i="4"/>
  <c r="F1091" i="4"/>
  <c r="G1091" i="4" s="1"/>
  <c r="D1091" i="4"/>
  <c r="E1091" i="4" s="1"/>
  <c r="B1091" i="4"/>
  <c r="C1091" i="4" s="1"/>
  <c r="O1090" i="4"/>
  <c r="F1090" i="4"/>
  <c r="G1090" i="4" s="1"/>
  <c r="D1090" i="4"/>
  <c r="E1090" i="4" s="1"/>
  <c r="B1090" i="4"/>
  <c r="C1090" i="4" s="1"/>
  <c r="O1089" i="4"/>
  <c r="F1089" i="4"/>
  <c r="G1089" i="4" s="1"/>
  <c r="D1089" i="4"/>
  <c r="E1089" i="4" s="1"/>
  <c r="B1089" i="4"/>
  <c r="C1089" i="4" s="1"/>
  <c r="O1088" i="4"/>
  <c r="F1088" i="4"/>
  <c r="G1088" i="4" s="1"/>
  <c r="D1088" i="4"/>
  <c r="E1088" i="4" s="1"/>
  <c r="B1088" i="4"/>
  <c r="C1088" i="4" s="1"/>
  <c r="O1087" i="4"/>
  <c r="F1087" i="4"/>
  <c r="G1087" i="4" s="1"/>
  <c r="D1087" i="4"/>
  <c r="E1087" i="4" s="1"/>
  <c r="B1087" i="4"/>
  <c r="C1087" i="4" s="1"/>
  <c r="O1086" i="4"/>
  <c r="F1086" i="4"/>
  <c r="G1086" i="4" s="1"/>
  <c r="D1086" i="4"/>
  <c r="E1086" i="4" s="1"/>
  <c r="B1086" i="4"/>
  <c r="C1086" i="4" s="1"/>
  <c r="O1085" i="4"/>
  <c r="F1085" i="4"/>
  <c r="G1085" i="4" s="1"/>
  <c r="D1085" i="4"/>
  <c r="E1085" i="4" s="1"/>
  <c r="B1085" i="4"/>
  <c r="C1085" i="4" s="1"/>
  <c r="O1084" i="4"/>
  <c r="F1084" i="4"/>
  <c r="G1084" i="4" s="1"/>
  <c r="D1084" i="4"/>
  <c r="E1084" i="4" s="1"/>
  <c r="B1084" i="4"/>
  <c r="C1084" i="4" s="1"/>
  <c r="O1083" i="4"/>
  <c r="F1083" i="4"/>
  <c r="G1083" i="4" s="1"/>
  <c r="D1083" i="4"/>
  <c r="E1083" i="4" s="1"/>
  <c r="B1083" i="4"/>
  <c r="C1083" i="4" s="1"/>
  <c r="O1082" i="4"/>
  <c r="F1082" i="4"/>
  <c r="G1082" i="4" s="1"/>
  <c r="D1082" i="4"/>
  <c r="E1082" i="4" s="1"/>
  <c r="B1082" i="4"/>
  <c r="C1082" i="4" s="1"/>
  <c r="O1081" i="4"/>
  <c r="F1081" i="4"/>
  <c r="G1081" i="4" s="1"/>
  <c r="D1081" i="4"/>
  <c r="E1081" i="4" s="1"/>
  <c r="B1081" i="4"/>
  <c r="C1081" i="4" s="1"/>
  <c r="O1080" i="4"/>
  <c r="F1080" i="4"/>
  <c r="G1080" i="4" s="1"/>
  <c r="D1080" i="4"/>
  <c r="E1080" i="4" s="1"/>
  <c r="B1080" i="4"/>
  <c r="C1080" i="4" s="1"/>
  <c r="O1079" i="4"/>
  <c r="F1079" i="4"/>
  <c r="G1079" i="4" s="1"/>
  <c r="D1079" i="4"/>
  <c r="E1079" i="4" s="1"/>
  <c r="B1079" i="4"/>
  <c r="C1079" i="4" s="1"/>
  <c r="O1078" i="4"/>
  <c r="F1078" i="4"/>
  <c r="G1078" i="4" s="1"/>
  <c r="D1078" i="4"/>
  <c r="E1078" i="4" s="1"/>
  <c r="B1078" i="4"/>
  <c r="C1078" i="4" s="1"/>
  <c r="O1077" i="4"/>
  <c r="F1077" i="4"/>
  <c r="G1077" i="4" s="1"/>
  <c r="D1077" i="4"/>
  <c r="E1077" i="4" s="1"/>
  <c r="B1077" i="4"/>
  <c r="C1077" i="4" s="1"/>
  <c r="O1076" i="4"/>
  <c r="F1076" i="4"/>
  <c r="G1076" i="4" s="1"/>
  <c r="D1076" i="4"/>
  <c r="E1076" i="4" s="1"/>
  <c r="B1076" i="4"/>
  <c r="C1076" i="4" s="1"/>
  <c r="O1075" i="4"/>
  <c r="F1075" i="4"/>
  <c r="G1075" i="4" s="1"/>
  <c r="D1075" i="4"/>
  <c r="E1075" i="4" s="1"/>
  <c r="B1075" i="4"/>
  <c r="C1075" i="4" s="1"/>
  <c r="O1074" i="4"/>
  <c r="F1074" i="4"/>
  <c r="G1074" i="4" s="1"/>
  <c r="D1074" i="4"/>
  <c r="E1074" i="4" s="1"/>
  <c r="B1074" i="4"/>
  <c r="C1074" i="4" s="1"/>
  <c r="O1073" i="4"/>
  <c r="F1073" i="4"/>
  <c r="G1073" i="4" s="1"/>
  <c r="D1073" i="4"/>
  <c r="E1073" i="4" s="1"/>
  <c r="B1073" i="4"/>
  <c r="C1073" i="4" s="1"/>
  <c r="O1072" i="4"/>
  <c r="F1072" i="4"/>
  <c r="G1072" i="4" s="1"/>
  <c r="D1072" i="4"/>
  <c r="E1072" i="4" s="1"/>
  <c r="B1072" i="4"/>
  <c r="C1072" i="4" s="1"/>
  <c r="O1071" i="4"/>
  <c r="F1071" i="4"/>
  <c r="G1071" i="4" s="1"/>
  <c r="D1071" i="4"/>
  <c r="E1071" i="4" s="1"/>
  <c r="B1071" i="4"/>
  <c r="C1071" i="4" s="1"/>
  <c r="O1070" i="4"/>
  <c r="F1070" i="4"/>
  <c r="G1070" i="4" s="1"/>
  <c r="D1070" i="4"/>
  <c r="E1070" i="4" s="1"/>
  <c r="B1070" i="4"/>
  <c r="C1070" i="4" s="1"/>
  <c r="O1069" i="4"/>
  <c r="F1069" i="4"/>
  <c r="G1069" i="4" s="1"/>
  <c r="D1069" i="4"/>
  <c r="E1069" i="4" s="1"/>
  <c r="B1069" i="4"/>
  <c r="C1069" i="4" s="1"/>
  <c r="O1068" i="4"/>
  <c r="F1068" i="4"/>
  <c r="G1068" i="4" s="1"/>
  <c r="D1068" i="4"/>
  <c r="E1068" i="4" s="1"/>
  <c r="B1068" i="4"/>
  <c r="C1068" i="4" s="1"/>
  <c r="O1067" i="4"/>
  <c r="F1067" i="4"/>
  <c r="G1067" i="4" s="1"/>
  <c r="D1067" i="4"/>
  <c r="E1067" i="4" s="1"/>
  <c r="B1067" i="4"/>
  <c r="C1067" i="4" s="1"/>
  <c r="O1066" i="4"/>
  <c r="F1066" i="4"/>
  <c r="G1066" i="4" s="1"/>
  <c r="D1066" i="4"/>
  <c r="E1066" i="4" s="1"/>
  <c r="B1066" i="4"/>
  <c r="C1066" i="4" s="1"/>
  <c r="O1065" i="4"/>
  <c r="F1065" i="4"/>
  <c r="G1065" i="4" s="1"/>
  <c r="D1065" i="4"/>
  <c r="E1065" i="4" s="1"/>
  <c r="B1065" i="4"/>
  <c r="C1065" i="4" s="1"/>
  <c r="O1064" i="4"/>
  <c r="F1064" i="4"/>
  <c r="G1064" i="4" s="1"/>
  <c r="D1064" i="4"/>
  <c r="E1064" i="4" s="1"/>
  <c r="B1064" i="4"/>
  <c r="C1064" i="4" s="1"/>
  <c r="O1063" i="4"/>
  <c r="F1063" i="4"/>
  <c r="G1063" i="4" s="1"/>
  <c r="D1063" i="4"/>
  <c r="E1063" i="4" s="1"/>
  <c r="B1063" i="4"/>
  <c r="C1063" i="4" s="1"/>
  <c r="O1062" i="4"/>
  <c r="F1062" i="4"/>
  <c r="G1062" i="4" s="1"/>
  <c r="D1062" i="4"/>
  <c r="E1062" i="4" s="1"/>
  <c r="B1062" i="4"/>
  <c r="C1062" i="4" s="1"/>
  <c r="O1061" i="4"/>
  <c r="F1061" i="4"/>
  <c r="G1061" i="4" s="1"/>
  <c r="D1061" i="4"/>
  <c r="E1061" i="4" s="1"/>
  <c r="B1061" i="4"/>
  <c r="C1061" i="4" s="1"/>
  <c r="O1060" i="4"/>
  <c r="F1060" i="4"/>
  <c r="G1060" i="4" s="1"/>
  <c r="D1060" i="4"/>
  <c r="E1060" i="4" s="1"/>
  <c r="B1060" i="4"/>
  <c r="C1060" i="4" s="1"/>
  <c r="O1059" i="4"/>
  <c r="F1059" i="4"/>
  <c r="G1059" i="4" s="1"/>
  <c r="D1059" i="4"/>
  <c r="E1059" i="4" s="1"/>
  <c r="B1059" i="4"/>
  <c r="C1059" i="4" s="1"/>
  <c r="O1058" i="4"/>
  <c r="F1058" i="4"/>
  <c r="G1058" i="4" s="1"/>
  <c r="D1058" i="4"/>
  <c r="E1058" i="4" s="1"/>
  <c r="B1058" i="4"/>
  <c r="C1058" i="4" s="1"/>
  <c r="O1057" i="4"/>
  <c r="F1057" i="4"/>
  <c r="G1057" i="4" s="1"/>
  <c r="D1057" i="4"/>
  <c r="E1057" i="4" s="1"/>
  <c r="B1057" i="4"/>
  <c r="C1057" i="4" s="1"/>
  <c r="O1056" i="4"/>
  <c r="F1056" i="4"/>
  <c r="G1056" i="4" s="1"/>
  <c r="D1056" i="4"/>
  <c r="E1056" i="4" s="1"/>
  <c r="B1056" i="4"/>
  <c r="C1056" i="4" s="1"/>
  <c r="O1055" i="4"/>
  <c r="F1055" i="4"/>
  <c r="G1055" i="4" s="1"/>
  <c r="D1055" i="4"/>
  <c r="E1055" i="4" s="1"/>
  <c r="B1055" i="4"/>
  <c r="C1055" i="4" s="1"/>
  <c r="O1054" i="4"/>
  <c r="F1054" i="4"/>
  <c r="G1054" i="4" s="1"/>
  <c r="D1054" i="4"/>
  <c r="E1054" i="4" s="1"/>
  <c r="B1054" i="4"/>
  <c r="C1054" i="4" s="1"/>
  <c r="O1053" i="4"/>
  <c r="F1053" i="4"/>
  <c r="G1053" i="4" s="1"/>
  <c r="D1053" i="4"/>
  <c r="E1053" i="4" s="1"/>
  <c r="B1053" i="4"/>
  <c r="C1053" i="4" s="1"/>
  <c r="O1052" i="4"/>
  <c r="F1052" i="4"/>
  <c r="G1052" i="4" s="1"/>
  <c r="D1052" i="4"/>
  <c r="E1052" i="4" s="1"/>
  <c r="B1052" i="4"/>
  <c r="C1052" i="4" s="1"/>
  <c r="O1051" i="4"/>
  <c r="F1051" i="4"/>
  <c r="G1051" i="4" s="1"/>
  <c r="D1051" i="4"/>
  <c r="E1051" i="4" s="1"/>
  <c r="B1051" i="4"/>
  <c r="C1051" i="4" s="1"/>
  <c r="O1050" i="4"/>
  <c r="F1050" i="4"/>
  <c r="G1050" i="4" s="1"/>
  <c r="D1050" i="4"/>
  <c r="E1050" i="4" s="1"/>
  <c r="B1050" i="4"/>
  <c r="C1050" i="4" s="1"/>
  <c r="O1049" i="4"/>
  <c r="F1049" i="4"/>
  <c r="G1049" i="4" s="1"/>
  <c r="D1049" i="4"/>
  <c r="E1049" i="4" s="1"/>
  <c r="B1049" i="4"/>
  <c r="C1049" i="4" s="1"/>
  <c r="O1048" i="4"/>
  <c r="F1048" i="4"/>
  <c r="G1048" i="4" s="1"/>
  <c r="D1048" i="4"/>
  <c r="E1048" i="4" s="1"/>
  <c r="B1048" i="4"/>
  <c r="C1048" i="4" s="1"/>
  <c r="O1047" i="4"/>
  <c r="F1047" i="4"/>
  <c r="G1047" i="4" s="1"/>
  <c r="D1047" i="4"/>
  <c r="E1047" i="4" s="1"/>
  <c r="B1047" i="4"/>
  <c r="C1047" i="4" s="1"/>
  <c r="O1046" i="4"/>
  <c r="F1046" i="4"/>
  <c r="G1046" i="4" s="1"/>
  <c r="D1046" i="4"/>
  <c r="E1046" i="4" s="1"/>
  <c r="B1046" i="4"/>
  <c r="C1046" i="4" s="1"/>
  <c r="O1045" i="4"/>
  <c r="F1045" i="4"/>
  <c r="G1045" i="4" s="1"/>
  <c r="D1045" i="4"/>
  <c r="E1045" i="4" s="1"/>
  <c r="B1045" i="4"/>
  <c r="C1045" i="4" s="1"/>
  <c r="O1044" i="4"/>
  <c r="F1044" i="4"/>
  <c r="G1044" i="4" s="1"/>
  <c r="D1044" i="4"/>
  <c r="E1044" i="4" s="1"/>
  <c r="B1044" i="4"/>
  <c r="C1044" i="4" s="1"/>
  <c r="O1043" i="4"/>
  <c r="F1043" i="4"/>
  <c r="G1043" i="4" s="1"/>
  <c r="D1043" i="4"/>
  <c r="E1043" i="4" s="1"/>
  <c r="B1043" i="4"/>
  <c r="C1043" i="4" s="1"/>
  <c r="O1042" i="4"/>
  <c r="F1042" i="4"/>
  <c r="G1042" i="4" s="1"/>
  <c r="D1042" i="4"/>
  <c r="E1042" i="4" s="1"/>
  <c r="B1042" i="4"/>
  <c r="C1042" i="4" s="1"/>
  <c r="O1041" i="4"/>
  <c r="F1041" i="4"/>
  <c r="G1041" i="4" s="1"/>
  <c r="D1041" i="4"/>
  <c r="E1041" i="4" s="1"/>
  <c r="B1041" i="4"/>
  <c r="C1041" i="4" s="1"/>
  <c r="O1040" i="4"/>
  <c r="F1040" i="4"/>
  <c r="G1040" i="4" s="1"/>
  <c r="D1040" i="4"/>
  <c r="E1040" i="4" s="1"/>
  <c r="B1040" i="4"/>
  <c r="C1040" i="4" s="1"/>
  <c r="O1039" i="4"/>
  <c r="F1039" i="4"/>
  <c r="G1039" i="4" s="1"/>
  <c r="D1039" i="4"/>
  <c r="E1039" i="4" s="1"/>
  <c r="B1039" i="4"/>
  <c r="C1039" i="4" s="1"/>
  <c r="O1038" i="4"/>
  <c r="F1038" i="4"/>
  <c r="G1038" i="4" s="1"/>
  <c r="D1038" i="4"/>
  <c r="E1038" i="4" s="1"/>
  <c r="B1038" i="4"/>
  <c r="C1038" i="4" s="1"/>
  <c r="O1037" i="4"/>
  <c r="F1037" i="4"/>
  <c r="G1037" i="4" s="1"/>
  <c r="D1037" i="4"/>
  <c r="E1037" i="4" s="1"/>
  <c r="B1037" i="4"/>
  <c r="C1037" i="4" s="1"/>
  <c r="O1036" i="4"/>
  <c r="F1036" i="4"/>
  <c r="G1036" i="4" s="1"/>
  <c r="D1036" i="4"/>
  <c r="E1036" i="4" s="1"/>
  <c r="B1036" i="4"/>
  <c r="C1036" i="4" s="1"/>
  <c r="O1035" i="4"/>
  <c r="F1035" i="4"/>
  <c r="G1035" i="4" s="1"/>
  <c r="D1035" i="4"/>
  <c r="E1035" i="4" s="1"/>
  <c r="B1035" i="4"/>
  <c r="C1035" i="4" s="1"/>
  <c r="O1034" i="4"/>
  <c r="F1034" i="4"/>
  <c r="G1034" i="4" s="1"/>
  <c r="D1034" i="4"/>
  <c r="E1034" i="4" s="1"/>
  <c r="B1034" i="4"/>
  <c r="C1034" i="4" s="1"/>
  <c r="O1033" i="4"/>
  <c r="F1033" i="4"/>
  <c r="G1033" i="4" s="1"/>
  <c r="D1033" i="4"/>
  <c r="E1033" i="4" s="1"/>
  <c r="B1033" i="4"/>
  <c r="C1033" i="4" s="1"/>
  <c r="O1032" i="4"/>
  <c r="F1032" i="4"/>
  <c r="G1032" i="4" s="1"/>
  <c r="D1032" i="4"/>
  <c r="E1032" i="4" s="1"/>
  <c r="B1032" i="4"/>
  <c r="C1032" i="4" s="1"/>
  <c r="O1031" i="4"/>
  <c r="F1031" i="4"/>
  <c r="G1031" i="4" s="1"/>
  <c r="D1031" i="4"/>
  <c r="E1031" i="4" s="1"/>
  <c r="B1031" i="4"/>
  <c r="C1031" i="4" s="1"/>
  <c r="O1030" i="4"/>
  <c r="F1030" i="4"/>
  <c r="G1030" i="4" s="1"/>
  <c r="D1030" i="4"/>
  <c r="E1030" i="4" s="1"/>
  <c r="B1030" i="4"/>
  <c r="C1030" i="4" s="1"/>
  <c r="O1029" i="4"/>
  <c r="F1029" i="4"/>
  <c r="G1029" i="4" s="1"/>
  <c r="D1029" i="4"/>
  <c r="E1029" i="4" s="1"/>
  <c r="B1029" i="4"/>
  <c r="C1029" i="4" s="1"/>
  <c r="O1028" i="4"/>
  <c r="F1028" i="4"/>
  <c r="G1028" i="4" s="1"/>
  <c r="D1028" i="4"/>
  <c r="E1028" i="4" s="1"/>
  <c r="B1028" i="4"/>
  <c r="C1028" i="4" s="1"/>
  <c r="O1027" i="4"/>
  <c r="F1027" i="4"/>
  <c r="G1027" i="4" s="1"/>
  <c r="D1027" i="4"/>
  <c r="E1027" i="4" s="1"/>
  <c r="B1027" i="4"/>
  <c r="C1027" i="4" s="1"/>
  <c r="O1026" i="4"/>
  <c r="F1026" i="4"/>
  <c r="G1026" i="4" s="1"/>
  <c r="D1026" i="4"/>
  <c r="E1026" i="4" s="1"/>
  <c r="B1026" i="4"/>
  <c r="C1026" i="4" s="1"/>
  <c r="O1025" i="4"/>
  <c r="F1025" i="4"/>
  <c r="G1025" i="4" s="1"/>
  <c r="D1025" i="4"/>
  <c r="E1025" i="4" s="1"/>
  <c r="B1025" i="4"/>
  <c r="C1025" i="4" s="1"/>
  <c r="O1024" i="4"/>
  <c r="F1024" i="4"/>
  <c r="G1024" i="4" s="1"/>
  <c r="D1024" i="4"/>
  <c r="E1024" i="4" s="1"/>
  <c r="B1024" i="4"/>
  <c r="C1024" i="4" s="1"/>
  <c r="O1023" i="4"/>
  <c r="F1023" i="4"/>
  <c r="G1023" i="4" s="1"/>
  <c r="D1023" i="4"/>
  <c r="E1023" i="4" s="1"/>
  <c r="B1023" i="4"/>
  <c r="C1023" i="4" s="1"/>
  <c r="O1022" i="4"/>
  <c r="F1022" i="4"/>
  <c r="G1022" i="4" s="1"/>
  <c r="D1022" i="4"/>
  <c r="E1022" i="4" s="1"/>
  <c r="B1022" i="4"/>
  <c r="C1022" i="4" s="1"/>
  <c r="O1021" i="4"/>
  <c r="F1021" i="4"/>
  <c r="G1021" i="4" s="1"/>
  <c r="D1021" i="4"/>
  <c r="E1021" i="4" s="1"/>
  <c r="B1021" i="4"/>
  <c r="C1021" i="4" s="1"/>
  <c r="O1020" i="4"/>
  <c r="F1020" i="4"/>
  <c r="G1020" i="4" s="1"/>
  <c r="D1020" i="4"/>
  <c r="E1020" i="4" s="1"/>
  <c r="B1020" i="4"/>
  <c r="C1020" i="4" s="1"/>
  <c r="O1019" i="4"/>
  <c r="F1019" i="4"/>
  <c r="G1019" i="4" s="1"/>
  <c r="D1019" i="4"/>
  <c r="E1019" i="4" s="1"/>
  <c r="B1019" i="4"/>
  <c r="C1019" i="4" s="1"/>
  <c r="O1018" i="4"/>
  <c r="F1018" i="4"/>
  <c r="G1018" i="4" s="1"/>
  <c r="D1018" i="4"/>
  <c r="E1018" i="4" s="1"/>
  <c r="B1018" i="4"/>
  <c r="C1018" i="4" s="1"/>
  <c r="O1017" i="4"/>
  <c r="F1017" i="4"/>
  <c r="G1017" i="4" s="1"/>
  <c r="D1017" i="4"/>
  <c r="E1017" i="4" s="1"/>
  <c r="B1017" i="4"/>
  <c r="C1017" i="4" s="1"/>
  <c r="O1016" i="4"/>
  <c r="F1016" i="4"/>
  <c r="G1016" i="4" s="1"/>
  <c r="D1016" i="4"/>
  <c r="E1016" i="4" s="1"/>
  <c r="B1016" i="4"/>
  <c r="C1016" i="4" s="1"/>
  <c r="O1015" i="4"/>
  <c r="F1015" i="4"/>
  <c r="G1015" i="4" s="1"/>
  <c r="D1015" i="4"/>
  <c r="E1015" i="4" s="1"/>
  <c r="B1015" i="4"/>
  <c r="C1015" i="4" s="1"/>
  <c r="O1014" i="4"/>
  <c r="F1014" i="4"/>
  <c r="G1014" i="4" s="1"/>
  <c r="D1014" i="4"/>
  <c r="E1014" i="4" s="1"/>
  <c r="B1014" i="4"/>
  <c r="C1014" i="4" s="1"/>
  <c r="O1013" i="4"/>
  <c r="F1013" i="4"/>
  <c r="G1013" i="4" s="1"/>
  <c r="D1013" i="4"/>
  <c r="E1013" i="4" s="1"/>
  <c r="B1013" i="4"/>
  <c r="C1013" i="4" s="1"/>
  <c r="O1012" i="4"/>
  <c r="F1012" i="4"/>
  <c r="G1012" i="4" s="1"/>
  <c r="D1012" i="4"/>
  <c r="E1012" i="4" s="1"/>
  <c r="B1012" i="4"/>
  <c r="C1012" i="4" s="1"/>
  <c r="O1011" i="4"/>
  <c r="F1011" i="4"/>
  <c r="G1011" i="4" s="1"/>
  <c r="D1011" i="4"/>
  <c r="E1011" i="4" s="1"/>
  <c r="B1011" i="4"/>
  <c r="C1011" i="4" s="1"/>
  <c r="O1010" i="4"/>
  <c r="F1010" i="4"/>
  <c r="G1010" i="4" s="1"/>
  <c r="D1010" i="4"/>
  <c r="E1010" i="4" s="1"/>
  <c r="B1010" i="4"/>
  <c r="C1010" i="4" s="1"/>
  <c r="O1009" i="4"/>
  <c r="F1009" i="4"/>
  <c r="G1009" i="4" s="1"/>
  <c r="D1009" i="4"/>
  <c r="E1009" i="4" s="1"/>
  <c r="B1009" i="4"/>
  <c r="C1009" i="4" s="1"/>
  <c r="O1008" i="4"/>
  <c r="F1008" i="4"/>
  <c r="G1008" i="4" s="1"/>
  <c r="D1008" i="4"/>
  <c r="E1008" i="4" s="1"/>
  <c r="B1008" i="4"/>
  <c r="C1008" i="4" s="1"/>
  <c r="O1007" i="4"/>
  <c r="F1007" i="4"/>
  <c r="G1007" i="4" s="1"/>
  <c r="D1007" i="4"/>
  <c r="E1007" i="4" s="1"/>
  <c r="B1007" i="4"/>
  <c r="C1007" i="4" s="1"/>
  <c r="O1006" i="4"/>
  <c r="F1006" i="4"/>
  <c r="G1006" i="4" s="1"/>
  <c r="D1006" i="4"/>
  <c r="E1006" i="4" s="1"/>
  <c r="B1006" i="4"/>
  <c r="C1006" i="4" s="1"/>
  <c r="O1005" i="4"/>
  <c r="F1005" i="4"/>
  <c r="G1005" i="4" s="1"/>
  <c r="D1005" i="4"/>
  <c r="E1005" i="4" s="1"/>
  <c r="B1005" i="4"/>
  <c r="C1005" i="4" s="1"/>
  <c r="O1004" i="4"/>
  <c r="F1004" i="4"/>
  <c r="G1004" i="4" s="1"/>
  <c r="D1004" i="4"/>
  <c r="E1004" i="4" s="1"/>
  <c r="B1004" i="4"/>
  <c r="C1004" i="4" s="1"/>
  <c r="O1003" i="4"/>
  <c r="F1003" i="4"/>
  <c r="G1003" i="4" s="1"/>
  <c r="D1003" i="4"/>
  <c r="E1003" i="4" s="1"/>
  <c r="B1003" i="4"/>
  <c r="C1003" i="4" s="1"/>
  <c r="O1002" i="4"/>
  <c r="F1002" i="4"/>
  <c r="G1002" i="4" s="1"/>
  <c r="D1002" i="4"/>
  <c r="E1002" i="4" s="1"/>
  <c r="B1002" i="4"/>
  <c r="C1002" i="4" s="1"/>
  <c r="O1001" i="4"/>
  <c r="F1001" i="4"/>
  <c r="G1001" i="4" s="1"/>
  <c r="D1001" i="4"/>
  <c r="E1001" i="4" s="1"/>
  <c r="B1001" i="4"/>
  <c r="C1001" i="4" s="1"/>
  <c r="O1000" i="4"/>
  <c r="F1000" i="4"/>
  <c r="G1000" i="4" s="1"/>
  <c r="D1000" i="4"/>
  <c r="E1000" i="4" s="1"/>
  <c r="B1000" i="4"/>
  <c r="C1000" i="4" s="1"/>
  <c r="O999" i="4"/>
  <c r="F999" i="4"/>
  <c r="G999" i="4" s="1"/>
  <c r="D999" i="4"/>
  <c r="E999" i="4" s="1"/>
  <c r="B999" i="4"/>
  <c r="C999" i="4" s="1"/>
  <c r="O998" i="4"/>
  <c r="F998" i="4"/>
  <c r="G998" i="4" s="1"/>
  <c r="D998" i="4"/>
  <c r="E998" i="4" s="1"/>
  <c r="B998" i="4"/>
  <c r="C998" i="4" s="1"/>
  <c r="O997" i="4"/>
  <c r="F997" i="4"/>
  <c r="G997" i="4" s="1"/>
  <c r="D997" i="4"/>
  <c r="E997" i="4" s="1"/>
  <c r="B997" i="4"/>
  <c r="C997" i="4" s="1"/>
  <c r="O996" i="4"/>
  <c r="F996" i="4"/>
  <c r="G996" i="4" s="1"/>
  <c r="D996" i="4"/>
  <c r="E996" i="4" s="1"/>
  <c r="B996" i="4"/>
  <c r="C996" i="4" s="1"/>
  <c r="O995" i="4"/>
  <c r="F995" i="4"/>
  <c r="G995" i="4" s="1"/>
  <c r="D995" i="4"/>
  <c r="E995" i="4" s="1"/>
  <c r="B995" i="4"/>
  <c r="C995" i="4" s="1"/>
  <c r="O994" i="4"/>
  <c r="F994" i="4"/>
  <c r="G994" i="4" s="1"/>
  <c r="D994" i="4"/>
  <c r="E994" i="4" s="1"/>
  <c r="B994" i="4"/>
  <c r="C994" i="4" s="1"/>
  <c r="O993" i="4"/>
  <c r="F993" i="4"/>
  <c r="G993" i="4" s="1"/>
  <c r="D993" i="4"/>
  <c r="E993" i="4" s="1"/>
  <c r="B993" i="4"/>
  <c r="C993" i="4" s="1"/>
  <c r="O992" i="4"/>
  <c r="F992" i="4"/>
  <c r="G992" i="4" s="1"/>
  <c r="D992" i="4"/>
  <c r="E992" i="4" s="1"/>
  <c r="B992" i="4"/>
  <c r="C992" i="4" s="1"/>
  <c r="O991" i="4"/>
  <c r="F991" i="4"/>
  <c r="G991" i="4" s="1"/>
  <c r="D991" i="4"/>
  <c r="E991" i="4" s="1"/>
  <c r="B991" i="4"/>
  <c r="C991" i="4" s="1"/>
  <c r="O990" i="4"/>
  <c r="F990" i="4"/>
  <c r="G990" i="4" s="1"/>
  <c r="D990" i="4"/>
  <c r="E990" i="4" s="1"/>
  <c r="B990" i="4"/>
  <c r="C990" i="4" s="1"/>
  <c r="O989" i="4"/>
  <c r="F989" i="4"/>
  <c r="G989" i="4" s="1"/>
  <c r="D989" i="4"/>
  <c r="E989" i="4" s="1"/>
  <c r="B989" i="4"/>
  <c r="C989" i="4" s="1"/>
  <c r="O988" i="4"/>
  <c r="F988" i="4"/>
  <c r="G988" i="4" s="1"/>
  <c r="D988" i="4"/>
  <c r="E988" i="4" s="1"/>
  <c r="B988" i="4"/>
  <c r="C988" i="4" s="1"/>
  <c r="O987" i="4"/>
  <c r="F987" i="4"/>
  <c r="G987" i="4" s="1"/>
  <c r="D987" i="4"/>
  <c r="E987" i="4" s="1"/>
  <c r="B987" i="4"/>
  <c r="C987" i="4" s="1"/>
  <c r="O986" i="4"/>
  <c r="F986" i="4"/>
  <c r="G986" i="4" s="1"/>
  <c r="D986" i="4"/>
  <c r="E986" i="4" s="1"/>
  <c r="B986" i="4"/>
  <c r="C986" i="4" s="1"/>
  <c r="O985" i="4"/>
  <c r="F985" i="4"/>
  <c r="G985" i="4" s="1"/>
  <c r="D985" i="4"/>
  <c r="E985" i="4" s="1"/>
  <c r="B985" i="4"/>
  <c r="C985" i="4" s="1"/>
  <c r="O984" i="4"/>
  <c r="F984" i="4"/>
  <c r="G984" i="4" s="1"/>
  <c r="D984" i="4"/>
  <c r="E984" i="4" s="1"/>
  <c r="B984" i="4"/>
  <c r="C984" i="4" s="1"/>
  <c r="O983" i="4"/>
  <c r="F983" i="4"/>
  <c r="G983" i="4" s="1"/>
  <c r="D983" i="4"/>
  <c r="E983" i="4" s="1"/>
  <c r="B983" i="4"/>
  <c r="C983" i="4" s="1"/>
  <c r="O982" i="4"/>
  <c r="F982" i="4"/>
  <c r="G982" i="4" s="1"/>
  <c r="D982" i="4"/>
  <c r="E982" i="4" s="1"/>
  <c r="B982" i="4"/>
  <c r="C982" i="4" s="1"/>
  <c r="O981" i="4"/>
  <c r="F981" i="4"/>
  <c r="G981" i="4" s="1"/>
  <c r="D981" i="4"/>
  <c r="E981" i="4" s="1"/>
  <c r="B981" i="4"/>
  <c r="C981" i="4" s="1"/>
  <c r="O980" i="4"/>
  <c r="F980" i="4"/>
  <c r="G980" i="4" s="1"/>
  <c r="D980" i="4"/>
  <c r="E980" i="4" s="1"/>
  <c r="B980" i="4"/>
  <c r="C980" i="4" s="1"/>
  <c r="O979" i="4"/>
  <c r="F979" i="4"/>
  <c r="G979" i="4" s="1"/>
  <c r="D979" i="4"/>
  <c r="E979" i="4" s="1"/>
  <c r="B979" i="4"/>
  <c r="C979" i="4" s="1"/>
  <c r="O978" i="4"/>
  <c r="F978" i="4"/>
  <c r="G978" i="4" s="1"/>
  <c r="D978" i="4"/>
  <c r="E978" i="4" s="1"/>
  <c r="B978" i="4"/>
  <c r="C978" i="4" s="1"/>
  <c r="O977" i="4"/>
  <c r="F977" i="4"/>
  <c r="G977" i="4" s="1"/>
  <c r="D977" i="4"/>
  <c r="E977" i="4" s="1"/>
  <c r="B977" i="4"/>
  <c r="C977" i="4" s="1"/>
  <c r="O976" i="4"/>
  <c r="F976" i="4"/>
  <c r="G976" i="4" s="1"/>
  <c r="D976" i="4"/>
  <c r="E976" i="4" s="1"/>
  <c r="B976" i="4"/>
  <c r="C976" i="4" s="1"/>
  <c r="O975" i="4"/>
  <c r="F975" i="4"/>
  <c r="G975" i="4" s="1"/>
  <c r="D975" i="4"/>
  <c r="E975" i="4" s="1"/>
  <c r="B975" i="4"/>
  <c r="C975" i="4" s="1"/>
  <c r="O974" i="4"/>
  <c r="F974" i="4"/>
  <c r="G974" i="4" s="1"/>
  <c r="D974" i="4"/>
  <c r="E974" i="4" s="1"/>
  <c r="B974" i="4"/>
  <c r="C974" i="4" s="1"/>
  <c r="O973" i="4"/>
  <c r="F973" i="4"/>
  <c r="G973" i="4" s="1"/>
  <c r="D973" i="4"/>
  <c r="E973" i="4" s="1"/>
  <c r="B973" i="4"/>
  <c r="C973" i="4" s="1"/>
  <c r="O972" i="4"/>
  <c r="F972" i="4"/>
  <c r="G972" i="4" s="1"/>
  <c r="D972" i="4"/>
  <c r="E972" i="4" s="1"/>
  <c r="B972" i="4"/>
  <c r="C972" i="4" s="1"/>
  <c r="O971" i="4"/>
  <c r="F971" i="4"/>
  <c r="G971" i="4" s="1"/>
  <c r="D971" i="4"/>
  <c r="E971" i="4" s="1"/>
  <c r="B971" i="4"/>
  <c r="C971" i="4" s="1"/>
  <c r="O970" i="4"/>
  <c r="F970" i="4"/>
  <c r="G970" i="4" s="1"/>
  <c r="D970" i="4"/>
  <c r="E970" i="4" s="1"/>
  <c r="B970" i="4"/>
  <c r="C970" i="4" s="1"/>
  <c r="O969" i="4"/>
  <c r="F969" i="4"/>
  <c r="G969" i="4" s="1"/>
  <c r="D969" i="4"/>
  <c r="E969" i="4" s="1"/>
  <c r="B969" i="4"/>
  <c r="C969" i="4" s="1"/>
  <c r="O968" i="4"/>
  <c r="F968" i="4"/>
  <c r="G968" i="4" s="1"/>
  <c r="D968" i="4"/>
  <c r="E968" i="4" s="1"/>
  <c r="B968" i="4"/>
  <c r="C968" i="4" s="1"/>
  <c r="O967" i="4"/>
  <c r="F967" i="4"/>
  <c r="G967" i="4" s="1"/>
  <c r="D967" i="4"/>
  <c r="E967" i="4" s="1"/>
  <c r="B967" i="4"/>
  <c r="C967" i="4" s="1"/>
  <c r="O966" i="4"/>
  <c r="F966" i="4"/>
  <c r="G966" i="4" s="1"/>
  <c r="D966" i="4"/>
  <c r="E966" i="4" s="1"/>
  <c r="B966" i="4"/>
  <c r="C966" i="4" s="1"/>
  <c r="O965" i="4"/>
  <c r="F965" i="4"/>
  <c r="G965" i="4" s="1"/>
  <c r="D965" i="4"/>
  <c r="E965" i="4" s="1"/>
  <c r="B965" i="4"/>
  <c r="C965" i="4" s="1"/>
  <c r="O964" i="4"/>
  <c r="F964" i="4"/>
  <c r="G964" i="4" s="1"/>
  <c r="D964" i="4"/>
  <c r="E964" i="4" s="1"/>
  <c r="B964" i="4"/>
  <c r="C964" i="4" s="1"/>
  <c r="O963" i="4"/>
  <c r="F963" i="4"/>
  <c r="G963" i="4" s="1"/>
  <c r="D963" i="4"/>
  <c r="E963" i="4" s="1"/>
  <c r="B963" i="4"/>
  <c r="C963" i="4" s="1"/>
  <c r="O962" i="4"/>
  <c r="F962" i="4"/>
  <c r="G962" i="4" s="1"/>
  <c r="D962" i="4"/>
  <c r="E962" i="4" s="1"/>
  <c r="B962" i="4"/>
  <c r="C962" i="4" s="1"/>
  <c r="O961" i="4"/>
  <c r="F961" i="4"/>
  <c r="G961" i="4" s="1"/>
  <c r="D961" i="4"/>
  <c r="E961" i="4" s="1"/>
  <c r="B961" i="4"/>
  <c r="C961" i="4" s="1"/>
  <c r="O960" i="4"/>
  <c r="F960" i="4"/>
  <c r="G960" i="4" s="1"/>
  <c r="D960" i="4"/>
  <c r="E960" i="4" s="1"/>
  <c r="B960" i="4"/>
  <c r="C960" i="4" s="1"/>
  <c r="O959" i="4"/>
  <c r="F959" i="4"/>
  <c r="G959" i="4" s="1"/>
  <c r="D959" i="4"/>
  <c r="E959" i="4" s="1"/>
  <c r="B959" i="4"/>
  <c r="C959" i="4" s="1"/>
  <c r="O958" i="4"/>
  <c r="F958" i="4"/>
  <c r="G958" i="4" s="1"/>
  <c r="D958" i="4"/>
  <c r="E958" i="4" s="1"/>
  <c r="B958" i="4"/>
  <c r="C958" i="4" s="1"/>
  <c r="O957" i="4"/>
  <c r="F957" i="4"/>
  <c r="G957" i="4" s="1"/>
  <c r="D957" i="4"/>
  <c r="E957" i="4" s="1"/>
  <c r="B957" i="4"/>
  <c r="C957" i="4" s="1"/>
  <c r="O956" i="4"/>
  <c r="F956" i="4"/>
  <c r="G956" i="4" s="1"/>
  <c r="D956" i="4"/>
  <c r="E956" i="4" s="1"/>
  <c r="B956" i="4"/>
  <c r="C956" i="4" s="1"/>
  <c r="O955" i="4"/>
  <c r="F955" i="4"/>
  <c r="G955" i="4" s="1"/>
  <c r="D955" i="4"/>
  <c r="E955" i="4" s="1"/>
  <c r="B955" i="4"/>
  <c r="C955" i="4" s="1"/>
  <c r="O954" i="4"/>
  <c r="F954" i="4"/>
  <c r="G954" i="4" s="1"/>
  <c r="D954" i="4"/>
  <c r="E954" i="4" s="1"/>
  <c r="B954" i="4"/>
  <c r="C954" i="4" s="1"/>
  <c r="O953" i="4"/>
  <c r="F953" i="4"/>
  <c r="G953" i="4" s="1"/>
  <c r="D953" i="4"/>
  <c r="E953" i="4" s="1"/>
  <c r="B953" i="4"/>
  <c r="C953" i="4" s="1"/>
  <c r="O952" i="4"/>
  <c r="F952" i="4"/>
  <c r="G952" i="4" s="1"/>
  <c r="D952" i="4"/>
  <c r="E952" i="4" s="1"/>
  <c r="B952" i="4"/>
  <c r="C952" i="4" s="1"/>
  <c r="O951" i="4"/>
  <c r="F951" i="4"/>
  <c r="G951" i="4" s="1"/>
  <c r="D951" i="4"/>
  <c r="E951" i="4" s="1"/>
  <c r="B951" i="4"/>
  <c r="C951" i="4" s="1"/>
  <c r="O950" i="4"/>
  <c r="F950" i="4"/>
  <c r="G950" i="4" s="1"/>
  <c r="D950" i="4"/>
  <c r="E950" i="4" s="1"/>
  <c r="B950" i="4"/>
  <c r="C950" i="4" s="1"/>
  <c r="O949" i="4"/>
  <c r="F949" i="4"/>
  <c r="G949" i="4" s="1"/>
  <c r="D949" i="4"/>
  <c r="E949" i="4" s="1"/>
  <c r="B949" i="4"/>
  <c r="C949" i="4" s="1"/>
  <c r="O948" i="4"/>
  <c r="F948" i="4"/>
  <c r="G948" i="4" s="1"/>
  <c r="D948" i="4"/>
  <c r="E948" i="4" s="1"/>
  <c r="B948" i="4"/>
  <c r="C948" i="4" s="1"/>
  <c r="O947" i="4"/>
  <c r="F947" i="4"/>
  <c r="G947" i="4" s="1"/>
  <c r="D947" i="4"/>
  <c r="E947" i="4" s="1"/>
  <c r="B947" i="4"/>
  <c r="C947" i="4" s="1"/>
  <c r="O946" i="4"/>
  <c r="F946" i="4"/>
  <c r="G946" i="4" s="1"/>
  <c r="D946" i="4"/>
  <c r="E946" i="4" s="1"/>
  <c r="B946" i="4"/>
  <c r="C946" i="4" s="1"/>
  <c r="O945" i="4"/>
  <c r="F945" i="4"/>
  <c r="G945" i="4" s="1"/>
  <c r="D945" i="4"/>
  <c r="E945" i="4" s="1"/>
  <c r="B945" i="4"/>
  <c r="C945" i="4" s="1"/>
  <c r="O944" i="4"/>
  <c r="F944" i="4"/>
  <c r="G944" i="4" s="1"/>
  <c r="D944" i="4"/>
  <c r="E944" i="4" s="1"/>
  <c r="B944" i="4"/>
  <c r="C944" i="4" s="1"/>
  <c r="O943" i="4"/>
  <c r="F943" i="4"/>
  <c r="G943" i="4" s="1"/>
  <c r="D943" i="4"/>
  <c r="E943" i="4" s="1"/>
  <c r="B943" i="4"/>
  <c r="C943" i="4" s="1"/>
  <c r="O942" i="4"/>
  <c r="F942" i="4"/>
  <c r="G942" i="4" s="1"/>
  <c r="D942" i="4"/>
  <c r="E942" i="4" s="1"/>
  <c r="B942" i="4"/>
  <c r="C942" i="4" s="1"/>
  <c r="O941" i="4"/>
  <c r="F941" i="4"/>
  <c r="G941" i="4" s="1"/>
  <c r="D941" i="4"/>
  <c r="E941" i="4" s="1"/>
  <c r="B941" i="4"/>
  <c r="C941" i="4" s="1"/>
  <c r="O940" i="4"/>
  <c r="F940" i="4"/>
  <c r="G940" i="4" s="1"/>
  <c r="D940" i="4"/>
  <c r="E940" i="4" s="1"/>
  <c r="B940" i="4"/>
  <c r="C940" i="4" s="1"/>
  <c r="O939" i="4"/>
  <c r="F939" i="4"/>
  <c r="G939" i="4" s="1"/>
  <c r="D939" i="4"/>
  <c r="E939" i="4" s="1"/>
  <c r="B939" i="4"/>
  <c r="C939" i="4" s="1"/>
  <c r="O938" i="4"/>
  <c r="F938" i="4"/>
  <c r="G938" i="4" s="1"/>
  <c r="D938" i="4"/>
  <c r="E938" i="4" s="1"/>
  <c r="B938" i="4"/>
  <c r="C938" i="4" s="1"/>
  <c r="O937" i="4"/>
  <c r="F937" i="4"/>
  <c r="G937" i="4" s="1"/>
  <c r="D937" i="4"/>
  <c r="E937" i="4" s="1"/>
  <c r="B937" i="4"/>
  <c r="C937" i="4" s="1"/>
  <c r="O936" i="4"/>
  <c r="F936" i="4"/>
  <c r="G936" i="4" s="1"/>
  <c r="D936" i="4"/>
  <c r="E936" i="4" s="1"/>
  <c r="B936" i="4"/>
  <c r="C936" i="4" s="1"/>
  <c r="O935" i="4"/>
  <c r="F935" i="4"/>
  <c r="G935" i="4" s="1"/>
  <c r="D935" i="4"/>
  <c r="E935" i="4" s="1"/>
  <c r="B935" i="4"/>
  <c r="C935" i="4" s="1"/>
  <c r="O934" i="4"/>
  <c r="F934" i="4"/>
  <c r="G934" i="4" s="1"/>
  <c r="D934" i="4"/>
  <c r="E934" i="4" s="1"/>
  <c r="B934" i="4"/>
  <c r="C934" i="4" s="1"/>
  <c r="O933" i="4"/>
  <c r="F933" i="4"/>
  <c r="G933" i="4" s="1"/>
  <c r="D933" i="4"/>
  <c r="E933" i="4" s="1"/>
  <c r="B933" i="4"/>
  <c r="C933" i="4" s="1"/>
  <c r="O932" i="4"/>
  <c r="F932" i="4"/>
  <c r="G932" i="4" s="1"/>
  <c r="D932" i="4"/>
  <c r="E932" i="4" s="1"/>
  <c r="B932" i="4"/>
  <c r="C932" i="4" s="1"/>
  <c r="O931" i="4"/>
  <c r="F931" i="4"/>
  <c r="G931" i="4" s="1"/>
  <c r="D931" i="4"/>
  <c r="E931" i="4" s="1"/>
  <c r="B931" i="4"/>
  <c r="C931" i="4" s="1"/>
  <c r="O930" i="4"/>
  <c r="F930" i="4"/>
  <c r="G930" i="4" s="1"/>
  <c r="D930" i="4"/>
  <c r="E930" i="4" s="1"/>
  <c r="B930" i="4"/>
  <c r="C930" i="4" s="1"/>
  <c r="O929" i="4"/>
  <c r="F929" i="4"/>
  <c r="G929" i="4" s="1"/>
  <c r="D929" i="4"/>
  <c r="E929" i="4" s="1"/>
  <c r="B929" i="4"/>
  <c r="C929" i="4" s="1"/>
  <c r="O928" i="4"/>
  <c r="F928" i="4"/>
  <c r="G928" i="4" s="1"/>
  <c r="D928" i="4"/>
  <c r="E928" i="4" s="1"/>
  <c r="B928" i="4"/>
  <c r="C928" i="4" s="1"/>
  <c r="O927" i="4"/>
  <c r="F927" i="4"/>
  <c r="G927" i="4" s="1"/>
  <c r="D927" i="4"/>
  <c r="E927" i="4" s="1"/>
  <c r="B927" i="4"/>
  <c r="C927" i="4" s="1"/>
  <c r="O926" i="4"/>
  <c r="F926" i="4"/>
  <c r="G926" i="4" s="1"/>
  <c r="D926" i="4"/>
  <c r="E926" i="4" s="1"/>
  <c r="B926" i="4"/>
  <c r="C926" i="4" s="1"/>
  <c r="O925" i="4"/>
  <c r="F925" i="4"/>
  <c r="G925" i="4" s="1"/>
  <c r="D925" i="4"/>
  <c r="E925" i="4" s="1"/>
  <c r="B925" i="4"/>
  <c r="C925" i="4" s="1"/>
  <c r="O924" i="4"/>
  <c r="F924" i="4"/>
  <c r="G924" i="4" s="1"/>
  <c r="D924" i="4"/>
  <c r="E924" i="4" s="1"/>
  <c r="B924" i="4"/>
  <c r="C924" i="4" s="1"/>
  <c r="O923" i="4"/>
  <c r="F923" i="4"/>
  <c r="G923" i="4" s="1"/>
  <c r="D923" i="4"/>
  <c r="E923" i="4" s="1"/>
  <c r="B923" i="4"/>
  <c r="C923" i="4" s="1"/>
  <c r="O922" i="4"/>
  <c r="F922" i="4"/>
  <c r="G922" i="4" s="1"/>
  <c r="D922" i="4"/>
  <c r="E922" i="4" s="1"/>
  <c r="B922" i="4"/>
  <c r="C922" i="4" s="1"/>
  <c r="O921" i="4"/>
  <c r="F921" i="4"/>
  <c r="G921" i="4" s="1"/>
  <c r="D921" i="4"/>
  <c r="E921" i="4" s="1"/>
  <c r="B921" i="4"/>
  <c r="C921" i="4" s="1"/>
  <c r="O920" i="4"/>
  <c r="F920" i="4"/>
  <c r="G920" i="4" s="1"/>
  <c r="D920" i="4"/>
  <c r="E920" i="4" s="1"/>
  <c r="B920" i="4"/>
  <c r="C920" i="4" s="1"/>
  <c r="O919" i="4"/>
  <c r="F919" i="4"/>
  <c r="G919" i="4" s="1"/>
  <c r="D919" i="4"/>
  <c r="E919" i="4" s="1"/>
  <c r="B919" i="4"/>
  <c r="C919" i="4" s="1"/>
  <c r="O918" i="4"/>
  <c r="F918" i="4"/>
  <c r="G918" i="4" s="1"/>
  <c r="D918" i="4"/>
  <c r="E918" i="4" s="1"/>
  <c r="B918" i="4"/>
  <c r="C918" i="4" s="1"/>
  <c r="O917" i="4"/>
  <c r="F917" i="4"/>
  <c r="G917" i="4" s="1"/>
  <c r="D917" i="4"/>
  <c r="E917" i="4" s="1"/>
  <c r="B917" i="4"/>
  <c r="C917" i="4" s="1"/>
  <c r="O916" i="4"/>
  <c r="F916" i="4"/>
  <c r="G916" i="4" s="1"/>
  <c r="D916" i="4"/>
  <c r="E916" i="4" s="1"/>
  <c r="B916" i="4"/>
  <c r="C916" i="4" s="1"/>
  <c r="O915" i="4"/>
  <c r="F915" i="4"/>
  <c r="G915" i="4" s="1"/>
  <c r="D915" i="4"/>
  <c r="E915" i="4" s="1"/>
  <c r="B915" i="4"/>
  <c r="C915" i="4" s="1"/>
  <c r="O914" i="4"/>
  <c r="F914" i="4"/>
  <c r="G914" i="4" s="1"/>
  <c r="D914" i="4"/>
  <c r="E914" i="4" s="1"/>
  <c r="B914" i="4"/>
  <c r="C914" i="4" s="1"/>
  <c r="O913" i="4"/>
  <c r="F913" i="4"/>
  <c r="G913" i="4" s="1"/>
  <c r="D913" i="4"/>
  <c r="E913" i="4" s="1"/>
  <c r="B913" i="4"/>
  <c r="C913" i="4" s="1"/>
  <c r="O912" i="4"/>
  <c r="F912" i="4"/>
  <c r="G912" i="4" s="1"/>
  <c r="D912" i="4"/>
  <c r="E912" i="4" s="1"/>
  <c r="B912" i="4"/>
  <c r="C912" i="4" s="1"/>
  <c r="O911" i="4"/>
  <c r="F911" i="4"/>
  <c r="G911" i="4" s="1"/>
  <c r="D911" i="4"/>
  <c r="E911" i="4" s="1"/>
  <c r="B911" i="4"/>
  <c r="C911" i="4" s="1"/>
  <c r="O910" i="4"/>
  <c r="F910" i="4"/>
  <c r="G910" i="4" s="1"/>
  <c r="D910" i="4"/>
  <c r="E910" i="4" s="1"/>
  <c r="B910" i="4"/>
  <c r="C910" i="4" s="1"/>
  <c r="O909" i="4"/>
  <c r="F909" i="4"/>
  <c r="G909" i="4" s="1"/>
  <c r="D909" i="4"/>
  <c r="E909" i="4" s="1"/>
  <c r="B909" i="4"/>
  <c r="C909" i="4" s="1"/>
  <c r="O908" i="4"/>
  <c r="F908" i="4"/>
  <c r="G908" i="4" s="1"/>
  <c r="D908" i="4"/>
  <c r="E908" i="4" s="1"/>
  <c r="B908" i="4"/>
  <c r="C908" i="4" s="1"/>
  <c r="O907" i="4"/>
  <c r="F907" i="4"/>
  <c r="G907" i="4" s="1"/>
  <c r="D907" i="4"/>
  <c r="E907" i="4" s="1"/>
  <c r="B907" i="4"/>
  <c r="C907" i="4" s="1"/>
  <c r="O906" i="4"/>
  <c r="F906" i="4"/>
  <c r="G906" i="4" s="1"/>
  <c r="D906" i="4"/>
  <c r="E906" i="4" s="1"/>
  <c r="B906" i="4"/>
  <c r="C906" i="4" s="1"/>
  <c r="O905" i="4"/>
  <c r="F905" i="4"/>
  <c r="G905" i="4" s="1"/>
  <c r="D905" i="4"/>
  <c r="E905" i="4" s="1"/>
  <c r="B905" i="4"/>
  <c r="C905" i="4" s="1"/>
  <c r="O904" i="4"/>
  <c r="F904" i="4"/>
  <c r="G904" i="4" s="1"/>
  <c r="D904" i="4"/>
  <c r="E904" i="4" s="1"/>
  <c r="B904" i="4"/>
  <c r="C904" i="4" s="1"/>
  <c r="O903" i="4"/>
  <c r="F903" i="4"/>
  <c r="G903" i="4" s="1"/>
  <c r="D903" i="4"/>
  <c r="E903" i="4" s="1"/>
  <c r="B903" i="4"/>
  <c r="C903" i="4" s="1"/>
  <c r="O902" i="4"/>
  <c r="F902" i="4"/>
  <c r="G902" i="4" s="1"/>
  <c r="D902" i="4"/>
  <c r="E902" i="4" s="1"/>
  <c r="B902" i="4"/>
  <c r="C902" i="4" s="1"/>
  <c r="O901" i="4"/>
  <c r="F901" i="4"/>
  <c r="G901" i="4" s="1"/>
  <c r="D901" i="4"/>
  <c r="E901" i="4" s="1"/>
  <c r="C901" i="4"/>
  <c r="B901" i="4"/>
  <c r="O900" i="4"/>
  <c r="F900" i="4"/>
  <c r="G900" i="4" s="1"/>
  <c r="D900" i="4"/>
  <c r="E900" i="4" s="1"/>
  <c r="B900" i="4"/>
  <c r="C900" i="4" s="1"/>
  <c r="O899" i="4"/>
  <c r="F899" i="4"/>
  <c r="G899" i="4" s="1"/>
  <c r="E899" i="4"/>
  <c r="D899" i="4"/>
  <c r="B899" i="4"/>
  <c r="C899" i="4" s="1"/>
  <c r="O898" i="4"/>
  <c r="F898" i="4"/>
  <c r="G898" i="4" s="1"/>
  <c r="D898" i="4"/>
  <c r="E898" i="4" s="1"/>
  <c r="B898" i="4"/>
  <c r="C898" i="4" s="1"/>
  <c r="O897" i="4"/>
  <c r="F897" i="4"/>
  <c r="G897" i="4" s="1"/>
  <c r="D897" i="4"/>
  <c r="E897" i="4" s="1"/>
  <c r="B897" i="4"/>
  <c r="C897" i="4" s="1"/>
  <c r="O896" i="4"/>
  <c r="F896" i="4"/>
  <c r="G896" i="4" s="1"/>
  <c r="D896" i="4"/>
  <c r="E896" i="4" s="1"/>
  <c r="B896" i="4"/>
  <c r="C896" i="4" s="1"/>
  <c r="O895" i="4"/>
  <c r="F895" i="4"/>
  <c r="G895" i="4" s="1"/>
  <c r="D895" i="4"/>
  <c r="E895" i="4" s="1"/>
  <c r="B895" i="4"/>
  <c r="C895" i="4" s="1"/>
  <c r="O894" i="4"/>
  <c r="F894" i="4"/>
  <c r="G894" i="4" s="1"/>
  <c r="D894" i="4"/>
  <c r="E894" i="4" s="1"/>
  <c r="B894" i="4"/>
  <c r="C894" i="4" s="1"/>
  <c r="O893" i="4"/>
  <c r="F893" i="4"/>
  <c r="G893" i="4" s="1"/>
  <c r="D893" i="4"/>
  <c r="E893" i="4" s="1"/>
  <c r="B893" i="4"/>
  <c r="C893" i="4" s="1"/>
  <c r="O892" i="4"/>
  <c r="F892" i="4"/>
  <c r="G892" i="4" s="1"/>
  <c r="D892" i="4"/>
  <c r="E892" i="4" s="1"/>
  <c r="B892" i="4"/>
  <c r="C892" i="4" s="1"/>
  <c r="O891" i="4"/>
  <c r="F891" i="4"/>
  <c r="G891" i="4" s="1"/>
  <c r="D891" i="4"/>
  <c r="E891" i="4" s="1"/>
  <c r="B891" i="4"/>
  <c r="C891" i="4" s="1"/>
  <c r="O890" i="4"/>
  <c r="F890" i="4"/>
  <c r="G890" i="4" s="1"/>
  <c r="D890" i="4"/>
  <c r="E890" i="4" s="1"/>
  <c r="B890" i="4"/>
  <c r="C890" i="4" s="1"/>
  <c r="O889" i="4"/>
  <c r="F889" i="4"/>
  <c r="G889" i="4" s="1"/>
  <c r="D889" i="4"/>
  <c r="E889" i="4" s="1"/>
  <c r="B889" i="4"/>
  <c r="C889" i="4" s="1"/>
  <c r="O888" i="4"/>
  <c r="F888" i="4"/>
  <c r="G888" i="4" s="1"/>
  <c r="D888" i="4"/>
  <c r="E888" i="4" s="1"/>
  <c r="B888" i="4"/>
  <c r="C888" i="4" s="1"/>
  <c r="O887" i="4"/>
  <c r="F887" i="4"/>
  <c r="G887" i="4" s="1"/>
  <c r="D887" i="4"/>
  <c r="E887" i="4" s="1"/>
  <c r="B887" i="4"/>
  <c r="C887" i="4" s="1"/>
  <c r="O886" i="4"/>
  <c r="F886" i="4"/>
  <c r="G886" i="4" s="1"/>
  <c r="D886" i="4"/>
  <c r="E886" i="4" s="1"/>
  <c r="B886" i="4"/>
  <c r="C886" i="4" s="1"/>
  <c r="O885" i="4"/>
  <c r="F885" i="4"/>
  <c r="G885" i="4" s="1"/>
  <c r="D885" i="4"/>
  <c r="E885" i="4" s="1"/>
  <c r="B885" i="4"/>
  <c r="C885" i="4" s="1"/>
  <c r="O884" i="4"/>
  <c r="F884" i="4"/>
  <c r="G884" i="4" s="1"/>
  <c r="D884" i="4"/>
  <c r="E884" i="4" s="1"/>
  <c r="B884" i="4"/>
  <c r="C884" i="4" s="1"/>
  <c r="O883" i="4"/>
  <c r="F883" i="4"/>
  <c r="G883" i="4" s="1"/>
  <c r="D883" i="4"/>
  <c r="E883" i="4" s="1"/>
  <c r="B883" i="4"/>
  <c r="C883" i="4" s="1"/>
  <c r="O882" i="4"/>
  <c r="F882" i="4"/>
  <c r="G882" i="4" s="1"/>
  <c r="D882" i="4"/>
  <c r="E882" i="4" s="1"/>
  <c r="B882" i="4"/>
  <c r="C882" i="4" s="1"/>
  <c r="O881" i="4"/>
  <c r="F881" i="4"/>
  <c r="G881" i="4" s="1"/>
  <c r="D881" i="4"/>
  <c r="E881" i="4" s="1"/>
  <c r="B881" i="4"/>
  <c r="C881" i="4" s="1"/>
  <c r="O880" i="4"/>
  <c r="F880" i="4"/>
  <c r="G880" i="4" s="1"/>
  <c r="D880" i="4"/>
  <c r="E880" i="4" s="1"/>
  <c r="B880" i="4"/>
  <c r="C880" i="4" s="1"/>
  <c r="O879" i="4"/>
  <c r="F879" i="4"/>
  <c r="G879" i="4" s="1"/>
  <c r="D879" i="4"/>
  <c r="E879" i="4" s="1"/>
  <c r="B879" i="4"/>
  <c r="C879" i="4" s="1"/>
  <c r="O878" i="4"/>
  <c r="F878" i="4"/>
  <c r="G878" i="4" s="1"/>
  <c r="D878" i="4"/>
  <c r="E878" i="4" s="1"/>
  <c r="B878" i="4"/>
  <c r="C878" i="4" s="1"/>
  <c r="O877" i="4"/>
  <c r="F877" i="4"/>
  <c r="G877" i="4" s="1"/>
  <c r="D877" i="4"/>
  <c r="E877" i="4" s="1"/>
  <c r="B877" i="4"/>
  <c r="C877" i="4" s="1"/>
  <c r="O876" i="4"/>
  <c r="F876" i="4"/>
  <c r="G876" i="4" s="1"/>
  <c r="D876" i="4"/>
  <c r="E876" i="4" s="1"/>
  <c r="B876" i="4"/>
  <c r="C876" i="4" s="1"/>
  <c r="O875" i="4"/>
  <c r="F875" i="4"/>
  <c r="G875" i="4" s="1"/>
  <c r="D875" i="4"/>
  <c r="E875" i="4" s="1"/>
  <c r="B875" i="4"/>
  <c r="C875" i="4" s="1"/>
  <c r="O874" i="4"/>
  <c r="F874" i="4"/>
  <c r="G874" i="4" s="1"/>
  <c r="D874" i="4"/>
  <c r="E874" i="4" s="1"/>
  <c r="B874" i="4"/>
  <c r="C874" i="4" s="1"/>
  <c r="O873" i="4"/>
  <c r="F873" i="4"/>
  <c r="G873" i="4" s="1"/>
  <c r="D873" i="4"/>
  <c r="E873" i="4" s="1"/>
  <c r="B873" i="4"/>
  <c r="C873" i="4" s="1"/>
  <c r="O872" i="4"/>
  <c r="F872" i="4"/>
  <c r="G872" i="4" s="1"/>
  <c r="D872" i="4"/>
  <c r="E872" i="4" s="1"/>
  <c r="B872" i="4"/>
  <c r="C872" i="4" s="1"/>
  <c r="O871" i="4"/>
  <c r="F871" i="4"/>
  <c r="G871" i="4" s="1"/>
  <c r="D871" i="4"/>
  <c r="E871" i="4" s="1"/>
  <c r="B871" i="4"/>
  <c r="C871" i="4" s="1"/>
  <c r="O870" i="4"/>
  <c r="F870" i="4"/>
  <c r="G870" i="4" s="1"/>
  <c r="D870" i="4"/>
  <c r="E870" i="4" s="1"/>
  <c r="B870" i="4"/>
  <c r="C870" i="4" s="1"/>
  <c r="O869" i="4"/>
  <c r="F869" i="4"/>
  <c r="G869" i="4" s="1"/>
  <c r="D869" i="4"/>
  <c r="E869" i="4" s="1"/>
  <c r="B869" i="4"/>
  <c r="C869" i="4" s="1"/>
  <c r="O868" i="4"/>
  <c r="F868" i="4"/>
  <c r="G868" i="4" s="1"/>
  <c r="D868" i="4"/>
  <c r="E868" i="4" s="1"/>
  <c r="B868" i="4"/>
  <c r="C868" i="4" s="1"/>
  <c r="O867" i="4"/>
  <c r="F867" i="4"/>
  <c r="G867" i="4" s="1"/>
  <c r="D867" i="4"/>
  <c r="E867" i="4" s="1"/>
  <c r="B867" i="4"/>
  <c r="C867" i="4" s="1"/>
  <c r="O866" i="4"/>
  <c r="F866" i="4"/>
  <c r="G866" i="4" s="1"/>
  <c r="D866" i="4"/>
  <c r="E866" i="4" s="1"/>
  <c r="B866" i="4"/>
  <c r="C866" i="4" s="1"/>
  <c r="O865" i="4"/>
  <c r="F865" i="4"/>
  <c r="G865" i="4" s="1"/>
  <c r="D865" i="4"/>
  <c r="E865" i="4" s="1"/>
  <c r="B865" i="4"/>
  <c r="C865" i="4" s="1"/>
  <c r="O864" i="4"/>
  <c r="F864" i="4"/>
  <c r="G864" i="4" s="1"/>
  <c r="D864" i="4"/>
  <c r="E864" i="4" s="1"/>
  <c r="B864" i="4"/>
  <c r="C864" i="4" s="1"/>
  <c r="O863" i="4"/>
  <c r="F863" i="4"/>
  <c r="G863" i="4" s="1"/>
  <c r="D863" i="4"/>
  <c r="E863" i="4" s="1"/>
  <c r="B863" i="4"/>
  <c r="C863" i="4" s="1"/>
  <c r="O862" i="4"/>
  <c r="F862" i="4"/>
  <c r="G862" i="4" s="1"/>
  <c r="D862" i="4"/>
  <c r="E862" i="4" s="1"/>
  <c r="B862" i="4"/>
  <c r="C862" i="4" s="1"/>
  <c r="O861" i="4"/>
  <c r="F861" i="4"/>
  <c r="G861" i="4" s="1"/>
  <c r="D861" i="4"/>
  <c r="E861" i="4" s="1"/>
  <c r="B861" i="4"/>
  <c r="C861" i="4" s="1"/>
  <c r="O860" i="4"/>
  <c r="F860" i="4"/>
  <c r="G860" i="4" s="1"/>
  <c r="D860" i="4"/>
  <c r="E860" i="4" s="1"/>
  <c r="B860" i="4"/>
  <c r="C860" i="4" s="1"/>
  <c r="O859" i="4"/>
  <c r="F859" i="4"/>
  <c r="G859" i="4" s="1"/>
  <c r="D859" i="4"/>
  <c r="E859" i="4" s="1"/>
  <c r="B859" i="4"/>
  <c r="C859" i="4" s="1"/>
  <c r="O858" i="4"/>
  <c r="F858" i="4"/>
  <c r="G858" i="4" s="1"/>
  <c r="D858" i="4"/>
  <c r="E858" i="4" s="1"/>
  <c r="B858" i="4"/>
  <c r="C858" i="4" s="1"/>
  <c r="O857" i="4"/>
  <c r="F857" i="4"/>
  <c r="G857" i="4" s="1"/>
  <c r="D857" i="4"/>
  <c r="E857" i="4" s="1"/>
  <c r="B857" i="4"/>
  <c r="C857" i="4" s="1"/>
  <c r="O856" i="4"/>
  <c r="F856" i="4"/>
  <c r="G856" i="4" s="1"/>
  <c r="D856" i="4"/>
  <c r="E856" i="4" s="1"/>
  <c r="B856" i="4"/>
  <c r="C856" i="4" s="1"/>
  <c r="O855" i="4"/>
  <c r="F855" i="4"/>
  <c r="G855" i="4" s="1"/>
  <c r="D855" i="4"/>
  <c r="E855" i="4" s="1"/>
  <c r="B855" i="4"/>
  <c r="C855" i="4" s="1"/>
  <c r="O854" i="4"/>
  <c r="F854" i="4"/>
  <c r="G854" i="4" s="1"/>
  <c r="D854" i="4"/>
  <c r="E854" i="4" s="1"/>
  <c r="B854" i="4"/>
  <c r="C854" i="4" s="1"/>
  <c r="O853" i="4"/>
  <c r="F853" i="4"/>
  <c r="G853" i="4" s="1"/>
  <c r="D853" i="4"/>
  <c r="E853" i="4" s="1"/>
  <c r="B853" i="4"/>
  <c r="C853" i="4" s="1"/>
  <c r="O852" i="4"/>
  <c r="F852" i="4"/>
  <c r="G852" i="4" s="1"/>
  <c r="D852" i="4"/>
  <c r="E852" i="4" s="1"/>
  <c r="B852" i="4"/>
  <c r="C852" i="4" s="1"/>
  <c r="O851" i="4"/>
  <c r="F851" i="4"/>
  <c r="G851" i="4" s="1"/>
  <c r="D851" i="4"/>
  <c r="E851" i="4" s="1"/>
  <c r="B851" i="4"/>
  <c r="C851" i="4" s="1"/>
  <c r="O850" i="4"/>
  <c r="F850" i="4"/>
  <c r="G850" i="4" s="1"/>
  <c r="D850" i="4"/>
  <c r="E850" i="4" s="1"/>
  <c r="B850" i="4"/>
  <c r="C850" i="4" s="1"/>
  <c r="O849" i="4"/>
  <c r="F849" i="4"/>
  <c r="G849" i="4" s="1"/>
  <c r="D849" i="4"/>
  <c r="E849" i="4" s="1"/>
  <c r="B849" i="4"/>
  <c r="C849" i="4" s="1"/>
  <c r="O848" i="4"/>
  <c r="F848" i="4"/>
  <c r="G848" i="4" s="1"/>
  <c r="D848" i="4"/>
  <c r="E848" i="4" s="1"/>
  <c r="B848" i="4"/>
  <c r="C848" i="4" s="1"/>
  <c r="O847" i="4"/>
  <c r="F847" i="4"/>
  <c r="G847" i="4" s="1"/>
  <c r="D847" i="4"/>
  <c r="E847" i="4" s="1"/>
  <c r="B847" i="4"/>
  <c r="C847" i="4" s="1"/>
  <c r="O846" i="4"/>
  <c r="F846" i="4"/>
  <c r="G846" i="4" s="1"/>
  <c r="D846" i="4"/>
  <c r="E846" i="4" s="1"/>
  <c r="B846" i="4"/>
  <c r="C846" i="4" s="1"/>
  <c r="O845" i="4"/>
  <c r="F845" i="4"/>
  <c r="G845" i="4" s="1"/>
  <c r="D845" i="4"/>
  <c r="E845" i="4" s="1"/>
  <c r="B845" i="4"/>
  <c r="C845" i="4" s="1"/>
  <c r="O844" i="4"/>
  <c r="F844" i="4"/>
  <c r="G844" i="4" s="1"/>
  <c r="D844" i="4"/>
  <c r="E844" i="4" s="1"/>
  <c r="B844" i="4"/>
  <c r="C844" i="4" s="1"/>
  <c r="O843" i="4"/>
  <c r="F843" i="4"/>
  <c r="G843" i="4" s="1"/>
  <c r="D843" i="4"/>
  <c r="E843" i="4" s="1"/>
  <c r="B843" i="4"/>
  <c r="C843" i="4" s="1"/>
  <c r="O842" i="4"/>
  <c r="F842" i="4"/>
  <c r="G842" i="4" s="1"/>
  <c r="D842" i="4"/>
  <c r="E842" i="4" s="1"/>
  <c r="B842" i="4"/>
  <c r="C842" i="4" s="1"/>
  <c r="O841" i="4"/>
  <c r="F841" i="4"/>
  <c r="G841" i="4" s="1"/>
  <c r="D841" i="4"/>
  <c r="E841" i="4" s="1"/>
  <c r="B841" i="4"/>
  <c r="C841" i="4" s="1"/>
  <c r="O840" i="4"/>
  <c r="F840" i="4"/>
  <c r="G840" i="4" s="1"/>
  <c r="D840" i="4"/>
  <c r="E840" i="4" s="1"/>
  <c r="B840" i="4"/>
  <c r="C840" i="4" s="1"/>
  <c r="O839" i="4"/>
  <c r="F839" i="4"/>
  <c r="G839" i="4" s="1"/>
  <c r="D839" i="4"/>
  <c r="E839" i="4" s="1"/>
  <c r="B839" i="4"/>
  <c r="C839" i="4" s="1"/>
  <c r="O838" i="4"/>
  <c r="F838" i="4"/>
  <c r="G838" i="4" s="1"/>
  <c r="D838" i="4"/>
  <c r="E838" i="4" s="1"/>
  <c r="B838" i="4"/>
  <c r="C838" i="4" s="1"/>
  <c r="O837" i="4"/>
  <c r="F837" i="4"/>
  <c r="G837" i="4" s="1"/>
  <c r="D837" i="4"/>
  <c r="E837" i="4" s="1"/>
  <c r="B837" i="4"/>
  <c r="C837" i="4" s="1"/>
  <c r="O836" i="4"/>
  <c r="F836" i="4"/>
  <c r="G836" i="4" s="1"/>
  <c r="D836" i="4"/>
  <c r="E836" i="4" s="1"/>
  <c r="B836" i="4"/>
  <c r="C836" i="4" s="1"/>
  <c r="O835" i="4"/>
  <c r="F835" i="4"/>
  <c r="G835" i="4" s="1"/>
  <c r="D835" i="4"/>
  <c r="E835" i="4" s="1"/>
  <c r="B835" i="4"/>
  <c r="C835" i="4" s="1"/>
  <c r="O834" i="4"/>
  <c r="F834" i="4"/>
  <c r="G834" i="4" s="1"/>
  <c r="D834" i="4"/>
  <c r="E834" i="4" s="1"/>
  <c r="B834" i="4"/>
  <c r="C834" i="4" s="1"/>
  <c r="O833" i="4"/>
  <c r="F833" i="4"/>
  <c r="G833" i="4" s="1"/>
  <c r="D833" i="4"/>
  <c r="E833" i="4" s="1"/>
  <c r="B833" i="4"/>
  <c r="C833" i="4" s="1"/>
  <c r="O832" i="4"/>
  <c r="F832" i="4"/>
  <c r="G832" i="4" s="1"/>
  <c r="D832" i="4"/>
  <c r="E832" i="4" s="1"/>
  <c r="B832" i="4"/>
  <c r="C832" i="4" s="1"/>
  <c r="O831" i="4"/>
  <c r="F831" i="4"/>
  <c r="G831" i="4" s="1"/>
  <c r="D831" i="4"/>
  <c r="E831" i="4" s="1"/>
  <c r="B831" i="4"/>
  <c r="C831" i="4" s="1"/>
  <c r="O830" i="4"/>
  <c r="F830" i="4"/>
  <c r="G830" i="4" s="1"/>
  <c r="D830" i="4"/>
  <c r="E830" i="4" s="1"/>
  <c r="B830" i="4"/>
  <c r="C830" i="4" s="1"/>
  <c r="O829" i="4"/>
  <c r="F829" i="4"/>
  <c r="G829" i="4" s="1"/>
  <c r="D829" i="4"/>
  <c r="E829" i="4" s="1"/>
  <c r="B829" i="4"/>
  <c r="C829" i="4" s="1"/>
  <c r="O828" i="4"/>
  <c r="F828" i="4"/>
  <c r="G828" i="4" s="1"/>
  <c r="D828" i="4"/>
  <c r="E828" i="4" s="1"/>
  <c r="B828" i="4"/>
  <c r="C828" i="4" s="1"/>
  <c r="O827" i="4"/>
  <c r="F827" i="4"/>
  <c r="G827" i="4" s="1"/>
  <c r="D827" i="4"/>
  <c r="E827" i="4" s="1"/>
  <c r="B827" i="4"/>
  <c r="C827" i="4" s="1"/>
  <c r="O826" i="4"/>
  <c r="F826" i="4"/>
  <c r="G826" i="4" s="1"/>
  <c r="D826" i="4"/>
  <c r="E826" i="4" s="1"/>
  <c r="B826" i="4"/>
  <c r="C826" i="4" s="1"/>
  <c r="O825" i="4"/>
  <c r="F825" i="4"/>
  <c r="G825" i="4" s="1"/>
  <c r="D825" i="4"/>
  <c r="E825" i="4" s="1"/>
  <c r="B825" i="4"/>
  <c r="C825" i="4" s="1"/>
  <c r="O824" i="4"/>
  <c r="F824" i="4"/>
  <c r="G824" i="4" s="1"/>
  <c r="D824" i="4"/>
  <c r="E824" i="4" s="1"/>
  <c r="B824" i="4"/>
  <c r="C824" i="4" s="1"/>
  <c r="O823" i="4"/>
  <c r="F823" i="4"/>
  <c r="G823" i="4" s="1"/>
  <c r="D823" i="4"/>
  <c r="E823" i="4" s="1"/>
  <c r="B823" i="4"/>
  <c r="C823" i="4" s="1"/>
  <c r="O822" i="4"/>
  <c r="F822" i="4"/>
  <c r="G822" i="4" s="1"/>
  <c r="D822" i="4"/>
  <c r="E822" i="4" s="1"/>
  <c r="B822" i="4"/>
  <c r="C822" i="4" s="1"/>
  <c r="O821" i="4"/>
  <c r="F821" i="4"/>
  <c r="G821" i="4" s="1"/>
  <c r="D821" i="4"/>
  <c r="E821" i="4" s="1"/>
  <c r="B821" i="4"/>
  <c r="C821" i="4" s="1"/>
  <c r="O820" i="4"/>
  <c r="F820" i="4"/>
  <c r="G820" i="4" s="1"/>
  <c r="D820" i="4"/>
  <c r="E820" i="4" s="1"/>
  <c r="B820" i="4"/>
  <c r="C820" i="4" s="1"/>
  <c r="O819" i="4"/>
  <c r="F819" i="4"/>
  <c r="G819" i="4" s="1"/>
  <c r="D819" i="4"/>
  <c r="E819" i="4" s="1"/>
  <c r="B819" i="4"/>
  <c r="C819" i="4" s="1"/>
  <c r="O818" i="4"/>
  <c r="F818" i="4"/>
  <c r="G818" i="4" s="1"/>
  <c r="D818" i="4"/>
  <c r="E818" i="4" s="1"/>
  <c r="B818" i="4"/>
  <c r="C818" i="4" s="1"/>
  <c r="O817" i="4"/>
  <c r="F817" i="4"/>
  <c r="G817" i="4" s="1"/>
  <c r="D817" i="4"/>
  <c r="E817" i="4" s="1"/>
  <c r="B817" i="4"/>
  <c r="C817" i="4" s="1"/>
  <c r="O816" i="4"/>
  <c r="F816" i="4"/>
  <c r="G816" i="4" s="1"/>
  <c r="D816" i="4"/>
  <c r="E816" i="4" s="1"/>
  <c r="B816" i="4"/>
  <c r="C816" i="4" s="1"/>
  <c r="O815" i="4"/>
  <c r="F815" i="4"/>
  <c r="G815" i="4" s="1"/>
  <c r="D815" i="4"/>
  <c r="E815" i="4" s="1"/>
  <c r="B815" i="4"/>
  <c r="C815" i="4" s="1"/>
  <c r="O814" i="4"/>
  <c r="F814" i="4"/>
  <c r="G814" i="4" s="1"/>
  <c r="D814" i="4"/>
  <c r="E814" i="4" s="1"/>
  <c r="B814" i="4"/>
  <c r="C814" i="4" s="1"/>
  <c r="O813" i="4"/>
  <c r="F813" i="4"/>
  <c r="G813" i="4" s="1"/>
  <c r="D813" i="4"/>
  <c r="E813" i="4" s="1"/>
  <c r="B813" i="4"/>
  <c r="C813" i="4" s="1"/>
  <c r="O812" i="4"/>
  <c r="F812" i="4"/>
  <c r="G812" i="4" s="1"/>
  <c r="D812" i="4"/>
  <c r="E812" i="4" s="1"/>
  <c r="B812" i="4"/>
  <c r="C812" i="4" s="1"/>
  <c r="O811" i="4"/>
  <c r="F811" i="4"/>
  <c r="G811" i="4" s="1"/>
  <c r="D811" i="4"/>
  <c r="E811" i="4" s="1"/>
  <c r="B811" i="4"/>
  <c r="C811" i="4" s="1"/>
  <c r="O810" i="4"/>
  <c r="F810" i="4"/>
  <c r="G810" i="4" s="1"/>
  <c r="D810" i="4"/>
  <c r="E810" i="4" s="1"/>
  <c r="B810" i="4"/>
  <c r="C810" i="4" s="1"/>
  <c r="O809" i="4"/>
  <c r="F809" i="4"/>
  <c r="G809" i="4" s="1"/>
  <c r="D809" i="4"/>
  <c r="E809" i="4" s="1"/>
  <c r="B809" i="4"/>
  <c r="C809" i="4" s="1"/>
  <c r="O808" i="4"/>
  <c r="F808" i="4"/>
  <c r="G808" i="4" s="1"/>
  <c r="D808" i="4"/>
  <c r="E808" i="4" s="1"/>
  <c r="B808" i="4"/>
  <c r="C808" i="4" s="1"/>
  <c r="O807" i="4"/>
  <c r="F807" i="4"/>
  <c r="G807" i="4" s="1"/>
  <c r="D807" i="4"/>
  <c r="E807" i="4" s="1"/>
  <c r="B807" i="4"/>
  <c r="C807" i="4" s="1"/>
  <c r="O806" i="4"/>
  <c r="F806" i="4"/>
  <c r="G806" i="4" s="1"/>
  <c r="D806" i="4"/>
  <c r="E806" i="4" s="1"/>
  <c r="B806" i="4"/>
  <c r="C806" i="4" s="1"/>
  <c r="O805" i="4"/>
  <c r="F805" i="4"/>
  <c r="G805" i="4" s="1"/>
  <c r="D805" i="4"/>
  <c r="E805" i="4" s="1"/>
  <c r="B805" i="4"/>
  <c r="C805" i="4" s="1"/>
  <c r="O804" i="4"/>
  <c r="F804" i="4"/>
  <c r="G804" i="4" s="1"/>
  <c r="D804" i="4"/>
  <c r="E804" i="4" s="1"/>
  <c r="B804" i="4"/>
  <c r="C804" i="4" s="1"/>
  <c r="O803" i="4"/>
  <c r="F803" i="4"/>
  <c r="G803" i="4" s="1"/>
  <c r="D803" i="4"/>
  <c r="E803" i="4" s="1"/>
  <c r="B803" i="4"/>
  <c r="C803" i="4" s="1"/>
  <c r="O802" i="4"/>
  <c r="F802" i="4"/>
  <c r="G802" i="4" s="1"/>
  <c r="D802" i="4"/>
  <c r="E802" i="4" s="1"/>
  <c r="B802" i="4"/>
  <c r="C802" i="4" s="1"/>
  <c r="O801" i="4"/>
  <c r="F801" i="4"/>
  <c r="G801" i="4" s="1"/>
  <c r="D801" i="4"/>
  <c r="E801" i="4" s="1"/>
  <c r="B801" i="4"/>
  <c r="C801" i="4" s="1"/>
  <c r="O800" i="4"/>
  <c r="F800" i="4"/>
  <c r="G800" i="4" s="1"/>
  <c r="D800" i="4"/>
  <c r="E800" i="4" s="1"/>
  <c r="B800" i="4"/>
  <c r="C800" i="4" s="1"/>
  <c r="O799" i="4"/>
  <c r="F799" i="4"/>
  <c r="G799" i="4" s="1"/>
  <c r="D799" i="4"/>
  <c r="E799" i="4" s="1"/>
  <c r="B799" i="4"/>
  <c r="C799" i="4" s="1"/>
  <c r="O798" i="4"/>
  <c r="F798" i="4"/>
  <c r="G798" i="4" s="1"/>
  <c r="D798" i="4"/>
  <c r="E798" i="4" s="1"/>
  <c r="B798" i="4"/>
  <c r="C798" i="4" s="1"/>
  <c r="O797" i="4"/>
  <c r="F797" i="4"/>
  <c r="G797" i="4" s="1"/>
  <c r="D797" i="4"/>
  <c r="E797" i="4" s="1"/>
  <c r="B797" i="4"/>
  <c r="C797" i="4" s="1"/>
  <c r="O796" i="4"/>
  <c r="F796" i="4"/>
  <c r="G796" i="4" s="1"/>
  <c r="D796" i="4"/>
  <c r="E796" i="4" s="1"/>
  <c r="B796" i="4"/>
  <c r="C796" i="4" s="1"/>
  <c r="O795" i="4"/>
  <c r="F795" i="4"/>
  <c r="G795" i="4" s="1"/>
  <c r="D795" i="4"/>
  <c r="E795" i="4" s="1"/>
  <c r="B795" i="4"/>
  <c r="C795" i="4" s="1"/>
  <c r="O794" i="4"/>
  <c r="F794" i="4"/>
  <c r="G794" i="4" s="1"/>
  <c r="D794" i="4"/>
  <c r="E794" i="4" s="1"/>
  <c r="B794" i="4"/>
  <c r="C794" i="4" s="1"/>
  <c r="O793" i="4"/>
  <c r="F793" i="4"/>
  <c r="G793" i="4" s="1"/>
  <c r="D793" i="4"/>
  <c r="E793" i="4" s="1"/>
  <c r="B793" i="4"/>
  <c r="C793" i="4" s="1"/>
  <c r="O792" i="4"/>
  <c r="F792" i="4"/>
  <c r="G792" i="4" s="1"/>
  <c r="D792" i="4"/>
  <c r="E792" i="4" s="1"/>
  <c r="B792" i="4"/>
  <c r="C792" i="4" s="1"/>
  <c r="O791" i="4"/>
  <c r="F791" i="4"/>
  <c r="G791" i="4" s="1"/>
  <c r="D791" i="4"/>
  <c r="E791" i="4" s="1"/>
  <c r="B791" i="4"/>
  <c r="C791" i="4" s="1"/>
  <c r="O790" i="4"/>
  <c r="F790" i="4"/>
  <c r="G790" i="4" s="1"/>
  <c r="D790" i="4"/>
  <c r="E790" i="4" s="1"/>
  <c r="B790" i="4"/>
  <c r="C790" i="4" s="1"/>
  <c r="O789" i="4"/>
  <c r="F789" i="4"/>
  <c r="G789" i="4" s="1"/>
  <c r="D789" i="4"/>
  <c r="E789" i="4" s="1"/>
  <c r="B789" i="4"/>
  <c r="C789" i="4" s="1"/>
  <c r="O788" i="4"/>
  <c r="F788" i="4"/>
  <c r="G788" i="4" s="1"/>
  <c r="D788" i="4"/>
  <c r="E788" i="4" s="1"/>
  <c r="B788" i="4"/>
  <c r="C788" i="4" s="1"/>
  <c r="O787" i="4"/>
  <c r="F787" i="4"/>
  <c r="G787" i="4" s="1"/>
  <c r="D787" i="4"/>
  <c r="E787" i="4" s="1"/>
  <c r="B787" i="4"/>
  <c r="C787" i="4" s="1"/>
  <c r="O786" i="4"/>
  <c r="F786" i="4"/>
  <c r="G786" i="4" s="1"/>
  <c r="D786" i="4"/>
  <c r="E786" i="4" s="1"/>
  <c r="B786" i="4"/>
  <c r="C786" i="4" s="1"/>
  <c r="O785" i="4"/>
  <c r="F785" i="4"/>
  <c r="G785" i="4" s="1"/>
  <c r="D785" i="4"/>
  <c r="E785" i="4" s="1"/>
  <c r="B785" i="4"/>
  <c r="C785" i="4" s="1"/>
  <c r="O784" i="4"/>
  <c r="F784" i="4"/>
  <c r="G784" i="4" s="1"/>
  <c r="D784" i="4"/>
  <c r="E784" i="4" s="1"/>
  <c r="B784" i="4"/>
  <c r="C784" i="4" s="1"/>
  <c r="O783" i="4"/>
  <c r="F783" i="4"/>
  <c r="G783" i="4" s="1"/>
  <c r="D783" i="4"/>
  <c r="E783" i="4" s="1"/>
  <c r="B783" i="4"/>
  <c r="C783" i="4" s="1"/>
  <c r="O782" i="4"/>
  <c r="F782" i="4"/>
  <c r="G782" i="4" s="1"/>
  <c r="D782" i="4"/>
  <c r="E782" i="4" s="1"/>
  <c r="B782" i="4"/>
  <c r="C782" i="4" s="1"/>
  <c r="O781" i="4"/>
  <c r="F781" i="4"/>
  <c r="G781" i="4" s="1"/>
  <c r="D781" i="4"/>
  <c r="E781" i="4" s="1"/>
  <c r="B781" i="4"/>
  <c r="C781" i="4" s="1"/>
  <c r="O780" i="4"/>
  <c r="F780" i="4"/>
  <c r="G780" i="4" s="1"/>
  <c r="D780" i="4"/>
  <c r="E780" i="4" s="1"/>
  <c r="B780" i="4"/>
  <c r="C780" i="4" s="1"/>
  <c r="O779" i="4"/>
  <c r="F779" i="4"/>
  <c r="G779" i="4" s="1"/>
  <c r="D779" i="4"/>
  <c r="E779" i="4" s="1"/>
  <c r="B779" i="4"/>
  <c r="C779" i="4" s="1"/>
  <c r="O778" i="4"/>
  <c r="F778" i="4"/>
  <c r="G778" i="4" s="1"/>
  <c r="D778" i="4"/>
  <c r="E778" i="4" s="1"/>
  <c r="B778" i="4"/>
  <c r="C778" i="4" s="1"/>
  <c r="O777" i="4"/>
  <c r="F777" i="4"/>
  <c r="G777" i="4" s="1"/>
  <c r="D777" i="4"/>
  <c r="E777" i="4" s="1"/>
  <c r="B777" i="4"/>
  <c r="C777" i="4" s="1"/>
  <c r="O776" i="4"/>
  <c r="F776" i="4"/>
  <c r="G776" i="4" s="1"/>
  <c r="D776" i="4"/>
  <c r="E776" i="4" s="1"/>
  <c r="B776" i="4"/>
  <c r="C776" i="4" s="1"/>
  <c r="O775" i="4"/>
  <c r="F775" i="4"/>
  <c r="G775" i="4" s="1"/>
  <c r="D775" i="4"/>
  <c r="E775" i="4" s="1"/>
  <c r="B775" i="4"/>
  <c r="C775" i="4" s="1"/>
  <c r="O774" i="4"/>
  <c r="F774" i="4"/>
  <c r="G774" i="4" s="1"/>
  <c r="D774" i="4"/>
  <c r="E774" i="4" s="1"/>
  <c r="B774" i="4"/>
  <c r="C774" i="4" s="1"/>
  <c r="O773" i="4"/>
  <c r="F773" i="4"/>
  <c r="G773" i="4" s="1"/>
  <c r="D773" i="4"/>
  <c r="E773" i="4" s="1"/>
  <c r="B773" i="4"/>
  <c r="C773" i="4" s="1"/>
  <c r="O772" i="4"/>
  <c r="F772" i="4"/>
  <c r="G772" i="4" s="1"/>
  <c r="D772" i="4"/>
  <c r="E772" i="4" s="1"/>
  <c r="B772" i="4"/>
  <c r="C772" i="4" s="1"/>
  <c r="O771" i="4"/>
  <c r="F771" i="4"/>
  <c r="G771" i="4" s="1"/>
  <c r="D771" i="4"/>
  <c r="E771" i="4" s="1"/>
  <c r="B771" i="4"/>
  <c r="C771" i="4" s="1"/>
  <c r="O770" i="4"/>
  <c r="F770" i="4"/>
  <c r="G770" i="4" s="1"/>
  <c r="D770" i="4"/>
  <c r="E770" i="4" s="1"/>
  <c r="B770" i="4"/>
  <c r="C770" i="4" s="1"/>
  <c r="O769" i="4"/>
  <c r="F769" i="4"/>
  <c r="G769" i="4" s="1"/>
  <c r="D769" i="4"/>
  <c r="E769" i="4" s="1"/>
  <c r="B769" i="4"/>
  <c r="C769" i="4" s="1"/>
  <c r="O768" i="4"/>
  <c r="F768" i="4"/>
  <c r="G768" i="4" s="1"/>
  <c r="D768" i="4"/>
  <c r="E768" i="4" s="1"/>
  <c r="B768" i="4"/>
  <c r="C768" i="4" s="1"/>
  <c r="O767" i="4"/>
  <c r="F767" i="4"/>
  <c r="G767" i="4" s="1"/>
  <c r="D767" i="4"/>
  <c r="E767" i="4" s="1"/>
  <c r="B767" i="4"/>
  <c r="C767" i="4" s="1"/>
  <c r="O766" i="4"/>
  <c r="F766" i="4"/>
  <c r="G766" i="4" s="1"/>
  <c r="D766" i="4"/>
  <c r="E766" i="4" s="1"/>
  <c r="B766" i="4"/>
  <c r="C766" i="4" s="1"/>
  <c r="O765" i="4"/>
  <c r="F765" i="4"/>
  <c r="G765" i="4" s="1"/>
  <c r="D765" i="4"/>
  <c r="E765" i="4" s="1"/>
  <c r="B765" i="4"/>
  <c r="C765" i="4" s="1"/>
  <c r="O764" i="4"/>
  <c r="F764" i="4"/>
  <c r="G764" i="4" s="1"/>
  <c r="D764" i="4"/>
  <c r="E764" i="4" s="1"/>
  <c r="B764" i="4"/>
  <c r="C764" i="4" s="1"/>
  <c r="O763" i="4"/>
  <c r="F763" i="4"/>
  <c r="G763" i="4" s="1"/>
  <c r="D763" i="4"/>
  <c r="E763" i="4" s="1"/>
  <c r="B763" i="4"/>
  <c r="C763" i="4" s="1"/>
  <c r="O762" i="4"/>
  <c r="F762" i="4"/>
  <c r="G762" i="4" s="1"/>
  <c r="D762" i="4"/>
  <c r="E762" i="4" s="1"/>
  <c r="B762" i="4"/>
  <c r="C762" i="4" s="1"/>
  <c r="O761" i="4"/>
  <c r="F761" i="4"/>
  <c r="G761" i="4" s="1"/>
  <c r="D761" i="4"/>
  <c r="E761" i="4" s="1"/>
  <c r="B761" i="4"/>
  <c r="C761" i="4" s="1"/>
  <c r="O760" i="4"/>
  <c r="F760" i="4"/>
  <c r="G760" i="4" s="1"/>
  <c r="D760" i="4"/>
  <c r="E760" i="4" s="1"/>
  <c r="B760" i="4"/>
  <c r="C760" i="4" s="1"/>
  <c r="O759" i="4"/>
  <c r="F759" i="4"/>
  <c r="G759" i="4" s="1"/>
  <c r="D759" i="4"/>
  <c r="E759" i="4" s="1"/>
  <c r="B759" i="4"/>
  <c r="C759" i="4" s="1"/>
  <c r="O758" i="4"/>
  <c r="F758" i="4"/>
  <c r="G758" i="4" s="1"/>
  <c r="D758" i="4"/>
  <c r="E758" i="4" s="1"/>
  <c r="B758" i="4"/>
  <c r="C758" i="4" s="1"/>
  <c r="O757" i="4"/>
  <c r="F757" i="4"/>
  <c r="G757" i="4" s="1"/>
  <c r="D757" i="4"/>
  <c r="E757" i="4" s="1"/>
  <c r="B757" i="4"/>
  <c r="C757" i="4" s="1"/>
  <c r="O756" i="4"/>
  <c r="F756" i="4"/>
  <c r="G756" i="4" s="1"/>
  <c r="D756" i="4"/>
  <c r="E756" i="4" s="1"/>
  <c r="B756" i="4"/>
  <c r="C756" i="4" s="1"/>
  <c r="O755" i="4"/>
  <c r="F755" i="4"/>
  <c r="G755" i="4" s="1"/>
  <c r="D755" i="4"/>
  <c r="E755" i="4" s="1"/>
  <c r="B755" i="4"/>
  <c r="C755" i="4" s="1"/>
  <c r="O754" i="4"/>
  <c r="F754" i="4"/>
  <c r="G754" i="4" s="1"/>
  <c r="D754" i="4"/>
  <c r="E754" i="4" s="1"/>
  <c r="B754" i="4"/>
  <c r="C754" i="4" s="1"/>
  <c r="O753" i="4"/>
  <c r="F753" i="4"/>
  <c r="G753" i="4" s="1"/>
  <c r="D753" i="4"/>
  <c r="E753" i="4" s="1"/>
  <c r="B753" i="4"/>
  <c r="C753" i="4" s="1"/>
  <c r="O752" i="4"/>
  <c r="F752" i="4"/>
  <c r="G752" i="4" s="1"/>
  <c r="D752" i="4"/>
  <c r="E752" i="4" s="1"/>
  <c r="B752" i="4"/>
  <c r="C752" i="4" s="1"/>
  <c r="O751" i="4"/>
  <c r="F751" i="4"/>
  <c r="G751" i="4" s="1"/>
  <c r="D751" i="4"/>
  <c r="E751" i="4" s="1"/>
  <c r="B751" i="4"/>
  <c r="C751" i="4" s="1"/>
  <c r="O750" i="4"/>
  <c r="F750" i="4"/>
  <c r="G750" i="4" s="1"/>
  <c r="D750" i="4"/>
  <c r="E750" i="4" s="1"/>
  <c r="B750" i="4"/>
  <c r="C750" i="4" s="1"/>
  <c r="O749" i="4"/>
  <c r="F749" i="4"/>
  <c r="G749" i="4" s="1"/>
  <c r="D749" i="4"/>
  <c r="E749" i="4" s="1"/>
  <c r="B749" i="4"/>
  <c r="C749" i="4" s="1"/>
  <c r="O748" i="4"/>
  <c r="F748" i="4"/>
  <c r="G748" i="4" s="1"/>
  <c r="D748" i="4"/>
  <c r="E748" i="4" s="1"/>
  <c r="B748" i="4"/>
  <c r="C748" i="4" s="1"/>
  <c r="O747" i="4"/>
  <c r="F747" i="4"/>
  <c r="G747" i="4" s="1"/>
  <c r="D747" i="4"/>
  <c r="E747" i="4" s="1"/>
  <c r="B747" i="4"/>
  <c r="C747" i="4" s="1"/>
  <c r="O746" i="4"/>
  <c r="F746" i="4"/>
  <c r="G746" i="4" s="1"/>
  <c r="D746" i="4"/>
  <c r="E746" i="4" s="1"/>
  <c r="B746" i="4"/>
  <c r="C746" i="4" s="1"/>
  <c r="O745" i="4"/>
  <c r="F745" i="4"/>
  <c r="G745" i="4" s="1"/>
  <c r="D745" i="4"/>
  <c r="E745" i="4" s="1"/>
  <c r="B745" i="4"/>
  <c r="C745" i="4" s="1"/>
  <c r="O744" i="4"/>
  <c r="F744" i="4"/>
  <c r="G744" i="4" s="1"/>
  <c r="D744" i="4"/>
  <c r="E744" i="4" s="1"/>
  <c r="B744" i="4"/>
  <c r="C744" i="4" s="1"/>
  <c r="O743" i="4"/>
  <c r="F743" i="4"/>
  <c r="G743" i="4" s="1"/>
  <c r="D743" i="4"/>
  <c r="E743" i="4" s="1"/>
  <c r="B743" i="4"/>
  <c r="C743" i="4" s="1"/>
  <c r="O742" i="4"/>
  <c r="F742" i="4"/>
  <c r="G742" i="4" s="1"/>
  <c r="D742" i="4"/>
  <c r="E742" i="4" s="1"/>
  <c r="B742" i="4"/>
  <c r="C742" i="4" s="1"/>
  <c r="O741" i="4"/>
  <c r="F741" i="4"/>
  <c r="G741" i="4" s="1"/>
  <c r="D741" i="4"/>
  <c r="E741" i="4" s="1"/>
  <c r="B741" i="4"/>
  <c r="C741" i="4" s="1"/>
  <c r="O740" i="4"/>
  <c r="F740" i="4"/>
  <c r="G740" i="4" s="1"/>
  <c r="D740" i="4"/>
  <c r="E740" i="4" s="1"/>
  <c r="B740" i="4"/>
  <c r="C740" i="4" s="1"/>
  <c r="O739" i="4"/>
  <c r="F739" i="4"/>
  <c r="G739" i="4" s="1"/>
  <c r="D739" i="4"/>
  <c r="E739" i="4" s="1"/>
  <c r="B739" i="4"/>
  <c r="C739" i="4" s="1"/>
  <c r="O738" i="4"/>
  <c r="F738" i="4"/>
  <c r="G738" i="4" s="1"/>
  <c r="D738" i="4"/>
  <c r="E738" i="4" s="1"/>
  <c r="B738" i="4"/>
  <c r="C738" i="4" s="1"/>
  <c r="O737" i="4"/>
  <c r="F737" i="4"/>
  <c r="G737" i="4" s="1"/>
  <c r="D737" i="4"/>
  <c r="E737" i="4" s="1"/>
  <c r="B737" i="4"/>
  <c r="C737" i="4" s="1"/>
  <c r="O736" i="4"/>
  <c r="F736" i="4"/>
  <c r="G736" i="4" s="1"/>
  <c r="D736" i="4"/>
  <c r="E736" i="4" s="1"/>
  <c r="B736" i="4"/>
  <c r="C736" i="4" s="1"/>
  <c r="O735" i="4"/>
  <c r="F735" i="4"/>
  <c r="G735" i="4" s="1"/>
  <c r="D735" i="4"/>
  <c r="E735" i="4" s="1"/>
  <c r="B735" i="4"/>
  <c r="C735" i="4" s="1"/>
  <c r="O734" i="4"/>
  <c r="F734" i="4"/>
  <c r="G734" i="4" s="1"/>
  <c r="D734" i="4"/>
  <c r="E734" i="4" s="1"/>
  <c r="B734" i="4"/>
  <c r="C734" i="4" s="1"/>
  <c r="O733" i="4"/>
  <c r="F733" i="4"/>
  <c r="G733" i="4" s="1"/>
  <c r="D733" i="4"/>
  <c r="E733" i="4" s="1"/>
  <c r="B733" i="4"/>
  <c r="C733" i="4" s="1"/>
  <c r="O732" i="4"/>
  <c r="F732" i="4"/>
  <c r="G732" i="4" s="1"/>
  <c r="D732" i="4"/>
  <c r="E732" i="4" s="1"/>
  <c r="B732" i="4"/>
  <c r="C732" i="4" s="1"/>
  <c r="O731" i="4"/>
  <c r="F731" i="4"/>
  <c r="G731" i="4" s="1"/>
  <c r="D731" i="4"/>
  <c r="E731" i="4" s="1"/>
  <c r="B731" i="4"/>
  <c r="C731" i="4" s="1"/>
  <c r="O730" i="4"/>
  <c r="F730" i="4"/>
  <c r="G730" i="4" s="1"/>
  <c r="D730" i="4"/>
  <c r="E730" i="4" s="1"/>
  <c r="B730" i="4"/>
  <c r="C730" i="4" s="1"/>
  <c r="O729" i="4"/>
  <c r="F729" i="4"/>
  <c r="G729" i="4" s="1"/>
  <c r="D729" i="4"/>
  <c r="E729" i="4" s="1"/>
  <c r="B729" i="4"/>
  <c r="C729" i="4" s="1"/>
  <c r="O728" i="4"/>
  <c r="F728" i="4"/>
  <c r="G728" i="4" s="1"/>
  <c r="D728" i="4"/>
  <c r="E728" i="4" s="1"/>
  <c r="B728" i="4"/>
  <c r="C728" i="4" s="1"/>
  <c r="O727" i="4"/>
  <c r="F727" i="4"/>
  <c r="G727" i="4" s="1"/>
  <c r="D727" i="4"/>
  <c r="E727" i="4" s="1"/>
  <c r="B727" i="4"/>
  <c r="C727" i="4" s="1"/>
  <c r="O726" i="4"/>
  <c r="F726" i="4"/>
  <c r="G726" i="4" s="1"/>
  <c r="D726" i="4"/>
  <c r="E726" i="4" s="1"/>
  <c r="B726" i="4"/>
  <c r="C726" i="4" s="1"/>
  <c r="O725" i="4"/>
  <c r="F725" i="4"/>
  <c r="G725" i="4" s="1"/>
  <c r="D725" i="4"/>
  <c r="E725" i="4" s="1"/>
  <c r="B725" i="4"/>
  <c r="C725" i="4" s="1"/>
  <c r="O724" i="4"/>
  <c r="F724" i="4"/>
  <c r="G724" i="4" s="1"/>
  <c r="D724" i="4"/>
  <c r="E724" i="4" s="1"/>
  <c r="B724" i="4"/>
  <c r="C724" i="4" s="1"/>
  <c r="O723" i="4"/>
  <c r="F723" i="4"/>
  <c r="G723" i="4" s="1"/>
  <c r="D723" i="4"/>
  <c r="E723" i="4" s="1"/>
  <c r="B723" i="4"/>
  <c r="C723" i="4" s="1"/>
  <c r="O722" i="4"/>
  <c r="F722" i="4"/>
  <c r="G722" i="4" s="1"/>
  <c r="D722" i="4"/>
  <c r="E722" i="4" s="1"/>
  <c r="B722" i="4"/>
  <c r="C722" i="4" s="1"/>
  <c r="O721" i="4"/>
  <c r="F721" i="4"/>
  <c r="G721" i="4" s="1"/>
  <c r="D721" i="4"/>
  <c r="E721" i="4" s="1"/>
  <c r="B721" i="4"/>
  <c r="C721" i="4" s="1"/>
  <c r="O720" i="4"/>
  <c r="F720" i="4"/>
  <c r="G720" i="4" s="1"/>
  <c r="D720" i="4"/>
  <c r="E720" i="4" s="1"/>
  <c r="B720" i="4"/>
  <c r="C720" i="4" s="1"/>
  <c r="O719" i="4"/>
  <c r="F719" i="4"/>
  <c r="G719" i="4" s="1"/>
  <c r="D719" i="4"/>
  <c r="E719" i="4" s="1"/>
  <c r="B719" i="4"/>
  <c r="C719" i="4" s="1"/>
  <c r="O718" i="4"/>
  <c r="F718" i="4"/>
  <c r="G718" i="4" s="1"/>
  <c r="D718" i="4"/>
  <c r="E718" i="4" s="1"/>
  <c r="B718" i="4"/>
  <c r="C718" i="4" s="1"/>
  <c r="O717" i="4"/>
  <c r="F717" i="4"/>
  <c r="G717" i="4" s="1"/>
  <c r="D717" i="4"/>
  <c r="E717" i="4" s="1"/>
  <c r="B717" i="4"/>
  <c r="C717" i="4" s="1"/>
  <c r="O716" i="4"/>
  <c r="F716" i="4"/>
  <c r="G716" i="4" s="1"/>
  <c r="D716" i="4"/>
  <c r="E716" i="4" s="1"/>
  <c r="B716" i="4"/>
  <c r="C716" i="4" s="1"/>
  <c r="O715" i="4"/>
  <c r="F715" i="4"/>
  <c r="G715" i="4" s="1"/>
  <c r="D715" i="4"/>
  <c r="E715" i="4" s="1"/>
  <c r="B715" i="4"/>
  <c r="C715" i="4" s="1"/>
  <c r="O714" i="4"/>
  <c r="F714" i="4"/>
  <c r="G714" i="4" s="1"/>
  <c r="D714" i="4"/>
  <c r="E714" i="4" s="1"/>
  <c r="B714" i="4"/>
  <c r="C714" i="4" s="1"/>
  <c r="O713" i="4"/>
  <c r="F713" i="4"/>
  <c r="G713" i="4" s="1"/>
  <c r="D713" i="4"/>
  <c r="E713" i="4" s="1"/>
  <c r="B713" i="4"/>
  <c r="C713" i="4" s="1"/>
  <c r="O712" i="4"/>
  <c r="F712" i="4"/>
  <c r="G712" i="4" s="1"/>
  <c r="D712" i="4"/>
  <c r="E712" i="4" s="1"/>
  <c r="B712" i="4"/>
  <c r="C712" i="4" s="1"/>
  <c r="O711" i="4"/>
  <c r="F711" i="4"/>
  <c r="G711" i="4" s="1"/>
  <c r="D711" i="4"/>
  <c r="E711" i="4" s="1"/>
  <c r="B711" i="4"/>
  <c r="C711" i="4" s="1"/>
  <c r="O710" i="4"/>
  <c r="F710" i="4"/>
  <c r="G710" i="4" s="1"/>
  <c r="D710" i="4"/>
  <c r="E710" i="4" s="1"/>
  <c r="B710" i="4"/>
  <c r="C710" i="4" s="1"/>
  <c r="O709" i="4"/>
  <c r="F709" i="4"/>
  <c r="G709" i="4" s="1"/>
  <c r="D709" i="4"/>
  <c r="E709" i="4" s="1"/>
  <c r="B709" i="4"/>
  <c r="C709" i="4" s="1"/>
  <c r="O708" i="4"/>
  <c r="F708" i="4"/>
  <c r="G708" i="4" s="1"/>
  <c r="D708" i="4"/>
  <c r="E708" i="4" s="1"/>
  <c r="B708" i="4"/>
  <c r="C708" i="4" s="1"/>
  <c r="O707" i="4"/>
  <c r="F707" i="4"/>
  <c r="G707" i="4" s="1"/>
  <c r="D707" i="4"/>
  <c r="E707" i="4" s="1"/>
  <c r="B707" i="4"/>
  <c r="C707" i="4" s="1"/>
  <c r="O706" i="4"/>
  <c r="F706" i="4"/>
  <c r="G706" i="4" s="1"/>
  <c r="D706" i="4"/>
  <c r="E706" i="4" s="1"/>
  <c r="B706" i="4"/>
  <c r="C706" i="4" s="1"/>
  <c r="O705" i="4"/>
  <c r="F705" i="4"/>
  <c r="G705" i="4" s="1"/>
  <c r="D705" i="4"/>
  <c r="E705" i="4" s="1"/>
  <c r="B705" i="4"/>
  <c r="C705" i="4" s="1"/>
  <c r="O704" i="4"/>
  <c r="F704" i="4"/>
  <c r="G704" i="4" s="1"/>
  <c r="D704" i="4"/>
  <c r="E704" i="4" s="1"/>
  <c r="B704" i="4"/>
  <c r="C704" i="4" s="1"/>
  <c r="O703" i="4"/>
  <c r="F703" i="4"/>
  <c r="G703" i="4" s="1"/>
  <c r="D703" i="4"/>
  <c r="E703" i="4" s="1"/>
  <c r="B703" i="4"/>
  <c r="C703" i="4" s="1"/>
  <c r="O702" i="4"/>
  <c r="F702" i="4"/>
  <c r="G702" i="4" s="1"/>
  <c r="D702" i="4"/>
  <c r="E702" i="4" s="1"/>
  <c r="B702" i="4"/>
  <c r="C702" i="4" s="1"/>
  <c r="O701" i="4"/>
  <c r="F701" i="4"/>
  <c r="G701" i="4" s="1"/>
  <c r="D701" i="4"/>
  <c r="E701" i="4" s="1"/>
  <c r="B701" i="4"/>
  <c r="C701" i="4" s="1"/>
  <c r="O700" i="4"/>
  <c r="F700" i="4"/>
  <c r="G700" i="4" s="1"/>
  <c r="D700" i="4"/>
  <c r="E700" i="4" s="1"/>
  <c r="B700" i="4"/>
  <c r="C700" i="4" s="1"/>
  <c r="O699" i="4"/>
  <c r="F699" i="4"/>
  <c r="G699" i="4" s="1"/>
  <c r="D699" i="4"/>
  <c r="E699" i="4" s="1"/>
  <c r="C699" i="4"/>
  <c r="B699" i="4"/>
  <c r="O698" i="4"/>
  <c r="F698" i="4"/>
  <c r="G698" i="4" s="1"/>
  <c r="D698" i="4"/>
  <c r="E698" i="4" s="1"/>
  <c r="B698" i="4"/>
  <c r="C698" i="4" s="1"/>
  <c r="O697" i="4"/>
  <c r="F697" i="4"/>
  <c r="G697" i="4" s="1"/>
  <c r="E697" i="4"/>
  <c r="D697" i="4"/>
  <c r="B697" i="4"/>
  <c r="C697" i="4" s="1"/>
  <c r="O696" i="4"/>
  <c r="F696" i="4"/>
  <c r="G696" i="4" s="1"/>
  <c r="D696" i="4"/>
  <c r="E696" i="4" s="1"/>
  <c r="B696" i="4"/>
  <c r="C696" i="4" s="1"/>
  <c r="O695" i="4"/>
  <c r="F695" i="4"/>
  <c r="G695" i="4" s="1"/>
  <c r="D695" i="4"/>
  <c r="E695" i="4" s="1"/>
  <c r="B695" i="4"/>
  <c r="C695" i="4" s="1"/>
  <c r="O694" i="4"/>
  <c r="F694" i="4"/>
  <c r="G694" i="4" s="1"/>
  <c r="D694" i="4"/>
  <c r="E694" i="4" s="1"/>
  <c r="B694" i="4"/>
  <c r="C694" i="4" s="1"/>
  <c r="O693" i="4"/>
  <c r="F693" i="4"/>
  <c r="G693" i="4" s="1"/>
  <c r="D693" i="4"/>
  <c r="E693" i="4" s="1"/>
  <c r="B693" i="4"/>
  <c r="C693" i="4" s="1"/>
  <c r="O692" i="4"/>
  <c r="F692" i="4"/>
  <c r="G692" i="4" s="1"/>
  <c r="D692" i="4"/>
  <c r="E692" i="4" s="1"/>
  <c r="B692" i="4"/>
  <c r="C692" i="4" s="1"/>
  <c r="O691" i="4"/>
  <c r="F691" i="4"/>
  <c r="G691" i="4" s="1"/>
  <c r="D691" i="4"/>
  <c r="E691" i="4" s="1"/>
  <c r="B691" i="4"/>
  <c r="C691" i="4" s="1"/>
  <c r="O690" i="4"/>
  <c r="F690" i="4"/>
  <c r="G690" i="4" s="1"/>
  <c r="D690" i="4"/>
  <c r="E690" i="4" s="1"/>
  <c r="B690" i="4"/>
  <c r="C690" i="4" s="1"/>
  <c r="O689" i="4"/>
  <c r="F689" i="4"/>
  <c r="G689" i="4" s="1"/>
  <c r="D689" i="4"/>
  <c r="E689" i="4" s="1"/>
  <c r="B689" i="4"/>
  <c r="C689" i="4" s="1"/>
  <c r="O688" i="4"/>
  <c r="F688" i="4"/>
  <c r="G688" i="4" s="1"/>
  <c r="D688" i="4"/>
  <c r="E688" i="4" s="1"/>
  <c r="B688" i="4"/>
  <c r="C688" i="4" s="1"/>
  <c r="O687" i="4"/>
  <c r="F687" i="4"/>
  <c r="G687" i="4" s="1"/>
  <c r="D687" i="4"/>
  <c r="E687" i="4" s="1"/>
  <c r="B687" i="4"/>
  <c r="C687" i="4" s="1"/>
  <c r="O686" i="4"/>
  <c r="F686" i="4"/>
  <c r="G686" i="4" s="1"/>
  <c r="D686" i="4"/>
  <c r="E686" i="4" s="1"/>
  <c r="B686" i="4"/>
  <c r="C686" i="4" s="1"/>
  <c r="O685" i="4"/>
  <c r="F685" i="4"/>
  <c r="G685" i="4" s="1"/>
  <c r="D685" i="4"/>
  <c r="E685" i="4" s="1"/>
  <c r="B685" i="4"/>
  <c r="C685" i="4" s="1"/>
  <c r="O684" i="4"/>
  <c r="F684" i="4"/>
  <c r="G684" i="4" s="1"/>
  <c r="D684" i="4"/>
  <c r="E684" i="4" s="1"/>
  <c r="B684" i="4"/>
  <c r="C684" i="4" s="1"/>
  <c r="O683" i="4"/>
  <c r="F683" i="4"/>
  <c r="G683" i="4" s="1"/>
  <c r="D683" i="4"/>
  <c r="E683" i="4" s="1"/>
  <c r="B683" i="4"/>
  <c r="C683" i="4" s="1"/>
  <c r="O682" i="4"/>
  <c r="F682" i="4"/>
  <c r="G682" i="4" s="1"/>
  <c r="D682" i="4"/>
  <c r="E682" i="4" s="1"/>
  <c r="B682" i="4"/>
  <c r="C682" i="4" s="1"/>
  <c r="O681" i="4"/>
  <c r="F681" i="4"/>
  <c r="G681" i="4" s="1"/>
  <c r="D681" i="4"/>
  <c r="E681" i="4" s="1"/>
  <c r="B681" i="4"/>
  <c r="C681" i="4" s="1"/>
  <c r="O680" i="4"/>
  <c r="F680" i="4"/>
  <c r="G680" i="4" s="1"/>
  <c r="D680" i="4"/>
  <c r="E680" i="4" s="1"/>
  <c r="B680" i="4"/>
  <c r="C680" i="4" s="1"/>
  <c r="O679" i="4"/>
  <c r="F679" i="4"/>
  <c r="G679" i="4" s="1"/>
  <c r="D679" i="4"/>
  <c r="E679" i="4" s="1"/>
  <c r="B679" i="4"/>
  <c r="C679" i="4" s="1"/>
  <c r="O678" i="4"/>
  <c r="F678" i="4"/>
  <c r="G678" i="4" s="1"/>
  <c r="D678" i="4"/>
  <c r="E678" i="4" s="1"/>
  <c r="B678" i="4"/>
  <c r="C678" i="4" s="1"/>
  <c r="O677" i="4"/>
  <c r="F677" i="4"/>
  <c r="G677" i="4" s="1"/>
  <c r="D677" i="4"/>
  <c r="E677" i="4" s="1"/>
  <c r="B677" i="4"/>
  <c r="C677" i="4" s="1"/>
  <c r="O676" i="4"/>
  <c r="F676" i="4"/>
  <c r="G676" i="4" s="1"/>
  <c r="D676" i="4"/>
  <c r="E676" i="4" s="1"/>
  <c r="B676" i="4"/>
  <c r="C676" i="4" s="1"/>
  <c r="O675" i="4"/>
  <c r="F675" i="4"/>
  <c r="G675" i="4" s="1"/>
  <c r="D675" i="4"/>
  <c r="E675" i="4" s="1"/>
  <c r="B675" i="4"/>
  <c r="C675" i="4" s="1"/>
  <c r="O674" i="4"/>
  <c r="F674" i="4"/>
  <c r="G674" i="4" s="1"/>
  <c r="D674" i="4"/>
  <c r="E674" i="4" s="1"/>
  <c r="B674" i="4"/>
  <c r="C674" i="4" s="1"/>
  <c r="O673" i="4"/>
  <c r="F673" i="4"/>
  <c r="G673" i="4" s="1"/>
  <c r="D673" i="4"/>
  <c r="E673" i="4" s="1"/>
  <c r="B673" i="4"/>
  <c r="C673" i="4" s="1"/>
  <c r="O672" i="4"/>
  <c r="F672" i="4"/>
  <c r="G672" i="4" s="1"/>
  <c r="D672" i="4"/>
  <c r="E672" i="4" s="1"/>
  <c r="B672" i="4"/>
  <c r="C672" i="4" s="1"/>
  <c r="O671" i="4"/>
  <c r="F671" i="4"/>
  <c r="G671" i="4" s="1"/>
  <c r="D671" i="4"/>
  <c r="E671" i="4" s="1"/>
  <c r="B671" i="4"/>
  <c r="C671" i="4" s="1"/>
  <c r="O670" i="4"/>
  <c r="F670" i="4"/>
  <c r="G670" i="4" s="1"/>
  <c r="D670" i="4"/>
  <c r="E670" i="4" s="1"/>
  <c r="B670" i="4"/>
  <c r="C670" i="4" s="1"/>
  <c r="O669" i="4"/>
  <c r="F669" i="4"/>
  <c r="G669" i="4" s="1"/>
  <c r="D669" i="4"/>
  <c r="E669" i="4" s="1"/>
  <c r="B669" i="4"/>
  <c r="C669" i="4" s="1"/>
  <c r="O668" i="4"/>
  <c r="F668" i="4"/>
  <c r="G668" i="4" s="1"/>
  <c r="D668" i="4"/>
  <c r="E668" i="4" s="1"/>
  <c r="B668" i="4"/>
  <c r="C668" i="4" s="1"/>
  <c r="O667" i="4"/>
  <c r="F667" i="4"/>
  <c r="G667" i="4" s="1"/>
  <c r="D667" i="4"/>
  <c r="E667" i="4" s="1"/>
  <c r="B667" i="4"/>
  <c r="C667" i="4" s="1"/>
  <c r="O666" i="4"/>
  <c r="F666" i="4"/>
  <c r="G666" i="4" s="1"/>
  <c r="D666" i="4"/>
  <c r="E666" i="4" s="1"/>
  <c r="B666" i="4"/>
  <c r="C666" i="4" s="1"/>
  <c r="O665" i="4"/>
  <c r="F665" i="4"/>
  <c r="G665" i="4" s="1"/>
  <c r="D665" i="4"/>
  <c r="E665" i="4" s="1"/>
  <c r="B665" i="4"/>
  <c r="C665" i="4" s="1"/>
  <c r="O664" i="4"/>
  <c r="F664" i="4"/>
  <c r="G664" i="4" s="1"/>
  <c r="D664" i="4"/>
  <c r="E664" i="4" s="1"/>
  <c r="B664" i="4"/>
  <c r="C664" i="4" s="1"/>
  <c r="O663" i="4"/>
  <c r="F663" i="4"/>
  <c r="G663" i="4" s="1"/>
  <c r="D663" i="4"/>
  <c r="E663" i="4" s="1"/>
  <c r="B663" i="4"/>
  <c r="C663" i="4" s="1"/>
  <c r="O662" i="4"/>
  <c r="F662" i="4"/>
  <c r="G662" i="4" s="1"/>
  <c r="D662" i="4"/>
  <c r="E662" i="4" s="1"/>
  <c r="B662" i="4"/>
  <c r="C662" i="4" s="1"/>
  <c r="O661" i="4"/>
  <c r="F661" i="4"/>
  <c r="G661" i="4" s="1"/>
  <c r="D661" i="4"/>
  <c r="E661" i="4" s="1"/>
  <c r="B661" i="4"/>
  <c r="C661" i="4" s="1"/>
  <c r="O660" i="4"/>
  <c r="F660" i="4"/>
  <c r="G660" i="4" s="1"/>
  <c r="D660" i="4"/>
  <c r="E660" i="4" s="1"/>
  <c r="B660" i="4"/>
  <c r="C660" i="4" s="1"/>
  <c r="O659" i="4"/>
  <c r="F659" i="4"/>
  <c r="G659" i="4" s="1"/>
  <c r="D659" i="4"/>
  <c r="E659" i="4" s="1"/>
  <c r="B659" i="4"/>
  <c r="C659" i="4" s="1"/>
  <c r="O658" i="4"/>
  <c r="F658" i="4"/>
  <c r="G658" i="4" s="1"/>
  <c r="D658" i="4"/>
  <c r="E658" i="4" s="1"/>
  <c r="B658" i="4"/>
  <c r="C658" i="4" s="1"/>
  <c r="O657" i="4"/>
  <c r="F657" i="4"/>
  <c r="G657" i="4" s="1"/>
  <c r="D657" i="4"/>
  <c r="E657" i="4" s="1"/>
  <c r="B657" i="4"/>
  <c r="C657" i="4" s="1"/>
  <c r="O656" i="4"/>
  <c r="F656" i="4"/>
  <c r="G656" i="4" s="1"/>
  <c r="D656" i="4"/>
  <c r="E656" i="4" s="1"/>
  <c r="B656" i="4"/>
  <c r="C656" i="4" s="1"/>
  <c r="O655" i="4"/>
  <c r="F655" i="4"/>
  <c r="G655" i="4" s="1"/>
  <c r="D655" i="4"/>
  <c r="E655" i="4" s="1"/>
  <c r="B655" i="4"/>
  <c r="C655" i="4" s="1"/>
  <c r="O654" i="4"/>
  <c r="F654" i="4"/>
  <c r="G654" i="4" s="1"/>
  <c r="D654" i="4"/>
  <c r="E654" i="4" s="1"/>
  <c r="B654" i="4"/>
  <c r="C654" i="4" s="1"/>
  <c r="O653" i="4"/>
  <c r="F653" i="4"/>
  <c r="G653" i="4" s="1"/>
  <c r="D653" i="4"/>
  <c r="E653" i="4" s="1"/>
  <c r="B653" i="4"/>
  <c r="C653" i="4" s="1"/>
  <c r="O652" i="4"/>
  <c r="F652" i="4"/>
  <c r="G652" i="4" s="1"/>
  <c r="D652" i="4"/>
  <c r="E652" i="4" s="1"/>
  <c r="B652" i="4"/>
  <c r="C652" i="4" s="1"/>
  <c r="O651" i="4"/>
  <c r="F651" i="4"/>
  <c r="G651" i="4" s="1"/>
  <c r="D651" i="4"/>
  <c r="E651" i="4" s="1"/>
  <c r="B651" i="4"/>
  <c r="C651" i="4" s="1"/>
  <c r="O650" i="4"/>
  <c r="F650" i="4"/>
  <c r="G650" i="4" s="1"/>
  <c r="D650" i="4"/>
  <c r="E650" i="4" s="1"/>
  <c r="B650" i="4"/>
  <c r="C650" i="4" s="1"/>
  <c r="O649" i="4"/>
  <c r="F649" i="4"/>
  <c r="G649" i="4" s="1"/>
  <c r="D649" i="4"/>
  <c r="E649" i="4" s="1"/>
  <c r="B649" i="4"/>
  <c r="C649" i="4" s="1"/>
  <c r="O648" i="4"/>
  <c r="F648" i="4"/>
  <c r="G648" i="4" s="1"/>
  <c r="D648" i="4"/>
  <c r="E648" i="4" s="1"/>
  <c r="B648" i="4"/>
  <c r="C648" i="4" s="1"/>
  <c r="O647" i="4"/>
  <c r="F647" i="4"/>
  <c r="G647" i="4" s="1"/>
  <c r="D647" i="4"/>
  <c r="E647" i="4" s="1"/>
  <c r="B647" i="4"/>
  <c r="C647" i="4" s="1"/>
  <c r="O646" i="4"/>
  <c r="F646" i="4"/>
  <c r="G646" i="4" s="1"/>
  <c r="D646" i="4"/>
  <c r="E646" i="4" s="1"/>
  <c r="B646" i="4"/>
  <c r="C646" i="4" s="1"/>
  <c r="O645" i="4"/>
  <c r="F645" i="4"/>
  <c r="G645" i="4" s="1"/>
  <c r="D645" i="4"/>
  <c r="E645" i="4" s="1"/>
  <c r="B645" i="4"/>
  <c r="C645" i="4" s="1"/>
  <c r="O644" i="4"/>
  <c r="F644" i="4"/>
  <c r="G644" i="4" s="1"/>
  <c r="D644" i="4"/>
  <c r="E644" i="4" s="1"/>
  <c r="B644" i="4"/>
  <c r="C644" i="4" s="1"/>
  <c r="O643" i="4"/>
  <c r="F643" i="4"/>
  <c r="G643" i="4" s="1"/>
  <c r="D643" i="4"/>
  <c r="E643" i="4" s="1"/>
  <c r="B643" i="4"/>
  <c r="C643" i="4" s="1"/>
  <c r="O642" i="4"/>
  <c r="F642" i="4"/>
  <c r="G642" i="4" s="1"/>
  <c r="D642" i="4"/>
  <c r="E642" i="4" s="1"/>
  <c r="B642" i="4"/>
  <c r="C642" i="4" s="1"/>
  <c r="O641" i="4"/>
  <c r="F641" i="4"/>
  <c r="G641" i="4" s="1"/>
  <c r="D641" i="4"/>
  <c r="E641" i="4" s="1"/>
  <c r="B641" i="4"/>
  <c r="C641" i="4" s="1"/>
  <c r="O640" i="4"/>
  <c r="F640" i="4"/>
  <c r="G640" i="4" s="1"/>
  <c r="D640" i="4"/>
  <c r="E640" i="4" s="1"/>
  <c r="B640" i="4"/>
  <c r="C640" i="4" s="1"/>
  <c r="O639" i="4"/>
  <c r="F639" i="4"/>
  <c r="G639" i="4" s="1"/>
  <c r="D639" i="4"/>
  <c r="E639" i="4" s="1"/>
  <c r="B639" i="4"/>
  <c r="C639" i="4" s="1"/>
  <c r="O638" i="4"/>
  <c r="F638" i="4"/>
  <c r="G638" i="4" s="1"/>
  <c r="D638" i="4"/>
  <c r="E638" i="4" s="1"/>
  <c r="B638" i="4"/>
  <c r="C638" i="4" s="1"/>
  <c r="O637" i="4"/>
  <c r="F637" i="4"/>
  <c r="G637" i="4" s="1"/>
  <c r="D637" i="4"/>
  <c r="E637" i="4" s="1"/>
  <c r="B637" i="4"/>
  <c r="C637" i="4" s="1"/>
  <c r="O636" i="4"/>
  <c r="F636" i="4"/>
  <c r="G636" i="4" s="1"/>
  <c r="D636" i="4"/>
  <c r="E636" i="4" s="1"/>
  <c r="B636" i="4"/>
  <c r="C636" i="4" s="1"/>
  <c r="O635" i="4"/>
  <c r="F635" i="4"/>
  <c r="G635" i="4" s="1"/>
  <c r="D635" i="4"/>
  <c r="E635" i="4" s="1"/>
  <c r="B635" i="4"/>
  <c r="C635" i="4" s="1"/>
  <c r="O634" i="4"/>
  <c r="F634" i="4"/>
  <c r="G634" i="4" s="1"/>
  <c r="D634" i="4"/>
  <c r="E634" i="4" s="1"/>
  <c r="B634" i="4"/>
  <c r="C634" i="4" s="1"/>
  <c r="O633" i="4"/>
  <c r="F633" i="4"/>
  <c r="G633" i="4" s="1"/>
  <c r="D633" i="4"/>
  <c r="E633" i="4" s="1"/>
  <c r="B633" i="4"/>
  <c r="C633" i="4" s="1"/>
  <c r="O632" i="4"/>
  <c r="F632" i="4"/>
  <c r="G632" i="4" s="1"/>
  <c r="D632" i="4"/>
  <c r="E632" i="4" s="1"/>
  <c r="B632" i="4"/>
  <c r="C632" i="4" s="1"/>
  <c r="O631" i="4"/>
  <c r="F631" i="4"/>
  <c r="G631" i="4" s="1"/>
  <c r="D631" i="4"/>
  <c r="E631" i="4" s="1"/>
  <c r="B631" i="4"/>
  <c r="C631" i="4" s="1"/>
  <c r="O630" i="4"/>
  <c r="F630" i="4"/>
  <c r="G630" i="4" s="1"/>
  <c r="D630" i="4"/>
  <c r="E630" i="4" s="1"/>
  <c r="B630" i="4"/>
  <c r="C630" i="4" s="1"/>
  <c r="O629" i="4"/>
  <c r="F629" i="4"/>
  <c r="G629" i="4" s="1"/>
  <c r="D629" i="4"/>
  <c r="E629" i="4" s="1"/>
  <c r="B629" i="4"/>
  <c r="C629" i="4" s="1"/>
  <c r="O628" i="4"/>
  <c r="F628" i="4"/>
  <c r="G628" i="4" s="1"/>
  <c r="D628" i="4"/>
  <c r="E628" i="4" s="1"/>
  <c r="B628" i="4"/>
  <c r="C628" i="4" s="1"/>
  <c r="O627" i="4"/>
  <c r="F627" i="4"/>
  <c r="G627" i="4" s="1"/>
  <c r="D627" i="4"/>
  <c r="E627" i="4" s="1"/>
  <c r="B627" i="4"/>
  <c r="C627" i="4" s="1"/>
  <c r="O626" i="4"/>
  <c r="F626" i="4"/>
  <c r="G626" i="4" s="1"/>
  <c r="D626" i="4"/>
  <c r="E626" i="4" s="1"/>
  <c r="B626" i="4"/>
  <c r="C626" i="4" s="1"/>
  <c r="O625" i="4"/>
  <c r="F625" i="4"/>
  <c r="G625" i="4" s="1"/>
  <c r="D625" i="4"/>
  <c r="E625" i="4" s="1"/>
  <c r="B625" i="4"/>
  <c r="C625" i="4" s="1"/>
  <c r="O624" i="4"/>
  <c r="F624" i="4"/>
  <c r="G624" i="4" s="1"/>
  <c r="D624" i="4"/>
  <c r="E624" i="4" s="1"/>
  <c r="B624" i="4"/>
  <c r="C624" i="4" s="1"/>
  <c r="O623" i="4"/>
  <c r="F623" i="4"/>
  <c r="G623" i="4" s="1"/>
  <c r="D623" i="4"/>
  <c r="E623" i="4" s="1"/>
  <c r="B623" i="4"/>
  <c r="C623" i="4" s="1"/>
  <c r="O622" i="4"/>
  <c r="F622" i="4"/>
  <c r="G622" i="4" s="1"/>
  <c r="D622" i="4"/>
  <c r="E622" i="4" s="1"/>
  <c r="B622" i="4"/>
  <c r="C622" i="4" s="1"/>
  <c r="O621" i="4"/>
  <c r="F621" i="4"/>
  <c r="G621" i="4" s="1"/>
  <c r="D621" i="4"/>
  <c r="E621" i="4" s="1"/>
  <c r="B621" i="4"/>
  <c r="C621" i="4" s="1"/>
  <c r="O620" i="4"/>
  <c r="F620" i="4"/>
  <c r="G620" i="4" s="1"/>
  <c r="D620" i="4"/>
  <c r="E620" i="4" s="1"/>
  <c r="B620" i="4"/>
  <c r="C620" i="4" s="1"/>
  <c r="O619" i="4"/>
  <c r="F619" i="4"/>
  <c r="G619" i="4" s="1"/>
  <c r="D619" i="4"/>
  <c r="E619" i="4" s="1"/>
  <c r="B619" i="4"/>
  <c r="C619" i="4" s="1"/>
  <c r="O618" i="4"/>
  <c r="F618" i="4"/>
  <c r="G618" i="4" s="1"/>
  <c r="D618" i="4"/>
  <c r="E618" i="4" s="1"/>
  <c r="B618" i="4"/>
  <c r="C618" i="4" s="1"/>
  <c r="O617" i="4"/>
  <c r="F617" i="4"/>
  <c r="G617" i="4" s="1"/>
  <c r="D617" i="4"/>
  <c r="E617" i="4" s="1"/>
  <c r="B617" i="4"/>
  <c r="C617" i="4" s="1"/>
  <c r="O616" i="4"/>
  <c r="F616" i="4"/>
  <c r="G616" i="4" s="1"/>
  <c r="D616" i="4"/>
  <c r="E616" i="4" s="1"/>
  <c r="B616" i="4"/>
  <c r="C616" i="4" s="1"/>
  <c r="O615" i="4"/>
  <c r="F615" i="4"/>
  <c r="G615" i="4" s="1"/>
  <c r="D615" i="4"/>
  <c r="E615" i="4" s="1"/>
  <c r="B615" i="4"/>
  <c r="C615" i="4" s="1"/>
  <c r="O614" i="4"/>
  <c r="F614" i="4"/>
  <c r="G614" i="4" s="1"/>
  <c r="D614" i="4"/>
  <c r="E614" i="4" s="1"/>
  <c r="B614" i="4"/>
  <c r="C614" i="4" s="1"/>
  <c r="O613" i="4"/>
  <c r="F613" i="4"/>
  <c r="G613" i="4" s="1"/>
  <c r="D613" i="4"/>
  <c r="E613" i="4" s="1"/>
  <c r="B613" i="4"/>
  <c r="C613" i="4" s="1"/>
  <c r="O612" i="4"/>
  <c r="F612" i="4"/>
  <c r="G612" i="4" s="1"/>
  <c r="D612" i="4"/>
  <c r="E612" i="4" s="1"/>
  <c r="B612" i="4"/>
  <c r="C612" i="4" s="1"/>
  <c r="O611" i="4"/>
  <c r="F611" i="4"/>
  <c r="G611" i="4" s="1"/>
  <c r="D611" i="4"/>
  <c r="E611" i="4" s="1"/>
  <c r="B611" i="4"/>
  <c r="C611" i="4" s="1"/>
  <c r="O610" i="4"/>
  <c r="F610" i="4"/>
  <c r="G610" i="4" s="1"/>
  <c r="D610" i="4"/>
  <c r="E610" i="4" s="1"/>
  <c r="B610" i="4"/>
  <c r="C610" i="4" s="1"/>
  <c r="O609" i="4"/>
  <c r="F609" i="4"/>
  <c r="G609" i="4" s="1"/>
  <c r="D609" i="4"/>
  <c r="E609" i="4" s="1"/>
  <c r="B609" i="4"/>
  <c r="C609" i="4" s="1"/>
  <c r="O608" i="4"/>
  <c r="F608" i="4"/>
  <c r="G608" i="4" s="1"/>
  <c r="D608" i="4"/>
  <c r="E608" i="4" s="1"/>
  <c r="B608" i="4"/>
  <c r="C608" i="4" s="1"/>
  <c r="O607" i="4"/>
  <c r="F607" i="4"/>
  <c r="G607" i="4" s="1"/>
  <c r="D607" i="4"/>
  <c r="E607" i="4" s="1"/>
  <c r="C607" i="4"/>
  <c r="B607" i="4"/>
  <c r="O606" i="4"/>
  <c r="F606" i="4"/>
  <c r="G606" i="4" s="1"/>
  <c r="D606" i="4"/>
  <c r="E606" i="4" s="1"/>
  <c r="B606" i="4"/>
  <c r="C606" i="4" s="1"/>
  <c r="O605" i="4"/>
  <c r="F605" i="4"/>
  <c r="G605" i="4" s="1"/>
  <c r="E605" i="4"/>
  <c r="D605" i="4"/>
  <c r="B605" i="4"/>
  <c r="C605" i="4" s="1"/>
  <c r="O604" i="4"/>
  <c r="F604" i="4"/>
  <c r="G604" i="4" s="1"/>
  <c r="D604" i="4"/>
  <c r="E604" i="4" s="1"/>
  <c r="B604" i="4"/>
  <c r="C604" i="4" s="1"/>
  <c r="O603" i="4"/>
  <c r="F603" i="4"/>
  <c r="G603" i="4" s="1"/>
  <c r="D603" i="4"/>
  <c r="E603" i="4" s="1"/>
  <c r="B603" i="4"/>
  <c r="C603" i="4" s="1"/>
  <c r="O602" i="4"/>
  <c r="F602" i="4"/>
  <c r="G602" i="4" s="1"/>
  <c r="D602" i="4"/>
  <c r="E602" i="4" s="1"/>
  <c r="B602" i="4"/>
  <c r="C602" i="4" s="1"/>
  <c r="O601" i="4"/>
  <c r="F601" i="4"/>
  <c r="G601" i="4" s="1"/>
  <c r="D601" i="4"/>
  <c r="E601" i="4" s="1"/>
  <c r="B601" i="4"/>
  <c r="C601" i="4" s="1"/>
  <c r="O600" i="4"/>
  <c r="F600" i="4"/>
  <c r="G600" i="4" s="1"/>
  <c r="D600" i="4"/>
  <c r="E600" i="4" s="1"/>
  <c r="B600" i="4"/>
  <c r="C600" i="4" s="1"/>
  <c r="O599" i="4"/>
  <c r="F599" i="4"/>
  <c r="G599" i="4" s="1"/>
  <c r="D599" i="4"/>
  <c r="E599" i="4" s="1"/>
  <c r="B599" i="4"/>
  <c r="C599" i="4" s="1"/>
  <c r="O598" i="4"/>
  <c r="F598" i="4"/>
  <c r="G598" i="4" s="1"/>
  <c r="D598" i="4"/>
  <c r="E598" i="4" s="1"/>
  <c r="B598" i="4"/>
  <c r="C598" i="4" s="1"/>
  <c r="O597" i="4"/>
  <c r="F597" i="4"/>
  <c r="G597" i="4" s="1"/>
  <c r="D597" i="4"/>
  <c r="E597" i="4" s="1"/>
  <c r="B597" i="4"/>
  <c r="C597" i="4" s="1"/>
  <c r="O596" i="4"/>
  <c r="F596" i="4"/>
  <c r="G596" i="4" s="1"/>
  <c r="D596" i="4"/>
  <c r="E596" i="4" s="1"/>
  <c r="B596" i="4"/>
  <c r="C596" i="4" s="1"/>
  <c r="O595" i="4"/>
  <c r="F595" i="4"/>
  <c r="G595" i="4" s="1"/>
  <c r="D595" i="4"/>
  <c r="E595" i="4" s="1"/>
  <c r="B595" i="4"/>
  <c r="C595" i="4" s="1"/>
  <c r="O594" i="4"/>
  <c r="F594" i="4"/>
  <c r="G594" i="4" s="1"/>
  <c r="D594" i="4"/>
  <c r="E594" i="4" s="1"/>
  <c r="B594" i="4"/>
  <c r="C594" i="4" s="1"/>
  <c r="O593" i="4"/>
  <c r="F593" i="4"/>
  <c r="G593" i="4" s="1"/>
  <c r="D593" i="4"/>
  <c r="E593" i="4" s="1"/>
  <c r="B593" i="4"/>
  <c r="C593" i="4" s="1"/>
  <c r="O592" i="4"/>
  <c r="F592" i="4"/>
  <c r="G592" i="4" s="1"/>
  <c r="D592" i="4"/>
  <c r="E592" i="4" s="1"/>
  <c r="B592" i="4"/>
  <c r="C592" i="4" s="1"/>
  <c r="O591" i="4"/>
  <c r="F591" i="4"/>
  <c r="G591" i="4" s="1"/>
  <c r="D591" i="4"/>
  <c r="E591" i="4" s="1"/>
  <c r="B591" i="4"/>
  <c r="C591" i="4" s="1"/>
  <c r="O590" i="4"/>
  <c r="F590" i="4"/>
  <c r="G590" i="4" s="1"/>
  <c r="D590" i="4"/>
  <c r="E590" i="4" s="1"/>
  <c r="B590" i="4"/>
  <c r="C590" i="4" s="1"/>
  <c r="O589" i="4"/>
  <c r="F589" i="4"/>
  <c r="G589" i="4" s="1"/>
  <c r="D589" i="4"/>
  <c r="E589" i="4" s="1"/>
  <c r="B589" i="4"/>
  <c r="C589" i="4" s="1"/>
  <c r="O588" i="4"/>
  <c r="F588" i="4"/>
  <c r="G588" i="4" s="1"/>
  <c r="D588" i="4"/>
  <c r="E588" i="4" s="1"/>
  <c r="B588" i="4"/>
  <c r="C588" i="4" s="1"/>
  <c r="O587" i="4"/>
  <c r="F587" i="4"/>
  <c r="G587" i="4" s="1"/>
  <c r="D587" i="4"/>
  <c r="E587" i="4" s="1"/>
  <c r="B587" i="4"/>
  <c r="C587" i="4" s="1"/>
  <c r="O586" i="4"/>
  <c r="F586" i="4"/>
  <c r="G586" i="4" s="1"/>
  <c r="D586" i="4"/>
  <c r="E586" i="4" s="1"/>
  <c r="B586" i="4"/>
  <c r="C586" i="4" s="1"/>
  <c r="O585" i="4"/>
  <c r="F585" i="4"/>
  <c r="G585" i="4" s="1"/>
  <c r="D585" i="4"/>
  <c r="E585" i="4" s="1"/>
  <c r="B585" i="4"/>
  <c r="C585" i="4" s="1"/>
  <c r="O584" i="4"/>
  <c r="F584" i="4"/>
  <c r="G584" i="4" s="1"/>
  <c r="D584" i="4"/>
  <c r="E584" i="4" s="1"/>
  <c r="B584" i="4"/>
  <c r="C584" i="4" s="1"/>
  <c r="O583" i="4"/>
  <c r="F583" i="4"/>
  <c r="G583" i="4" s="1"/>
  <c r="D583" i="4"/>
  <c r="E583" i="4" s="1"/>
  <c r="B583" i="4"/>
  <c r="C583" i="4" s="1"/>
  <c r="O582" i="4"/>
  <c r="F582" i="4"/>
  <c r="G582" i="4" s="1"/>
  <c r="D582" i="4"/>
  <c r="E582" i="4" s="1"/>
  <c r="B582" i="4"/>
  <c r="C582" i="4" s="1"/>
  <c r="O581" i="4"/>
  <c r="F581" i="4"/>
  <c r="G581" i="4" s="1"/>
  <c r="D581" i="4"/>
  <c r="E581" i="4" s="1"/>
  <c r="B581" i="4"/>
  <c r="C581" i="4" s="1"/>
  <c r="O580" i="4"/>
  <c r="F580" i="4"/>
  <c r="G580" i="4" s="1"/>
  <c r="D580" i="4"/>
  <c r="E580" i="4" s="1"/>
  <c r="B580" i="4"/>
  <c r="C580" i="4" s="1"/>
  <c r="O579" i="4"/>
  <c r="F579" i="4"/>
  <c r="G579" i="4" s="1"/>
  <c r="D579" i="4"/>
  <c r="E579" i="4" s="1"/>
  <c r="B579" i="4"/>
  <c r="C579" i="4" s="1"/>
  <c r="O578" i="4"/>
  <c r="F578" i="4"/>
  <c r="G578" i="4" s="1"/>
  <c r="D578" i="4"/>
  <c r="E578" i="4" s="1"/>
  <c r="B578" i="4"/>
  <c r="C578" i="4" s="1"/>
  <c r="O577" i="4"/>
  <c r="F577" i="4"/>
  <c r="G577" i="4" s="1"/>
  <c r="D577" i="4"/>
  <c r="E577" i="4" s="1"/>
  <c r="B577" i="4"/>
  <c r="C577" i="4" s="1"/>
  <c r="O576" i="4"/>
  <c r="F576" i="4"/>
  <c r="G576" i="4" s="1"/>
  <c r="D576" i="4"/>
  <c r="E576" i="4" s="1"/>
  <c r="B576" i="4"/>
  <c r="C576" i="4" s="1"/>
  <c r="O575" i="4"/>
  <c r="F575" i="4"/>
  <c r="G575" i="4" s="1"/>
  <c r="D575" i="4"/>
  <c r="E575" i="4" s="1"/>
  <c r="B575" i="4"/>
  <c r="C575" i="4" s="1"/>
  <c r="O574" i="4"/>
  <c r="F574" i="4"/>
  <c r="G574" i="4" s="1"/>
  <c r="D574" i="4"/>
  <c r="E574" i="4" s="1"/>
  <c r="B574" i="4"/>
  <c r="C574" i="4" s="1"/>
  <c r="O573" i="4"/>
  <c r="F573" i="4"/>
  <c r="G573" i="4" s="1"/>
  <c r="D573" i="4"/>
  <c r="E573" i="4" s="1"/>
  <c r="B573" i="4"/>
  <c r="C573" i="4" s="1"/>
  <c r="O572" i="4"/>
  <c r="F572" i="4"/>
  <c r="G572" i="4" s="1"/>
  <c r="D572" i="4"/>
  <c r="E572" i="4" s="1"/>
  <c r="B572" i="4"/>
  <c r="C572" i="4" s="1"/>
  <c r="O571" i="4"/>
  <c r="F571" i="4"/>
  <c r="G571" i="4" s="1"/>
  <c r="D571" i="4"/>
  <c r="E571" i="4" s="1"/>
  <c r="B571" i="4"/>
  <c r="C571" i="4" s="1"/>
  <c r="O570" i="4"/>
  <c r="F570" i="4"/>
  <c r="G570" i="4" s="1"/>
  <c r="D570" i="4"/>
  <c r="E570" i="4" s="1"/>
  <c r="B570" i="4"/>
  <c r="C570" i="4" s="1"/>
  <c r="O569" i="4"/>
  <c r="F569" i="4"/>
  <c r="G569" i="4" s="1"/>
  <c r="D569" i="4"/>
  <c r="E569" i="4" s="1"/>
  <c r="B569" i="4"/>
  <c r="C569" i="4" s="1"/>
  <c r="O568" i="4"/>
  <c r="F568" i="4"/>
  <c r="G568" i="4" s="1"/>
  <c r="D568" i="4"/>
  <c r="E568" i="4" s="1"/>
  <c r="B568" i="4"/>
  <c r="C568" i="4" s="1"/>
  <c r="O567" i="4"/>
  <c r="F567" i="4"/>
  <c r="G567" i="4" s="1"/>
  <c r="D567" i="4"/>
  <c r="E567" i="4" s="1"/>
  <c r="B567" i="4"/>
  <c r="C567" i="4" s="1"/>
  <c r="O566" i="4"/>
  <c r="F566" i="4"/>
  <c r="G566" i="4" s="1"/>
  <c r="D566" i="4"/>
  <c r="E566" i="4" s="1"/>
  <c r="B566" i="4"/>
  <c r="C566" i="4" s="1"/>
  <c r="O565" i="4"/>
  <c r="F565" i="4"/>
  <c r="G565" i="4" s="1"/>
  <c r="D565" i="4"/>
  <c r="E565" i="4" s="1"/>
  <c r="B565" i="4"/>
  <c r="C565" i="4" s="1"/>
  <c r="O564" i="4"/>
  <c r="F564" i="4"/>
  <c r="G564" i="4" s="1"/>
  <c r="D564" i="4"/>
  <c r="E564" i="4" s="1"/>
  <c r="B564" i="4"/>
  <c r="C564" i="4" s="1"/>
  <c r="O563" i="4"/>
  <c r="F563" i="4"/>
  <c r="G563" i="4" s="1"/>
  <c r="D563" i="4"/>
  <c r="E563" i="4" s="1"/>
  <c r="B563" i="4"/>
  <c r="C563" i="4" s="1"/>
  <c r="O562" i="4"/>
  <c r="F562" i="4"/>
  <c r="G562" i="4" s="1"/>
  <c r="D562" i="4"/>
  <c r="E562" i="4" s="1"/>
  <c r="B562" i="4"/>
  <c r="C562" i="4" s="1"/>
  <c r="O561" i="4"/>
  <c r="F561" i="4"/>
  <c r="G561" i="4" s="1"/>
  <c r="D561" i="4"/>
  <c r="E561" i="4" s="1"/>
  <c r="B561" i="4"/>
  <c r="C561" i="4" s="1"/>
  <c r="O560" i="4"/>
  <c r="F560" i="4"/>
  <c r="G560" i="4" s="1"/>
  <c r="D560" i="4"/>
  <c r="E560" i="4" s="1"/>
  <c r="B560" i="4"/>
  <c r="C560" i="4" s="1"/>
  <c r="O559" i="4"/>
  <c r="F559" i="4"/>
  <c r="G559" i="4" s="1"/>
  <c r="D559" i="4"/>
  <c r="E559" i="4" s="1"/>
  <c r="B559" i="4"/>
  <c r="C559" i="4" s="1"/>
  <c r="O558" i="4"/>
  <c r="F558" i="4"/>
  <c r="G558" i="4" s="1"/>
  <c r="D558" i="4"/>
  <c r="E558" i="4" s="1"/>
  <c r="B558" i="4"/>
  <c r="C558" i="4" s="1"/>
  <c r="O557" i="4"/>
  <c r="F557" i="4"/>
  <c r="G557" i="4" s="1"/>
  <c r="D557" i="4"/>
  <c r="E557" i="4" s="1"/>
  <c r="B557" i="4"/>
  <c r="C557" i="4" s="1"/>
  <c r="O556" i="4"/>
  <c r="F556" i="4"/>
  <c r="G556" i="4" s="1"/>
  <c r="D556" i="4"/>
  <c r="E556" i="4" s="1"/>
  <c r="B556" i="4"/>
  <c r="C556" i="4" s="1"/>
  <c r="O555" i="4"/>
  <c r="F555" i="4"/>
  <c r="G555" i="4" s="1"/>
  <c r="D555" i="4"/>
  <c r="E555" i="4" s="1"/>
  <c r="B555" i="4"/>
  <c r="C555" i="4" s="1"/>
  <c r="O554" i="4"/>
  <c r="F554" i="4"/>
  <c r="G554" i="4" s="1"/>
  <c r="D554" i="4"/>
  <c r="E554" i="4" s="1"/>
  <c r="B554" i="4"/>
  <c r="C554" i="4" s="1"/>
  <c r="O553" i="4"/>
  <c r="F553" i="4"/>
  <c r="G553" i="4" s="1"/>
  <c r="D553" i="4"/>
  <c r="E553" i="4" s="1"/>
  <c r="B553" i="4"/>
  <c r="C553" i="4" s="1"/>
  <c r="O552" i="4"/>
  <c r="F552" i="4"/>
  <c r="G552" i="4" s="1"/>
  <c r="D552" i="4"/>
  <c r="E552" i="4" s="1"/>
  <c r="B552" i="4"/>
  <c r="C552" i="4" s="1"/>
  <c r="O551" i="4"/>
  <c r="F551" i="4"/>
  <c r="G551" i="4" s="1"/>
  <c r="D551" i="4"/>
  <c r="E551" i="4" s="1"/>
  <c r="B551" i="4"/>
  <c r="C551" i="4" s="1"/>
  <c r="O550" i="4"/>
  <c r="F550" i="4"/>
  <c r="G550" i="4" s="1"/>
  <c r="D550" i="4"/>
  <c r="E550" i="4" s="1"/>
  <c r="B550" i="4"/>
  <c r="C550" i="4" s="1"/>
  <c r="O549" i="4"/>
  <c r="F549" i="4"/>
  <c r="G549" i="4" s="1"/>
  <c r="D549" i="4"/>
  <c r="E549" i="4" s="1"/>
  <c r="B549" i="4"/>
  <c r="C549" i="4" s="1"/>
  <c r="O548" i="4"/>
  <c r="F548" i="4"/>
  <c r="G548" i="4" s="1"/>
  <c r="D548" i="4"/>
  <c r="E548" i="4" s="1"/>
  <c r="B548" i="4"/>
  <c r="C548" i="4" s="1"/>
  <c r="O547" i="4"/>
  <c r="F547" i="4"/>
  <c r="G547" i="4" s="1"/>
  <c r="D547" i="4"/>
  <c r="E547" i="4" s="1"/>
  <c r="C547" i="4"/>
  <c r="B547" i="4"/>
  <c r="O546" i="4"/>
  <c r="F546" i="4"/>
  <c r="G546" i="4" s="1"/>
  <c r="D546" i="4"/>
  <c r="E546" i="4" s="1"/>
  <c r="B546" i="4"/>
  <c r="C546" i="4" s="1"/>
  <c r="O545" i="4"/>
  <c r="F545" i="4"/>
  <c r="G545" i="4" s="1"/>
  <c r="E545" i="4"/>
  <c r="D545" i="4"/>
  <c r="B545" i="4"/>
  <c r="C545" i="4" s="1"/>
  <c r="O544" i="4"/>
  <c r="F544" i="4"/>
  <c r="G544" i="4" s="1"/>
  <c r="D544" i="4"/>
  <c r="E544" i="4" s="1"/>
  <c r="B544" i="4"/>
  <c r="C544" i="4" s="1"/>
  <c r="O543" i="4"/>
  <c r="F543" i="4"/>
  <c r="G543" i="4" s="1"/>
  <c r="D543" i="4"/>
  <c r="E543" i="4" s="1"/>
  <c r="B543" i="4"/>
  <c r="C543" i="4" s="1"/>
  <c r="O542" i="4"/>
  <c r="F542" i="4"/>
  <c r="G542" i="4" s="1"/>
  <c r="D542" i="4"/>
  <c r="E542" i="4" s="1"/>
  <c r="B542" i="4"/>
  <c r="C542" i="4" s="1"/>
  <c r="O541" i="4"/>
  <c r="F541" i="4"/>
  <c r="G541" i="4" s="1"/>
  <c r="D541" i="4"/>
  <c r="E541" i="4" s="1"/>
  <c r="B541" i="4"/>
  <c r="C541" i="4" s="1"/>
  <c r="O540" i="4"/>
  <c r="F540" i="4"/>
  <c r="G540" i="4" s="1"/>
  <c r="D540" i="4"/>
  <c r="E540" i="4" s="1"/>
  <c r="B540" i="4"/>
  <c r="C540" i="4" s="1"/>
  <c r="O539" i="4"/>
  <c r="F539" i="4"/>
  <c r="G539" i="4" s="1"/>
  <c r="D539" i="4"/>
  <c r="E539" i="4" s="1"/>
  <c r="B539" i="4"/>
  <c r="C539" i="4" s="1"/>
  <c r="O538" i="4"/>
  <c r="F538" i="4"/>
  <c r="G538" i="4" s="1"/>
  <c r="D538" i="4"/>
  <c r="E538" i="4" s="1"/>
  <c r="B538" i="4"/>
  <c r="C538" i="4" s="1"/>
  <c r="O537" i="4"/>
  <c r="F537" i="4"/>
  <c r="G537" i="4" s="1"/>
  <c r="D537" i="4"/>
  <c r="E537" i="4" s="1"/>
  <c r="B537" i="4"/>
  <c r="C537" i="4" s="1"/>
  <c r="O536" i="4"/>
  <c r="F536" i="4"/>
  <c r="G536" i="4" s="1"/>
  <c r="D536" i="4"/>
  <c r="E536" i="4" s="1"/>
  <c r="B536" i="4"/>
  <c r="C536" i="4" s="1"/>
  <c r="O535" i="4"/>
  <c r="F535" i="4"/>
  <c r="G535" i="4" s="1"/>
  <c r="D535" i="4"/>
  <c r="E535" i="4" s="1"/>
  <c r="B535" i="4"/>
  <c r="C535" i="4" s="1"/>
  <c r="O534" i="4"/>
  <c r="F534" i="4"/>
  <c r="G534" i="4" s="1"/>
  <c r="D534" i="4"/>
  <c r="E534" i="4" s="1"/>
  <c r="B534" i="4"/>
  <c r="C534" i="4" s="1"/>
  <c r="O533" i="4"/>
  <c r="F533" i="4"/>
  <c r="G533" i="4" s="1"/>
  <c r="D533" i="4"/>
  <c r="E533" i="4" s="1"/>
  <c r="B533" i="4"/>
  <c r="C533" i="4" s="1"/>
  <c r="O532" i="4"/>
  <c r="F532" i="4"/>
  <c r="G532" i="4" s="1"/>
  <c r="D532" i="4"/>
  <c r="E532" i="4" s="1"/>
  <c r="B532" i="4"/>
  <c r="C532" i="4" s="1"/>
  <c r="O531" i="4"/>
  <c r="F531" i="4"/>
  <c r="G531" i="4" s="1"/>
  <c r="D531" i="4"/>
  <c r="E531" i="4" s="1"/>
  <c r="B531" i="4"/>
  <c r="C531" i="4" s="1"/>
  <c r="O530" i="4"/>
  <c r="F530" i="4"/>
  <c r="G530" i="4" s="1"/>
  <c r="D530" i="4"/>
  <c r="E530" i="4" s="1"/>
  <c r="B530" i="4"/>
  <c r="C530" i="4" s="1"/>
  <c r="O529" i="4"/>
  <c r="F529" i="4"/>
  <c r="G529" i="4" s="1"/>
  <c r="D529" i="4"/>
  <c r="E529" i="4" s="1"/>
  <c r="B529" i="4"/>
  <c r="C529" i="4" s="1"/>
  <c r="O528" i="4"/>
  <c r="F528" i="4"/>
  <c r="G528" i="4" s="1"/>
  <c r="D528" i="4"/>
  <c r="E528" i="4" s="1"/>
  <c r="B528" i="4"/>
  <c r="C528" i="4" s="1"/>
  <c r="O527" i="4"/>
  <c r="F527" i="4"/>
  <c r="G527" i="4" s="1"/>
  <c r="D527" i="4"/>
  <c r="E527" i="4" s="1"/>
  <c r="B527" i="4"/>
  <c r="C527" i="4" s="1"/>
  <c r="O526" i="4"/>
  <c r="F526" i="4"/>
  <c r="G526" i="4" s="1"/>
  <c r="D526" i="4"/>
  <c r="E526" i="4" s="1"/>
  <c r="B526" i="4"/>
  <c r="C526" i="4" s="1"/>
  <c r="O525" i="4"/>
  <c r="F525" i="4"/>
  <c r="G525" i="4" s="1"/>
  <c r="D525" i="4"/>
  <c r="E525" i="4" s="1"/>
  <c r="B525" i="4"/>
  <c r="C525" i="4" s="1"/>
  <c r="O524" i="4"/>
  <c r="F524" i="4"/>
  <c r="G524" i="4" s="1"/>
  <c r="D524" i="4"/>
  <c r="E524" i="4" s="1"/>
  <c r="B524" i="4"/>
  <c r="C524" i="4" s="1"/>
  <c r="O523" i="4"/>
  <c r="F523" i="4"/>
  <c r="G523" i="4" s="1"/>
  <c r="D523" i="4"/>
  <c r="E523" i="4" s="1"/>
  <c r="B523" i="4"/>
  <c r="C523" i="4" s="1"/>
  <c r="O522" i="4"/>
  <c r="F522" i="4"/>
  <c r="G522" i="4" s="1"/>
  <c r="D522" i="4"/>
  <c r="E522" i="4" s="1"/>
  <c r="B522" i="4"/>
  <c r="C522" i="4" s="1"/>
  <c r="O521" i="4"/>
  <c r="F521" i="4"/>
  <c r="G521" i="4" s="1"/>
  <c r="D521" i="4"/>
  <c r="E521" i="4" s="1"/>
  <c r="B521" i="4"/>
  <c r="C521" i="4" s="1"/>
  <c r="O520" i="4"/>
  <c r="F520" i="4"/>
  <c r="G520" i="4" s="1"/>
  <c r="D520" i="4"/>
  <c r="E520" i="4" s="1"/>
  <c r="B520" i="4"/>
  <c r="C520" i="4" s="1"/>
  <c r="O519" i="4"/>
  <c r="F519" i="4"/>
  <c r="G519" i="4" s="1"/>
  <c r="D519" i="4"/>
  <c r="E519" i="4" s="1"/>
  <c r="B519" i="4"/>
  <c r="C519" i="4" s="1"/>
  <c r="O518" i="4"/>
  <c r="F518" i="4"/>
  <c r="G518" i="4" s="1"/>
  <c r="D518" i="4"/>
  <c r="E518" i="4" s="1"/>
  <c r="B518" i="4"/>
  <c r="C518" i="4" s="1"/>
  <c r="O517" i="4"/>
  <c r="F517" i="4"/>
  <c r="G517" i="4" s="1"/>
  <c r="D517" i="4"/>
  <c r="E517" i="4" s="1"/>
  <c r="B517" i="4"/>
  <c r="C517" i="4" s="1"/>
  <c r="O516" i="4"/>
  <c r="F516" i="4"/>
  <c r="G516" i="4" s="1"/>
  <c r="D516" i="4"/>
  <c r="E516" i="4" s="1"/>
  <c r="B516" i="4"/>
  <c r="C516" i="4" s="1"/>
  <c r="O515" i="4"/>
  <c r="F515" i="4"/>
  <c r="G515" i="4" s="1"/>
  <c r="D515" i="4"/>
  <c r="E515" i="4" s="1"/>
  <c r="B515" i="4"/>
  <c r="C515" i="4" s="1"/>
  <c r="O514" i="4"/>
  <c r="F514" i="4"/>
  <c r="G514" i="4" s="1"/>
  <c r="D514" i="4"/>
  <c r="E514" i="4" s="1"/>
  <c r="B514" i="4"/>
  <c r="C514" i="4" s="1"/>
  <c r="O513" i="4"/>
  <c r="F513" i="4"/>
  <c r="G513" i="4" s="1"/>
  <c r="D513" i="4"/>
  <c r="E513" i="4" s="1"/>
  <c r="B513" i="4"/>
  <c r="C513" i="4" s="1"/>
  <c r="O512" i="4"/>
  <c r="F512" i="4"/>
  <c r="G512" i="4" s="1"/>
  <c r="D512" i="4"/>
  <c r="E512" i="4" s="1"/>
  <c r="B512" i="4"/>
  <c r="C512" i="4" s="1"/>
  <c r="O511" i="4"/>
  <c r="F511" i="4"/>
  <c r="G511" i="4" s="1"/>
  <c r="D511" i="4"/>
  <c r="E511" i="4" s="1"/>
  <c r="B511" i="4"/>
  <c r="C511" i="4" s="1"/>
  <c r="O510" i="4"/>
  <c r="F510" i="4"/>
  <c r="G510" i="4" s="1"/>
  <c r="D510" i="4"/>
  <c r="E510" i="4" s="1"/>
  <c r="B510" i="4"/>
  <c r="C510" i="4" s="1"/>
  <c r="O509" i="4"/>
  <c r="F509" i="4"/>
  <c r="G509" i="4" s="1"/>
  <c r="D509" i="4"/>
  <c r="E509" i="4" s="1"/>
  <c r="B509" i="4"/>
  <c r="C509" i="4" s="1"/>
  <c r="O508" i="4"/>
  <c r="F508" i="4"/>
  <c r="G508" i="4" s="1"/>
  <c r="D508" i="4"/>
  <c r="E508" i="4" s="1"/>
  <c r="B508" i="4"/>
  <c r="C508" i="4" s="1"/>
  <c r="O507" i="4"/>
  <c r="F507" i="4"/>
  <c r="G507" i="4" s="1"/>
  <c r="D507" i="4"/>
  <c r="E507" i="4" s="1"/>
  <c r="B507" i="4"/>
  <c r="C507" i="4" s="1"/>
  <c r="O506" i="4"/>
  <c r="F506" i="4"/>
  <c r="G506" i="4" s="1"/>
  <c r="D506" i="4"/>
  <c r="E506" i="4" s="1"/>
  <c r="B506" i="4"/>
  <c r="C506" i="4" s="1"/>
  <c r="O505" i="4"/>
  <c r="F505" i="4"/>
  <c r="G505" i="4" s="1"/>
  <c r="D505" i="4"/>
  <c r="E505" i="4" s="1"/>
  <c r="B505" i="4"/>
  <c r="C505" i="4" s="1"/>
  <c r="O504" i="4"/>
  <c r="F504" i="4"/>
  <c r="G504" i="4" s="1"/>
  <c r="D504" i="4"/>
  <c r="E504" i="4" s="1"/>
  <c r="B504" i="4"/>
  <c r="C504" i="4" s="1"/>
  <c r="O503" i="4"/>
  <c r="F503" i="4"/>
  <c r="G503" i="4" s="1"/>
  <c r="D503" i="4"/>
  <c r="E503" i="4" s="1"/>
  <c r="B503" i="4"/>
  <c r="C503" i="4" s="1"/>
  <c r="O502" i="4"/>
  <c r="F502" i="4"/>
  <c r="G502" i="4" s="1"/>
  <c r="D502" i="4"/>
  <c r="E502" i="4" s="1"/>
  <c r="B502" i="4"/>
  <c r="C502" i="4" s="1"/>
  <c r="O501" i="4"/>
  <c r="F501" i="4"/>
  <c r="G501" i="4" s="1"/>
  <c r="D501" i="4"/>
  <c r="E501" i="4" s="1"/>
  <c r="B501" i="4"/>
  <c r="C501" i="4" s="1"/>
  <c r="O500" i="4"/>
  <c r="F500" i="4"/>
  <c r="G500" i="4" s="1"/>
  <c r="D500" i="4"/>
  <c r="E500" i="4" s="1"/>
  <c r="B500" i="4"/>
  <c r="C500" i="4" s="1"/>
  <c r="N3318" i="4"/>
  <c r="B3318" i="4" s="1"/>
  <c r="C3318" i="4" s="1"/>
  <c r="N3317" i="4"/>
  <c r="B3317" i="4" s="1"/>
  <c r="C3317" i="4" s="1"/>
  <c r="N3316" i="4"/>
  <c r="B3316" i="4" s="1"/>
  <c r="C3316" i="4" s="1"/>
  <c r="N3315" i="4"/>
  <c r="B3315" i="4" s="1"/>
  <c r="C3315" i="4" s="1"/>
  <c r="N3314" i="4"/>
  <c r="B3314" i="4" s="1"/>
  <c r="C3314" i="4" s="1"/>
  <c r="N3313" i="4"/>
  <c r="B3313" i="4" s="1"/>
  <c r="C3313" i="4" s="1"/>
  <c r="N3312" i="4"/>
  <c r="B3312" i="4" s="1"/>
  <c r="C3312" i="4" s="1"/>
  <c r="N3311" i="4"/>
  <c r="B3311" i="4" s="1"/>
  <c r="C3311" i="4" s="1"/>
  <c r="N3310" i="4"/>
  <c r="B3310" i="4" s="1"/>
  <c r="C3310" i="4" s="1"/>
  <c r="N3309" i="4"/>
  <c r="B3309" i="4" s="1"/>
  <c r="C3309" i="4" s="1"/>
  <c r="N3308" i="4"/>
  <c r="B3308" i="4" s="1"/>
  <c r="C3308" i="4" s="1"/>
  <c r="N3307" i="4"/>
  <c r="B3307" i="4" s="1"/>
  <c r="C3307" i="4" s="1"/>
  <c r="N3306" i="4"/>
  <c r="B3306" i="4" s="1"/>
  <c r="C3306" i="4" s="1"/>
  <c r="N3305" i="4"/>
  <c r="B3305" i="4" s="1"/>
  <c r="C3305" i="4" s="1"/>
  <c r="N3304" i="4"/>
  <c r="B3304" i="4" s="1"/>
  <c r="C3304" i="4" s="1"/>
  <c r="N3303" i="4"/>
  <c r="B3303" i="4" s="1"/>
  <c r="C3303" i="4" s="1"/>
  <c r="N3302" i="4"/>
  <c r="B3302" i="4" s="1"/>
  <c r="C3302" i="4" s="1"/>
  <c r="N3301" i="4"/>
  <c r="B3301" i="4" s="1"/>
  <c r="C3301" i="4" s="1"/>
  <c r="N3300" i="4"/>
  <c r="B3300" i="4" s="1"/>
  <c r="C3300" i="4" s="1"/>
  <c r="N3299" i="4"/>
  <c r="B3299" i="4" s="1"/>
  <c r="C3299" i="4" s="1"/>
  <c r="N3298" i="4"/>
  <c r="B3298" i="4" s="1"/>
  <c r="C3298" i="4" s="1"/>
  <c r="N3297" i="4"/>
  <c r="B3297" i="4" s="1"/>
  <c r="C3297" i="4" s="1"/>
  <c r="N3296" i="4"/>
  <c r="B3296" i="4" s="1"/>
  <c r="C3296" i="4" s="1"/>
  <c r="N3295" i="4"/>
  <c r="B3295" i="4" s="1"/>
  <c r="C3295" i="4" s="1"/>
  <c r="N3294" i="4"/>
  <c r="B3294" i="4" s="1"/>
  <c r="C3294" i="4" s="1"/>
  <c r="N3293" i="4"/>
  <c r="B3293" i="4" s="1"/>
  <c r="C3293" i="4" s="1"/>
  <c r="N3292" i="4"/>
  <c r="B3292" i="4" s="1"/>
  <c r="C3292" i="4" s="1"/>
  <c r="N3291" i="4"/>
  <c r="B3291" i="4" s="1"/>
  <c r="C3291" i="4" s="1"/>
  <c r="N3290" i="4"/>
  <c r="B3290" i="4" s="1"/>
  <c r="C3290" i="4" s="1"/>
  <c r="N3289" i="4"/>
  <c r="B3289" i="4" s="1"/>
  <c r="C3289" i="4" s="1"/>
  <c r="N3288" i="4"/>
  <c r="B3288" i="4" s="1"/>
  <c r="C3288" i="4" s="1"/>
  <c r="N3287" i="4"/>
  <c r="B3287" i="4" s="1"/>
  <c r="C3287" i="4" s="1"/>
  <c r="N3286" i="4"/>
  <c r="B3286" i="4" s="1"/>
  <c r="C3286" i="4" s="1"/>
  <c r="N3285" i="4"/>
  <c r="B3285" i="4" s="1"/>
  <c r="C3285" i="4" s="1"/>
  <c r="N3284" i="4"/>
  <c r="B3284" i="4" s="1"/>
  <c r="C3284" i="4" s="1"/>
  <c r="N3283" i="4"/>
  <c r="B3283" i="4" s="1"/>
  <c r="C3283" i="4" s="1"/>
  <c r="N3282" i="4"/>
  <c r="B3282" i="4" s="1"/>
  <c r="C3282" i="4" s="1"/>
  <c r="N3281" i="4"/>
  <c r="B3281" i="4" s="1"/>
  <c r="C3281" i="4" s="1"/>
  <c r="N3280" i="4"/>
  <c r="B3280" i="4" s="1"/>
  <c r="C3280" i="4" s="1"/>
  <c r="N3279" i="4"/>
  <c r="B3279" i="4" s="1"/>
  <c r="C3279" i="4" s="1"/>
  <c r="N3278" i="4"/>
  <c r="B3278" i="4" s="1"/>
  <c r="C3278" i="4" s="1"/>
  <c r="N3277" i="4"/>
  <c r="B3277" i="4" s="1"/>
  <c r="C3277" i="4" s="1"/>
  <c r="N3276" i="4"/>
  <c r="B3276" i="4" s="1"/>
  <c r="C3276" i="4" s="1"/>
  <c r="N3275" i="4"/>
  <c r="B3275" i="4" s="1"/>
  <c r="C3275" i="4" s="1"/>
  <c r="N3274" i="4"/>
  <c r="B3274" i="4" s="1"/>
  <c r="C3274" i="4" s="1"/>
  <c r="N3273" i="4"/>
  <c r="B3273" i="4" s="1"/>
  <c r="C3273" i="4" s="1"/>
  <c r="N3272" i="4"/>
  <c r="B3272" i="4" s="1"/>
  <c r="C3272" i="4" s="1"/>
  <c r="N3271" i="4"/>
  <c r="B3271" i="4" s="1"/>
  <c r="C3271" i="4" s="1"/>
  <c r="N3270" i="4"/>
  <c r="B3270" i="4" s="1"/>
  <c r="C3270" i="4" s="1"/>
  <c r="N3269" i="4"/>
  <c r="B3269" i="4" s="1"/>
  <c r="C3269" i="4" s="1"/>
  <c r="N3268" i="4"/>
  <c r="B3268" i="4" s="1"/>
  <c r="C3268" i="4" s="1"/>
  <c r="N3267" i="4"/>
  <c r="B3267" i="4" s="1"/>
  <c r="C3267" i="4" s="1"/>
  <c r="N3266" i="4"/>
  <c r="B3266" i="4" s="1"/>
  <c r="C3266" i="4" s="1"/>
  <c r="N3265" i="4"/>
  <c r="B3265" i="4" s="1"/>
  <c r="C3265" i="4" s="1"/>
  <c r="N3264" i="4"/>
  <c r="B3264" i="4" s="1"/>
  <c r="C3264" i="4" s="1"/>
  <c r="N3263" i="4"/>
  <c r="B3263" i="4" s="1"/>
  <c r="C3263" i="4" s="1"/>
  <c r="N3262" i="4"/>
  <c r="B3262" i="4" s="1"/>
  <c r="C3262" i="4" s="1"/>
  <c r="N3261" i="4"/>
  <c r="B3261" i="4" s="1"/>
  <c r="C3261" i="4" s="1"/>
  <c r="N3260" i="4"/>
  <c r="B3260" i="4" s="1"/>
  <c r="C3260" i="4" s="1"/>
  <c r="N3259" i="4"/>
  <c r="B3259" i="4" s="1"/>
  <c r="C3259" i="4" s="1"/>
  <c r="N3258" i="4"/>
  <c r="B3258" i="4" s="1"/>
  <c r="C3258" i="4" s="1"/>
  <c r="N3257" i="4"/>
  <c r="B3257" i="4" s="1"/>
  <c r="C3257" i="4" s="1"/>
  <c r="N3256" i="4"/>
  <c r="B3256" i="4" s="1"/>
  <c r="C3256" i="4" s="1"/>
  <c r="N3255" i="4"/>
  <c r="B3255" i="4" s="1"/>
  <c r="C3255" i="4" s="1"/>
  <c r="N3254" i="4"/>
  <c r="B3254" i="4" s="1"/>
  <c r="C3254" i="4" s="1"/>
  <c r="N3253" i="4"/>
  <c r="B3253" i="4" s="1"/>
  <c r="C3253" i="4" s="1"/>
  <c r="N3252" i="4"/>
  <c r="B3252" i="4" s="1"/>
  <c r="C3252" i="4" s="1"/>
  <c r="N3251" i="4"/>
  <c r="B3251" i="4" s="1"/>
  <c r="C3251" i="4" s="1"/>
  <c r="N3250" i="4"/>
  <c r="B3250" i="4" s="1"/>
  <c r="C3250" i="4" s="1"/>
  <c r="N3249" i="4"/>
  <c r="B3249" i="4" s="1"/>
  <c r="C3249" i="4" s="1"/>
  <c r="N3248" i="4"/>
  <c r="B3248" i="4" s="1"/>
  <c r="C3248" i="4" s="1"/>
  <c r="N3247" i="4"/>
  <c r="B3247" i="4" s="1"/>
  <c r="C3247" i="4" s="1"/>
  <c r="N3246" i="4"/>
  <c r="B3246" i="4" s="1"/>
  <c r="C3246" i="4" s="1"/>
  <c r="N3245" i="4"/>
  <c r="B3245" i="4" s="1"/>
  <c r="C3245" i="4" s="1"/>
  <c r="N3244" i="4"/>
  <c r="B3244" i="4" s="1"/>
  <c r="C3244" i="4" s="1"/>
  <c r="N3243" i="4"/>
  <c r="B3243" i="4" s="1"/>
  <c r="C3243" i="4" s="1"/>
  <c r="N3242" i="4"/>
  <c r="B3242" i="4" s="1"/>
  <c r="C3242" i="4" s="1"/>
  <c r="N3241" i="4"/>
  <c r="B3241" i="4" s="1"/>
  <c r="C3241" i="4" s="1"/>
  <c r="N3240" i="4"/>
  <c r="B3240" i="4" s="1"/>
  <c r="C3240" i="4" s="1"/>
  <c r="N3239" i="4"/>
  <c r="B3239" i="4" s="1"/>
  <c r="C3239" i="4" s="1"/>
  <c r="N3238" i="4"/>
  <c r="B3238" i="4" s="1"/>
  <c r="C3238" i="4" s="1"/>
  <c r="N3237" i="4"/>
  <c r="B3237" i="4" s="1"/>
  <c r="C3237" i="4" s="1"/>
  <c r="N3236" i="4"/>
  <c r="B3236" i="4" s="1"/>
  <c r="C3236" i="4" s="1"/>
  <c r="N3235" i="4"/>
  <c r="B3235" i="4" s="1"/>
  <c r="C3235" i="4" s="1"/>
  <c r="N3234" i="4"/>
  <c r="B3234" i="4" s="1"/>
  <c r="C3234" i="4" s="1"/>
  <c r="N3233" i="4"/>
  <c r="B3233" i="4" s="1"/>
  <c r="C3233" i="4" s="1"/>
  <c r="N3232" i="4"/>
  <c r="B3232" i="4" s="1"/>
  <c r="C3232" i="4" s="1"/>
  <c r="N3231" i="4"/>
  <c r="B3231" i="4" s="1"/>
  <c r="C3231" i="4" s="1"/>
  <c r="N3230" i="4"/>
  <c r="B3230" i="4" s="1"/>
  <c r="C3230" i="4" s="1"/>
  <c r="N3229" i="4"/>
  <c r="B3229" i="4" s="1"/>
  <c r="C3229" i="4" s="1"/>
  <c r="N3228" i="4"/>
  <c r="B3228" i="4" s="1"/>
  <c r="C3228" i="4" s="1"/>
  <c r="N3227" i="4"/>
  <c r="N3226" i="4"/>
  <c r="N3225" i="4"/>
  <c r="N3224" i="4"/>
  <c r="N3223" i="4"/>
  <c r="N3222" i="4"/>
  <c r="N3221" i="4"/>
  <c r="N3220" i="4"/>
  <c r="N3219" i="4"/>
  <c r="B3219" i="4" s="1"/>
  <c r="C3219" i="4" s="1"/>
  <c r="K3215" i="4"/>
  <c r="S3212" i="4"/>
  <c r="R3212" i="4"/>
  <c r="N3212" i="4"/>
  <c r="B3212" i="4" s="1"/>
  <c r="C3212" i="4" s="1"/>
  <c r="M3212" i="4"/>
  <c r="K3212" i="4"/>
  <c r="S3211" i="4"/>
  <c r="R3211" i="4"/>
  <c r="N3211" i="4"/>
  <c r="B3211" i="4" s="1"/>
  <c r="C3211" i="4" s="1"/>
  <c r="M3211" i="4"/>
  <c r="K3211" i="4"/>
  <c r="S3210" i="4"/>
  <c r="R3210" i="4"/>
  <c r="N3210" i="4"/>
  <c r="B3210" i="4" s="1"/>
  <c r="C3210" i="4" s="1"/>
  <c r="M3210" i="4"/>
  <c r="K3210" i="4"/>
  <c r="S3209" i="4"/>
  <c r="R3209" i="4"/>
  <c r="N3209" i="4"/>
  <c r="B3209" i="4" s="1"/>
  <c r="C3209" i="4" s="1"/>
  <c r="M3209" i="4"/>
  <c r="K3209" i="4"/>
  <c r="S3208" i="4"/>
  <c r="R3208" i="4"/>
  <c r="N3208" i="4"/>
  <c r="B3208" i="4" s="1"/>
  <c r="C3208" i="4" s="1"/>
  <c r="M3208" i="4"/>
  <c r="K3208" i="4"/>
  <c r="S3207" i="4"/>
  <c r="R3207" i="4"/>
  <c r="N3207" i="4"/>
  <c r="B3207" i="4" s="1"/>
  <c r="C3207" i="4" s="1"/>
  <c r="M3207" i="4"/>
  <c r="K3207" i="4"/>
  <c r="S3206" i="4"/>
  <c r="R3206" i="4"/>
  <c r="N3206" i="4"/>
  <c r="B3206" i="4" s="1"/>
  <c r="C3206" i="4" s="1"/>
  <c r="M3206" i="4"/>
  <c r="K3206" i="4"/>
  <c r="S3205" i="4"/>
  <c r="R3205" i="4"/>
  <c r="N3205" i="4"/>
  <c r="B3205" i="4" s="1"/>
  <c r="C3205" i="4" s="1"/>
  <c r="M3205" i="4"/>
  <c r="K3205" i="4"/>
  <c r="S3204" i="4"/>
  <c r="R3204" i="4"/>
  <c r="N3204" i="4"/>
  <c r="B3204" i="4" s="1"/>
  <c r="C3204" i="4" s="1"/>
  <c r="M3204" i="4"/>
  <c r="K3204" i="4"/>
  <c r="S3203" i="4"/>
  <c r="R3203" i="4"/>
  <c r="N3203" i="4"/>
  <c r="M3203" i="4"/>
  <c r="K3203" i="4"/>
  <c r="S3202" i="4"/>
  <c r="R3202" i="4"/>
  <c r="N3202" i="4"/>
  <c r="M3202" i="4"/>
  <c r="K3202" i="4"/>
  <c r="S3201" i="4"/>
  <c r="R3201" i="4"/>
  <c r="N3201" i="4"/>
  <c r="B3201" i="4" s="1"/>
  <c r="C3201" i="4" s="1"/>
  <c r="M3201" i="4"/>
  <c r="K3201" i="4"/>
  <c r="S3200" i="4"/>
  <c r="R3200" i="4"/>
  <c r="N3200" i="4"/>
  <c r="B3200" i="4" s="1"/>
  <c r="C3200" i="4" s="1"/>
  <c r="M3200" i="4"/>
  <c r="K3200" i="4"/>
  <c r="S3199" i="4"/>
  <c r="R3199" i="4"/>
  <c r="N3199" i="4"/>
  <c r="B3199" i="4" s="1"/>
  <c r="C3199" i="4" s="1"/>
  <c r="M3199" i="4"/>
  <c r="K3199" i="4"/>
  <c r="S3198" i="4"/>
  <c r="R3198" i="4"/>
  <c r="N3198" i="4"/>
  <c r="B3198" i="4" s="1"/>
  <c r="C3198" i="4" s="1"/>
  <c r="M3198" i="4"/>
  <c r="K3198" i="4"/>
  <c r="S3197" i="4"/>
  <c r="R3197" i="4"/>
  <c r="N3197" i="4"/>
  <c r="B3197" i="4" s="1"/>
  <c r="C3197" i="4" s="1"/>
  <c r="M3197" i="4"/>
  <c r="K3197" i="4"/>
  <c r="S3196" i="4"/>
  <c r="R3196" i="4"/>
  <c r="N3196" i="4"/>
  <c r="B3196" i="4" s="1"/>
  <c r="C3196" i="4" s="1"/>
  <c r="M3196" i="4"/>
  <c r="K3196" i="4"/>
  <c r="S3195" i="4"/>
  <c r="R3195" i="4"/>
  <c r="N3195" i="4"/>
  <c r="M3195" i="4"/>
  <c r="K3195" i="4"/>
  <c r="S3194" i="4"/>
  <c r="R3194" i="4"/>
  <c r="N3194" i="4"/>
  <c r="B3194" i="4" s="1"/>
  <c r="C3194" i="4" s="1"/>
  <c r="M3194" i="4"/>
  <c r="K3194" i="4"/>
  <c r="S3193" i="4"/>
  <c r="R3193" i="4"/>
  <c r="N3193" i="4"/>
  <c r="B3193" i="4" s="1"/>
  <c r="C3193" i="4" s="1"/>
  <c r="M3193" i="4"/>
  <c r="K3193" i="4"/>
  <c r="S3192" i="4"/>
  <c r="R3192" i="4"/>
  <c r="N3192" i="4"/>
  <c r="B3192" i="4" s="1"/>
  <c r="C3192" i="4" s="1"/>
  <c r="M3192" i="4"/>
  <c r="K3192" i="4"/>
  <c r="S3191" i="4"/>
  <c r="R3191" i="4"/>
  <c r="N3191" i="4"/>
  <c r="M3191" i="4"/>
  <c r="K3191" i="4"/>
  <c r="S3190" i="4"/>
  <c r="R3190" i="4"/>
  <c r="N3190" i="4"/>
  <c r="B3190" i="4" s="1"/>
  <c r="C3190" i="4" s="1"/>
  <c r="M3190" i="4"/>
  <c r="K3190" i="4"/>
  <c r="S3189" i="4"/>
  <c r="R3189" i="4"/>
  <c r="N3189" i="4"/>
  <c r="B3189" i="4" s="1"/>
  <c r="C3189" i="4" s="1"/>
  <c r="M3189" i="4"/>
  <c r="K3189" i="4"/>
  <c r="S3188" i="4"/>
  <c r="R3188" i="4"/>
  <c r="N3188" i="4"/>
  <c r="B3188" i="4" s="1"/>
  <c r="C3188" i="4" s="1"/>
  <c r="M3188" i="4"/>
  <c r="K3188" i="4"/>
  <c r="S3187" i="4"/>
  <c r="R3187" i="4"/>
  <c r="N3187" i="4"/>
  <c r="B3187" i="4" s="1"/>
  <c r="C3187" i="4" s="1"/>
  <c r="M3187" i="4"/>
  <c r="K3187" i="4"/>
  <c r="S3186" i="4"/>
  <c r="R3186" i="4"/>
  <c r="N3186" i="4"/>
  <c r="B3186" i="4" s="1"/>
  <c r="C3186" i="4" s="1"/>
  <c r="M3186" i="4"/>
  <c r="K3186" i="4"/>
  <c r="S3185" i="4"/>
  <c r="R3185" i="4"/>
  <c r="N3185" i="4"/>
  <c r="B3185" i="4" s="1"/>
  <c r="C3185" i="4" s="1"/>
  <c r="M3185" i="4"/>
  <c r="K3185" i="4"/>
  <c r="S3184" i="4"/>
  <c r="R3184" i="4"/>
  <c r="N3184" i="4"/>
  <c r="B3184" i="4" s="1"/>
  <c r="C3184" i="4" s="1"/>
  <c r="M3184" i="4"/>
  <c r="K3184" i="4"/>
  <c r="S3183" i="4"/>
  <c r="R3183" i="4"/>
  <c r="N3183" i="4"/>
  <c r="B3183" i="4" s="1"/>
  <c r="C3183" i="4" s="1"/>
  <c r="M3183" i="4"/>
  <c r="K3183" i="4"/>
  <c r="S3182" i="4"/>
  <c r="R3182" i="4"/>
  <c r="N3182" i="4"/>
  <c r="B3182" i="4" s="1"/>
  <c r="C3182" i="4" s="1"/>
  <c r="M3182" i="4"/>
  <c r="K3182" i="4"/>
  <c r="S3181" i="4"/>
  <c r="R3181" i="4"/>
  <c r="N3181" i="4"/>
  <c r="B3181" i="4" s="1"/>
  <c r="C3181" i="4" s="1"/>
  <c r="M3181" i="4"/>
  <c r="K3181" i="4"/>
  <c r="S3180" i="4"/>
  <c r="R3180" i="4"/>
  <c r="N3180" i="4"/>
  <c r="B3180" i="4" s="1"/>
  <c r="C3180" i="4" s="1"/>
  <c r="M3180" i="4"/>
  <c r="K3180" i="4"/>
  <c r="S3179" i="4"/>
  <c r="R3179" i="4"/>
  <c r="N3179" i="4"/>
  <c r="M3179" i="4"/>
  <c r="K3179" i="4"/>
  <c r="S3178" i="4"/>
  <c r="R3178" i="4"/>
  <c r="N3178" i="4"/>
  <c r="B3178" i="4" s="1"/>
  <c r="C3178" i="4" s="1"/>
  <c r="M3178" i="4"/>
  <c r="K3178" i="4"/>
  <c r="S3177" i="4"/>
  <c r="R3177" i="4"/>
  <c r="N3177" i="4"/>
  <c r="B3177" i="4" s="1"/>
  <c r="C3177" i="4" s="1"/>
  <c r="M3177" i="4"/>
  <c r="K3177" i="4"/>
  <c r="S3176" i="4"/>
  <c r="R3176" i="4"/>
  <c r="N3176" i="4"/>
  <c r="B3176" i="4" s="1"/>
  <c r="C3176" i="4" s="1"/>
  <c r="M3176" i="4"/>
  <c r="K3176" i="4"/>
  <c r="S3175" i="4"/>
  <c r="R3175" i="4"/>
  <c r="N3175" i="4"/>
  <c r="M3175" i="4"/>
  <c r="K3175" i="4"/>
  <c r="S3174" i="4"/>
  <c r="R3174" i="4"/>
  <c r="N3174" i="4"/>
  <c r="B3174" i="4" s="1"/>
  <c r="C3174" i="4" s="1"/>
  <c r="M3174" i="4"/>
  <c r="K3174" i="4"/>
  <c r="S3173" i="4"/>
  <c r="R3173" i="4"/>
  <c r="N3173" i="4"/>
  <c r="B3173" i="4" s="1"/>
  <c r="C3173" i="4" s="1"/>
  <c r="M3173" i="4"/>
  <c r="K3173" i="4"/>
  <c r="S3172" i="4"/>
  <c r="R3172" i="4"/>
  <c r="N3172" i="4"/>
  <c r="B3172" i="4" s="1"/>
  <c r="C3172" i="4" s="1"/>
  <c r="M3172" i="4"/>
  <c r="K3172" i="4"/>
  <c r="S3171" i="4"/>
  <c r="R3171" i="4"/>
  <c r="N3171" i="4"/>
  <c r="B3171" i="4" s="1"/>
  <c r="C3171" i="4" s="1"/>
  <c r="M3171" i="4"/>
  <c r="K3171" i="4"/>
  <c r="S3170" i="4"/>
  <c r="R3170" i="4"/>
  <c r="N3170" i="4"/>
  <c r="B3170" i="4" s="1"/>
  <c r="C3170" i="4" s="1"/>
  <c r="M3170" i="4"/>
  <c r="K3170" i="4"/>
  <c r="S3169" i="4"/>
  <c r="R3169" i="4"/>
  <c r="N3169" i="4"/>
  <c r="B3169" i="4" s="1"/>
  <c r="C3169" i="4" s="1"/>
  <c r="M3169" i="4"/>
  <c r="K3169" i="4"/>
  <c r="S3168" i="4"/>
  <c r="R3168" i="4"/>
  <c r="N3168" i="4"/>
  <c r="B3168" i="4" s="1"/>
  <c r="C3168" i="4" s="1"/>
  <c r="M3168" i="4"/>
  <c r="K3168" i="4"/>
  <c r="S3167" i="4"/>
  <c r="R3167" i="4"/>
  <c r="N3167" i="4"/>
  <c r="M3167" i="4"/>
  <c r="K3167" i="4"/>
  <c r="S3166" i="4"/>
  <c r="R3166" i="4"/>
  <c r="N3166" i="4"/>
  <c r="B3166" i="4" s="1"/>
  <c r="C3166" i="4" s="1"/>
  <c r="M3166" i="4"/>
  <c r="K3166" i="4"/>
  <c r="S3165" i="4"/>
  <c r="R3165" i="4"/>
  <c r="N3165" i="4"/>
  <c r="B3165" i="4" s="1"/>
  <c r="C3165" i="4" s="1"/>
  <c r="M3165" i="4"/>
  <c r="K3165" i="4"/>
  <c r="S3164" i="4"/>
  <c r="R3164" i="4"/>
  <c r="N3164" i="4"/>
  <c r="B3164" i="4" s="1"/>
  <c r="C3164" i="4" s="1"/>
  <c r="M3164" i="4"/>
  <c r="K3164" i="4"/>
  <c r="S3163" i="4"/>
  <c r="R3163" i="4"/>
  <c r="N3163" i="4"/>
  <c r="M3163" i="4"/>
  <c r="K3163" i="4"/>
  <c r="S3162" i="4"/>
  <c r="R3162" i="4"/>
  <c r="N3162" i="4"/>
  <c r="B3162" i="4" s="1"/>
  <c r="C3162" i="4" s="1"/>
  <c r="M3162" i="4"/>
  <c r="K3162" i="4"/>
  <c r="S3161" i="4"/>
  <c r="R3161" i="4"/>
  <c r="N3161" i="4"/>
  <c r="M3161" i="4"/>
  <c r="K3161" i="4"/>
  <c r="S3160" i="4"/>
  <c r="R3160" i="4"/>
  <c r="N3160" i="4"/>
  <c r="B3160" i="4" s="1"/>
  <c r="C3160" i="4" s="1"/>
  <c r="M3160" i="4"/>
  <c r="K3160" i="4"/>
  <c r="S3159" i="4"/>
  <c r="R3159" i="4"/>
  <c r="N3159" i="4"/>
  <c r="B3159" i="4" s="1"/>
  <c r="C3159" i="4" s="1"/>
  <c r="M3159" i="4"/>
  <c r="K3159" i="4"/>
  <c r="S3158" i="4"/>
  <c r="R3158" i="4"/>
  <c r="N3158" i="4"/>
  <c r="B3158" i="4" s="1"/>
  <c r="C3158" i="4" s="1"/>
  <c r="M3158" i="4"/>
  <c r="K3158" i="4"/>
  <c r="S3157" i="4"/>
  <c r="R3157" i="4"/>
  <c r="N3157" i="4"/>
  <c r="B3157" i="4" s="1"/>
  <c r="C3157" i="4" s="1"/>
  <c r="M3157" i="4"/>
  <c r="K3157" i="4"/>
  <c r="S3156" i="4"/>
  <c r="R3156" i="4"/>
  <c r="N3156" i="4"/>
  <c r="B3156" i="4" s="1"/>
  <c r="C3156" i="4" s="1"/>
  <c r="M3156" i="4"/>
  <c r="K3156" i="4"/>
  <c r="S3155" i="4"/>
  <c r="R3155" i="4"/>
  <c r="N3155" i="4"/>
  <c r="M3155" i="4"/>
  <c r="K3155" i="4"/>
  <c r="S3154" i="4"/>
  <c r="R3154" i="4"/>
  <c r="N3154" i="4"/>
  <c r="B3154" i="4" s="1"/>
  <c r="C3154" i="4" s="1"/>
  <c r="M3154" i="4"/>
  <c r="K3154" i="4"/>
  <c r="S3153" i="4"/>
  <c r="R3153" i="4"/>
  <c r="N3153" i="4"/>
  <c r="B3153" i="4" s="1"/>
  <c r="C3153" i="4" s="1"/>
  <c r="M3153" i="4"/>
  <c r="K3153" i="4"/>
  <c r="S3152" i="4"/>
  <c r="R3152" i="4"/>
  <c r="N3152" i="4"/>
  <c r="B3152" i="4" s="1"/>
  <c r="C3152" i="4" s="1"/>
  <c r="M3152" i="4"/>
  <c r="K3152" i="4"/>
  <c r="S3151" i="4"/>
  <c r="R3151" i="4"/>
  <c r="N3151" i="4"/>
  <c r="B3151" i="4" s="1"/>
  <c r="C3151" i="4" s="1"/>
  <c r="M3151" i="4"/>
  <c r="K3151" i="4"/>
  <c r="S3150" i="4"/>
  <c r="R3150" i="4"/>
  <c r="N3150" i="4"/>
  <c r="B3150" i="4" s="1"/>
  <c r="C3150" i="4" s="1"/>
  <c r="M3150" i="4"/>
  <c r="K3150" i="4"/>
  <c r="S3149" i="4"/>
  <c r="R3149" i="4"/>
  <c r="N3149" i="4"/>
  <c r="M3149" i="4"/>
  <c r="K3149" i="4"/>
  <c r="S3148" i="4"/>
  <c r="R3148" i="4"/>
  <c r="N3148" i="4"/>
  <c r="B3148" i="4" s="1"/>
  <c r="C3148" i="4" s="1"/>
  <c r="M3148" i="4"/>
  <c r="K3148" i="4"/>
  <c r="S3147" i="4"/>
  <c r="R3147" i="4"/>
  <c r="N3147" i="4"/>
  <c r="B3147" i="4" s="1"/>
  <c r="C3147" i="4" s="1"/>
  <c r="M3147" i="4"/>
  <c r="K3147" i="4"/>
  <c r="S3146" i="4"/>
  <c r="R3146" i="4"/>
  <c r="N3146" i="4"/>
  <c r="B3146" i="4" s="1"/>
  <c r="C3146" i="4" s="1"/>
  <c r="M3146" i="4"/>
  <c r="K3146" i="4"/>
  <c r="S3145" i="4"/>
  <c r="R3145" i="4"/>
  <c r="N3145" i="4"/>
  <c r="B3145" i="4" s="1"/>
  <c r="C3145" i="4" s="1"/>
  <c r="M3145" i="4"/>
  <c r="K3145" i="4"/>
  <c r="S3144" i="4"/>
  <c r="R3144" i="4"/>
  <c r="N3144" i="4"/>
  <c r="B3144" i="4" s="1"/>
  <c r="C3144" i="4" s="1"/>
  <c r="M3144" i="4"/>
  <c r="K3144" i="4"/>
  <c r="S3143" i="4"/>
  <c r="R3143" i="4"/>
  <c r="N3143" i="4"/>
  <c r="B3143" i="4" s="1"/>
  <c r="C3143" i="4" s="1"/>
  <c r="M3143" i="4"/>
  <c r="K3143" i="4"/>
  <c r="S3142" i="4"/>
  <c r="R3142" i="4"/>
  <c r="N3142" i="4"/>
  <c r="B3142" i="4" s="1"/>
  <c r="C3142" i="4" s="1"/>
  <c r="M3142" i="4"/>
  <c r="K3142" i="4"/>
  <c r="S3141" i="4"/>
  <c r="R3141" i="4"/>
  <c r="N3141" i="4"/>
  <c r="B3141" i="4" s="1"/>
  <c r="C3141" i="4" s="1"/>
  <c r="M3141" i="4"/>
  <c r="K3141" i="4"/>
  <c r="S3140" i="4"/>
  <c r="R3140" i="4"/>
  <c r="N3140" i="4"/>
  <c r="B3140" i="4" s="1"/>
  <c r="C3140" i="4" s="1"/>
  <c r="M3140" i="4"/>
  <c r="K3140" i="4"/>
  <c r="S3139" i="4"/>
  <c r="R3139" i="4"/>
  <c r="N3139" i="4"/>
  <c r="B3139" i="4" s="1"/>
  <c r="C3139" i="4" s="1"/>
  <c r="M3139" i="4"/>
  <c r="K3139" i="4"/>
  <c r="S3138" i="4"/>
  <c r="R3138" i="4"/>
  <c r="N3138" i="4"/>
  <c r="B3138" i="4" s="1"/>
  <c r="C3138" i="4" s="1"/>
  <c r="M3138" i="4"/>
  <c r="K3138" i="4"/>
  <c r="S3137" i="4"/>
  <c r="R3137" i="4"/>
  <c r="N3137" i="4"/>
  <c r="B3137" i="4" s="1"/>
  <c r="C3137" i="4" s="1"/>
  <c r="M3137" i="4"/>
  <c r="K3137" i="4"/>
  <c r="S3136" i="4"/>
  <c r="R3136" i="4"/>
  <c r="N3136" i="4"/>
  <c r="B3136" i="4" s="1"/>
  <c r="C3136" i="4" s="1"/>
  <c r="M3136" i="4"/>
  <c r="K3136" i="4"/>
  <c r="S3135" i="4"/>
  <c r="R3135" i="4"/>
  <c r="N3135" i="4"/>
  <c r="B3135" i="4" s="1"/>
  <c r="C3135" i="4" s="1"/>
  <c r="M3135" i="4"/>
  <c r="K3135" i="4"/>
  <c r="S3134" i="4"/>
  <c r="R3134" i="4"/>
  <c r="N3134" i="4"/>
  <c r="B3134" i="4" s="1"/>
  <c r="C3134" i="4" s="1"/>
  <c r="M3134" i="4"/>
  <c r="K3134" i="4"/>
  <c r="S3133" i="4"/>
  <c r="R3133" i="4"/>
  <c r="N3133" i="4"/>
  <c r="B3133" i="4" s="1"/>
  <c r="C3133" i="4" s="1"/>
  <c r="M3133" i="4"/>
  <c r="K3133" i="4"/>
  <c r="S3132" i="4"/>
  <c r="R3132" i="4"/>
  <c r="N3132" i="4"/>
  <c r="B3132" i="4" s="1"/>
  <c r="C3132" i="4" s="1"/>
  <c r="M3132" i="4"/>
  <c r="K3132" i="4"/>
  <c r="S3131" i="4"/>
  <c r="R3131" i="4"/>
  <c r="N3131" i="4"/>
  <c r="M3131" i="4"/>
  <c r="K3131" i="4"/>
  <c r="S3130" i="4"/>
  <c r="R3130" i="4"/>
  <c r="N3130" i="4"/>
  <c r="B3130" i="4" s="1"/>
  <c r="C3130" i="4" s="1"/>
  <c r="M3130" i="4"/>
  <c r="K3130" i="4"/>
  <c r="S3129" i="4"/>
  <c r="R3129" i="4"/>
  <c r="N3129" i="4"/>
  <c r="B3129" i="4" s="1"/>
  <c r="C3129" i="4" s="1"/>
  <c r="M3129" i="4"/>
  <c r="K3129" i="4"/>
  <c r="S3128" i="4"/>
  <c r="R3128" i="4"/>
  <c r="N3128" i="4"/>
  <c r="B3128" i="4" s="1"/>
  <c r="C3128" i="4" s="1"/>
  <c r="M3128" i="4"/>
  <c r="K3128" i="4"/>
  <c r="S3127" i="4"/>
  <c r="R3127" i="4"/>
  <c r="N3127" i="4"/>
  <c r="M3127" i="4"/>
  <c r="K3127" i="4"/>
  <c r="S3126" i="4"/>
  <c r="R3126" i="4"/>
  <c r="N3126" i="4"/>
  <c r="B3126" i="4" s="1"/>
  <c r="C3126" i="4" s="1"/>
  <c r="M3126" i="4"/>
  <c r="K3126" i="4"/>
  <c r="S3125" i="4"/>
  <c r="R3125" i="4"/>
  <c r="N3125" i="4"/>
  <c r="B3125" i="4" s="1"/>
  <c r="C3125" i="4" s="1"/>
  <c r="M3125" i="4"/>
  <c r="K3125" i="4"/>
  <c r="S3124" i="4"/>
  <c r="R3124" i="4"/>
  <c r="N3124" i="4"/>
  <c r="B3124" i="4" s="1"/>
  <c r="C3124" i="4" s="1"/>
  <c r="M3124" i="4"/>
  <c r="K3124" i="4"/>
  <c r="S3123" i="4"/>
  <c r="R3123" i="4"/>
  <c r="N3123" i="4"/>
  <c r="B3123" i="4" s="1"/>
  <c r="C3123" i="4" s="1"/>
  <c r="M3123" i="4"/>
  <c r="K3123" i="4"/>
  <c r="S3122" i="4"/>
  <c r="R3122" i="4"/>
  <c r="N3122" i="4"/>
  <c r="B3122" i="4" s="1"/>
  <c r="C3122" i="4" s="1"/>
  <c r="M3122" i="4"/>
  <c r="K3122" i="4"/>
  <c r="S3121" i="4"/>
  <c r="R3121" i="4"/>
  <c r="N3121" i="4"/>
  <c r="B3121" i="4" s="1"/>
  <c r="C3121" i="4" s="1"/>
  <c r="M3121" i="4"/>
  <c r="K3121" i="4"/>
  <c r="S3120" i="4"/>
  <c r="R3120" i="4"/>
  <c r="N3120" i="4"/>
  <c r="B3120" i="4" s="1"/>
  <c r="C3120" i="4" s="1"/>
  <c r="M3120" i="4"/>
  <c r="K3120" i="4"/>
  <c r="S3119" i="4"/>
  <c r="R3119" i="4"/>
  <c r="N3119" i="4"/>
  <c r="B3119" i="4" s="1"/>
  <c r="C3119" i="4" s="1"/>
  <c r="M3119" i="4"/>
  <c r="K3119" i="4"/>
  <c r="S3118" i="4"/>
  <c r="R3118" i="4"/>
  <c r="N3118" i="4"/>
  <c r="B3118" i="4" s="1"/>
  <c r="C3118" i="4" s="1"/>
  <c r="M3118" i="4"/>
  <c r="K3118" i="4"/>
  <c r="S3117" i="4"/>
  <c r="R3117" i="4"/>
  <c r="N3117" i="4"/>
  <c r="B3117" i="4" s="1"/>
  <c r="C3117" i="4" s="1"/>
  <c r="M3117" i="4"/>
  <c r="K3117" i="4"/>
  <c r="S3116" i="4"/>
  <c r="R3116" i="4"/>
  <c r="N3116" i="4"/>
  <c r="B3116" i="4" s="1"/>
  <c r="C3116" i="4" s="1"/>
  <c r="M3116" i="4"/>
  <c r="K3116" i="4"/>
  <c r="S3115" i="4"/>
  <c r="R3115" i="4"/>
  <c r="N3115" i="4"/>
  <c r="B3115" i="4" s="1"/>
  <c r="C3115" i="4" s="1"/>
  <c r="M3115" i="4"/>
  <c r="K3115" i="4"/>
  <c r="S3114" i="4"/>
  <c r="R3114" i="4"/>
  <c r="N3114" i="4"/>
  <c r="B3114" i="4" s="1"/>
  <c r="C3114" i="4" s="1"/>
  <c r="M3114" i="4"/>
  <c r="K3114" i="4"/>
  <c r="S3113" i="4"/>
  <c r="R3113" i="4"/>
  <c r="N3113" i="4"/>
  <c r="B3113" i="4" s="1"/>
  <c r="C3113" i="4" s="1"/>
  <c r="M3113" i="4"/>
  <c r="K3113" i="4"/>
  <c r="S3112" i="4"/>
  <c r="R3112" i="4"/>
  <c r="N3112" i="4"/>
  <c r="B3112" i="4" s="1"/>
  <c r="C3112" i="4" s="1"/>
  <c r="M3112" i="4"/>
  <c r="K3112" i="4"/>
  <c r="S3111" i="4"/>
  <c r="R3111" i="4"/>
  <c r="N3111" i="4"/>
  <c r="M3111" i="4"/>
  <c r="K3111" i="4"/>
  <c r="S3110" i="4"/>
  <c r="R3110" i="4"/>
  <c r="N3110" i="4"/>
  <c r="B3110" i="4" s="1"/>
  <c r="C3110" i="4" s="1"/>
  <c r="M3110" i="4"/>
  <c r="K3110" i="4"/>
  <c r="S3109" i="4"/>
  <c r="R3109" i="4"/>
  <c r="N3109" i="4"/>
  <c r="B3109" i="4" s="1"/>
  <c r="C3109" i="4" s="1"/>
  <c r="M3109" i="4"/>
  <c r="K3109" i="4"/>
  <c r="S3108" i="4"/>
  <c r="R3108" i="4"/>
  <c r="N3108" i="4"/>
  <c r="B3108" i="4" s="1"/>
  <c r="C3108" i="4" s="1"/>
  <c r="M3108" i="4"/>
  <c r="K3108" i="4"/>
  <c r="S3107" i="4"/>
  <c r="R3107" i="4"/>
  <c r="N3107" i="4"/>
  <c r="M3107" i="4"/>
  <c r="K3107" i="4"/>
  <c r="S3106" i="4"/>
  <c r="R3106" i="4"/>
  <c r="N3106" i="4"/>
  <c r="B3106" i="4" s="1"/>
  <c r="C3106" i="4" s="1"/>
  <c r="M3106" i="4"/>
  <c r="K3106" i="4"/>
  <c r="S3105" i="4"/>
  <c r="R3105" i="4"/>
  <c r="N3105" i="4"/>
  <c r="M3105" i="4"/>
  <c r="K3105" i="4"/>
  <c r="S3104" i="4"/>
  <c r="R3104" i="4"/>
  <c r="N3104" i="4"/>
  <c r="B3104" i="4" s="1"/>
  <c r="C3104" i="4" s="1"/>
  <c r="M3104" i="4"/>
  <c r="K3104" i="4"/>
  <c r="S3103" i="4"/>
  <c r="R3103" i="4"/>
  <c r="N3103" i="4"/>
  <c r="B3103" i="4" s="1"/>
  <c r="C3103" i="4" s="1"/>
  <c r="M3103" i="4"/>
  <c r="K3103" i="4"/>
  <c r="S3102" i="4"/>
  <c r="R3102" i="4"/>
  <c r="N3102" i="4"/>
  <c r="B3102" i="4" s="1"/>
  <c r="C3102" i="4" s="1"/>
  <c r="M3102" i="4"/>
  <c r="K3102" i="4"/>
  <c r="S3101" i="4"/>
  <c r="R3101" i="4"/>
  <c r="N3101" i="4"/>
  <c r="B3101" i="4" s="1"/>
  <c r="C3101" i="4" s="1"/>
  <c r="M3101" i="4"/>
  <c r="K3101" i="4"/>
  <c r="S3100" i="4"/>
  <c r="R3100" i="4"/>
  <c r="N3100" i="4"/>
  <c r="B3100" i="4" s="1"/>
  <c r="C3100" i="4" s="1"/>
  <c r="M3100" i="4"/>
  <c r="K3100" i="4"/>
  <c r="S3099" i="4"/>
  <c r="R3099" i="4"/>
  <c r="N3099" i="4"/>
  <c r="M3099" i="4"/>
  <c r="K3099" i="4"/>
  <c r="S3098" i="4"/>
  <c r="R3098" i="4"/>
  <c r="N3098" i="4"/>
  <c r="B3098" i="4" s="1"/>
  <c r="C3098" i="4" s="1"/>
  <c r="M3098" i="4"/>
  <c r="K3098" i="4"/>
  <c r="S3097" i="4"/>
  <c r="R3097" i="4"/>
  <c r="N3097" i="4"/>
  <c r="M3097" i="4"/>
  <c r="K3097" i="4"/>
  <c r="S3096" i="4"/>
  <c r="R3096" i="4"/>
  <c r="N3096" i="4"/>
  <c r="B3096" i="4" s="1"/>
  <c r="C3096" i="4" s="1"/>
  <c r="M3096" i="4"/>
  <c r="K3096" i="4"/>
  <c r="S3095" i="4"/>
  <c r="R3095" i="4"/>
  <c r="N3095" i="4"/>
  <c r="B3095" i="4" s="1"/>
  <c r="C3095" i="4" s="1"/>
  <c r="M3095" i="4"/>
  <c r="K3095" i="4"/>
  <c r="S3094" i="4"/>
  <c r="R3094" i="4"/>
  <c r="N3094" i="4"/>
  <c r="B3094" i="4" s="1"/>
  <c r="C3094" i="4" s="1"/>
  <c r="M3094" i="4"/>
  <c r="K3094" i="4"/>
  <c r="S3093" i="4"/>
  <c r="R3093" i="4"/>
  <c r="N3093" i="4"/>
  <c r="B3093" i="4" s="1"/>
  <c r="C3093" i="4" s="1"/>
  <c r="M3093" i="4"/>
  <c r="K3093" i="4"/>
  <c r="S3092" i="4"/>
  <c r="R3092" i="4"/>
  <c r="N3092" i="4"/>
  <c r="B3092" i="4" s="1"/>
  <c r="C3092" i="4" s="1"/>
  <c r="M3092" i="4"/>
  <c r="K3092" i="4"/>
  <c r="S3091" i="4"/>
  <c r="R3091" i="4"/>
  <c r="N3091" i="4"/>
  <c r="B3091" i="4" s="1"/>
  <c r="C3091" i="4" s="1"/>
  <c r="M3091" i="4"/>
  <c r="K3091" i="4"/>
  <c r="S3090" i="4"/>
  <c r="R3090" i="4"/>
  <c r="N3090" i="4"/>
  <c r="B3090" i="4" s="1"/>
  <c r="C3090" i="4" s="1"/>
  <c r="M3090" i="4"/>
  <c r="K3090" i="4"/>
  <c r="S3089" i="4"/>
  <c r="R3089" i="4"/>
  <c r="N3089" i="4"/>
  <c r="B3089" i="4" s="1"/>
  <c r="C3089" i="4" s="1"/>
  <c r="M3089" i="4"/>
  <c r="K3089" i="4"/>
  <c r="S3088" i="4"/>
  <c r="R3088" i="4"/>
  <c r="N3088" i="4"/>
  <c r="B3088" i="4" s="1"/>
  <c r="C3088" i="4" s="1"/>
  <c r="M3088" i="4"/>
  <c r="K3088" i="4"/>
  <c r="S3087" i="4"/>
  <c r="R3087" i="4"/>
  <c r="N3087" i="4"/>
  <c r="B3087" i="4" s="1"/>
  <c r="C3087" i="4" s="1"/>
  <c r="M3087" i="4"/>
  <c r="K3087" i="4"/>
  <c r="S3086" i="4"/>
  <c r="R3086" i="4"/>
  <c r="N3086" i="4"/>
  <c r="B3086" i="4" s="1"/>
  <c r="C3086" i="4" s="1"/>
  <c r="M3086" i="4"/>
  <c r="K3086" i="4"/>
  <c r="S3085" i="4"/>
  <c r="R3085" i="4"/>
  <c r="N3085" i="4"/>
  <c r="B3085" i="4" s="1"/>
  <c r="C3085" i="4" s="1"/>
  <c r="M3085" i="4"/>
  <c r="K3085" i="4"/>
  <c r="S3084" i="4"/>
  <c r="R3084" i="4"/>
  <c r="N3084" i="4"/>
  <c r="B3084" i="4" s="1"/>
  <c r="C3084" i="4" s="1"/>
  <c r="M3084" i="4"/>
  <c r="K3084" i="4"/>
  <c r="S3083" i="4"/>
  <c r="R3083" i="4"/>
  <c r="N3083" i="4"/>
  <c r="M3083" i="4"/>
  <c r="K3083" i="4"/>
  <c r="S3082" i="4"/>
  <c r="R3082" i="4"/>
  <c r="N3082" i="4"/>
  <c r="B3082" i="4" s="1"/>
  <c r="C3082" i="4" s="1"/>
  <c r="M3082" i="4"/>
  <c r="K3082" i="4"/>
  <c r="S3081" i="4"/>
  <c r="R3081" i="4"/>
  <c r="N3081" i="4"/>
  <c r="B3081" i="4" s="1"/>
  <c r="C3081" i="4" s="1"/>
  <c r="M3081" i="4"/>
  <c r="K3081" i="4"/>
  <c r="S3080" i="4"/>
  <c r="R3080" i="4"/>
  <c r="N3080" i="4"/>
  <c r="B3080" i="4" s="1"/>
  <c r="C3080" i="4" s="1"/>
  <c r="M3080" i="4"/>
  <c r="K3080" i="4"/>
  <c r="S3079" i="4"/>
  <c r="R3079" i="4"/>
  <c r="N3079" i="4"/>
  <c r="B3079" i="4" s="1"/>
  <c r="C3079" i="4" s="1"/>
  <c r="M3079" i="4"/>
  <c r="K3079" i="4"/>
  <c r="S3078" i="4"/>
  <c r="R3078" i="4"/>
  <c r="N3078" i="4"/>
  <c r="B3078" i="4" s="1"/>
  <c r="C3078" i="4" s="1"/>
  <c r="M3078" i="4"/>
  <c r="K3078" i="4"/>
  <c r="S3077" i="4"/>
  <c r="R3077" i="4"/>
  <c r="N3077" i="4"/>
  <c r="B3077" i="4" s="1"/>
  <c r="C3077" i="4" s="1"/>
  <c r="M3077" i="4"/>
  <c r="K3077" i="4"/>
  <c r="S3076" i="4"/>
  <c r="R3076" i="4"/>
  <c r="N3076" i="4"/>
  <c r="B3076" i="4" s="1"/>
  <c r="C3076" i="4" s="1"/>
  <c r="M3076" i="4"/>
  <c r="K3076" i="4"/>
  <c r="S3075" i="4"/>
  <c r="R3075" i="4"/>
  <c r="N3075" i="4"/>
  <c r="B3075" i="4" s="1"/>
  <c r="C3075" i="4" s="1"/>
  <c r="M3075" i="4"/>
  <c r="K3075" i="4"/>
  <c r="S3074" i="4"/>
  <c r="R3074" i="4"/>
  <c r="N3074" i="4"/>
  <c r="B3074" i="4" s="1"/>
  <c r="C3074" i="4" s="1"/>
  <c r="M3074" i="4"/>
  <c r="K3074" i="4"/>
  <c r="S3073" i="4"/>
  <c r="R3073" i="4"/>
  <c r="N3073" i="4"/>
  <c r="B3073" i="4" s="1"/>
  <c r="C3073" i="4" s="1"/>
  <c r="M3073" i="4"/>
  <c r="K3073" i="4"/>
  <c r="S3072" i="4"/>
  <c r="R3072" i="4"/>
  <c r="N3072" i="4"/>
  <c r="B3072" i="4" s="1"/>
  <c r="C3072" i="4" s="1"/>
  <c r="M3072" i="4"/>
  <c r="K3072" i="4"/>
  <c r="S3071" i="4"/>
  <c r="R3071" i="4"/>
  <c r="N3071" i="4"/>
  <c r="M3071" i="4"/>
  <c r="K3071" i="4"/>
  <c r="S3070" i="4"/>
  <c r="R3070" i="4"/>
  <c r="N3070" i="4"/>
  <c r="B3070" i="4" s="1"/>
  <c r="C3070" i="4" s="1"/>
  <c r="M3070" i="4"/>
  <c r="K3070" i="4"/>
  <c r="S3069" i="4"/>
  <c r="R3069" i="4"/>
  <c r="N3069" i="4"/>
  <c r="B3069" i="4" s="1"/>
  <c r="C3069" i="4" s="1"/>
  <c r="M3069" i="4"/>
  <c r="K3069" i="4"/>
  <c r="S3068" i="4"/>
  <c r="R3068" i="4"/>
  <c r="N3068" i="4"/>
  <c r="B3068" i="4" s="1"/>
  <c r="C3068" i="4" s="1"/>
  <c r="M3068" i="4"/>
  <c r="K3068" i="4"/>
  <c r="S3067" i="4"/>
  <c r="R3067" i="4"/>
  <c r="N3067" i="4"/>
  <c r="M3067" i="4"/>
  <c r="K3067" i="4"/>
  <c r="S3066" i="4"/>
  <c r="R3066" i="4"/>
  <c r="N3066" i="4"/>
  <c r="B3066" i="4" s="1"/>
  <c r="C3066" i="4" s="1"/>
  <c r="M3066" i="4"/>
  <c r="K3066" i="4"/>
  <c r="S3065" i="4"/>
  <c r="R3065" i="4"/>
  <c r="N3065" i="4"/>
  <c r="B3065" i="4" s="1"/>
  <c r="C3065" i="4" s="1"/>
  <c r="M3065" i="4"/>
  <c r="K3065" i="4"/>
  <c r="S3064" i="4"/>
  <c r="R3064" i="4"/>
  <c r="N3064" i="4"/>
  <c r="B3064" i="4" s="1"/>
  <c r="C3064" i="4" s="1"/>
  <c r="M3064" i="4"/>
  <c r="K3064" i="4"/>
  <c r="S3063" i="4"/>
  <c r="R3063" i="4"/>
  <c r="N3063" i="4"/>
  <c r="B3063" i="4" s="1"/>
  <c r="C3063" i="4" s="1"/>
  <c r="M3063" i="4"/>
  <c r="K3063" i="4"/>
  <c r="S3062" i="4"/>
  <c r="R3062" i="4"/>
  <c r="N3062" i="4"/>
  <c r="B3062" i="4" s="1"/>
  <c r="C3062" i="4" s="1"/>
  <c r="M3062" i="4"/>
  <c r="K3062" i="4"/>
  <c r="S3061" i="4"/>
  <c r="R3061" i="4"/>
  <c r="N3061" i="4"/>
  <c r="B3061" i="4" s="1"/>
  <c r="C3061" i="4" s="1"/>
  <c r="M3061" i="4"/>
  <c r="K3061" i="4"/>
  <c r="S3060" i="4"/>
  <c r="R3060" i="4"/>
  <c r="N3060" i="4"/>
  <c r="B3060" i="4" s="1"/>
  <c r="C3060" i="4" s="1"/>
  <c r="M3060" i="4"/>
  <c r="K3060" i="4"/>
  <c r="S3059" i="4"/>
  <c r="R3059" i="4"/>
  <c r="N3059" i="4"/>
  <c r="B3059" i="4" s="1"/>
  <c r="C3059" i="4" s="1"/>
  <c r="M3059" i="4"/>
  <c r="K3059" i="4"/>
  <c r="S3058" i="4"/>
  <c r="R3058" i="4"/>
  <c r="N3058" i="4"/>
  <c r="B3058" i="4" s="1"/>
  <c r="C3058" i="4" s="1"/>
  <c r="M3058" i="4"/>
  <c r="K3058" i="4"/>
  <c r="S3057" i="4"/>
  <c r="R3057" i="4"/>
  <c r="N3057" i="4"/>
  <c r="B3057" i="4" s="1"/>
  <c r="C3057" i="4" s="1"/>
  <c r="M3057" i="4"/>
  <c r="K3057" i="4"/>
  <c r="S3056" i="4"/>
  <c r="R3056" i="4"/>
  <c r="N3056" i="4"/>
  <c r="B3056" i="4" s="1"/>
  <c r="C3056" i="4" s="1"/>
  <c r="M3056" i="4"/>
  <c r="K3056" i="4"/>
  <c r="S3055" i="4"/>
  <c r="R3055" i="4"/>
  <c r="N3055" i="4"/>
  <c r="B3055" i="4" s="1"/>
  <c r="C3055" i="4" s="1"/>
  <c r="M3055" i="4"/>
  <c r="K3055" i="4"/>
  <c r="S3054" i="4"/>
  <c r="R3054" i="4"/>
  <c r="N3054" i="4"/>
  <c r="B3054" i="4" s="1"/>
  <c r="C3054" i="4" s="1"/>
  <c r="M3054" i="4"/>
  <c r="K3054" i="4"/>
  <c r="S3053" i="4"/>
  <c r="R3053" i="4"/>
  <c r="N3053" i="4"/>
  <c r="B3053" i="4" s="1"/>
  <c r="C3053" i="4" s="1"/>
  <c r="M3053" i="4"/>
  <c r="K3053" i="4"/>
  <c r="S3052" i="4"/>
  <c r="R3052" i="4"/>
  <c r="N3052" i="4"/>
  <c r="B3052" i="4" s="1"/>
  <c r="C3052" i="4" s="1"/>
  <c r="M3052" i="4"/>
  <c r="K3052" i="4"/>
  <c r="S3051" i="4"/>
  <c r="R3051" i="4"/>
  <c r="N3051" i="4"/>
  <c r="M3051" i="4"/>
  <c r="K3051" i="4"/>
  <c r="S3050" i="4"/>
  <c r="R3050" i="4"/>
  <c r="N3050" i="4"/>
  <c r="B3050" i="4" s="1"/>
  <c r="C3050" i="4" s="1"/>
  <c r="M3050" i="4"/>
  <c r="K3050" i="4"/>
  <c r="S3049" i="4"/>
  <c r="R3049" i="4"/>
  <c r="N3049" i="4"/>
  <c r="B3049" i="4" s="1"/>
  <c r="C3049" i="4" s="1"/>
  <c r="M3049" i="4"/>
  <c r="K3049" i="4"/>
  <c r="S3048" i="4"/>
  <c r="R3048" i="4"/>
  <c r="N3048" i="4"/>
  <c r="B3048" i="4" s="1"/>
  <c r="C3048" i="4" s="1"/>
  <c r="M3048" i="4"/>
  <c r="K3048" i="4"/>
  <c r="S3047" i="4"/>
  <c r="R3047" i="4"/>
  <c r="N3047" i="4"/>
  <c r="M3047" i="4"/>
  <c r="K3047" i="4"/>
  <c r="S3046" i="4"/>
  <c r="R3046" i="4"/>
  <c r="N3046" i="4"/>
  <c r="B3046" i="4" s="1"/>
  <c r="C3046" i="4" s="1"/>
  <c r="M3046" i="4"/>
  <c r="K3046" i="4"/>
  <c r="S3045" i="4"/>
  <c r="R3045" i="4"/>
  <c r="N3045" i="4"/>
  <c r="B3045" i="4" s="1"/>
  <c r="C3045" i="4" s="1"/>
  <c r="M3045" i="4"/>
  <c r="K3045" i="4"/>
  <c r="S3044" i="4"/>
  <c r="R3044" i="4"/>
  <c r="N3044" i="4"/>
  <c r="B3044" i="4" s="1"/>
  <c r="C3044" i="4" s="1"/>
  <c r="M3044" i="4"/>
  <c r="K3044" i="4"/>
  <c r="S3043" i="4"/>
  <c r="R3043" i="4"/>
  <c r="N3043" i="4"/>
  <c r="B3043" i="4" s="1"/>
  <c r="C3043" i="4" s="1"/>
  <c r="M3043" i="4"/>
  <c r="K3043" i="4"/>
  <c r="S3042" i="4"/>
  <c r="R3042" i="4"/>
  <c r="N3042" i="4"/>
  <c r="B3042" i="4" s="1"/>
  <c r="C3042" i="4" s="1"/>
  <c r="M3042" i="4"/>
  <c r="K3042" i="4"/>
  <c r="S3041" i="4"/>
  <c r="R3041" i="4"/>
  <c r="N3041" i="4"/>
  <c r="B3041" i="4" s="1"/>
  <c r="C3041" i="4" s="1"/>
  <c r="M3041" i="4"/>
  <c r="K3041" i="4"/>
  <c r="S3040" i="4"/>
  <c r="R3040" i="4"/>
  <c r="N3040" i="4"/>
  <c r="B3040" i="4" s="1"/>
  <c r="C3040" i="4" s="1"/>
  <c r="M3040" i="4"/>
  <c r="K3040" i="4"/>
  <c r="S3039" i="4"/>
  <c r="R3039" i="4"/>
  <c r="N3039" i="4"/>
  <c r="B3039" i="4" s="1"/>
  <c r="C3039" i="4" s="1"/>
  <c r="M3039" i="4"/>
  <c r="K3039" i="4"/>
  <c r="S3038" i="4"/>
  <c r="R3038" i="4"/>
  <c r="N3038" i="4"/>
  <c r="B3038" i="4" s="1"/>
  <c r="C3038" i="4" s="1"/>
  <c r="M3038" i="4"/>
  <c r="K3038" i="4"/>
  <c r="S3037" i="4"/>
  <c r="R3037" i="4"/>
  <c r="N3037" i="4"/>
  <c r="B3037" i="4" s="1"/>
  <c r="C3037" i="4" s="1"/>
  <c r="M3037" i="4"/>
  <c r="K3037" i="4"/>
  <c r="S3036" i="4"/>
  <c r="R3036" i="4"/>
  <c r="N3036" i="4"/>
  <c r="B3036" i="4" s="1"/>
  <c r="C3036" i="4" s="1"/>
  <c r="M3036" i="4"/>
  <c r="K3036" i="4"/>
  <c r="S3035" i="4"/>
  <c r="R3035" i="4"/>
  <c r="N3035" i="4"/>
  <c r="M3035" i="4"/>
  <c r="K3035" i="4"/>
  <c r="S3034" i="4"/>
  <c r="R3034" i="4"/>
  <c r="N3034" i="4"/>
  <c r="B3034" i="4" s="1"/>
  <c r="C3034" i="4" s="1"/>
  <c r="M3034" i="4"/>
  <c r="K3034" i="4"/>
  <c r="S3033" i="4"/>
  <c r="R3033" i="4"/>
  <c r="N3033" i="4"/>
  <c r="B3033" i="4" s="1"/>
  <c r="C3033" i="4" s="1"/>
  <c r="M3033" i="4"/>
  <c r="K3033" i="4"/>
  <c r="S3032" i="4"/>
  <c r="R3032" i="4"/>
  <c r="N3032" i="4"/>
  <c r="B3032" i="4" s="1"/>
  <c r="C3032" i="4" s="1"/>
  <c r="M3032" i="4"/>
  <c r="K3032" i="4"/>
  <c r="S3031" i="4"/>
  <c r="R3031" i="4"/>
  <c r="N3031" i="4"/>
  <c r="M3031" i="4"/>
  <c r="K3031" i="4"/>
  <c r="S3030" i="4"/>
  <c r="R3030" i="4"/>
  <c r="N3030" i="4"/>
  <c r="B3030" i="4" s="1"/>
  <c r="C3030" i="4" s="1"/>
  <c r="M3030" i="4"/>
  <c r="K3030" i="4"/>
  <c r="S3029" i="4"/>
  <c r="R3029" i="4"/>
  <c r="N3029" i="4"/>
  <c r="B3029" i="4" s="1"/>
  <c r="C3029" i="4" s="1"/>
  <c r="M3029" i="4"/>
  <c r="K3029" i="4"/>
  <c r="S3028" i="4"/>
  <c r="R3028" i="4"/>
  <c r="N3028" i="4"/>
  <c r="B3028" i="4" s="1"/>
  <c r="C3028" i="4" s="1"/>
  <c r="M3028" i="4"/>
  <c r="K3028" i="4"/>
  <c r="S3027" i="4"/>
  <c r="R3027" i="4"/>
  <c r="N3027" i="4"/>
  <c r="B3027" i="4" s="1"/>
  <c r="C3027" i="4" s="1"/>
  <c r="M3027" i="4"/>
  <c r="K3027" i="4"/>
  <c r="S3026" i="4"/>
  <c r="R3026" i="4"/>
  <c r="N3026" i="4"/>
  <c r="B3026" i="4" s="1"/>
  <c r="C3026" i="4" s="1"/>
  <c r="M3026" i="4"/>
  <c r="K3026" i="4"/>
  <c r="S3025" i="4"/>
  <c r="R3025" i="4"/>
  <c r="N3025" i="4"/>
  <c r="M3025" i="4"/>
  <c r="K3025" i="4"/>
  <c r="S3024" i="4"/>
  <c r="R3024" i="4"/>
  <c r="N3024" i="4"/>
  <c r="M3024" i="4"/>
  <c r="K3024" i="4"/>
  <c r="S3023" i="4"/>
  <c r="R3023" i="4"/>
  <c r="N3023" i="4"/>
  <c r="B3023" i="4" s="1"/>
  <c r="C3023" i="4" s="1"/>
  <c r="M3023" i="4"/>
  <c r="K3023" i="4"/>
  <c r="S3022" i="4"/>
  <c r="R3022" i="4"/>
  <c r="N3022" i="4"/>
  <c r="M3022" i="4"/>
  <c r="K3022" i="4"/>
  <c r="S3021" i="4"/>
  <c r="R3021" i="4"/>
  <c r="N3021" i="4"/>
  <c r="M3021" i="4"/>
  <c r="K3021" i="4"/>
  <c r="S3020" i="4"/>
  <c r="R3020" i="4"/>
  <c r="N3020" i="4"/>
  <c r="B3020" i="4" s="1"/>
  <c r="C3020" i="4" s="1"/>
  <c r="M3020" i="4"/>
  <c r="K3020" i="4"/>
  <c r="S3019" i="4"/>
  <c r="R3019" i="4"/>
  <c r="N3019" i="4"/>
  <c r="M3019" i="4"/>
  <c r="K3019" i="4"/>
  <c r="S3018" i="4"/>
  <c r="R3018" i="4"/>
  <c r="N3018" i="4"/>
  <c r="M3018" i="4"/>
  <c r="K3018" i="4"/>
  <c r="S3017" i="4"/>
  <c r="R3017" i="4"/>
  <c r="N3017" i="4"/>
  <c r="M3017" i="4"/>
  <c r="K3017" i="4"/>
  <c r="S3016" i="4"/>
  <c r="R3016" i="4"/>
  <c r="N3016" i="4"/>
  <c r="B3016" i="4" s="1"/>
  <c r="C3016" i="4" s="1"/>
  <c r="M3016" i="4"/>
  <c r="K3016" i="4"/>
  <c r="S3015" i="4"/>
  <c r="R3015" i="4"/>
  <c r="N3015" i="4"/>
  <c r="M3015" i="4"/>
  <c r="K3015" i="4"/>
  <c r="S3014" i="4"/>
  <c r="R3014" i="4"/>
  <c r="N3014" i="4"/>
  <c r="M3014" i="4"/>
  <c r="K3014" i="4"/>
  <c r="S3013" i="4"/>
  <c r="R3013" i="4"/>
  <c r="N3013" i="4"/>
  <c r="B3013" i="4" s="1"/>
  <c r="C3013" i="4" s="1"/>
  <c r="M3013" i="4"/>
  <c r="K3013" i="4"/>
  <c r="H3013" i="4" s="1"/>
  <c r="Z3013" i="4" s="1"/>
  <c r="K3009" i="4"/>
  <c r="B3203" i="4"/>
  <c r="C3203" i="4" s="1"/>
  <c r="B3202" i="4"/>
  <c r="C3202" i="4" s="1"/>
  <c r="B3195" i="4"/>
  <c r="C3195" i="4" s="1"/>
  <c r="B3191" i="4"/>
  <c r="C3191" i="4" s="1"/>
  <c r="B3179" i="4"/>
  <c r="C3179" i="4" s="1"/>
  <c r="B3175" i="4"/>
  <c r="C3175" i="4" s="1"/>
  <c r="B3167" i="4"/>
  <c r="C3167" i="4" s="1"/>
  <c r="B3163" i="4"/>
  <c r="C3163" i="4" s="1"/>
  <c r="B3161" i="4"/>
  <c r="C3161" i="4" s="1"/>
  <c r="B3155" i="4"/>
  <c r="C3155" i="4" s="1"/>
  <c r="B3149" i="4"/>
  <c r="C3149" i="4" s="1"/>
  <c r="B3131" i="4"/>
  <c r="C3131" i="4" s="1"/>
  <c r="B3127" i="4"/>
  <c r="C3127" i="4" s="1"/>
  <c r="B3111" i="4"/>
  <c r="C3111" i="4" s="1"/>
  <c r="B3107" i="4"/>
  <c r="C3107" i="4" s="1"/>
  <c r="B3105" i="4"/>
  <c r="C3105" i="4" s="1"/>
  <c r="B3099" i="4"/>
  <c r="C3099" i="4" s="1"/>
  <c r="B3097" i="4"/>
  <c r="C3097" i="4" s="1"/>
  <c r="B3083" i="4"/>
  <c r="C3083" i="4" s="1"/>
  <c r="B3071" i="4"/>
  <c r="C3071" i="4" s="1"/>
  <c r="B3067" i="4"/>
  <c r="C3067" i="4" s="1"/>
  <c r="B3051" i="4"/>
  <c r="C3051" i="4" s="1"/>
  <c r="B3047" i="4"/>
  <c r="C3047" i="4" s="1"/>
  <c r="B3035" i="4"/>
  <c r="C3035" i="4" s="1"/>
  <c r="B3031" i="4"/>
  <c r="C3031" i="4" s="1"/>
  <c r="B3018" i="4" l="1"/>
  <c r="C3018" i="4" s="1"/>
  <c r="B3025" i="4"/>
  <c r="C3025" i="4" s="1"/>
  <c r="B3022" i="4"/>
  <c r="C3022" i="4" s="1"/>
  <c r="H3014" i="4"/>
  <c r="B3024" i="4"/>
  <c r="C3024" i="4" s="1"/>
  <c r="B3226" i="4"/>
  <c r="C3226" i="4" s="1"/>
  <c r="B3227" i="4"/>
  <c r="C3227" i="4" s="1"/>
  <c r="B3223" i="4"/>
  <c r="C3223" i="4" s="1"/>
  <c r="B3222" i="4"/>
  <c r="C3222" i="4" s="1"/>
  <c r="B3221" i="4"/>
  <c r="C3221" i="4" s="1"/>
  <c r="B3225" i="4"/>
  <c r="C3225" i="4" s="1"/>
  <c r="B3220" i="4"/>
  <c r="C3220" i="4" s="1"/>
  <c r="B3224" i="4"/>
  <c r="C3224" i="4" s="1"/>
  <c r="H3021" i="4"/>
  <c r="B3014" i="4"/>
  <c r="C3014" i="4" s="1"/>
  <c r="B3017" i="4"/>
  <c r="C3017" i="4" s="1"/>
  <c r="E10" i="27"/>
  <c r="B3015" i="4"/>
  <c r="C3015" i="4" s="1"/>
  <c r="B3021" i="4"/>
  <c r="C3021" i="4" s="1"/>
  <c r="B3019" i="4"/>
  <c r="C3019" i="4" s="1"/>
  <c r="E11" i="27"/>
  <c r="E7" i="27"/>
  <c r="E8" i="27"/>
  <c r="B22" i="1"/>
  <c r="H3022" i="4" l="1"/>
  <c r="Z3021" i="4"/>
  <c r="H3015" i="4"/>
  <c r="Z3014" i="4"/>
  <c r="B2" i="38"/>
  <c r="H3016" i="4" l="1"/>
  <c r="Z3015" i="4"/>
  <c r="H3023" i="4"/>
  <c r="Z3022" i="4"/>
  <c r="F499" i="4"/>
  <c r="G499" i="4" s="1"/>
  <c r="F498" i="4"/>
  <c r="G498" i="4" s="1"/>
  <c r="F497" i="4"/>
  <c r="G497" i="4" s="1"/>
  <c r="F496" i="4"/>
  <c r="G496" i="4" s="1"/>
  <c r="F495" i="4"/>
  <c r="G495" i="4" s="1"/>
  <c r="F494" i="4"/>
  <c r="G494" i="4" s="1"/>
  <c r="F493" i="4"/>
  <c r="G493" i="4" s="1"/>
  <c r="F492" i="4"/>
  <c r="G492" i="4" s="1"/>
  <c r="F491" i="4"/>
  <c r="G491" i="4" s="1"/>
  <c r="F490" i="4"/>
  <c r="G490" i="4" s="1"/>
  <c r="F489" i="4"/>
  <c r="G489" i="4" s="1"/>
  <c r="F488" i="4"/>
  <c r="G488" i="4" s="1"/>
  <c r="F487" i="4"/>
  <c r="G487" i="4" s="1"/>
  <c r="F486" i="4"/>
  <c r="G486" i="4" s="1"/>
  <c r="F485" i="4"/>
  <c r="G485" i="4" s="1"/>
  <c r="F484" i="4"/>
  <c r="G484" i="4" s="1"/>
  <c r="F483" i="4"/>
  <c r="G483" i="4" s="1"/>
  <c r="F482" i="4"/>
  <c r="G482" i="4" s="1"/>
  <c r="F481" i="4"/>
  <c r="G481" i="4" s="1"/>
  <c r="F480" i="4"/>
  <c r="G480" i="4" s="1"/>
  <c r="F479" i="4"/>
  <c r="G479" i="4" s="1"/>
  <c r="F478" i="4"/>
  <c r="G478" i="4" s="1"/>
  <c r="F477" i="4"/>
  <c r="G477" i="4" s="1"/>
  <c r="F476" i="4"/>
  <c r="G476" i="4" s="1"/>
  <c r="F475" i="4"/>
  <c r="G475" i="4" s="1"/>
  <c r="F474" i="4"/>
  <c r="G474" i="4" s="1"/>
  <c r="F473" i="4"/>
  <c r="G473" i="4" s="1"/>
  <c r="F472" i="4"/>
  <c r="G472" i="4" s="1"/>
  <c r="F471" i="4"/>
  <c r="G471" i="4" s="1"/>
  <c r="F470" i="4"/>
  <c r="G470" i="4" s="1"/>
  <c r="F469" i="4"/>
  <c r="G469" i="4" s="1"/>
  <c r="F468" i="4"/>
  <c r="G468" i="4" s="1"/>
  <c r="F467" i="4"/>
  <c r="G467" i="4" s="1"/>
  <c r="F466" i="4"/>
  <c r="G466" i="4" s="1"/>
  <c r="F465" i="4"/>
  <c r="G465" i="4" s="1"/>
  <c r="F464" i="4"/>
  <c r="G464" i="4" s="1"/>
  <c r="F463" i="4"/>
  <c r="G463" i="4" s="1"/>
  <c r="F462" i="4"/>
  <c r="G462" i="4" s="1"/>
  <c r="F461" i="4"/>
  <c r="G461" i="4" s="1"/>
  <c r="F460" i="4"/>
  <c r="G460" i="4" s="1"/>
  <c r="F459" i="4"/>
  <c r="G459" i="4" s="1"/>
  <c r="F458" i="4"/>
  <c r="G458" i="4" s="1"/>
  <c r="F457" i="4"/>
  <c r="G457" i="4" s="1"/>
  <c r="F456" i="4"/>
  <c r="G456" i="4" s="1"/>
  <c r="F455" i="4"/>
  <c r="G455" i="4" s="1"/>
  <c r="F454" i="4"/>
  <c r="G454" i="4" s="1"/>
  <c r="F453" i="4"/>
  <c r="G453" i="4" s="1"/>
  <c r="F452" i="4"/>
  <c r="G452" i="4" s="1"/>
  <c r="F451" i="4"/>
  <c r="G451" i="4" s="1"/>
  <c r="F450" i="4"/>
  <c r="G450" i="4" s="1"/>
  <c r="F449" i="4"/>
  <c r="G449" i="4" s="1"/>
  <c r="F448" i="4"/>
  <c r="G448" i="4" s="1"/>
  <c r="F447" i="4"/>
  <c r="G447" i="4" s="1"/>
  <c r="F446" i="4"/>
  <c r="G446" i="4" s="1"/>
  <c r="F445" i="4"/>
  <c r="G445" i="4" s="1"/>
  <c r="F444" i="4"/>
  <c r="G444" i="4" s="1"/>
  <c r="F443" i="4"/>
  <c r="G443" i="4" s="1"/>
  <c r="F442" i="4"/>
  <c r="G442" i="4" s="1"/>
  <c r="F441" i="4"/>
  <c r="G441" i="4" s="1"/>
  <c r="F440" i="4"/>
  <c r="G440" i="4" s="1"/>
  <c r="F439" i="4"/>
  <c r="G439" i="4" s="1"/>
  <c r="F438" i="4"/>
  <c r="G438" i="4" s="1"/>
  <c r="F437" i="4"/>
  <c r="G437" i="4" s="1"/>
  <c r="F436" i="4"/>
  <c r="G436" i="4" s="1"/>
  <c r="F435" i="4"/>
  <c r="G435" i="4" s="1"/>
  <c r="F434" i="4"/>
  <c r="G434" i="4" s="1"/>
  <c r="F433" i="4"/>
  <c r="G433" i="4" s="1"/>
  <c r="F432" i="4"/>
  <c r="G432" i="4" s="1"/>
  <c r="F431" i="4"/>
  <c r="G431" i="4" s="1"/>
  <c r="F430" i="4"/>
  <c r="G430" i="4" s="1"/>
  <c r="F429" i="4"/>
  <c r="G429" i="4" s="1"/>
  <c r="F428" i="4"/>
  <c r="G428" i="4" s="1"/>
  <c r="F427" i="4"/>
  <c r="G427" i="4" s="1"/>
  <c r="F426" i="4"/>
  <c r="G426" i="4" s="1"/>
  <c r="F425" i="4"/>
  <c r="G425" i="4" s="1"/>
  <c r="F424" i="4"/>
  <c r="G424" i="4" s="1"/>
  <c r="F423" i="4"/>
  <c r="G423" i="4" s="1"/>
  <c r="F422" i="4"/>
  <c r="G422" i="4" s="1"/>
  <c r="F421" i="4"/>
  <c r="G421" i="4" s="1"/>
  <c r="F420" i="4"/>
  <c r="G420" i="4" s="1"/>
  <c r="F419" i="4"/>
  <c r="G419" i="4" s="1"/>
  <c r="F418" i="4"/>
  <c r="G418" i="4" s="1"/>
  <c r="F417" i="4"/>
  <c r="G417" i="4" s="1"/>
  <c r="F416" i="4"/>
  <c r="G416" i="4" s="1"/>
  <c r="F415" i="4"/>
  <c r="G415" i="4" s="1"/>
  <c r="F414" i="4"/>
  <c r="G414" i="4" s="1"/>
  <c r="F413" i="4"/>
  <c r="G413" i="4" s="1"/>
  <c r="F412" i="4"/>
  <c r="G412" i="4" s="1"/>
  <c r="F411" i="4"/>
  <c r="G411" i="4" s="1"/>
  <c r="F410" i="4"/>
  <c r="G410" i="4" s="1"/>
  <c r="F409" i="4"/>
  <c r="G409" i="4" s="1"/>
  <c r="F408" i="4"/>
  <c r="G408" i="4" s="1"/>
  <c r="F407" i="4"/>
  <c r="G407" i="4" s="1"/>
  <c r="F406" i="4"/>
  <c r="G406" i="4" s="1"/>
  <c r="F405" i="4"/>
  <c r="G405" i="4" s="1"/>
  <c r="F404" i="4"/>
  <c r="G404" i="4" s="1"/>
  <c r="F403" i="4"/>
  <c r="G403" i="4" s="1"/>
  <c r="F402" i="4"/>
  <c r="G402" i="4" s="1"/>
  <c r="F401" i="4"/>
  <c r="G401" i="4" s="1"/>
  <c r="F400" i="4"/>
  <c r="G400" i="4" s="1"/>
  <c r="F399" i="4"/>
  <c r="G399" i="4" s="1"/>
  <c r="F398" i="4"/>
  <c r="G398" i="4" s="1"/>
  <c r="F397" i="4"/>
  <c r="G397" i="4" s="1"/>
  <c r="F396" i="4"/>
  <c r="G396" i="4" s="1"/>
  <c r="F395" i="4"/>
  <c r="G395" i="4" s="1"/>
  <c r="F394" i="4"/>
  <c r="G394" i="4" s="1"/>
  <c r="F393" i="4"/>
  <c r="G393" i="4" s="1"/>
  <c r="F392" i="4"/>
  <c r="G392" i="4" s="1"/>
  <c r="F391" i="4"/>
  <c r="G391" i="4" s="1"/>
  <c r="F390" i="4"/>
  <c r="G390" i="4" s="1"/>
  <c r="F389" i="4"/>
  <c r="G389" i="4" s="1"/>
  <c r="F388" i="4"/>
  <c r="G388" i="4" s="1"/>
  <c r="F387" i="4"/>
  <c r="G387" i="4" s="1"/>
  <c r="F386" i="4"/>
  <c r="G386" i="4" s="1"/>
  <c r="F385" i="4"/>
  <c r="G385" i="4" s="1"/>
  <c r="F384" i="4"/>
  <c r="G384" i="4" s="1"/>
  <c r="F383" i="4"/>
  <c r="G383" i="4" s="1"/>
  <c r="F382" i="4"/>
  <c r="G382" i="4" s="1"/>
  <c r="F381" i="4"/>
  <c r="G381" i="4" s="1"/>
  <c r="F380" i="4"/>
  <c r="G380" i="4" s="1"/>
  <c r="F379" i="4"/>
  <c r="G379" i="4" s="1"/>
  <c r="F378" i="4"/>
  <c r="G378" i="4" s="1"/>
  <c r="F377" i="4"/>
  <c r="G377" i="4" s="1"/>
  <c r="F376" i="4"/>
  <c r="G376" i="4" s="1"/>
  <c r="F375" i="4"/>
  <c r="G375" i="4" s="1"/>
  <c r="F374" i="4"/>
  <c r="G374" i="4" s="1"/>
  <c r="F373" i="4"/>
  <c r="G373" i="4" s="1"/>
  <c r="F372" i="4"/>
  <c r="G372" i="4" s="1"/>
  <c r="F371" i="4"/>
  <c r="G371" i="4" s="1"/>
  <c r="F370" i="4"/>
  <c r="G370" i="4" s="1"/>
  <c r="F369" i="4"/>
  <c r="G369" i="4" s="1"/>
  <c r="F368" i="4"/>
  <c r="G368" i="4" s="1"/>
  <c r="F367" i="4"/>
  <c r="G367" i="4" s="1"/>
  <c r="F366" i="4"/>
  <c r="G366" i="4" s="1"/>
  <c r="F365" i="4"/>
  <c r="G365" i="4" s="1"/>
  <c r="F364" i="4"/>
  <c r="G364" i="4" s="1"/>
  <c r="F363" i="4"/>
  <c r="G363" i="4" s="1"/>
  <c r="F362" i="4"/>
  <c r="G362" i="4" s="1"/>
  <c r="F361" i="4"/>
  <c r="G361" i="4" s="1"/>
  <c r="F360" i="4"/>
  <c r="G360" i="4" s="1"/>
  <c r="F359" i="4"/>
  <c r="G359" i="4" s="1"/>
  <c r="F358" i="4"/>
  <c r="G358" i="4" s="1"/>
  <c r="F357" i="4"/>
  <c r="G357" i="4" s="1"/>
  <c r="F356" i="4"/>
  <c r="G356" i="4" s="1"/>
  <c r="F355" i="4"/>
  <c r="G355" i="4" s="1"/>
  <c r="F354" i="4"/>
  <c r="G354" i="4" s="1"/>
  <c r="F353" i="4"/>
  <c r="G353" i="4" s="1"/>
  <c r="F352" i="4"/>
  <c r="G352" i="4" s="1"/>
  <c r="F351" i="4"/>
  <c r="G351" i="4" s="1"/>
  <c r="F350" i="4"/>
  <c r="G350" i="4" s="1"/>
  <c r="F349" i="4"/>
  <c r="G349" i="4" s="1"/>
  <c r="F348" i="4"/>
  <c r="G348" i="4" s="1"/>
  <c r="F347" i="4"/>
  <c r="G347" i="4" s="1"/>
  <c r="F346" i="4"/>
  <c r="G346" i="4" s="1"/>
  <c r="F345" i="4"/>
  <c r="G345" i="4" s="1"/>
  <c r="F344" i="4"/>
  <c r="G344" i="4" s="1"/>
  <c r="F343" i="4"/>
  <c r="G343" i="4" s="1"/>
  <c r="F342" i="4"/>
  <c r="G342" i="4" s="1"/>
  <c r="F341" i="4"/>
  <c r="G341" i="4" s="1"/>
  <c r="F340" i="4"/>
  <c r="G340" i="4" s="1"/>
  <c r="F339" i="4"/>
  <c r="G339" i="4" s="1"/>
  <c r="F338" i="4"/>
  <c r="G338" i="4" s="1"/>
  <c r="F337" i="4"/>
  <c r="G337" i="4" s="1"/>
  <c r="F336" i="4"/>
  <c r="G336" i="4" s="1"/>
  <c r="F335" i="4"/>
  <c r="G335" i="4" s="1"/>
  <c r="F334" i="4"/>
  <c r="G334" i="4" s="1"/>
  <c r="F333" i="4"/>
  <c r="G333" i="4" s="1"/>
  <c r="F332" i="4"/>
  <c r="G332" i="4" s="1"/>
  <c r="F331" i="4"/>
  <c r="G331" i="4" s="1"/>
  <c r="F330" i="4"/>
  <c r="G330" i="4" s="1"/>
  <c r="F329" i="4"/>
  <c r="G329" i="4" s="1"/>
  <c r="F328" i="4"/>
  <c r="G328" i="4" s="1"/>
  <c r="F327" i="4"/>
  <c r="G327" i="4" s="1"/>
  <c r="F326" i="4"/>
  <c r="G326" i="4" s="1"/>
  <c r="F325" i="4"/>
  <c r="G325" i="4" s="1"/>
  <c r="F324" i="4"/>
  <c r="G324" i="4" s="1"/>
  <c r="F323" i="4"/>
  <c r="G323" i="4" s="1"/>
  <c r="F322" i="4"/>
  <c r="G322" i="4" s="1"/>
  <c r="F321" i="4"/>
  <c r="G321" i="4" s="1"/>
  <c r="F320" i="4"/>
  <c r="G320" i="4" s="1"/>
  <c r="F319" i="4"/>
  <c r="G319" i="4" s="1"/>
  <c r="F318" i="4"/>
  <c r="G318" i="4" s="1"/>
  <c r="F317" i="4"/>
  <c r="G317" i="4" s="1"/>
  <c r="F316" i="4"/>
  <c r="G316" i="4" s="1"/>
  <c r="F315" i="4"/>
  <c r="G315" i="4" s="1"/>
  <c r="F314" i="4"/>
  <c r="G314" i="4" s="1"/>
  <c r="F313" i="4"/>
  <c r="G313" i="4" s="1"/>
  <c r="F312" i="4"/>
  <c r="G312" i="4" s="1"/>
  <c r="F311" i="4"/>
  <c r="G311" i="4" s="1"/>
  <c r="F310" i="4"/>
  <c r="G310" i="4" s="1"/>
  <c r="F309" i="4"/>
  <c r="G309" i="4" s="1"/>
  <c r="F308" i="4"/>
  <c r="G308" i="4" s="1"/>
  <c r="F307" i="4"/>
  <c r="G307" i="4" s="1"/>
  <c r="F306" i="4"/>
  <c r="G306" i="4" s="1"/>
  <c r="F305" i="4"/>
  <c r="G305" i="4" s="1"/>
  <c r="F304" i="4"/>
  <c r="G304" i="4" s="1"/>
  <c r="F303" i="4"/>
  <c r="G303" i="4" s="1"/>
  <c r="F302" i="4"/>
  <c r="G302" i="4" s="1"/>
  <c r="F301" i="4"/>
  <c r="G301" i="4" s="1"/>
  <c r="F300" i="4"/>
  <c r="G300" i="4" s="1"/>
  <c r="F299" i="4"/>
  <c r="G299" i="4" s="1"/>
  <c r="F298" i="4"/>
  <c r="G298" i="4" s="1"/>
  <c r="F297" i="4"/>
  <c r="G297" i="4" s="1"/>
  <c r="F296" i="4"/>
  <c r="G296" i="4" s="1"/>
  <c r="F295" i="4"/>
  <c r="G295" i="4" s="1"/>
  <c r="F294" i="4"/>
  <c r="G294" i="4" s="1"/>
  <c r="F293" i="4"/>
  <c r="G293" i="4" s="1"/>
  <c r="F292" i="4"/>
  <c r="G292" i="4" s="1"/>
  <c r="F291" i="4"/>
  <c r="G291" i="4" s="1"/>
  <c r="F290" i="4"/>
  <c r="G290" i="4" s="1"/>
  <c r="F289" i="4"/>
  <c r="G289" i="4" s="1"/>
  <c r="F288" i="4"/>
  <c r="G288" i="4" s="1"/>
  <c r="F287" i="4"/>
  <c r="G287" i="4" s="1"/>
  <c r="F286" i="4"/>
  <c r="G286" i="4" s="1"/>
  <c r="F285" i="4"/>
  <c r="G285" i="4" s="1"/>
  <c r="F284" i="4"/>
  <c r="G284" i="4" s="1"/>
  <c r="F283" i="4"/>
  <c r="G283" i="4" s="1"/>
  <c r="F282" i="4"/>
  <c r="G282" i="4" s="1"/>
  <c r="F281" i="4"/>
  <c r="G281" i="4" s="1"/>
  <c r="F280" i="4"/>
  <c r="G280" i="4" s="1"/>
  <c r="F279" i="4"/>
  <c r="G279" i="4" s="1"/>
  <c r="F278" i="4"/>
  <c r="G278" i="4" s="1"/>
  <c r="F277" i="4"/>
  <c r="G277" i="4" s="1"/>
  <c r="F276" i="4"/>
  <c r="G276" i="4" s="1"/>
  <c r="F275" i="4"/>
  <c r="G275" i="4" s="1"/>
  <c r="F274" i="4"/>
  <c r="G274" i="4" s="1"/>
  <c r="F273" i="4"/>
  <c r="G273" i="4" s="1"/>
  <c r="F272" i="4"/>
  <c r="G272" i="4" s="1"/>
  <c r="F271" i="4"/>
  <c r="G271" i="4" s="1"/>
  <c r="F270" i="4"/>
  <c r="G270" i="4" s="1"/>
  <c r="F269" i="4"/>
  <c r="G269" i="4" s="1"/>
  <c r="F268" i="4"/>
  <c r="G268" i="4" s="1"/>
  <c r="F267" i="4"/>
  <c r="G267" i="4" s="1"/>
  <c r="F266" i="4"/>
  <c r="G266" i="4" s="1"/>
  <c r="F265" i="4"/>
  <c r="G265" i="4" s="1"/>
  <c r="F264" i="4"/>
  <c r="G264" i="4" s="1"/>
  <c r="F263" i="4"/>
  <c r="G263" i="4" s="1"/>
  <c r="F262" i="4"/>
  <c r="G262" i="4" s="1"/>
  <c r="F261" i="4"/>
  <c r="G261" i="4" s="1"/>
  <c r="F260" i="4"/>
  <c r="G260" i="4" s="1"/>
  <c r="F259" i="4"/>
  <c r="G259" i="4" s="1"/>
  <c r="F258" i="4"/>
  <c r="G258" i="4" s="1"/>
  <c r="F257" i="4"/>
  <c r="G257" i="4" s="1"/>
  <c r="F256" i="4"/>
  <c r="G256" i="4" s="1"/>
  <c r="F255" i="4"/>
  <c r="G255" i="4" s="1"/>
  <c r="F254" i="4"/>
  <c r="G254" i="4" s="1"/>
  <c r="F253" i="4"/>
  <c r="G253" i="4" s="1"/>
  <c r="F252" i="4"/>
  <c r="G252" i="4" s="1"/>
  <c r="F251" i="4"/>
  <c r="G251" i="4" s="1"/>
  <c r="F250" i="4"/>
  <c r="G250" i="4" s="1"/>
  <c r="F249" i="4"/>
  <c r="G249" i="4" s="1"/>
  <c r="F248" i="4"/>
  <c r="G248" i="4" s="1"/>
  <c r="F247" i="4"/>
  <c r="G247" i="4" s="1"/>
  <c r="F246" i="4"/>
  <c r="G246" i="4" s="1"/>
  <c r="F245" i="4"/>
  <c r="G245" i="4" s="1"/>
  <c r="F244" i="4"/>
  <c r="G244" i="4" s="1"/>
  <c r="F243" i="4"/>
  <c r="G243" i="4" s="1"/>
  <c r="F242" i="4"/>
  <c r="G242" i="4" s="1"/>
  <c r="F241" i="4"/>
  <c r="G241" i="4" s="1"/>
  <c r="F240" i="4"/>
  <c r="G240" i="4" s="1"/>
  <c r="F239" i="4"/>
  <c r="G239" i="4" s="1"/>
  <c r="F238" i="4"/>
  <c r="G238" i="4" s="1"/>
  <c r="F237" i="4"/>
  <c r="G237" i="4" s="1"/>
  <c r="F236" i="4"/>
  <c r="G236" i="4" s="1"/>
  <c r="F235" i="4"/>
  <c r="G235" i="4" s="1"/>
  <c r="F234" i="4"/>
  <c r="G234" i="4" s="1"/>
  <c r="F233" i="4"/>
  <c r="G233" i="4" s="1"/>
  <c r="F232" i="4"/>
  <c r="G232" i="4" s="1"/>
  <c r="F231" i="4"/>
  <c r="G231" i="4" s="1"/>
  <c r="F230" i="4"/>
  <c r="G230" i="4" s="1"/>
  <c r="F229" i="4"/>
  <c r="G229" i="4" s="1"/>
  <c r="F228" i="4"/>
  <c r="G228" i="4" s="1"/>
  <c r="F227" i="4"/>
  <c r="G227" i="4" s="1"/>
  <c r="F226" i="4"/>
  <c r="G226" i="4" s="1"/>
  <c r="F225" i="4"/>
  <c r="G225" i="4" s="1"/>
  <c r="F224" i="4"/>
  <c r="G224" i="4" s="1"/>
  <c r="F223" i="4"/>
  <c r="G223" i="4" s="1"/>
  <c r="F222" i="4"/>
  <c r="G222" i="4" s="1"/>
  <c r="F221" i="4"/>
  <c r="G221" i="4" s="1"/>
  <c r="F220" i="4"/>
  <c r="G220" i="4" s="1"/>
  <c r="F219" i="4"/>
  <c r="G219" i="4" s="1"/>
  <c r="F218" i="4"/>
  <c r="G218" i="4" s="1"/>
  <c r="F217" i="4"/>
  <c r="G217" i="4" s="1"/>
  <c r="F216" i="4"/>
  <c r="G216" i="4" s="1"/>
  <c r="F215" i="4"/>
  <c r="G215" i="4" s="1"/>
  <c r="F214" i="4"/>
  <c r="G214" i="4" s="1"/>
  <c r="F213" i="4"/>
  <c r="G213" i="4" s="1"/>
  <c r="F212" i="4"/>
  <c r="G212" i="4" s="1"/>
  <c r="F211" i="4"/>
  <c r="G211" i="4" s="1"/>
  <c r="F210" i="4"/>
  <c r="G210" i="4" s="1"/>
  <c r="F209" i="4"/>
  <c r="G209" i="4" s="1"/>
  <c r="F208" i="4"/>
  <c r="G208" i="4" s="1"/>
  <c r="F207" i="4"/>
  <c r="G207" i="4" s="1"/>
  <c r="F206" i="4"/>
  <c r="G206" i="4" s="1"/>
  <c r="F205" i="4"/>
  <c r="G205" i="4" s="1"/>
  <c r="F204" i="4"/>
  <c r="G204" i="4" s="1"/>
  <c r="F203" i="4"/>
  <c r="G203" i="4" s="1"/>
  <c r="F202" i="4"/>
  <c r="G202" i="4" s="1"/>
  <c r="F201" i="4"/>
  <c r="G201" i="4" s="1"/>
  <c r="F200" i="4"/>
  <c r="G200" i="4" s="1"/>
  <c r="F199" i="4"/>
  <c r="G199" i="4" s="1"/>
  <c r="F198" i="4"/>
  <c r="G198" i="4" s="1"/>
  <c r="F197" i="4"/>
  <c r="G197" i="4" s="1"/>
  <c r="F196" i="4"/>
  <c r="G196" i="4" s="1"/>
  <c r="F195" i="4"/>
  <c r="G195" i="4" s="1"/>
  <c r="F194" i="4"/>
  <c r="G194" i="4" s="1"/>
  <c r="F193" i="4"/>
  <c r="G193" i="4" s="1"/>
  <c r="F192" i="4"/>
  <c r="G192" i="4" s="1"/>
  <c r="F191" i="4"/>
  <c r="G191" i="4" s="1"/>
  <c r="F190" i="4"/>
  <c r="G190" i="4" s="1"/>
  <c r="F189" i="4"/>
  <c r="G189" i="4" s="1"/>
  <c r="F188" i="4"/>
  <c r="G188" i="4" s="1"/>
  <c r="F187" i="4"/>
  <c r="G187" i="4" s="1"/>
  <c r="F186" i="4"/>
  <c r="G186" i="4" s="1"/>
  <c r="F185" i="4"/>
  <c r="G185" i="4" s="1"/>
  <c r="F184" i="4"/>
  <c r="G184" i="4" s="1"/>
  <c r="F183" i="4"/>
  <c r="G183" i="4" s="1"/>
  <c r="F182" i="4"/>
  <c r="G182" i="4" s="1"/>
  <c r="F181" i="4"/>
  <c r="G181" i="4" s="1"/>
  <c r="F180" i="4"/>
  <c r="G180" i="4" s="1"/>
  <c r="F179" i="4"/>
  <c r="G179" i="4" s="1"/>
  <c r="F178" i="4"/>
  <c r="G178" i="4" s="1"/>
  <c r="F177" i="4"/>
  <c r="G177" i="4" s="1"/>
  <c r="F176" i="4"/>
  <c r="G176" i="4" s="1"/>
  <c r="F175" i="4"/>
  <c r="G175" i="4" s="1"/>
  <c r="F174" i="4"/>
  <c r="G174" i="4" s="1"/>
  <c r="F173" i="4"/>
  <c r="G173" i="4" s="1"/>
  <c r="F172" i="4"/>
  <c r="G172" i="4" s="1"/>
  <c r="F171" i="4"/>
  <c r="G171" i="4" s="1"/>
  <c r="F170" i="4"/>
  <c r="G170" i="4" s="1"/>
  <c r="F169" i="4"/>
  <c r="G169" i="4" s="1"/>
  <c r="F168" i="4"/>
  <c r="G168" i="4" s="1"/>
  <c r="F167" i="4"/>
  <c r="G167" i="4" s="1"/>
  <c r="F166" i="4"/>
  <c r="G166" i="4" s="1"/>
  <c r="F165" i="4"/>
  <c r="G165" i="4" s="1"/>
  <c r="F164" i="4"/>
  <c r="G164" i="4" s="1"/>
  <c r="F163" i="4"/>
  <c r="G163" i="4" s="1"/>
  <c r="F162" i="4"/>
  <c r="G162" i="4" s="1"/>
  <c r="F161" i="4"/>
  <c r="G161" i="4" s="1"/>
  <c r="F160" i="4"/>
  <c r="G160" i="4" s="1"/>
  <c r="F159" i="4"/>
  <c r="G159" i="4" s="1"/>
  <c r="F158" i="4"/>
  <c r="G158" i="4" s="1"/>
  <c r="F157" i="4"/>
  <c r="G157" i="4" s="1"/>
  <c r="F156" i="4"/>
  <c r="G156" i="4" s="1"/>
  <c r="F155" i="4"/>
  <c r="G155" i="4" s="1"/>
  <c r="F154" i="4"/>
  <c r="G154" i="4" s="1"/>
  <c r="F153" i="4"/>
  <c r="G153" i="4" s="1"/>
  <c r="F152" i="4"/>
  <c r="G152" i="4" s="1"/>
  <c r="F151" i="4"/>
  <c r="G151" i="4" s="1"/>
  <c r="F150" i="4"/>
  <c r="G150" i="4" s="1"/>
  <c r="F149" i="4"/>
  <c r="G149" i="4" s="1"/>
  <c r="F148" i="4"/>
  <c r="G148" i="4" s="1"/>
  <c r="F147" i="4"/>
  <c r="G147" i="4" s="1"/>
  <c r="F146" i="4"/>
  <c r="G146" i="4" s="1"/>
  <c r="F145" i="4"/>
  <c r="G145" i="4" s="1"/>
  <c r="F144" i="4"/>
  <c r="G144" i="4" s="1"/>
  <c r="F143" i="4"/>
  <c r="G143" i="4" s="1"/>
  <c r="F142" i="4"/>
  <c r="G142" i="4" s="1"/>
  <c r="F141" i="4"/>
  <c r="G141" i="4" s="1"/>
  <c r="F140" i="4"/>
  <c r="G140" i="4" s="1"/>
  <c r="F139" i="4"/>
  <c r="G139" i="4" s="1"/>
  <c r="F138" i="4"/>
  <c r="G138" i="4" s="1"/>
  <c r="F137" i="4"/>
  <c r="G137" i="4" s="1"/>
  <c r="F136" i="4"/>
  <c r="G136" i="4" s="1"/>
  <c r="F135" i="4"/>
  <c r="G135" i="4" s="1"/>
  <c r="F134" i="4"/>
  <c r="G134" i="4" s="1"/>
  <c r="F133" i="4"/>
  <c r="G133" i="4" s="1"/>
  <c r="F132" i="4"/>
  <c r="G132" i="4" s="1"/>
  <c r="F131" i="4"/>
  <c r="G131" i="4" s="1"/>
  <c r="F130" i="4"/>
  <c r="G130" i="4" s="1"/>
  <c r="F129" i="4"/>
  <c r="G129" i="4" s="1"/>
  <c r="F128" i="4"/>
  <c r="G128" i="4" s="1"/>
  <c r="F127" i="4"/>
  <c r="G127" i="4" s="1"/>
  <c r="F126" i="4"/>
  <c r="G126" i="4" s="1"/>
  <c r="F125" i="4"/>
  <c r="G125" i="4" s="1"/>
  <c r="F124" i="4"/>
  <c r="G124" i="4" s="1"/>
  <c r="F123" i="4"/>
  <c r="G123" i="4" s="1"/>
  <c r="F122" i="4"/>
  <c r="G122" i="4" s="1"/>
  <c r="F121" i="4"/>
  <c r="G121" i="4" s="1"/>
  <c r="F120" i="4"/>
  <c r="G120" i="4" s="1"/>
  <c r="F119" i="4"/>
  <c r="G119" i="4" s="1"/>
  <c r="F118" i="4"/>
  <c r="G118" i="4" s="1"/>
  <c r="F117" i="4"/>
  <c r="G117" i="4" s="1"/>
  <c r="F116" i="4"/>
  <c r="G116" i="4" s="1"/>
  <c r="F115" i="4"/>
  <c r="G115" i="4" s="1"/>
  <c r="F114" i="4"/>
  <c r="G114" i="4" s="1"/>
  <c r="F113" i="4"/>
  <c r="G113" i="4" s="1"/>
  <c r="F112" i="4"/>
  <c r="G112" i="4" s="1"/>
  <c r="F111" i="4"/>
  <c r="G111" i="4" s="1"/>
  <c r="F110" i="4"/>
  <c r="G110" i="4" s="1"/>
  <c r="F109" i="4"/>
  <c r="G109" i="4" s="1"/>
  <c r="F108" i="4"/>
  <c r="G108" i="4" s="1"/>
  <c r="F107" i="4"/>
  <c r="G107" i="4" s="1"/>
  <c r="F106" i="4"/>
  <c r="G106" i="4" s="1"/>
  <c r="F105" i="4"/>
  <c r="G105" i="4" s="1"/>
  <c r="F104" i="4"/>
  <c r="G104" i="4" s="1"/>
  <c r="F103" i="4"/>
  <c r="G103" i="4" s="1"/>
  <c r="F102" i="4"/>
  <c r="G102" i="4" s="1"/>
  <c r="F101" i="4"/>
  <c r="G101" i="4" s="1"/>
  <c r="F100" i="4"/>
  <c r="G100" i="4" s="1"/>
  <c r="F99" i="4"/>
  <c r="G99" i="4" s="1"/>
  <c r="F98" i="4"/>
  <c r="G98" i="4" s="1"/>
  <c r="F97" i="4"/>
  <c r="G97" i="4" s="1"/>
  <c r="F96" i="4"/>
  <c r="G96" i="4" s="1"/>
  <c r="F95" i="4"/>
  <c r="G95" i="4" s="1"/>
  <c r="F94" i="4"/>
  <c r="G94" i="4" s="1"/>
  <c r="F93" i="4"/>
  <c r="G93" i="4" s="1"/>
  <c r="F92" i="4"/>
  <c r="G92" i="4" s="1"/>
  <c r="F91" i="4"/>
  <c r="G91" i="4" s="1"/>
  <c r="F90" i="4"/>
  <c r="G90" i="4" s="1"/>
  <c r="F89" i="4"/>
  <c r="G89" i="4" s="1"/>
  <c r="F88" i="4"/>
  <c r="G88" i="4" s="1"/>
  <c r="F87" i="4"/>
  <c r="G87" i="4" s="1"/>
  <c r="F86" i="4"/>
  <c r="G86" i="4" s="1"/>
  <c r="F85" i="4"/>
  <c r="G85" i="4" s="1"/>
  <c r="F84" i="4"/>
  <c r="G84" i="4" s="1"/>
  <c r="F83" i="4"/>
  <c r="G83" i="4" s="1"/>
  <c r="F82" i="4"/>
  <c r="G82" i="4" s="1"/>
  <c r="F81" i="4"/>
  <c r="G81" i="4" s="1"/>
  <c r="F80" i="4"/>
  <c r="G80" i="4" s="1"/>
  <c r="F79" i="4"/>
  <c r="G79" i="4" s="1"/>
  <c r="F78" i="4"/>
  <c r="G78" i="4" s="1"/>
  <c r="F77" i="4"/>
  <c r="G77" i="4" s="1"/>
  <c r="F76" i="4"/>
  <c r="G76" i="4" s="1"/>
  <c r="F75" i="4"/>
  <c r="G75" i="4" s="1"/>
  <c r="F74" i="4"/>
  <c r="G74" i="4" s="1"/>
  <c r="F73" i="4"/>
  <c r="G73" i="4" s="1"/>
  <c r="F72" i="4"/>
  <c r="G72" i="4" s="1"/>
  <c r="F71" i="4"/>
  <c r="G71" i="4" s="1"/>
  <c r="F70" i="4"/>
  <c r="G70" i="4" s="1"/>
  <c r="F69" i="4"/>
  <c r="G69" i="4" s="1"/>
  <c r="F68" i="4"/>
  <c r="G68" i="4" s="1"/>
  <c r="F67" i="4"/>
  <c r="G67" i="4" s="1"/>
  <c r="F66" i="4"/>
  <c r="G66" i="4" s="1"/>
  <c r="F65" i="4"/>
  <c r="G65" i="4" s="1"/>
  <c r="F64" i="4"/>
  <c r="G64" i="4" s="1"/>
  <c r="F63" i="4"/>
  <c r="G63" i="4" s="1"/>
  <c r="F62" i="4"/>
  <c r="G62" i="4" s="1"/>
  <c r="F61" i="4"/>
  <c r="G61" i="4" s="1"/>
  <c r="F60" i="4"/>
  <c r="G60" i="4" s="1"/>
  <c r="F59" i="4"/>
  <c r="G59" i="4" s="1"/>
  <c r="F58" i="4"/>
  <c r="G58" i="4" s="1"/>
  <c r="F57" i="4"/>
  <c r="G57" i="4" s="1"/>
  <c r="F56" i="4"/>
  <c r="G56" i="4" s="1"/>
  <c r="F55" i="4"/>
  <c r="G55" i="4" s="1"/>
  <c r="F54" i="4"/>
  <c r="G54" i="4" s="1"/>
  <c r="F53" i="4"/>
  <c r="G53" i="4" s="1"/>
  <c r="F52" i="4"/>
  <c r="G52" i="4" s="1"/>
  <c r="F51" i="4"/>
  <c r="G51" i="4" s="1"/>
  <c r="F50" i="4"/>
  <c r="G50" i="4" s="1"/>
  <c r="F49" i="4"/>
  <c r="G49" i="4" s="1"/>
  <c r="F48" i="4"/>
  <c r="G48" i="4" s="1"/>
  <c r="F47" i="4"/>
  <c r="G47" i="4" s="1"/>
  <c r="F46" i="4"/>
  <c r="G46" i="4" s="1"/>
  <c r="F45" i="4"/>
  <c r="G45" i="4" s="1"/>
  <c r="F44" i="4"/>
  <c r="G44" i="4" s="1"/>
  <c r="F43" i="4"/>
  <c r="G43" i="4" s="1"/>
  <c r="F42" i="4"/>
  <c r="G42" i="4" s="1"/>
  <c r="F41" i="4"/>
  <c r="G41" i="4" s="1"/>
  <c r="F40" i="4"/>
  <c r="G40" i="4" s="1"/>
  <c r="F39" i="4"/>
  <c r="G39" i="4" s="1"/>
  <c r="F38" i="4"/>
  <c r="G38" i="4" s="1"/>
  <c r="F37" i="4"/>
  <c r="G37" i="4" s="1"/>
  <c r="F36" i="4"/>
  <c r="G36" i="4" s="1"/>
  <c r="F35" i="4"/>
  <c r="G35" i="4" s="1"/>
  <c r="F34" i="4"/>
  <c r="G34" i="4" s="1"/>
  <c r="F33" i="4"/>
  <c r="G33" i="4" s="1"/>
  <c r="F32" i="4"/>
  <c r="G32" i="4" s="1"/>
  <c r="F31" i="4"/>
  <c r="G31" i="4" s="1"/>
  <c r="F30" i="4"/>
  <c r="G30" i="4" s="1"/>
  <c r="F29" i="4"/>
  <c r="G29" i="4" s="1"/>
  <c r="F28" i="4"/>
  <c r="G28" i="4" s="1"/>
  <c r="F27" i="4"/>
  <c r="G27" i="4" s="1"/>
  <c r="F26" i="4"/>
  <c r="G26" i="4" s="1"/>
  <c r="F25" i="4"/>
  <c r="G25" i="4" s="1"/>
  <c r="F24" i="4"/>
  <c r="G24" i="4" s="1"/>
  <c r="F23" i="4"/>
  <c r="G23" i="4" s="1"/>
  <c r="F22" i="4"/>
  <c r="G22" i="4" s="1"/>
  <c r="F21" i="4"/>
  <c r="G21" i="4" s="1"/>
  <c r="F20" i="4"/>
  <c r="G20" i="4" s="1"/>
  <c r="F19" i="4"/>
  <c r="G19" i="4" s="1"/>
  <c r="F18" i="4"/>
  <c r="G18" i="4" s="1"/>
  <c r="F17" i="4"/>
  <c r="G17" i="4" s="1"/>
  <c r="F16" i="4"/>
  <c r="G16" i="4" s="1"/>
  <c r="F15" i="4"/>
  <c r="G15" i="4" s="1"/>
  <c r="F14" i="4"/>
  <c r="G14" i="4" s="1"/>
  <c r="F13" i="4"/>
  <c r="G13" i="4" s="1"/>
  <c r="F12" i="4"/>
  <c r="G12" i="4" s="1"/>
  <c r="F11" i="4"/>
  <c r="G11" i="4" s="1"/>
  <c r="F10" i="4"/>
  <c r="G10" i="4" s="1"/>
  <c r="F9" i="4"/>
  <c r="G9" i="4" s="1"/>
  <c r="F8" i="4"/>
  <c r="G8" i="4" s="1"/>
  <c r="F7" i="4"/>
  <c r="G7" i="4" s="1"/>
  <c r="B12" i="38"/>
  <c r="B13" i="38" s="1"/>
  <c r="B14" i="38" s="1"/>
  <c r="B15" i="38" s="1"/>
  <c r="B16" i="38" s="1"/>
  <c r="B17" i="38" s="1"/>
  <c r="B18" i="38" s="1"/>
  <c r="B19" i="38" s="1"/>
  <c r="B20" i="38" s="1"/>
  <c r="B21" i="38" s="1"/>
  <c r="B22" i="38" s="1"/>
  <c r="B23" i="38" s="1"/>
  <c r="B24" i="38" s="1"/>
  <c r="B25" i="38" s="1"/>
  <c r="B26" i="38" s="1"/>
  <c r="B27" i="38" s="1"/>
  <c r="B28" i="38" s="1"/>
  <c r="B29" i="38" s="1"/>
  <c r="B30" i="38" s="1"/>
  <c r="B31" i="38" s="1"/>
  <c r="B32" i="38" s="1"/>
  <c r="B33" i="38" s="1"/>
  <c r="B34" i="38" s="1"/>
  <c r="B35" i="38" s="1"/>
  <c r="B36" i="38" s="1"/>
  <c r="B37" i="38" s="1"/>
  <c r="B38" i="38" s="1"/>
  <c r="B39" i="38" s="1"/>
  <c r="B40" i="38" s="1"/>
  <c r="B41" i="38" s="1"/>
  <c r="B42" i="38" s="1"/>
  <c r="B43" i="38" s="1"/>
  <c r="B44" i="38" s="1"/>
  <c r="B45" i="38" s="1"/>
  <c r="B46" i="38" s="1"/>
  <c r="B47" i="38" s="1"/>
  <c r="B48" i="38" s="1"/>
  <c r="B49" i="38" s="1"/>
  <c r="B50" i="38" s="1"/>
  <c r="B51" i="38" s="1"/>
  <c r="B52" i="38" s="1"/>
  <c r="B53" i="38" s="1"/>
  <c r="B54" i="38" s="1"/>
  <c r="B55" i="38" s="1"/>
  <c r="B56" i="38" s="1"/>
  <c r="B57" i="38" s="1"/>
  <c r="B58" i="38" s="1"/>
  <c r="B59" i="38" s="1"/>
  <c r="B60" i="38" s="1"/>
  <c r="B61" i="38" s="1"/>
  <c r="B62" i="38" s="1"/>
  <c r="B63" i="38" s="1"/>
  <c r="B64" i="38" s="1"/>
  <c r="B65" i="38" s="1"/>
  <c r="B66" i="38" s="1"/>
  <c r="B67" i="38" s="1"/>
  <c r="B68" i="38" s="1"/>
  <c r="B69" i="38" s="1"/>
  <c r="B70" i="38" s="1"/>
  <c r="B71" i="38" s="1"/>
  <c r="B72" i="38" s="1"/>
  <c r="B73" i="38" s="1"/>
  <c r="B74" i="38" s="1"/>
  <c r="B75" i="38" s="1"/>
  <c r="B76" i="38" s="1"/>
  <c r="B77" i="38" s="1"/>
  <c r="B78" i="38" s="1"/>
  <c r="B79" i="38" s="1"/>
  <c r="B80" i="38" s="1"/>
  <c r="B81" i="38" s="1"/>
  <c r="B82" i="38" s="1"/>
  <c r="B83" i="38" s="1"/>
  <c r="B84" i="38" s="1"/>
  <c r="B85" i="38" s="1"/>
  <c r="B86" i="38" s="1"/>
  <c r="B87" i="38" s="1"/>
  <c r="B88" i="38" s="1"/>
  <c r="B89" i="38" s="1"/>
  <c r="B90" i="38" s="1"/>
  <c r="B91" i="38" s="1"/>
  <c r="B92" i="38" s="1"/>
  <c r="B93" i="38" s="1"/>
  <c r="B94" i="38" s="1"/>
  <c r="B95" i="38" s="1"/>
  <c r="B96" i="38" s="1"/>
  <c r="B97" i="38" s="1"/>
  <c r="B98" i="38" s="1"/>
  <c r="B99" i="38" s="1"/>
  <c r="B100" i="38" s="1"/>
  <c r="B101" i="38" s="1"/>
  <c r="B102" i="38" s="1"/>
  <c r="B103" i="38" s="1"/>
  <c r="B104" i="38" s="1"/>
  <c r="B105" i="38" s="1"/>
  <c r="B106" i="38" s="1"/>
  <c r="B107" i="38" s="1"/>
  <c r="B108" i="38" s="1"/>
  <c r="B109" i="38" s="1"/>
  <c r="B110" i="38" s="1"/>
  <c r="H3024" i="4" l="1"/>
  <c r="Z3023" i="4"/>
  <c r="H3017" i="4"/>
  <c r="Z3016" i="4"/>
  <c r="G110" i="38"/>
  <c r="E110" i="38"/>
  <c r="C110" i="38"/>
  <c r="F109" i="38"/>
  <c r="D109" i="38"/>
  <c r="G108" i="38"/>
  <c r="E108" i="38"/>
  <c r="C108" i="38"/>
  <c r="F107" i="38"/>
  <c r="D107" i="38"/>
  <c r="G106" i="38"/>
  <c r="E106" i="38"/>
  <c r="C106" i="38"/>
  <c r="F105" i="38"/>
  <c r="D105" i="38"/>
  <c r="G104" i="38"/>
  <c r="E104" i="38"/>
  <c r="C104" i="38"/>
  <c r="F103" i="38"/>
  <c r="D103" i="38"/>
  <c r="G102" i="38"/>
  <c r="E102" i="38"/>
  <c r="C102" i="38"/>
  <c r="F101" i="38"/>
  <c r="D101" i="38"/>
  <c r="G100" i="38"/>
  <c r="E100" i="38"/>
  <c r="C100" i="38"/>
  <c r="F99" i="38"/>
  <c r="D99" i="38"/>
  <c r="G98" i="38"/>
  <c r="E98" i="38"/>
  <c r="C98" i="38"/>
  <c r="F97" i="38"/>
  <c r="D97" i="38"/>
  <c r="G96" i="38"/>
  <c r="E96" i="38"/>
  <c r="C96" i="38"/>
  <c r="F95" i="38"/>
  <c r="D95" i="38"/>
  <c r="G94" i="38"/>
  <c r="E94" i="38"/>
  <c r="C94" i="38"/>
  <c r="F93" i="38"/>
  <c r="D93" i="38"/>
  <c r="G92" i="38"/>
  <c r="E92" i="38"/>
  <c r="C92" i="38"/>
  <c r="F91" i="38"/>
  <c r="D91" i="38"/>
  <c r="G90" i="38"/>
  <c r="E90" i="38"/>
  <c r="C90" i="38"/>
  <c r="F89" i="38"/>
  <c r="D89" i="38"/>
  <c r="G88" i="38"/>
  <c r="E88" i="38"/>
  <c r="C88" i="38"/>
  <c r="F87" i="38"/>
  <c r="D87" i="38"/>
  <c r="G86" i="38"/>
  <c r="E86" i="38"/>
  <c r="C86" i="38"/>
  <c r="F85" i="38"/>
  <c r="D85" i="38"/>
  <c r="G84" i="38"/>
  <c r="E84" i="38"/>
  <c r="C84" i="38"/>
  <c r="F83" i="38"/>
  <c r="D83" i="38"/>
  <c r="G82" i="38"/>
  <c r="E82" i="38"/>
  <c r="C82" i="38"/>
  <c r="F81" i="38"/>
  <c r="D81" i="38"/>
  <c r="G80" i="38"/>
  <c r="E80" i="38"/>
  <c r="C80" i="38"/>
  <c r="F79" i="38"/>
  <c r="D79" i="38"/>
  <c r="G78" i="38"/>
  <c r="E78" i="38"/>
  <c r="C78" i="38"/>
  <c r="F77" i="38"/>
  <c r="D77" i="38"/>
  <c r="F110" i="38"/>
  <c r="G109" i="38"/>
  <c r="C109" i="38"/>
  <c r="D108" i="38"/>
  <c r="E107" i="38"/>
  <c r="F106" i="38"/>
  <c r="G105" i="38"/>
  <c r="C105" i="38"/>
  <c r="D104" i="38"/>
  <c r="E103" i="38"/>
  <c r="F102" i="38"/>
  <c r="G101" i="38"/>
  <c r="C101" i="38"/>
  <c r="D100" i="38"/>
  <c r="E99" i="38"/>
  <c r="F98" i="38"/>
  <c r="G97" i="38"/>
  <c r="C97" i="38"/>
  <c r="D96" i="38"/>
  <c r="E95" i="38"/>
  <c r="F94" i="38"/>
  <c r="G93" i="38"/>
  <c r="C93" i="38"/>
  <c r="D92" i="38"/>
  <c r="E91" i="38"/>
  <c r="F90" i="38"/>
  <c r="G89" i="38"/>
  <c r="C89" i="38"/>
  <c r="D88" i="38"/>
  <c r="E87" i="38"/>
  <c r="F86" i="38"/>
  <c r="G85" i="38"/>
  <c r="C85" i="38"/>
  <c r="D84" i="38"/>
  <c r="E83" i="38"/>
  <c r="F82" i="38"/>
  <c r="G81" i="38"/>
  <c r="C81" i="38"/>
  <c r="D80" i="38"/>
  <c r="E79" i="38"/>
  <c r="F78" i="38"/>
  <c r="G77" i="38"/>
  <c r="C77" i="38"/>
  <c r="F76" i="38"/>
  <c r="D76" i="38"/>
  <c r="G75" i="38"/>
  <c r="E75" i="38"/>
  <c r="C75" i="38"/>
  <c r="F74" i="38"/>
  <c r="D74" i="38"/>
  <c r="G73" i="38"/>
  <c r="E73" i="38"/>
  <c r="C73" i="38"/>
  <c r="F72" i="38"/>
  <c r="D72" i="38"/>
  <c r="G71" i="38"/>
  <c r="E71" i="38"/>
  <c r="C71" i="38"/>
  <c r="F70" i="38"/>
  <c r="D70" i="38"/>
  <c r="G69" i="38"/>
  <c r="E69" i="38"/>
  <c r="C69" i="38"/>
  <c r="F68" i="38"/>
  <c r="D68" i="38"/>
  <c r="G67" i="38"/>
  <c r="E67" i="38"/>
  <c r="C67" i="38"/>
  <c r="F66" i="38"/>
  <c r="D66" i="38"/>
  <c r="G65" i="38"/>
  <c r="E65" i="38"/>
  <c r="C65" i="38"/>
  <c r="F64" i="38"/>
  <c r="D64" i="38"/>
  <c r="G63" i="38"/>
  <c r="E63" i="38"/>
  <c r="C63" i="38"/>
  <c r="F62" i="38"/>
  <c r="D62" i="38"/>
  <c r="G61" i="38"/>
  <c r="E61" i="38"/>
  <c r="C61" i="38"/>
  <c r="F60" i="38"/>
  <c r="D60" i="38"/>
  <c r="G59" i="38"/>
  <c r="E59" i="38"/>
  <c r="C59" i="38"/>
  <c r="F58" i="38"/>
  <c r="D58" i="38"/>
  <c r="G57" i="38"/>
  <c r="E57" i="38"/>
  <c r="C57" i="38"/>
  <c r="F56" i="38"/>
  <c r="D56" i="38"/>
  <c r="G55" i="38"/>
  <c r="E55" i="38"/>
  <c r="C55" i="38"/>
  <c r="F54" i="38"/>
  <c r="D54" i="38"/>
  <c r="G53" i="38"/>
  <c r="E53" i="38"/>
  <c r="C53" i="38"/>
  <c r="F52" i="38"/>
  <c r="D52" i="38"/>
  <c r="G51" i="38"/>
  <c r="E51" i="38"/>
  <c r="C51" i="38"/>
  <c r="F50" i="38"/>
  <c r="D50" i="38"/>
  <c r="G49" i="38"/>
  <c r="E49" i="38"/>
  <c r="C49" i="38"/>
  <c r="F48" i="38"/>
  <c r="D48" i="38"/>
  <c r="G47" i="38"/>
  <c r="E47" i="38"/>
  <c r="C47" i="38"/>
  <c r="F46" i="38"/>
  <c r="D46" i="38"/>
  <c r="G45" i="38"/>
  <c r="E45" i="38"/>
  <c r="C45" i="38"/>
  <c r="F44" i="38"/>
  <c r="D44" i="38"/>
  <c r="G43" i="38"/>
  <c r="E43" i="38"/>
  <c r="C43" i="38"/>
  <c r="F42" i="38"/>
  <c r="D42" i="38"/>
  <c r="G41" i="38"/>
  <c r="E41" i="38"/>
  <c r="C41" i="38"/>
  <c r="F40" i="38"/>
  <c r="D40" i="38"/>
  <c r="G39" i="38"/>
  <c r="E39" i="38"/>
  <c r="C39" i="38"/>
  <c r="F38" i="38"/>
  <c r="D38" i="38"/>
  <c r="G37" i="38"/>
  <c r="E37" i="38"/>
  <c r="C37" i="38"/>
  <c r="F36" i="38"/>
  <c r="D36" i="38"/>
  <c r="G35" i="38"/>
  <c r="E35" i="38"/>
  <c r="C35" i="38"/>
  <c r="F34" i="38"/>
  <c r="D34" i="38"/>
  <c r="G33" i="38"/>
  <c r="E33" i="38"/>
  <c r="C33" i="38"/>
  <c r="F32" i="38"/>
  <c r="C32" i="38"/>
  <c r="F31" i="38"/>
  <c r="C31" i="38"/>
  <c r="F30" i="38"/>
  <c r="C30" i="38"/>
  <c r="F29" i="38"/>
  <c r="C29" i="38"/>
  <c r="F28" i="38"/>
  <c r="C28" i="38"/>
  <c r="F27" i="38"/>
  <c r="C27" i="38"/>
  <c r="F26" i="38"/>
  <c r="C26" i="38"/>
  <c r="F25" i="38"/>
  <c r="C25" i="38"/>
  <c r="F24" i="38"/>
  <c r="D110" i="38"/>
  <c r="F108" i="38"/>
  <c r="C107" i="38"/>
  <c r="E105" i="38"/>
  <c r="G103" i="38"/>
  <c r="D102" i="38"/>
  <c r="F100" i="38"/>
  <c r="C99" i="38"/>
  <c r="E97" i="38"/>
  <c r="G95" i="38"/>
  <c r="D94" i="38"/>
  <c r="F92" i="38"/>
  <c r="C91" i="38"/>
  <c r="E89" i="38"/>
  <c r="G87" i="38"/>
  <c r="D86" i="38"/>
  <c r="F84" i="38"/>
  <c r="C83" i="38"/>
  <c r="E81" i="38"/>
  <c r="G79" i="38"/>
  <c r="D78" i="38"/>
  <c r="G76" i="38"/>
  <c r="C76" i="38"/>
  <c r="D75" i="38"/>
  <c r="E74" i="38"/>
  <c r="F73" i="38"/>
  <c r="G72" i="38"/>
  <c r="C72" i="38"/>
  <c r="D71" i="38"/>
  <c r="E70" i="38"/>
  <c r="F69" i="38"/>
  <c r="G68" i="38"/>
  <c r="C68" i="38"/>
  <c r="D67" i="38"/>
  <c r="E66" i="38"/>
  <c r="F65" i="38"/>
  <c r="G64" i="38"/>
  <c r="C64" i="38"/>
  <c r="D63" i="38"/>
  <c r="E62" i="38"/>
  <c r="F61" i="38"/>
  <c r="G60" i="38"/>
  <c r="C60" i="38"/>
  <c r="D59" i="38"/>
  <c r="E58" i="38"/>
  <c r="F57" i="38"/>
  <c r="G56" i="38"/>
  <c r="C56" i="38"/>
  <c r="D55" i="38"/>
  <c r="E54" i="38"/>
  <c r="F53" i="38"/>
  <c r="G52" i="38"/>
  <c r="C52" i="38"/>
  <c r="D51" i="38"/>
  <c r="E50" i="38"/>
  <c r="F49" i="38"/>
  <c r="G48" i="38"/>
  <c r="C48" i="38"/>
  <c r="D47" i="38"/>
  <c r="E46" i="38"/>
  <c r="F45" i="38"/>
  <c r="G44" i="38"/>
  <c r="C44" i="38"/>
  <c r="D43" i="38"/>
  <c r="E42" i="38"/>
  <c r="F41" i="38"/>
  <c r="G40" i="38"/>
  <c r="C40" i="38"/>
  <c r="D39" i="38"/>
  <c r="E38" i="38"/>
  <c r="F37" i="38"/>
  <c r="G36" i="38"/>
  <c r="C36" i="38"/>
  <c r="D35" i="38"/>
  <c r="E34" i="38"/>
  <c r="F33" i="38"/>
  <c r="G32" i="38"/>
  <c r="G31" i="38"/>
  <c r="G30" i="38"/>
  <c r="G29" i="38"/>
  <c r="G28" i="38"/>
  <c r="G27" i="38"/>
  <c r="G26" i="38"/>
  <c r="G25" i="38"/>
  <c r="G24" i="38"/>
  <c r="C24" i="38"/>
  <c r="F23" i="38"/>
  <c r="C23" i="38"/>
  <c r="F22" i="38"/>
  <c r="C22" i="38"/>
  <c r="F21" i="38"/>
  <c r="C21" i="38"/>
  <c r="F20" i="38"/>
  <c r="C20" i="38"/>
  <c r="F19" i="38"/>
  <c r="C19" i="38"/>
  <c r="F18" i="38"/>
  <c r="C18" i="38"/>
  <c r="F17" i="38"/>
  <c r="C17" i="38"/>
  <c r="F16" i="38"/>
  <c r="C16" i="38"/>
  <c r="F15" i="38"/>
  <c r="C15" i="38"/>
  <c r="F14" i="38"/>
  <c r="C14" i="38"/>
  <c r="F13" i="38"/>
  <c r="C13" i="38"/>
  <c r="F12" i="38"/>
  <c r="C12" i="38"/>
  <c r="F11" i="38"/>
  <c r="C11" i="38"/>
  <c r="E109" i="38"/>
  <c r="G107" i="38"/>
  <c r="D106" i="38"/>
  <c r="F104" i="38"/>
  <c r="C103" i="38"/>
  <c r="E101" i="38"/>
  <c r="G99" i="38"/>
  <c r="D98" i="38"/>
  <c r="F96" i="38"/>
  <c r="C95" i="38"/>
  <c r="E93" i="38"/>
  <c r="G91" i="38"/>
  <c r="D90" i="38"/>
  <c r="F88" i="38"/>
  <c r="C87" i="38"/>
  <c r="E85" i="38"/>
  <c r="G83" i="38"/>
  <c r="D82" i="38"/>
  <c r="F80" i="38"/>
  <c r="C79" i="38"/>
  <c r="E77" i="38"/>
  <c r="E76" i="38"/>
  <c r="F75" i="38"/>
  <c r="G74" i="38"/>
  <c r="C74" i="38"/>
  <c r="D73" i="38"/>
  <c r="E72" i="38"/>
  <c r="F71" i="38"/>
  <c r="G70" i="38"/>
  <c r="C70" i="38"/>
  <c r="D69" i="38"/>
  <c r="E68" i="38"/>
  <c r="F67" i="38"/>
  <c r="G66" i="38"/>
  <c r="C66" i="38"/>
  <c r="D65" i="38"/>
  <c r="E64" i="38"/>
  <c r="F63" i="38"/>
  <c r="G62" i="38"/>
  <c r="C62" i="38"/>
  <c r="D61" i="38"/>
  <c r="E60" i="38"/>
  <c r="F59" i="38"/>
  <c r="G58" i="38"/>
  <c r="C58" i="38"/>
  <c r="D57" i="38"/>
  <c r="E56" i="38"/>
  <c r="F55" i="38"/>
  <c r="G54" i="38"/>
  <c r="C54" i="38"/>
  <c r="D53" i="38"/>
  <c r="E52" i="38"/>
  <c r="F51" i="38"/>
  <c r="G50" i="38"/>
  <c r="C50" i="38"/>
  <c r="D49" i="38"/>
  <c r="F47" i="38"/>
  <c r="C46" i="38"/>
  <c r="E44" i="38"/>
  <c r="G42" i="38"/>
  <c r="D41" i="38"/>
  <c r="F39" i="38"/>
  <c r="C38" i="38"/>
  <c r="E36" i="38"/>
  <c r="G34" i="38"/>
  <c r="D33" i="38"/>
  <c r="E31" i="38"/>
  <c r="E29" i="38"/>
  <c r="E27" i="38"/>
  <c r="E25" i="38"/>
  <c r="G23" i="38"/>
  <c r="G22" i="38"/>
  <c r="G21" i="38"/>
  <c r="G20" i="38"/>
  <c r="G19" i="38"/>
  <c r="G18" i="38"/>
  <c r="G17" i="38"/>
  <c r="G16" i="38"/>
  <c r="G15" i="38"/>
  <c r="G14" i="38"/>
  <c r="G13" i="38"/>
  <c r="G12" i="38"/>
  <c r="G11" i="38"/>
  <c r="E48" i="38"/>
  <c r="G46" i="38"/>
  <c r="D45" i="38"/>
  <c r="F43" i="38"/>
  <c r="C42" i="38"/>
  <c r="E40" i="38"/>
  <c r="G38" i="38"/>
  <c r="D37" i="38"/>
  <c r="F35" i="38"/>
  <c r="C34" i="38"/>
  <c r="E32" i="38"/>
  <c r="E30" i="38"/>
  <c r="E28" i="38"/>
  <c r="E26" i="38"/>
  <c r="E24" i="38"/>
  <c r="E23" i="38"/>
  <c r="E22" i="38"/>
  <c r="E21" i="38"/>
  <c r="E20" i="38"/>
  <c r="E19" i="38"/>
  <c r="E18" i="38"/>
  <c r="E17" i="38"/>
  <c r="E16" i="38"/>
  <c r="E15" i="38"/>
  <c r="E14" i="38"/>
  <c r="E13" i="38"/>
  <c r="E12" i="38"/>
  <c r="E11" i="38"/>
  <c r="H3018" i="4" l="1"/>
  <c r="Z3017" i="4"/>
  <c r="H3025" i="4"/>
  <c r="Z3024" i="4"/>
  <c r="G8" i="38"/>
  <c r="F8" i="38"/>
  <c r="F195" i="19"/>
  <c r="O3201" i="4" s="1"/>
  <c r="F196" i="19"/>
  <c r="O3202" i="4" s="1"/>
  <c r="F197" i="19"/>
  <c r="O3203" i="4" s="1"/>
  <c r="F198" i="19"/>
  <c r="O3204" i="4" s="1"/>
  <c r="F199" i="19"/>
  <c r="O3205" i="4" s="1"/>
  <c r="F200" i="19"/>
  <c r="O3206" i="4" s="1"/>
  <c r="F201" i="19"/>
  <c r="O3207" i="4" s="1"/>
  <c r="F202" i="19"/>
  <c r="O3208" i="4" s="1"/>
  <c r="F203" i="19"/>
  <c r="O3209" i="4" s="1"/>
  <c r="F204" i="19"/>
  <c r="O3210" i="4" s="1"/>
  <c r="F205" i="19"/>
  <c r="O3211" i="4" s="1"/>
  <c r="F206" i="19"/>
  <c r="O3212" i="4" s="1"/>
  <c r="U107" i="32"/>
  <c r="Q107" i="32"/>
  <c r="N107" i="32"/>
  <c r="O107" i="32" s="1"/>
  <c r="J107" i="32"/>
  <c r="M107" i="32" s="1"/>
  <c r="U106" i="32"/>
  <c r="Q106" i="32"/>
  <c r="N106" i="32"/>
  <c r="P106" i="32" s="1"/>
  <c r="J106" i="32"/>
  <c r="M106" i="32" s="1"/>
  <c r="U105" i="32"/>
  <c r="Q105" i="32"/>
  <c r="N105" i="32"/>
  <c r="O105" i="32" s="1"/>
  <c r="J105" i="32"/>
  <c r="M105" i="32" s="1"/>
  <c r="U104" i="32"/>
  <c r="Q104" i="32"/>
  <c r="N104" i="32"/>
  <c r="P104" i="32" s="1"/>
  <c r="J104" i="32"/>
  <c r="M104" i="32" s="1"/>
  <c r="U103" i="32"/>
  <c r="Q103" i="32"/>
  <c r="N103" i="32"/>
  <c r="O103" i="32" s="1"/>
  <c r="J103" i="32"/>
  <c r="M103" i="32" s="1"/>
  <c r="U102" i="32"/>
  <c r="Q102" i="32"/>
  <c r="N102" i="32"/>
  <c r="P102" i="32" s="1"/>
  <c r="J102" i="32"/>
  <c r="M102" i="32" s="1"/>
  <c r="U208" i="32"/>
  <c r="Q208" i="32"/>
  <c r="N208" i="32"/>
  <c r="O208" i="32" s="1"/>
  <c r="J208" i="32"/>
  <c r="M208" i="32" s="1"/>
  <c r="U207" i="32"/>
  <c r="Q207" i="32"/>
  <c r="N207" i="32"/>
  <c r="P207" i="32" s="1"/>
  <c r="J207" i="32"/>
  <c r="M207" i="32" s="1"/>
  <c r="U206" i="32"/>
  <c r="Q206" i="32"/>
  <c r="N206" i="32"/>
  <c r="O206" i="32" s="1"/>
  <c r="J206" i="32"/>
  <c r="M206" i="32" s="1"/>
  <c r="U205" i="32"/>
  <c r="Q205" i="32"/>
  <c r="N205" i="32"/>
  <c r="P205" i="32" s="1"/>
  <c r="J205" i="32"/>
  <c r="M205" i="32" s="1"/>
  <c r="U204" i="32"/>
  <c r="Q204" i="32"/>
  <c r="N204" i="32"/>
  <c r="O204" i="32" s="1"/>
  <c r="J204" i="32"/>
  <c r="M204" i="32" s="1"/>
  <c r="U203" i="32"/>
  <c r="Q203" i="32"/>
  <c r="N203" i="32"/>
  <c r="P203" i="32" s="1"/>
  <c r="J203" i="32"/>
  <c r="M203" i="32" s="1"/>
  <c r="H3026" i="4" l="1"/>
  <c r="Z3025" i="4"/>
  <c r="H3019" i="4"/>
  <c r="Z3018" i="4"/>
  <c r="O102" i="32"/>
  <c r="V102" i="32"/>
  <c r="W102" i="32" s="1"/>
  <c r="V203" i="32"/>
  <c r="W203" i="32" s="1"/>
  <c r="V205" i="32"/>
  <c r="W205" i="32" s="1"/>
  <c r="V104" i="32"/>
  <c r="W104" i="32" s="1"/>
  <c r="R203" i="32"/>
  <c r="R205" i="32"/>
  <c r="O207" i="32"/>
  <c r="V207" i="32"/>
  <c r="W207" i="32" s="1"/>
  <c r="O106" i="32"/>
  <c r="V106" i="32"/>
  <c r="W106" i="32" s="1"/>
  <c r="O203" i="32"/>
  <c r="O104" i="32"/>
  <c r="S208" i="32"/>
  <c r="S103" i="32"/>
  <c r="S104" i="32"/>
  <c r="S107" i="32"/>
  <c r="R104" i="32"/>
  <c r="S204" i="32"/>
  <c r="S206" i="32"/>
  <c r="S207" i="32"/>
  <c r="S102" i="32"/>
  <c r="S105" i="32"/>
  <c r="S106" i="32"/>
  <c r="R207" i="32"/>
  <c r="R102" i="32"/>
  <c r="R106" i="32"/>
  <c r="P103" i="32"/>
  <c r="V103" i="32" s="1"/>
  <c r="W103" i="32" s="1"/>
  <c r="P105" i="32"/>
  <c r="V105" i="32" s="1"/>
  <c r="W105" i="32" s="1"/>
  <c r="P107" i="32"/>
  <c r="V107" i="32" s="1"/>
  <c r="W107" i="32" s="1"/>
  <c r="S205" i="32"/>
  <c r="S203" i="32"/>
  <c r="O205" i="32"/>
  <c r="P208" i="32"/>
  <c r="V208" i="32" s="1"/>
  <c r="W208" i="32" s="1"/>
  <c r="P204" i="32"/>
  <c r="V204" i="32" s="1"/>
  <c r="W204" i="32" s="1"/>
  <c r="P206" i="32"/>
  <c r="V206" i="32" s="1"/>
  <c r="W206" i="32" s="1"/>
  <c r="D11" i="27"/>
  <c r="D10" i="27"/>
  <c r="D8" i="27"/>
  <c r="D7" i="27"/>
  <c r="D6" i="27"/>
  <c r="H3027" i="4" l="1"/>
  <c r="Z3026" i="4"/>
  <c r="H3020" i="4"/>
  <c r="Z3020" i="4" s="1"/>
  <c r="Z3019" i="4"/>
  <c r="T106" i="32"/>
  <c r="T102" i="32"/>
  <c r="R105" i="32"/>
  <c r="T105" i="32" s="1"/>
  <c r="T203" i="32"/>
  <c r="T207" i="32"/>
  <c r="T104" i="32"/>
  <c r="T205" i="32"/>
  <c r="R204" i="32"/>
  <c r="T204" i="32" s="1"/>
  <c r="R103" i="32"/>
  <c r="T103" i="32" s="1"/>
  <c r="R206" i="32"/>
  <c r="T206" i="32" s="1"/>
  <c r="R107" i="32"/>
  <c r="T107" i="32" s="1"/>
  <c r="R208" i="32"/>
  <c r="T208" i="32" s="1"/>
  <c r="G6" i="27"/>
  <c r="H3028" i="4" l="1"/>
  <c r="Z3027" i="4"/>
  <c r="C55" i="25"/>
  <c r="C54" i="25"/>
  <c r="C53" i="25"/>
  <c r="C52" i="25"/>
  <c r="C51" i="25"/>
  <c r="C50" i="25"/>
  <c r="C49" i="25"/>
  <c r="C48" i="25"/>
  <c r="C47" i="25"/>
  <c r="C46" i="25"/>
  <c r="C45" i="25"/>
  <c r="C44" i="25"/>
  <c r="C43" i="25"/>
  <c r="C42" i="25"/>
  <c r="C41" i="25"/>
  <c r="C40" i="25"/>
  <c r="C39" i="25"/>
  <c r="C38" i="25"/>
  <c r="C37" i="25"/>
  <c r="C36" i="25"/>
  <c r="C35" i="25"/>
  <c r="C34" i="25"/>
  <c r="C33" i="25"/>
  <c r="C32" i="25"/>
  <c r="C31" i="25"/>
  <c r="C30" i="25"/>
  <c r="C29" i="25"/>
  <c r="C28" i="25"/>
  <c r="C27" i="25"/>
  <c r="C26" i="25"/>
  <c r="C25" i="25"/>
  <c r="C24" i="25"/>
  <c r="C23" i="25"/>
  <c r="C22" i="25"/>
  <c r="C21" i="25"/>
  <c r="C20" i="25"/>
  <c r="C19" i="25"/>
  <c r="C18" i="25"/>
  <c r="C17" i="25"/>
  <c r="C16" i="25"/>
  <c r="C15" i="25"/>
  <c r="C14" i="25"/>
  <c r="C13" i="25"/>
  <c r="C12" i="25"/>
  <c r="C11" i="25"/>
  <c r="C10" i="25"/>
  <c r="C9" i="25"/>
  <c r="C8" i="25"/>
  <c r="C7" i="25"/>
  <c r="C6" i="25"/>
  <c r="C105" i="16"/>
  <c r="C104" i="16"/>
  <c r="C103" i="16"/>
  <c r="C102" i="16"/>
  <c r="C101" i="16"/>
  <c r="C100" i="16"/>
  <c r="C99" i="16"/>
  <c r="C98" i="16"/>
  <c r="C97" i="16"/>
  <c r="C96" i="16"/>
  <c r="C95" i="16"/>
  <c r="C94" i="16"/>
  <c r="C93" i="16"/>
  <c r="C92" i="16"/>
  <c r="C91" i="16"/>
  <c r="C90" i="16"/>
  <c r="C89" i="16"/>
  <c r="C88" i="16"/>
  <c r="C87" i="16"/>
  <c r="C86" i="16"/>
  <c r="C85" i="16"/>
  <c r="C84" i="16"/>
  <c r="C83" i="16"/>
  <c r="C82" i="16"/>
  <c r="C81" i="16"/>
  <c r="C80" i="16"/>
  <c r="C79" i="16"/>
  <c r="C78" i="16"/>
  <c r="C77" i="16"/>
  <c r="C76" i="16"/>
  <c r="C75" i="16"/>
  <c r="C74" i="16"/>
  <c r="C73" i="16"/>
  <c r="C72" i="16"/>
  <c r="C71" i="16"/>
  <c r="C70" i="16"/>
  <c r="C69" i="16"/>
  <c r="C68" i="16"/>
  <c r="C67" i="16"/>
  <c r="C66" i="16"/>
  <c r="C65" i="16"/>
  <c r="C64" i="16"/>
  <c r="C63" i="16"/>
  <c r="C62" i="16"/>
  <c r="C61" i="16"/>
  <c r="C60" i="16"/>
  <c r="C59" i="16"/>
  <c r="C58" i="16"/>
  <c r="C57" i="16"/>
  <c r="C56" i="16"/>
  <c r="C55" i="16"/>
  <c r="C54" i="16"/>
  <c r="C53" i="16"/>
  <c r="C52" i="16"/>
  <c r="C51" i="16"/>
  <c r="C50" i="16"/>
  <c r="C49" i="16"/>
  <c r="C48" i="16"/>
  <c r="C47" i="16"/>
  <c r="C46" i="16"/>
  <c r="C45" i="16"/>
  <c r="C44" i="16"/>
  <c r="C43" i="16"/>
  <c r="C42" i="16"/>
  <c r="C41" i="16"/>
  <c r="C40" i="16"/>
  <c r="C39" i="16"/>
  <c r="C38" i="16"/>
  <c r="C37" i="16"/>
  <c r="C36" i="16"/>
  <c r="C35" i="16"/>
  <c r="C34" i="16"/>
  <c r="C33" i="16"/>
  <c r="C32" i="16"/>
  <c r="C31" i="16"/>
  <c r="C30" i="16"/>
  <c r="C29" i="16"/>
  <c r="C28" i="16"/>
  <c r="C27" i="16"/>
  <c r="C26" i="16"/>
  <c r="C25" i="16"/>
  <c r="C24" i="16"/>
  <c r="C23" i="16"/>
  <c r="C22" i="16"/>
  <c r="C21" i="16"/>
  <c r="C20" i="16"/>
  <c r="C19" i="16"/>
  <c r="C18" i="16"/>
  <c r="C17" i="16"/>
  <c r="C16" i="16"/>
  <c r="C15" i="16"/>
  <c r="C14" i="16"/>
  <c r="C13" i="16"/>
  <c r="C12" i="16"/>
  <c r="C11" i="16"/>
  <c r="C10" i="16"/>
  <c r="C9" i="16"/>
  <c r="C8" i="16"/>
  <c r="C7" i="16"/>
  <c r="C6" i="16"/>
  <c r="C174" i="9"/>
  <c r="C173" i="9"/>
  <c r="C172" i="9"/>
  <c r="C171" i="9"/>
  <c r="C170" i="9"/>
  <c r="C169" i="9"/>
  <c r="C168" i="9"/>
  <c r="C167" i="9"/>
  <c r="C166" i="9"/>
  <c r="C165" i="9"/>
  <c r="C162" i="9"/>
  <c r="C161" i="9"/>
  <c r="C160" i="9"/>
  <c r="C159" i="9"/>
  <c r="C158" i="9"/>
  <c r="C157" i="9"/>
  <c r="C156" i="9"/>
  <c r="C155" i="9"/>
  <c r="C154" i="9"/>
  <c r="C153" i="9"/>
  <c r="C151" i="9"/>
  <c r="C150" i="9"/>
  <c r="C149" i="9"/>
  <c r="C148" i="9"/>
  <c r="C147" i="9"/>
  <c r="C146" i="9"/>
  <c r="C145" i="9"/>
  <c r="C144" i="9"/>
  <c r="C143" i="9"/>
  <c r="C142" i="9"/>
  <c r="C141" i="9"/>
  <c r="C140" i="9"/>
  <c r="C139" i="9"/>
  <c r="C138" i="9"/>
  <c r="C137" i="9"/>
  <c r="C136" i="9"/>
  <c r="C135" i="9"/>
  <c r="C134" i="9"/>
  <c r="C133" i="9"/>
  <c r="C132" i="9"/>
  <c r="C129" i="9"/>
  <c r="C128" i="9"/>
  <c r="C127" i="9"/>
  <c r="C126" i="9"/>
  <c r="C125" i="9"/>
  <c r="C124" i="9"/>
  <c r="C123" i="9"/>
  <c r="C122" i="9"/>
  <c r="C121" i="9"/>
  <c r="C120" i="9"/>
  <c r="C117" i="9"/>
  <c r="C116" i="9"/>
  <c r="C115" i="9"/>
  <c r="C114" i="9"/>
  <c r="C113" i="9"/>
  <c r="C112" i="9"/>
  <c r="C111" i="9"/>
  <c r="C110" i="9"/>
  <c r="C109" i="9"/>
  <c r="C108" i="9"/>
  <c r="C107" i="9"/>
  <c r="C106" i="9"/>
  <c r="C105" i="9"/>
  <c r="C104" i="9"/>
  <c r="C103" i="9"/>
  <c r="C102" i="9"/>
  <c r="C101" i="9"/>
  <c r="C100" i="9"/>
  <c r="C99" i="9"/>
  <c r="C98" i="9"/>
  <c r="C96" i="9"/>
  <c r="C95" i="9"/>
  <c r="C94" i="9"/>
  <c r="C93" i="9"/>
  <c r="C92" i="9"/>
  <c r="C91" i="9"/>
  <c r="C90" i="9"/>
  <c r="C89" i="9"/>
  <c r="C88" i="9"/>
  <c r="C87" i="9"/>
  <c r="C86" i="9"/>
  <c r="C85" i="9"/>
  <c r="C84" i="9"/>
  <c r="C83" i="9"/>
  <c r="C82" i="9"/>
  <c r="C81" i="9"/>
  <c r="C80" i="9"/>
  <c r="C79" i="9"/>
  <c r="C78" i="9"/>
  <c r="C77" i="9"/>
  <c r="C75" i="9"/>
  <c r="C74" i="9"/>
  <c r="C73" i="9"/>
  <c r="C72" i="9"/>
  <c r="C71" i="9"/>
  <c r="C70" i="9"/>
  <c r="C69" i="9"/>
  <c r="C68" i="9"/>
  <c r="C67" i="9"/>
  <c r="C66" i="9"/>
  <c r="C65" i="9"/>
  <c r="C64" i="9"/>
  <c r="C63" i="9"/>
  <c r="C62" i="9"/>
  <c r="C61" i="9"/>
  <c r="C60" i="9"/>
  <c r="C59" i="9"/>
  <c r="C58" i="9"/>
  <c r="C57" i="9"/>
  <c r="C56" i="9"/>
  <c r="C55" i="9"/>
  <c r="C54" i="9"/>
  <c r="C53" i="9"/>
  <c r="C52" i="9"/>
  <c r="C51" i="9"/>
  <c r="C50" i="9"/>
  <c r="C49" i="9"/>
  <c r="C48" i="9"/>
  <c r="C47" i="9"/>
  <c r="C46" i="9"/>
  <c r="C45" i="9"/>
  <c r="C44" i="9"/>
  <c r="C43" i="9"/>
  <c r="C42" i="9"/>
  <c r="C41" i="9"/>
  <c r="C40" i="9"/>
  <c r="C39" i="9"/>
  <c r="C38" i="9"/>
  <c r="C37" i="9"/>
  <c r="C36" i="9"/>
  <c r="C35" i="9"/>
  <c r="C34" i="9"/>
  <c r="C33" i="9"/>
  <c r="C32" i="9"/>
  <c r="C31" i="9"/>
  <c r="C30" i="9"/>
  <c r="C29" i="9"/>
  <c r="C28" i="9"/>
  <c r="C27" i="9"/>
  <c r="C26" i="9"/>
  <c r="C25" i="9"/>
  <c r="C24" i="9"/>
  <c r="C23" i="9"/>
  <c r="C22" i="9"/>
  <c r="C21" i="9"/>
  <c r="C20" i="9"/>
  <c r="C19" i="9"/>
  <c r="C18" i="9"/>
  <c r="C17" i="9"/>
  <c r="C16" i="9"/>
  <c r="C15" i="9"/>
  <c r="C14" i="9"/>
  <c r="C13" i="9"/>
  <c r="C12" i="9"/>
  <c r="C11" i="9"/>
  <c r="C10" i="9"/>
  <c r="C9" i="9"/>
  <c r="C8" i="9"/>
  <c r="C7" i="9"/>
  <c r="C6" i="9"/>
  <c r="H3029" i="4" l="1"/>
  <c r="Z3028" i="4"/>
  <c r="C113" i="8"/>
  <c r="C112" i="8"/>
  <c r="C111" i="8"/>
  <c r="C110" i="8"/>
  <c r="C109" i="8"/>
  <c r="C108" i="8"/>
  <c r="C107" i="8"/>
  <c r="C105" i="8"/>
  <c r="C104" i="8"/>
  <c r="C103" i="8"/>
  <c r="C102" i="8"/>
  <c r="C101" i="8"/>
  <c r="C100" i="8"/>
  <c r="C99" i="8"/>
  <c r="C96" i="8"/>
  <c r="C95" i="8"/>
  <c r="C94" i="8"/>
  <c r="C93" i="8"/>
  <c r="C92" i="8"/>
  <c r="C91" i="8"/>
  <c r="C90" i="8"/>
  <c r="C89" i="8"/>
  <c r="C88" i="8"/>
  <c r="C87" i="8"/>
  <c r="C86" i="8"/>
  <c r="C85" i="8"/>
  <c r="C84" i="8"/>
  <c r="C83" i="8"/>
  <c r="C82" i="8"/>
  <c r="C81" i="8"/>
  <c r="C80" i="8"/>
  <c r="C79" i="8"/>
  <c r="C78" i="8"/>
  <c r="C77" i="8"/>
  <c r="C76" i="8"/>
  <c r="C75" i="8"/>
  <c r="C74" i="8"/>
  <c r="C73" i="8"/>
  <c r="C72" i="8"/>
  <c r="C71" i="8"/>
  <c r="C70" i="8"/>
  <c r="C69" i="8"/>
  <c r="C68" i="8"/>
  <c r="C67" i="8"/>
  <c r="C66" i="8"/>
  <c r="C65" i="8"/>
  <c r="C64" i="8"/>
  <c r="C63" i="8"/>
  <c r="C62" i="8"/>
  <c r="C61" i="8"/>
  <c r="C60" i="8"/>
  <c r="C59" i="8"/>
  <c r="C58" i="8"/>
  <c r="C57" i="8"/>
  <c r="C56" i="8"/>
  <c r="C55" i="8"/>
  <c r="C54" i="8"/>
  <c r="C53" i="8"/>
  <c r="C52" i="8"/>
  <c r="C51" i="8"/>
  <c r="C50" i="8"/>
  <c r="C49" i="8"/>
  <c r="C48" i="8"/>
  <c r="C47" i="8"/>
  <c r="C46" i="8"/>
  <c r="C45" i="8"/>
  <c r="C44" i="8"/>
  <c r="C43" i="8"/>
  <c r="C42" i="8"/>
  <c r="C41" i="8"/>
  <c r="C40" i="8"/>
  <c r="C39" i="8"/>
  <c r="C38" i="8"/>
  <c r="C37" i="8"/>
  <c r="C36" i="8"/>
  <c r="C35" i="8"/>
  <c r="C34" i="8"/>
  <c r="C33" i="8"/>
  <c r="C32" i="8"/>
  <c r="C31" i="8"/>
  <c r="C30" i="8"/>
  <c r="C29" i="8"/>
  <c r="C28" i="8"/>
  <c r="C27" i="8"/>
  <c r="C26" i="8"/>
  <c r="C25" i="8"/>
  <c r="C24" i="8"/>
  <c r="C23" i="8"/>
  <c r="C22" i="8"/>
  <c r="C21" i="8"/>
  <c r="C20" i="8"/>
  <c r="C19" i="8"/>
  <c r="C18" i="8"/>
  <c r="C17" i="8"/>
  <c r="C14" i="8"/>
  <c r="C13" i="8"/>
  <c r="C12" i="8"/>
  <c r="C9" i="8"/>
  <c r="C8" i="8"/>
  <c r="C7" i="8"/>
  <c r="C6" i="8"/>
  <c r="B206" i="7"/>
  <c r="B205" i="7"/>
  <c r="B204" i="7"/>
  <c r="B203" i="7"/>
  <c r="B202" i="7"/>
  <c r="B201" i="7"/>
  <c r="B200" i="7"/>
  <c r="B199" i="7"/>
  <c r="B198" i="7"/>
  <c r="B197" i="7"/>
  <c r="B196" i="7"/>
  <c r="B195" i="7"/>
  <c r="B194" i="7"/>
  <c r="B193" i="7"/>
  <c r="B192" i="7"/>
  <c r="B191" i="7"/>
  <c r="B190" i="7"/>
  <c r="B189" i="7"/>
  <c r="B188" i="7"/>
  <c r="B187" i="7"/>
  <c r="B186" i="7"/>
  <c r="B185" i="7"/>
  <c r="B184" i="7"/>
  <c r="B183" i="7"/>
  <c r="B182" i="7"/>
  <c r="B181" i="7"/>
  <c r="B180" i="7"/>
  <c r="B179" i="7"/>
  <c r="B178" i="7"/>
  <c r="B177" i="7"/>
  <c r="B176" i="7"/>
  <c r="B175" i="7"/>
  <c r="B174" i="7"/>
  <c r="B173" i="7"/>
  <c r="B172" i="7"/>
  <c r="B171" i="7"/>
  <c r="B170" i="7"/>
  <c r="B169" i="7"/>
  <c r="B168" i="7"/>
  <c r="B167" i="7"/>
  <c r="B166" i="7"/>
  <c r="B165" i="7"/>
  <c r="B164" i="7"/>
  <c r="B163" i="7"/>
  <c r="B162" i="7"/>
  <c r="B161" i="7"/>
  <c r="B160" i="7"/>
  <c r="B159" i="7"/>
  <c r="B158" i="7"/>
  <c r="B157" i="7"/>
  <c r="B156" i="7"/>
  <c r="B155" i="7"/>
  <c r="B154" i="7"/>
  <c r="B153" i="7"/>
  <c r="B152" i="7"/>
  <c r="B151" i="7"/>
  <c r="B150" i="7"/>
  <c r="B149" i="7"/>
  <c r="B148" i="7"/>
  <c r="B147" i="7"/>
  <c r="B146" i="7"/>
  <c r="B145" i="7"/>
  <c r="B144" i="7"/>
  <c r="B143" i="7"/>
  <c r="B142" i="7"/>
  <c r="B141" i="7"/>
  <c r="B140" i="7"/>
  <c r="B139" i="7"/>
  <c r="B138" i="7"/>
  <c r="B137" i="7"/>
  <c r="B136" i="7"/>
  <c r="B135" i="7"/>
  <c r="B134" i="7"/>
  <c r="B133" i="7"/>
  <c r="B132" i="7"/>
  <c r="B131" i="7"/>
  <c r="B130" i="7"/>
  <c r="B129" i="7"/>
  <c r="B128" i="7"/>
  <c r="B127" i="7"/>
  <c r="B126" i="7"/>
  <c r="B125" i="7"/>
  <c r="B124" i="7"/>
  <c r="B123" i="7"/>
  <c r="B122" i="7"/>
  <c r="B121" i="7"/>
  <c r="B120" i="7"/>
  <c r="B119" i="7"/>
  <c r="B118" i="7"/>
  <c r="B117" i="7"/>
  <c r="B116" i="7"/>
  <c r="B115" i="7"/>
  <c r="B114" i="7"/>
  <c r="B113" i="7"/>
  <c r="B112" i="7"/>
  <c r="B111" i="7"/>
  <c r="B110" i="7"/>
  <c r="B109" i="7"/>
  <c r="B108" i="7"/>
  <c r="B107" i="7"/>
  <c r="B106" i="7"/>
  <c r="B105" i="7"/>
  <c r="B104" i="7"/>
  <c r="B103" i="7"/>
  <c r="B102" i="7"/>
  <c r="B101" i="7"/>
  <c r="B100" i="7"/>
  <c r="B99" i="7"/>
  <c r="B98" i="7"/>
  <c r="B97" i="7"/>
  <c r="B96" i="7"/>
  <c r="B95" i="7"/>
  <c r="B94" i="7"/>
  <c r="B93" i="7"/>
  <c r="B92" i="7"/>
  <c r="B91" i="7"/>
  <c r="B90" i="7"/>
  <c r="B89" i="7"/>
  <c r="B88" i="7"/>
  <c r="B87" i="7"/>
  <c r="B86" i="7"/>
  <c r="B85" i="7"/>
  <c r="B84" i="7"/>
  <c r="B83" i="7"/>
  <c r="B82" i="7"/>
  <c r="B81" i="7"/>
  <c r="B80" i="7"/>
  <c r="B79" i="7"/>
  <c r="B78" i="7"/>
  <c r="B77" i="7"/>
  <c r="B76" i="7"/>
  <c r="B75" i="7"/>
  <c r="B74" i="7"/>
  <c r="B73" i="7"/>
  <c r="B72" i="7"/>
  <c r="B71" i="7"/>
  <c r="B70" i="7"/>
  <c r="B69" i="7"/>
  <c r="B68" i="7"/>
  <c r="B67" i="7"/>
  <c r="B66" i="7"/>
  <c r="B65" i="7"/>
  <c r="B64" i="7"/>
  <c r="B63" i="7"/>
  <c r="B62" i="7"/>
  <c r="B61" i="7"/>
  <c r="B60" i="7"/>
  <c r="B59" i="7"/>
  <c r="B58" i="7"/>
  <c r="B57" i="7"/>
  <c r="B56" i="7"/>
  <c r="B55" i="7"/>
  <c r="B54" i="7"/>
  <c r="B53" i="7"/>
  <c r="B52" i="7"/>
  <c r="B51" i="7"/>
  <c r="B50" i="7"/>
  <c r="B49" i="7"/>
  <c r="B48" i="7"/>
  <c r="B47" i="7"/>
  <c r="B46" i="7"/>
  <c r="B45" i="7"/>
  <c r="B44" i="7"/>
  <c r="B43" i="7"/>
  <c r="B42" i="7"/>
  <c r="B41" i="7"/>
  <c r="B40" i="7"/>
  <c r="B39" i="7"/>
  <c r="B38" i="7"/>
  <c r="B37" i="7"/>
  <c r="B36" i="7"/>
  <c r="B35" i="7"/>
  <c r="B34" i="7"/>
  <c r="B33" i="7"/>
  <c r="B32" i="7"/>
  <c r="B31" i="7"/>
  <c r="B30" i="7"/>
  <c r="B29" i="7"/>
  <c r="B28" i="7"/>
  <c r="B27" i="7"/>
  <c r="B26" i="7"/>
  <c r="B25" i="7"/>
  <c r="B24" i="7"/>
  <c r="B23" i="7"/>
  <c r="B22" i="7"/>
  <c r="B21" i="7"/>
  <c r="B20" i="7"/>
  <c r="B19" i="7"/>
  <c r="B18" i="7"/>
  <c r="B17" i="7"/>
  <c r="B16" i="7"/>
  <c r="B15" i="7"/>
  <c r="B14" i="7"/>
  <c r="B13" i="7"/>
  <c r="B12" i="7"/>
  <c r="B11" i="7"/>
  <c r="B10" i="7"/>
  <c r="B9" i="7"/>
  <c r="B8" i="7"/>
  <c r="B7" i="7"/>
  <c r="B2" i="33"/>
  <c r="B2" i="25"/>
  <c r="B2" i="16"/>
  <c r="B2" i="23"/>
  <c r="B2" i="35"/>
  <c r="B2" i="29"/>
  <c r="B2" i="9"/>
  <c r="B2" i="8"/>
  <c r="B2" i="7"/>
  <c r="C2" i="27"/>
  <c r="B2" i="5"/>
  <c r="K2" i="4"/>
  <c r="B2" i="19"/>
  <c r="C2" i="34"/>
  <c r="B2" i="32"/>
  <c r="B2" i="3"/>
  <c r="B2" i="2"/>
  <c r="U202" i="32"/>
  <c r="Q202" i="32"/>
  <c r="N202" i="32"/>
  <c r="O202" i="32" s="1"/>
  <c r="U201" i="32"/>
  <c r="Q201" i="32"/>
  <c r="N201" i="32"/>
  <c r="O201" i="32" s="1"/>
  <c r="U200" i="32"/>
  <c r="Q200" i="32"/>
  <c r="N200" i="32"/>
  <c r="O200" i="32" s="1"/>
  <c r="U199" i="32"/>
  <c r="Q199" i="32"/>
  <c r="N199" i="32"/>
  <c r="O199" i="32" s="1"/>
  <c r="U198" i="32"/>
  <c r="Q198" i="32"/>
  <c r="N198" i="32"/>
  <c r="O198" i="32" s="1"/>
  <c r="U197" i="32"/>
  <c r="Q197" i="32"/>
  <c r="N197" i="32"/>
  <c r="O197" i="32" s="1"/>
  <c r="U196" i="32"/>
  <c r="Q196" i="32"/>
  <c r="N196" i="32"/>
  <c r="O196" i="32" s="1"/>
  <c r="U195" i="32"/>
  <c r="Q195" i="32"/>
  <c r="N195" i="32"/>
  <c r="O195" i="32" s="1"/>
  <c r="U194" i="32"/>
  <c r="Q194" i="32"/>
  <c r="N194" i="32"/>
  <c r="O194" i="32" s="1"/>
  <c r="U193" i="32"/>
  <c r="Q193" i="32"/>
  <c r="N193" i="32"/>
  <c r="O193" i="32" s="1"/>
  <c r="U192" i="32"/>
  <c r="Q192" i="32"/>
  <c r="N192" i="32"/>
  <c r="O192" i="32" s="1"/>
  <c r="U191" i="32"/>
  <c r="Q191" i="32"/>
  <c r="N191" i="32"/>
  <c r="O191" i="32" s="1"/>
  <c r="U190" i="32"/>
  <c r="Q190" i="32"/>
  <c r="N190" i="32"/>
  <c r="O190" i="32" s="1"/>
  <c r="U189" i="32"/>
  <c r="Q189" i="32"/>
  <c r="N189" i="32"/>
  <c r="O189" i="32" s="1"/>
  <c r="U188" i="32"/>
  <c r="Q188" i="32"/>
  <c r="N188" i="32"/>
  <c r="O188" i="32" s="1"/>
  <c r="U187" i="32"/>
  <c r="Q187" i="32"/>
  <c r="N187" i="32"/>
  <c r="O187" i="32" s="1"/>
  <c r="U186" i="32"/>
  <c r="Q186" i="32"/>
  <c r="N186" i="32"/>
  <c r="O186" i="32" s="1"/>
  <c r="U185" i="32"/>
  <c r="Q185" i="32"/>
  <c r="N185" i="32"/>
  <c r="O185" i="32" s="1"/>
  <c r="U184" i="32"/>
  <c r="Q184" i="32"/>
  <c r="N184" i="32"/>
  <c r="O184" i="32" s="1"/>
  <c r="U183" i="32"/>
  <c r="Q183" i="32"/>
  <c r="N183" i="32"/>
  <c r="O183" i="32" s="1"/>
  <c r="U182" i="32"/>
  <c r="Q182" i="32"/>
  <c r="N182" i="32"/>
  <c r="O182" i="32" s="1"/>
  <c r="U181" i="32"/>
  <c r="Q181" i="32"/>
  <c r="N181" i="32"/>
  <c r="O181" i="32" s="1"/>
  <c r="U180" i="32"/>
  <c r="Q180" i="32"/>
  <c r="N180" i="32"/>
  <c r="O180" i="32" s="1"/>
  <c r="U179" i="32"/>
  <c r="Q179" i="32"/>
  <c r="N179" i="32"/>
  <c r="O179" i="32" s="1"/>
  <c r="U178" i="32"/>
  <c r="Q178" i="32"/>
  <c r="N178" i="32"/>
  <c r="O178" i="32" s="1"/>
  <c r="U177" i="32"/>
  <c r="Q177" i="32"/>
  <c r="N177" i="32"/>
  <c r="O177" i="32" s="1"/>
  <c r="U176" i="32"/>
  <c r="Q176" i="32"/>
  <c r="N176" i="32"/>
  <c r="O176" i="32" s="1"/>
  <c r="U175" i="32"/>
  <c r="Q175" i="32"/>
  <c r="N175" i="32"/>
  <c r="O175" i="32" s="1"/>
  <c r="U174" i="32"/>
  <c r="Q174" i="32"/>
  <c r="N174" i="32"/>
  <c r="O174" i="32" s="1"/>
  <c r="U173" i="32"/>
  <c r="Q173" i="32"/>
  <c r="N173" i="32"/>
  <c r="O173" i="32" s="1"/>
  <c r="U172" i="32"/>
  <c r="Q172" i="32"/>
  <c r="N172" i="32"/>
  <c r="O172" i="32" s="1"/>
  <c r="U171" i="32"/>
  <c r="Q171" i="32"/>
  <c r="N171" i="32"/>
  <c r="O171" i="32" s="1"/>
  <c r="U170" i="32"/>
  <c r="Q170" i="32"/>
  <c r="N170" i="32"/>
  <c r="O170" i="32" s="1"/>
  <c r="U169" i="32"/>
  <c r="Q169" i="32"/>
  <c r="N169" i="32"/>
  <c r="O169" i="32" s="1"/>
  <c r="U168" i="32"/>
  <c r="Q168" i="32"/>
  <c r="N168" i="32"/>
  <c r="O168" i="32" s="1"/>
  <c r="U167" i="32"/>
  <c r="Q167" i="32"/>
  <c r="N167" i="32"/>
  <c r="O167" i="32" s="1"/>
  <c r="U166" i="32"/>
  <c r="Q166" i="32"/>
  <c r="N166" i="32"/>
  <c r="O166" i="32" s="1"/>
  <c r="U165" i="32"/>
  <c r="Q165" i="32"/>
  <c r="N165" i="32"/>
  <c r="O165" i="32" s="1"/>
  <c r="U164" i="32"/>
  <c r="Q164" i="32"/>
  <c r="N164" i="32"/>
  <c r="O164" i="32" s="1"/>
  <c r="U163" i="32"/>
  <c r="Q163" i="32"/>
  <c r="N163" i="32"/>
  <c r="O163" i="32" s="1"/>
  <c r="U162" i="32"/>
  <c r="Q162" i="32"/>
  <c r="N162" i="32"/>
  <c r="O162" i="32" s="1"/>
  <c r="U161" i="32"/>
  <c r="Q161" i="32"/>
  <c r="N161" i="32"/>
  <c r="O161" i="32" s="1"/>
  <c r="U160" i="32"/>
  <c r="Q160" i="32"/>
  <c r="N160" i="32"/>
  <c r="O160" i="32" s="1"/>
  <c r="U159" i="32"/>
  <c r="Q159" i="32"/>
  <c r="N159" i="32"/>
  <c r="O159" i="32" s="1"/>
  <c r="U158" i="32"/>
  <c r="Q158" i="32"/>
  <c r="N158" i="32"/>
  <c r="O158" i="32" s="1"/>
  <c r="U157" i="32"/>
  <c r="Q157" i="32"/>
  <c r="N157" i="32"/>
  <c r="O157" i="32" s="1"/>
  <c r="U156" i="32"/>
  <c r="Q156" i="32"/>
  <c r="N156" i="32"/>
  <c r="O156" i="32" s="1"/>
  <c r="U155" i="32"/>
  <c r="Q155" i="32"/>
  <c r="N155" i="32"/>
  <c r="O155" i="32" s="1"/>
  <c r="U154" i="32"/>
  <c r="Q154" i="32"/>
  <c r="N154" i="32"/>
  <c r="O154" i="32" s="1"/>
  <c r="U153" i="32"/>
  <c r="Q153" i="32"/>
  <c r="N153" i="32"/>
  <c r="O153" i="32" s="1"/>
  <c r="U152" i="32"/>
  <c r="Q152" i="32"/>
  <c r="N152" i="32"/>
  <c r="O152" i="32" s="1"/>
  <c r="U151" i="32"/>
  <c r="Q151" i="32"/>
  <c r="N151" i="32"/>
  <c r="O151" i="32" s="1"/>
  <c r="U150" i="32"/>
  <c r="Q150" i="32"/>
  <c r="N150" i="32"/>
  <c r="O150" i="32" s="1"/>
  <c r="U149" i="32"/>
  <c r="Q149" i="32"/>
  <c r="N149" i="32"/>
  <c r="O149" i="32" s="1"/>
  <c r="U148" i="32"/>
  <c r="Q148" i="32"/>
  <c r="N148" i="32"/>
  <c r="O148" i="32" s="1"/>
  <c r="U147" i="32"/>
  <c r="Q147" i="32"/>
  <c r="N147" i="32"/>
  <c r="O147" i="32" s="1"/>
  <c r="U146" i="32"/>
  <c r="Q146" i="32"/>
  <c r="N146" i="32"/>
  <c r="O146" i="32" s="1"/>
  <c r="U145" i="32"/>
  <c r="Q145" i="32"/>
  <c r="N145" i="32"/>
  <c r="O145" i="32" s="1"/>
  <c r="U144" i="32"/>
  <c r="Q144" i="32"/>
  <c r="N144" i="32"/>
  <c r="O144" i="32" s="1"/>
  <c r="U143" i="32"/>
  <c r="Q143" i="32"/>
  <c r="N143" i="32"/>
  <c r="O143" i="32" s="1"/>
  <c r="U142" i="32"/>
  <c r="Q142" i="32"/>
  <c r="N142" i="32"/>
  <c r="O142" i="32" s="1"/>
  <c r="U141" i="32"/>
  <c r="Q141" i="32"/>
  <c r="N141" i="32"/>
  <c r="O141" i="32" s="1"/>
  <c r="U140" i="32"/>
  <c r="Q140" i="32"/>
  <c r="N140" i="32"/>
  <c r="O140" i="32" s="1"/>
  <c r="U139" i="32"/>
  <c r="Q139" i="32"/>
  <c r="N139" i="32"/>
  <c r="O139" i="32" s="1"/>
  <c r="U138" i="32"/>
  <c r="Q138" i="32"/>
  <c r="N138" i="32"/>
  <c r="O138" i="32" s="1"/>
  <c r="U137" i="32"/>
  <c r="Q137" i="32"/>
  <c r="N137" i="32"/>
  <c r="O137" i="32" s="1"/>
  <c r="U136" i="32"/>
  <c r="Q136" i="32"/>
  <c r="N136" i="32"/>
  <c r="O136" i="32" s="1"/>
  <c r="U135" i="32"/>
  <c r="Q135" i="32"/>
  <c r="N135" i="32"/>
  <c r="O135" i="32" s="1"/>
  <c r="U134" i="32"/>
  <c r="Q134" i="32"/>
  <c r="N134" i="32"/>
  <c r="O134" i="32" s="1"/>
  <c r="U133" i="32"/>
  <c r="Q133" i="32"/>
  <c r="N133" i="32"/>
  <c r="O133" i="32" s="1"/>
  <c r="U132" i="32"/>
  <c r="Q132" i="32"/>
  <c r="N132" i="32"/>
  <c r="O132" i="32" s="1"/>
  <c r="U131" i="32"/>
  <c r="Q131" i="32"/>
  <c r="N131" i="32"/>
  <c r="O131" i="32" s="1"/>
  <c r="U130" i="32"/>
  <c r="Q130" i="32"/>
  <c r="N130" i="32"/>
  <c r="O130" i="32" s="1"/>
  <c r="U129" i="32"/>
  <c r="Q129" i="32"/>
  <c r="N129" i="32"/>
  <c r="O129" i="32" s="1"/>
  <c r="U128" i="32"/>
  <c r="Q128" i="32"/>
  <c r="N128" i="32"/>
  <c r="O128" i="32" s="1"/>
  <c r="U127" i="32"/>
  <c r="Q127" i="32"/>
  <c r="N127" i="32"/>
  <c r="O127" i="32" s="1"/>
  <c r="U126" i="32"/>
  <c r="Q126" i="32"/>
  <c r="N126" i="32"/>
  <c r="O126" i="32" s="1"/>
  <c r="U125" i="32"/>
  <c r="Q125" i="32"/>
  <c r="N125" i="32"/>
  <c r="O125" i="32" s="1"/>
  <c r="U124" i="32"/>
  <c r="Q124" i="32"/>
  <c r="N124" i="32"/>
  <c r="O124" i="32" s="1"/>
  <c r="U123" i="32"/>
  <c r="Q123" i="32"/>
  <c r="N123" i="32"/>
  <c r="O123" i="32" s="1"/>
  <c r="U122" i="32"/>
  <c r="Q122" i="32"/>
  <c r="N122" i="32"/>
  <c r="O122" i="32" s="1"/>
  <c r="U121" i="32"/>
  <c r="Q121" i="32"/>
  <c r="N121" i="32"/>
  <c r="O121" i="32" s="1"/>
  <c r="U120" i="32"/>
  <c r="Q120" i="32"/>
  <c r="N120" i="32"/>
  <c r="O120" i="32" s="1"/>
  <c r="U119" i="32"/>
  <c r="Q119" i="32"/>
  <c r="N119" i="32"/>
  <c r="O119" i="32" s="1"/>
  <c r="U118" i="32"/>
  <c r="Q118" i="32"/>
  <c r="N118" i="32"/>
  <c r="U117" i="32"/>
  <c r="Q117" i="32"/>
  <c r="N117" i="32"/>
  <c r="U116" i="32"/>
  <c r="Q116" i="32"/>
  <c r="N116" i="32"/>
  <c r="U115" i="32"/>
  <c r="Q115" i="32"/>
  <c r="N115" i="32"/>
  <c r="U114" i="32"/>
  <c r="Q114" i="32"/>
  <c r="N114" i="32"/>
  <c r="U113" i="32"/>
  <c r="Q113" i="32"/>
  <c r="N113" i="32"/>
  <c r="U112" i="32"/>
  <c r="Q112" i="32"/>
  <c r="N112" i="32"/>
  <c r="U111" i="32"/>
  <c r="Q111" i="32"/>
  <c r="N111" i="32"/>
  <c r="U110" i="32"/>
  <c r="Q110" i="32"/>
  <c r="N110" i="32"/>
  <c r="U109" i="32"/>
  <c r="Q109" i="32"/>
  <c r="N109" i="32"/>
  <c r="U101" i="32"/>
  <c r="Q101" i="32"/>
  <c r="N101" i="32"/>
  <c r="O101" i="32" s="1"/>
  <c r="U100" i="32"/>
  <c r="Q100" i="32"/>
  <c r="N100" i="32"/>
  <c r="O100" i="32" s="1"/>
  <c r="U99" i="32"/>
  <c r="Q99" i="32"/>
  <c r="N99" i="32"/>
  <c r="O99" i="32" s="1"/>
  <c r="U98" i="32"/>
  <c r="Q98" i="32"/>
  <c r="N98" i="32"/>
  <c r="O98" i="32" s="1"/>
  <c r="U97" i="32"/>
  <c r="Q97" i="32"/>
  <c r="N97" i="32"/>
  <c r="O97" i="32" s="1"/>
  <c r="U96" i="32"/>
  <c r="Q96" i="32"/>
  <c r="N96" i="32"/>
  <c r="O96" i="32" s="1"/>
  <c r="U95" i="32"/>
  <c r="Q95" i="32"/>
  <c r="N95" i="32"/>
  <c r="O95" i="32" s="1"/>
  <c r="U94" i="32"/>
  <c r="Q94" i="32"/>
  <c r="N94" i="32"/>
  <c r="O94" i="32" s="1"/>
  <c r="U93" i="32"/>
  <c r="Q93" i="32"/>
  <c r="N93" i="32"/>
  <c r="O93" i="32" s="1"/>
  <c r="U92" i="32"/>
  <c r="Q92" i="32"/>
  <c r="N92" i="32"/>
  <c r="O92" i="32" s="1"/>
  <c r="U91" i="32"/>
  <c r="Q91" i="32"/>
  <c r="N91" i="32"/>
  <c r="O91" i="32" s="1"/>
  <c r="U90" i="32"/>
  <c r="Q90" i="32"/>
  <c r="N90" i="32"/>
  <c r="O90" i="32" s="1"/>
  <c r="U89" i="32"/>
  <c r="Q89" i="32"/>
  <c r="N89" i="32"/>
  <c r="O89" i="32" s="1"/>
  <c r="U88" i="32"/>
  <c r="Q88" i="32"/>
  <c r="N88" i="32"/>
  <c r="O88" i="32" s="1"/>
  <c r="U87" i="32"/>
  <c r="Q87" i="32"/>
  <c r="N87" i="32"/>
  <c r="O87" i="32" s="1"/>
  <c r="U86" i="32"/>
  <c r="Q86" i="32"/>
  <c r="N86" i="32"/>
  <c r="O86" i="32" s="1"/>
  <c r="U85" i="32"/>
  <c r="Q85" i="32"/>
  <c r="N85" i="32"/>
  <c r="O85" i="32" s="1"/>
  <c r="U84" i="32"/>
  <c r="Q84" i="32"/>
  <c r="N84" i="32"/>
  <c r="O84" i="32" s="1"/>
  <c r="U83" i="32"/>
  <c r="Q83" i="32"/>
  <c r="N83" i="32"/>
  <c r="O83" i="32" s="1"/>
  <c r="U82" i="32"/>
  <c r="Q82" i="32"/>
  <c r="N82" i="32"/>
  <c r="O82" i="32" s="1"/>
  <c r="U81" i="32"/>
  <c r="Q81" i="32"/>
  <c r="N81" i="32"/>
  <c r="O81" i="32" s="1"/>
  <c r="U80" i="32"/>
  <c r="Q80" i="32"/>
  <c r="N80" i="32"/>
  <c r="O80" i="32" s="1"/>
  <c r="U79" i="32"/>
  <c r="Q79" i="32"/>
  <c r="N79" i="32"/>
  <c r="O79" i="32" s="1"/>
  <c r="U78" i="32"/>
  <c r="Q78" i="32"/>
  <c r="N78" i="32"/>
  <c r="O78" i="32" s="1"/>
  <c r="U77" i="32"/>
  <c r="Q77" i="32"/>
  <c r="N77" i="32"/>
  <c r="O77" i="32" s="1"/>
  <c r="U76" i="32"/>
  <c r="Q76" i="32"/>
  <c r="N76" i="32"/>
  <c r="O76" i="32" s="1"/>
  <c r="U75" i="32"/>
  <c r="Q75" i="32"/>
  <c r="N75" i="32"/>
  <c r="O75" i="32" s="1"/>
  <c r="U74" i="32"/>
  <c r="Q74" i="32"/>
  <c r="N74" i="32"/>
  <c r="O74" i="32" s="1"/>
  <c r="U73" i="32"/>
  <c r="Q73" i="32"/>
  <c r="N73" i="32"/>
  <c r="O73" i="32" s="1"/>
  <c r="U72" i="32"/>
  <c r="Q72" i="32"/>
  <c r="N72" i="32"/>
  <c r="O72" i="32" s="1"/>
  <c r="U71" i="32"/>
  <c r="Q71" i="32"/>
  <c r="N71" i="32"/>
  <c r="O71" i="32" s="1"/>
  <c r="U70" i="32"/>
  <c r="Q70" i="32"/>
  <c r="N70" i="32"/>
  <c r="O70" i="32" s="1"/>
  <c r="U69" i="32"/>
  <c r="Q69" i="32"/>
  <c r="N69" i="32"/>
  <c r="O69" i="32" s="1"/>
  <c r="U68" i="32"/>
  <c r="Q68" i="32"/>
  <c r="N68" i="32"/>
  <c r="O68" i="32" s="1"/>
  <c r="U67" i="32"/>
  <c r="Q67" i="32"/>
  <c r="N67" i="32"/>
  <c r="O67" i="32" s="1"/>
  <c r="U66" i="32"/>
  <c r="Q66" i="32"/>
  <c r="N66" i="32"/>
  <c r="O66" i="32" s="1"/>
  <c r="U65" i="32"/>
  <c r="Q65" i="32"/>
  <c r="N65" i="32"/>
  <c r="O65" i="32" s="1"/>
  <c r="U64" i="32"/>
  <c r="Q64" i="32"/>
  <c r="N64" i="32"/>
  <c r="O64" i="32" s="1"/>
  <c r="U63" i="32"/>
  <c r="Q63" i="32"/>
  <c r="N63" i="32"/>
  <c r="O63" i="32" s="1"/>
  <c r="U62" i="32"/>
  <c r="Q62" i="32"/>
  <c r="N62" i="32"/>
  <c r="O62" i="32" s="1"/>
  <c r="U61" i="32"/>
  <c r="Q61" i="32"/>
  <c r="N61" i="32"/>
  <c r="O61" i="32" s="1"/>
  <c r="U60" i="32"/>
  <c r="Q60" i="32"/>
  <c r="N60" i="32"/>
  <c r="O60" i="32" s="1"/>
  <c r="U59" i="32"/>
  <c r="Q59" i="32"/>
  <c r="N59" i="32"/>
  <c r="O59" i="32" s="1"/>
  <c r="U58" i="32"/>
  <c r="Q58" i="32"/>
  <c r="N58" i="32"/>
  <c r="O58" i="32" s="1"/>
  <c r="U57" i="32"/>
  <c r="Q57" i="32"/>
  <c r="N57" i="32"/>
  <c r="O57" i="32" s="1"/>
  <c r="U56" i="32"/>
  <c r="Q56" i="32"/>
  <c r="N56" i="32"/>
  <c r="U55" i="32"/>
  <c r="Q55" i="32"/>
  <c r="N55" i="32"/>
  <c r="O55" i="32" s="1"/>
  <c r="U54" i="32"/>
  <c r="Q54" i="32"/>
  <c r="N54" i="32"/>
  <c r="U53" i="32"/>
  <c r="Q53" i="32"/>
  <c r="N53" i="32"/>
  <c r="O53" i="32" s="1"/>
  <c r="U52" i="32"/>
  <c r="Q52" i="32"/>
  <c r="N52" i="32"/>
  <c r="U51" i="32"/>
  <c r="Q51" i="32"/>
  <c r="N51" i="32"/>
  <c r="O51" i="32" s="1"/>
  <c r="U50" i="32"/>
  <c r="Q50" i="32"/>
  <c r="N50" i="32"/>
  <c r="U49" i="32"/>
  <c r="Q49" i="32"/>
  <c r="N49" i="32"/>
  <c r="O49" i="32" s="1"/>
  <c r="U48" i="32"/>
  <c r="Q48" i="32"/>
  <c r="N48" i="32"/>
  <c r="U47" i="32"/>
  <c r="Q47" i="32"/>
  <c r="N47" i="32"/>
  <c r="O47" i="32" s="1"/>
  <c r="U46" i="32"/>
  <c r="Q46" i="32"/>
  <c r="N46" i="32"/>
  <c r="U45" i="32"/>
  <c r="Q45" i="32"/>
  <c r="N45" i="32"/>
  <c r="O45" i="32" s="1"/>
  <c r="U44" i="32"/>
  <c r="Q44" i="32"/>
  <c r="N44" i="32"/>
  <c r="U43" i="32"/>
  <c r="Q43" i="32"/>
  <c r="N43" i="32"/>
  <c r="O43" i="32" s="1"/>
  <c r="U42" i="32"/>
  <c r="Q42" i="32"/>
  <c r="N42" i="32"/>
  <c r="U41" i="32"/>
  <c r="Q41" i="32"/>
  <c r="N41" i="32"/>
  <c r="O41" i="32" s="1"/>
  <c r="U40" i="32"/>
  <c r="Q40" i="32"/>
  <c r="N40" i="32"/>
  <c r="U39" i="32"/>
  <c r="Q39" i="32"/>
  <c r="N39" i="32"/>
  <c r="O39" i="32" s="1"/>
  <c r="U38" i="32"/>
  <c r="Q38" i="32"/>
  <c r="N38" i="32"/>
  <c r="U37" i="32"/>
  <c r="Q37" i="32"/>
  <c r="N37" i="32"/>
  <c r="O37" i="32" s="1"/>
  <c r="U36" i="32"/>
  <c r="Q36" i="32"/>
  <c r="N36" i="32"/>
  <c r="U35" i="32"/>
  <c r="Q35" i="32"/>
  <c r="N35" i="32"/>
  <c r="U34" i="32"/>
  <c r="Q34" i="32"/>
  <c r="N34" i="32"/>
  <c r="U33" i="32"/>
  <c r="Q33" i="32"/>
  <c r="N33" i="32"/>
  <c r="U32" i="32"/>
  <c r="Q32" i="32"/>
  <c r="N32" i="32"/>
  <c r="U31" i="32"/>
  <c r="Q31" i="32"/>
  <c r="N31" i="32"/>
  <c r="U30" i="32"/>
  <c r="Q30" i="32"/>
  <c r="N30" i="32"/>
  <c r="U29" i="32"/>
  <c r="Q29" i="32"/>
  <c r="N29" i="32"/>
  <c r="U28" i="32"/>
  <c r="Q28" i="32"/>
  <c r="N28" i="32"/>
  <c r="U27" i="32"/>
  <c r="Q27" i="32"/>
  <c r="N27" i="32"/>
  <c r="U26" i="32"/>
  <c r="Q26" i="32"/>
  <c r="N26" i="32"/>
  <c r="U25" i="32"/>
  <c r="Q25" i="32"/>
  <c r="N25" i="32"/>
  <c r="U24" i="32"/>
  <c r="Q24" i="32"/>
  <c r="N24" i="32"/>
  <c r="U23" i="32"/>
  <c r="Q23" i="32"/>
  <c r="N23" i="32"/>
  <c r="U22" i="32"/>
  <c r="Q22" i="32"/>
  <c r="N22" i="32"/>
  <c r="U21" i="32"/>
  <c r="Q21" i="32"/>
  <c r="N21" i="32"/>
  <c r="U20" i="32"/>
  <c r="Q20" i="32"/>
  <c r="N20" i="32"/>
  <c r="U19" i="32"/>
  <c r="Q19" i="32"/>
  <c r="N19" i="32"/>
  <c r="U18" i="32"/>
  <c r="Q18" i="32"/>
  <c r="N18" i="32"/>
  <c r="U17" i="32"/>
  <c r="Q17" i="32"/>
  <c r="N17" i="32"/>
  <c r="U16" i="32"/>
  <c r="Q16" i="32"/>
  <c r="N16" i="32"/>
  <c r="U15" i="32"/>
  <c r="Q15" i="32"/>
  <c r="N15" i="32"/>
  <c r="U14" i="32"/>
  <c r="Q14" i="32"/>
  <c r="N14" i="32"/>
  <c r="U13" i="32"/>
  <c r="Q13" i="32"/>
  <c r="N13" i="32"/>
  <c r="U12" i="32"/>
  <c r="Q12" i="32"/>
  <c r="N12" i="32"/>
  <c r="U11" i="32"/>
  <c r="Q11" i="32"/>
  <c r="N11" i="32"/>
  <c r="U10" i="32"/>
  <c r="Q10" i="32"/>
  <c r="N10" i="32"/>
  <c r="U9" i="32"/>
  <c r="Q9" i="32"/>
  <c r="N9" i="32"/>
  <c r="U8" i="32"/>
  <c r="Q8" i="32"/>
  <c r="H3030" i="4" l="1"/>
  <c r="Z3029" i="4"/>
  <c r="P47" i="32"/>
  <c r="R47" i="32" s="1"/>
  <c r="P144" i="32"/>
  <c r="R144" i="32" s="1"/>
  <c r="P176" i="32"/>
  <c r="R176" i="32" s="1"/>
  <c r="P160" i="32"/>
  <c r="V160" i="32" s="1"/>
  <c r="P192" i="32"/>
  <c r="R192" i="32" s="1"/>
  <c r="V47" i="32"/>
  <c r="P39" i="32"/>
  <c r="R39" i="32" s="1"/>
  <c r="P55" i="32"/>
  <c r="R55" i="32" s="1"/>
  <c r="P123" i="32"/>
  <c r="V123" i="32" s="1"/>
  <c r="P152" i="32"/>
  <c r="V152" i="32" s="1"/>
  <c r="R160" i="32"/>
  <c r="P168" i="32"/>
  <c r="R168" i="32" s="1"/>
  <c r="P184" i="32"/>
  <c r="R184" i="32" s="1"/>
  <c r="P200" i="32"/>
  <c r="R200" i="32" s="1"/>
  <c r="P43" i="32"/>
  <c r="R43" i="32" s="1"/>
  <c r="P51" i="32"/>
  <c r="V51" i="32" s="1"/>
  <c r="P119" i="32"/>
  <c r="V119" i="32" s="1"/>
  <c r="P140" i="32"/>
  <c r="V140" i="32" s="1"/>
  <c r="P148" i="32"/>
  <c r="V148" i="32" s="1"/>
  <c r="P156" i="32"/>
  <c r="V156" i="32" s="1"/>
  <c r="P164" i="32"/>
  <c r="V164" i="32" s="1"/>
  <c r="P172" i="32"/>
  <c r="V172" i="32" s="1"/>
  <c r="P180" i="32"/>
  <c r="V180" i="32" s="1"/>
  <c r="P188" i="32"/>
  <c r="V188" i="32" s="1"/>
  <c r="P196" i="32"/>
  <c r="V196" i="32" s="1"/>
  <c r="S16" i="32"/>
  <c r="S17" i="32"/>
  <c r="S26" i="32"/>
  <c r="S31" i="32"/>
  <c r="S32" i="32"/>
  <c r="S48" i="32"/>
  <c r="S59" i="32"/>
  <c r="S61" i="32"/>
  <c r="S62" i="32"/>
  <c r="S63" i="32"/>
  <c r="S66" i="32"/>
  <c r="S68" i="32"/>
  <c r="S69" i="32"/>
  <c r="S71" i="32"/>
  <c r="S73" i="32"/>
  <c r="S79" i="32"/>
  <c r="S83" i="32"/>
  <c r="S88" i="32"/>
  <c r="S93" i="32"/>
  <c r="S94" i="32"/>
  <c r="S95" i="32"/>
  <c r="S96" i="32"/>
  <c r="S97" i="32"/>
  <c r="S99" i="32"/>
  <c r="S100" i="32"/>
  <c r="S101" i="32"/>
  <c r="S123" i="32"/>
  <c r="S124" i="32"/>
  <c r="S130" i="32"/>
  <c r="S132" i="32"/>
  <c r="S145" i="32"/>
  <c r="S147" i="32"/>
  <c r="S152" i="32"/>
  <c r="S153" i="32"/>
  <c r="S155" i="32"/>
  <c r="S162" i="32"/>
  <c r="S169" i="32"/>
  <c r="S171" i="32"/>
  <c r="S177" i="32"/>
  <c r="S179" i="32"/>
  <c r="S80" i="32"/>
  <c r="S77" i="32"/>
  <c r="S76" i="32"/>
  <c r="S188" i="32"/>
  <c r="S111" i="32"/>
  <c r="S113" i="32"/>
  <c r="S120" i="32"/>
  <c r="S35" i="32"/>
  <c r="S37" i="32"/>
  <c r="S44" i="32"/>
  <c r="S51" i="32"/>
  <c r="S140" i="32"/>
  <c r="S149" i="32"/>
  <c r="S151" i="32"/>
  <c r="S158" i="32"/>
  <c r="S159" i="32"/>
  <c r="S167" i="32"/>
  <c r="S172" i="32"/>
  <c r="S190" i="32"/>
  <c r="S197" i="32"/>
  <c r="S198" i="32"/>
  <c r="S135" i="32"/>
  <c r="S186" i="32"/>
  <c r="S139" i="32"/>
  <c r="P37" i="32"/>
  <c r="V37" i="32" s="1"/>
  <c r="P41" i="32"/>
  <c r="P45" i="32"/>
  <c r="P49" i="32"/>
  <c r="P53" i="32"/>
  <c r="P121" i="32"/>
  <c r="P125" i="32"/>
  <c r="P142" i="32"/>
  <c r="P146" i="32"/>
  <c r="P150" i="32"/>
  <c r="P154" i="32"/>
  <c r="P158" i="32"/>
  <c r="V158" i="32" s="1"/>
  <c r="P162" i="32"/>
  <c r="V162" i="32" s="1"/>
  <c r="P166" i="32"/>
  <c r="P170" i="32"/>
  <c r="P174" i="32"/>
  <c r="P178" i="32"/>
  <c r="P182" i="32"/>
  <c r="P186" i="32"/>
  <c r="P190" i="32"/>
  <c r="V190" i="32" s="1"/>
  <c r="P194" i="32"/>
  <c r="P198" i="32"/>
  <c r="V198" i="32" s="1"/>
  <c r="P202" i="32"/>
  <c r="S91" i="32"/>
  <c r="O38" i="32"/>
  <c r="P38" i="32"/>
  <c r="O42" i="32"/>
  <c r="P42" i="32"/>
  <c r="O46" i="32"/>
  <c r="P46" i="32"/>
  <c r="O50" i="32"/>
  <c r="P50" i="32"/>
  <c r="O54" i="32"/>
  <c r="P54" i="32"/>
  <c r="O36" i="32"/>
  <c r="P36" i="32"/>
  <c r="O40" i="32"/>
  <c r="P40" i="32"/>
  <c r="O44" i="32"/>
  <c r="P44" i="32"/>
  <c r="V44" i="32" s="1"/>
  <c r="O48" i="32"/>
  <c r="P48" i="32"/>
  <c r="V48" i="32" s="1"/>
  <c r="O52" i="32"/>
  <c r="P52" i="32"/>
  <c r="O56" i="32"/>
  <c r="P56" i="32"/>
  <c r="P120" i="32"/>
  <c r="V120" i="32" s="1"/>
  <c r="P122" i="32"/>
  <c r="P124" i="32"/>
  <c r="V124" i="32" s="1"/>
  <c r="P126" i="32"/>
  <c r="P141" i="32"/>
  <c r="P143" i="32"/>
  <c r="P145" i="32"/>
  <c r="V145" i="32" s="1"/>
  <c r="P147" i="32"/>
  <c r="V147" i="32" s="1"/>
  <c r="P149" i="32"/>
  <c r="V149" i="32" s="1"/>
  <c r="P151" i="32"/>
  <c r="V151" i="32" s="1"/>
  <c r="P153" i="32"/>
  <c r="V153" i="32" s="1"/>
  <c r="P155" i="32"/>
  <c r="V155" i="32" s="1"/>
  <c r="P157" i="32"/>
  <c r="P159" i="32"/>
  <c r="V159" i="32" s="1"/>
  <c r="P161" i="32"/>
  <c r="P163" i="32"/>
  <c r="P165" i="32"/>
  <c r="P167" i="32"/>
  <c r="V167" i="32" s="1"/>
  <c r="P169" i="32"/>
  <c r="V169" i="32" s="1"/>
  <c r="P171" i="32"/>
  <c r="V171" i="32" s="1"/>
  <c r="P173" i="32"/>
  <c r="P175" i="32"/>
  <c r="P177" i="32"/>
  <c r="V177" i="32" s="1"/>
  <c r="P179" i="32"/>
  <c r="V179" i="32" s="1"/>
  <c r="P181" i="32"/>
  <c r="P183" i="32"/>
  <c r="P185" i="32"/>
  <c r="P187" i="32"/>
  <c r="P189" i="32"/>
  <c r="P191" i="32"/>
  <c r="P193" i="32"/>
  <c r="P195" i="32"/>
  <c r="P197" i="32"/>
  <c r="V197" i="32" s="1"/>
  <c r="P199" i="32"/>
  <c r="P201" i="32"/>
  <c r="S193" i="32"/>
  <c r="S194" i="32"/>
  <c r="S121" i="32"/>
  <c r="S109" i="32"/>
  <c r="S191" i="32"/>
  <c r="S40" i="32"/>
  <c r="S46" i="32"/>
  <c r="S58" i="32"/>
  <c r="S114" i="32"/>
  <c r="S150" i="32"/>
  <c r="S156" i="32"/>
  <c r="S144" i="32"/>
  <c r="S22" i="32"/>
  <c r="S148" i="32"/>
  <c r="S118" i="32"/>
  <c r="S157" i="32"/>
  <c r="S81" i="32"/>
  <c r="S89" i="32"/>
  <c r="S24" i="32"/>
  <c r="S27" i="32"/>
  <c r="S29" i="32"/>
  <c r="S49" i="32"/>
  <c r="S30" i="32"/>
  <c r="S75" i="32"/>
  <c r="S87" i="32"/>
  <c r="S39" i="32"/>
  <c r="S43" i="32"/>
  <c r="S41" i="32"/>
  <c r="S55" i="32"/>
  <c r="S52" i="32"/>
  <c r="S65" i="32"/>
  <c r="S10" i="32"/>
  <c r="S12" i="32"/>
  <c r="S45" i="32"/>
  <c r="S192" i="32"/>
  <c r="S196" i="32"/>
  <c r="S47" i="32"/>
  <c r="S154" i="32"/>
  <c r="S15" i="32"/>
  <c r="S160" i="32"/>
  <c r="S168" i="32"/>
  <c r="S180" i="32"/>
  <c r="S181" i="32"/>
  <c r="S42" i="32"/>
  <c r="S183" i="32"/>
  <c r="S189" i="32"/>
  <c r="S23" i="32"/>
  <c r="S53" i="32"/>
  <c r="S13" i="32"/>
  <c r="S21" i="32"/>
  <c r="S18" i="32"/>
  <c r="S67" i="32"/>
  <c r="S163" i="32"/>
  <c r="S201" i="32"/>
  <c r="S20" i="32"/>
  <c r="S126" i="32"/>
  <c r="S138" i="32"/>
  <c r="S141" i="32"/>
  <c r="S161" i="32"/>
  <c r="S165" i="32"/>
  <c r="S11" i="32"/>
  <c r="S25" i="32"/>
  <c r="S195" i="32"/>
  <c r="S117" i="32"/>
  <c r="S174" i="32"/>
  <c r="S119" i="32"/>
  <c r="S146" i="32"/>
  <c r="S112" i="32"/>
  <c r="S86" i="32"/>
  <c r="S137" i="32"/>
  <c r="S173" i="32"/>
  <c r="S54" i="32"/>
  <c r="S74" i="32"/>
  <c r="S175" i="32"/>
  <c r="S14" i="32"/>
  <c r="S164" i="32"/>
  <c r="S170" i="32"/>
  <c r="S131" i="32"/>
  <c r="S57" i="32"/>
  <c r="S72" i="32"/>
  <c r="S36" i="32"/>
  <c r="S116" i="32"/>
  <c r="S143" i="32"/>
  <c r="S82" i="32"/>
  <c r="S129" i="32"/>
  <c r="S136" i="32"/>
  <c r="S9" i="32"/>
  <c r="S64" i="32"/>
  <c r="S134" i="32"/>
  <c r="S85" i="32"/>
  <c r="S110" i="32"/>
  <c r="S19" i="32"/>
  <c r="S142" i="32"/>
  <c r="S182" i="32"/>
  <c r="S92" i="32"/>
  <c r="S122" i="32"/>
  <c r="S185" i="32"/>
  <c r="S176" i="32"/>
  <c r="S202" i="32"/>
  <c r="S184" i="32"/>
  <c r="S200" i="32"/>
  <c r="S84" i="32"/>
  <c r="S199" i="32"/>
  <c r="S38" i="32"/>
  <c r="S60" i="32"/>
  <c r="S70" i="32"/>
  <c r="S78" i="32"/>
  <c r="S187" i="32"/>
  <c r="S178" i="32"/>
  <c r="S128" i="32"/>
  <c r="S115" i="32"/>
  <c r="S28" i="32"/>
  <c r="S34" i="32"/>
  <c r="S50" i="32"/>
  <c r="S56" i="32"/>
  <c r="S90" i="32"/>
  <c r="S98" i="32"/>
  <c r="S127" i="32"/>
  <c r="S133" i="32"/>
  <c r="S33" i="32"/>
  <c r="S125" i="32"/>
  <c r="S166" i="32"/>
  <c r="P127" i="32"/>
  <c r="P128" i="32"/>
  <c r="P129" i="32"/>
  <c r="P130" i="32"/>
  <c r="V130" i="32" s="1"/>
  <c r="P131" i="32"/>
  <c r="P132" i="32"/>
  <c r="V132" i="32" s="1"/>
  <c r="P133" i="32"/>
  <c r="P134" i="32"/>
  <c r="P135" i="32"/>
  <c r="P136" i="32"/>
  <c r="P137" i="32"/>
  <c r="P138" i="32"/>
  <c r="P139" i="32"/>
  <c r="P57" i="32"/>
  <c r="P58" i="32"/>
  <c r="P59" i="32"/>
  <c r="V59" i="32" s="1"/>
  <c r="P60" i="32"/>
  <c r="P61" i="32"/>
  <c r="V61" i="32" s="1"/>
  <c r="P62" i="32"/>
  <c r="V62" i="32" s="1"/>
  <c r="P63" i="32"/>
  <c r="V63" i="32" s="1"/>
  <c r="P64" i="32"/>
  <c r="P65" i="32"/>
  <c r="P66" i="32"/>
  <c r="V66" i="32" s="1"/>
  <c r="P67" i="32"/>
  <c r="P68" i="32"/>
  <c r="V68" i="32" s="1"/>
  <c r="P69" i="32"/>
  <c r="V69" i="32" s="1"/>
  <c r="P70" i="32"/>
  <c r="P71" i="32"/>
  <c r="V71" i="32" s="1"/>
  <c r="P72" i="32"/>
  <c r="P73" i="32"/>
  <c r="V73" i="32" s="1"/>
  <c r="P74" i="32"/>
  <c r="P75" i="32"/>
  <c r="P76" i="32"/>
  <c r="P77" i="32"/>
  <c r="P78" i="32"/>
  <c r="P79" i="32"/>
  <c r="V79" i="32" s="1"/>
  <c r="P80" i="32"/>
  <c r="P81" i="32"/>
  <c r="P82" i="32"/>
  <c r="P83" i="32"/>
  <c r="V83" i="32" s="1"/>
  <c r="P84" i="32"/>
  <c r="P85" i="32"/>
  <c r="P86" i="32"/>
  <c r="P87" i="32"/>
  <c r="P88" i="32"/>
  <c r="V88" i="32" s="1"/>
  <c r="P89" i="32"/>
  <c r="P90" i="32"/>
  <c r="P91" i="32"/>
  <c r="P92" i="32"/>
  <c r="P93" i="32"/>
  <c r="V93" i="32" s="1"/>
  <c r="P94" i="32"/>
  <c r="V94" i="32" s="1"/>
  <c r="P95" i="32"/>
  <c r="V95" i="32" s="1"/>
  <c r="P96" i="32"/>
  <c r="V96" i="32" s="1"/>
  <c r="P97" i="32"/>
  <c r="V97" i="32" s="1"/>
  <c r="P98" i="32"/>
  <c r="P99" i="32"/>
  <c r="V99" i="32" s="1"/>
  <c r="P100" i="32"/>
  <c r="V100" i="32" s="1"/>
  <c r="P101" i="32"/>
  <c r="V101" i="32" s="1"/>
  <c r="H3031" i="4" l="1"/>
  <c r="Z3030" i="4"/>
  <c r="V192" i="32"/>
  <c r="R152" i="32"/>
  <c r="T152" i="32" s="1"/>
  <c r="R172" i="32"/>
  <c r="T172" i="32" s="1"/>
  <c r="V176" i="32"/>
  <c r="R123" i="32"/>
  <c r="T123" i="32" s="1"/>
  <c r="V144" i="32"/>
  <c r="R51" i="32"/>
  <c r="T51" i="32" s="1"/>
  <c r="R188" i="32"/>
  <c r="T188" i="32" s="1"/>
  <c r="R140" i="32"/>
  <c r="T140" i="32" s="1"/>
  <c r="V39" i="32"/>
  <c r="T160" i="32"/>
  <c r="T47" i="32"/>
  <c r="R196" i="32"/>
  <c r="T196" i="32" s="1"/>
  <c r="V184" i="32"/>
  <c r="V98" i="32"/>
  <c r="R98" i="32"/>
  <c r="V92" i="32"/>
  <c r="R92" i="32"/>
  <c r="V90" i="32"/>
  <c r="R90" i="32"/>
  <c r="R86" i="32"/>
  <c r="V86" i="32"/>
  <c r="V84" i="32"/>
  <c r="R84" i="32"/>
  <c r="V82" i="32"/>
  <c r="R82" i="32"/>
  <c r="R80" i="32"/>
  <c r="V80" i="32"/>
  <c r="V78" i="32"/>
  <c r="R78" i="32"/>
  <c r="R76" i="32"/>
  <c r="V76" i="32"/>
  <c r="V74" i="32"/>
  <c r="R74" i="32"/>
  <c r="V72" i="32"/>
  <c r="R72" i="32"/>
  <c r="R70" i="32"/>
  <c r="V70" i="32"/>
  <c r="V64" i="32"/>
  <c r="R64" i="32"/>
  <c r="R60" i="32"/>
  <c r="V60" i="32"/>
  <c r="V58" i="32"/>
  <c r="R58" i="32"/>
  <c r="R139" i="32"/>
  <c r="V139" i="32"/>
  <c r="R137" i="32"/>
  <c r="V137" i="32"/>
  <c r="R135" i="32"/>
  <c r="V135" i="32"/>
  <c r="R133" i="32"/>
  <c r="V133" i="32"/>
  <c r="V131" i="32"/>
  <c r="R131" i="32"/>
  <c r="R129" i="32"/>
  <c r="V129" i="32"/>
  <c r="V127" i="32"/>
  <c r="R127" i="32"/>
  <c r="V201" i="32"/>
  <c r="R201" i="32"/>
  <c r="V193" i="32"/>
  <c r="R193" i="32"/>
  <c r="R189" i="32"/>
  <c r="V189" i="32"/>
  <c r="R185" i="32"/>
  <c r="V185" i="32"/>
  <c r="R181" i="32"/>
  <c r="V181" i="32"/>
  <c r="V173" i="32"/>
  <c r="R173" i="32"/>
  <c r="V165" i="32"/>
  <c r="R165" i="32"/>
  <c r="V161" i="32"/>
  <c r="R161" i="32"/>
  <c r="R157" i="32"/>
  <c r="V157" i="32"/>
  <c r="V141" i="32"/>
  <c r="R141" i="32"/>
  <c r="R56" i="32"/>
  <c r="V56" i="32"/>
  <c r="V52" i="32"/>
  <c r="R52" i="32"/>
  <c r="R40" i="32"/>
  <c r="V40" i="32"/>
  <c r="V36" i="32"/>
  <c r="R36" i="32"/>
  <c r="V54" i="32"/>
  <c r="R54" i="32"/>
  <c r="R50" i="32"/>
  <c r="V50" i="32"/>
  <c r="R46" i="32"/>
  <c r="V46" i="32"/>
  <c r="R202" i="32"/>
  <c r="V202" i="32"/>
  <c r="V194" i="32"/>
  <c r="R194" i="32"/>
  <c r="R186" i="32"/>
  <c r="V186" i="32"/>
  <c r="V178" i="32"/>
  <c r="R178" i="32"/>
  <c r="R170" i="32"/>
  <c r="V170" i="32"/>
  <c r="R154" i="32"/>
  <c r="V154" i="32"/>
  <c r="V146" i="32"/>
  <c r="R146" i="32"/>
  <c r="V125" i="32"/>
  <c r="R125" i="32"/>
  <c r="V49" i="32"/>
  <c r="R49" i="32"/>
  <c r="V41" i="32"/>
  <c r="R41" i="32"/>
  <c r="R167" i="32"/>
  <c r="T167" i="32" s="1"/>
  <c r="R158" i="32"/>
  <c r="T158" i="32" s="1"/>
  <c r="R149" i="32"/>
  <c r="T149" i="32" s="1"/>
  <c r="R120" i="32"/>
  <c r="T120" i="32" s="1"/>
  <c r="R44" i="32"/>
  <c r="T44" i="32" s="1"/>
  <c r="R177" i="32"/>
  <c r="T177" i="32" s="1"/>
  <c r="R169" i="32"/>
  <c r="T169" i="32" s="1"/>
  <c r="R155" i="32"/>
  <c r="T155" i="32" s="1"/>
  <c r="R145" i="32"/>
  <c r="T145" i="32" s="1"/>
  <c r="R130" i="32"/>
  <c r="T130" i="32" s="1"/>
  <c r="R100" i="32"/>
  <c r="T100" i="32" s="1"/>
  <c r="R97" i="32"/>
  <c r="T97" i="32" s="1"/>
  <c r="R95" i="32"/>
  <c r="T95" i="32" s="1"/>
  <c r="R93" i="32"/>
  <c r="T93" i="32" s="1"/>
  <c r="R83" i="32"/>
  <c r="T83" i="32" s="1"/>
  <c r="R73" i="32"/>
  <c r="T73" i="32" s="1"/>
  <c r="R69" i="32"/>
  <c r="T69" i="32" s="1"/>
  <c r="R66" i="32"/>
  <c r="T66" i="32" s="1"/>
  <c r="R62" i="32"/>
  <c r="T62" i="32" s="1"/>
  <c r="R59" i="32"/>
  <c r="T59" i="32" s="1"/>
  <c r="R91" i="32"/>
  <c r="V91" i="32"/>
  <c r="R89" i="32"/>
  <c r="V89" i="32"/>
  <c r="R87" i="32"/>
  <c r="V87" i="32"/>
  <c r="R85" i="32"/>
  <c r="V85" i="32"/>
  <c r="R81" i="32"/>
  <c r="V81" i="32"/>
  <c r="R77" i="32"/>
  <c r="V77" i="32"/>
  <c r="R75" i="32"/>
  <c r="V75" i="32"/>
  <c r="R67" i="32"/>
  <c r="V67" i="32"/>
  <c r="R65" i="32"/>
  <c r="V65" i="32"/>
  <c r="R57" i="32"/>
  <c r="V57" i="32"/>
  <c r="R138" i="32"/>
  <c r="V138" i="32"/>
  <c r="R136" i="32"/>
  <c r="V136" i="32"/>
  <c r="R134" i="32"/>
  <c r="V134" i="32"/>
  <c r="R128" i="32"/>
  <c r="V128" i="32"/>
  <c r="V199" i="32"/>
  <c r="R199" i="32"/>
  <c r="V195" i="32"/>
  <c r="R195" i="32"/>
  <c r="R191" i="32"/>
  <c r="V191" i="32"/>
  <c r="R187" i="32"/>
  <c r="V187" i="32"/>
  <c r="R183" i="32"/>
  <c r="V183" i="32"/>
  <c r="V175" i="32"/>
  <c r="R175" i="32"/>
  <c r="V163" i="32"/>
  <c r="R163" i="32"/>
  <c r="V143" i="32"/>
  <c r="R143" i="32"/>
  <c r="R126" i="32"/>
  <c r="V126" i="32"/>
  <c r="R122" i="32"/>
  <c r="V122" i="32"/>
  <c r="R42" i="32"/>
  <c r="V42" i="32"/>
  <c r="V38" i="32"/>
  <c r="R38" i="32"/>
  <c r="V182" i="32"/>
  <c r="R182" i="32"/>
  <c r="R174" i="32"/>
  <c r="V174" i="32"/>
  <c r="V166" i="32"/>
  <c r="R166" i="32"/>
  <c r="V150" i="32"/>
  <c r="R150" i="32"/>
  <c r="R142" i="32"/>
  <c r="V142" i="32"/>
  <c r="V121" i="32"/>
  <c r="R121" i="32"/>
  <c r="V53" i="32"/>
  <c r="R53" i="32"/>
  <c r="V45" i="32"/>
  <c r="R45" i="32"/>
  <c r="R159" i="32"/>
  <c r="T159" i="32" s="1"/>
  <c r="R151" i="32"/>
  <c r="T151" i="32" s="1"/>
  <c r="R37" i="32"/>
  <c r="T37" i="32" s="1"/>
  <c r="R198" i="32"/>
  <c r="T198" i="32" s="1"/>
  <c r="R197" i="32"/>
  <c r="T197" i="32" s="1"/>
  <c r="R190" i="32"/>
  <c r="T190" i="32" s="1"/>
  <c r="R179" i="32"/>
  <c r="T179" i="32" s="1"/>
  <c r="R171" i="32"/>
  <c r="T171" i="32" s="1"/>
  <c r="R162" i="32"/>
  <c r="T162" i="32" s="1"/>
  <c r="R153" i="32"/>
  <c r="T153" i="32" s="1"/>
  <c r="R147" i="32"/>
  <c r="T147" i="32" s="1"/>
  <c r="R132" i="32"/>
  <c r="T132" i="32" s="1"/>
  <c r="R124" i="32"/>
  <c r="T124" i="32" s="1"/>
  <c r="R101" i="32"/>
  <c r="T101" i="32" s="1"/>
  <c r="R99" i="32"/>
  <c r="T99" i="32" s="1"/>
  <c r="R96" i="32"/>
  <c r="T96" i="32" s="1"/>
  <c r="R94" i="32"/>
  <c r="T94" i="32" s="1"/>
  <c r="R88" i="32"/>
  <c r="T88" i="32" s="1"/>
  <c r="R79" i="32"/>
  <c r="T79" i="32" s="1"/>
  <c r="R71" i="32"/>
  <c r="T71" i="32" s="1"/>
  <c r="R68" i="32"/>
  <c r="T68" i="32" s="1"/>
  <c r="R63" i="32"/>
  <c r="T63" i="32" s="1"/>
  <c r="R61" i="32"/>
  <c r="T61" i="32" s="1"/>
  <c r="R48" i="32"/>
  <c r="T48" i="32" s="1"/>
  <c r="V200" i="32"/>
  <c r="R180" i="32"/>
  <c r="T180" i="32" s="1"/>
  <c r="V168" i="32"/>
  <c r="R164" i="32"/>
  <c r="T164" i="32" s="1"/>
  <c r="R148" i="32"/>
  <c r="T148" i="32" s="1"/>
  <c r="V55" i="32"/>
  <c r="R156" i="32"/>
  <c r="T156" i="32" s="1"/>
  <c r="R119" i="32"/>
  <c r="T119" i="32" s="1"/>
  <c r="V43" i="32"/>
  <c r="C4" i="27"/>
  <c r="B4" i="7"/>
  <c r="B4" i="9"/>
  <c r="B4" i="29"/>
  <c r="B4" i="16"/>
  <c r="B4" i="25"/>
  <c r="B4" i="33"/>
  <c r="H3032" i="4" l="1"/>
  <c r="Z3031" i="4"/>
  <c r="T184" i="32"/>
  <c r="T176" i="32"/>
  <c r="T200" i="32"/>
  <c r="T144" i="32"/>
  <c r="T168" i="32"/>
  <c r="T192" i="32"/>
  <c r="T55" i="32"/>
  <c r="T39" i="32"/>
  <c r="T43" i="32"/>
  <c r="T41" i="32"/>
  <c r="T49" i="32"/>
  <c r="T125" i="32"/>
  <c r="T146" i="32"/>
  <c r="T178" i="32"/>
  <c r="T194" i="32"/>
  <c r="T54" i="32"/>
  <c r="T36" i="32"/>
  <c r="T52" i="32"/>
  <c r="T141" i="32"/>
  <c r="T161" i="32"/>
  <c r="T165" i="32"/>
  <c r="T173" i="32"/>
  <c r="T142" i="32"/>
  <c r="T174" i="32"/>
  <c r="T42" i="32"/>
  <c r="T122" i="32"/>
  <c r="T126" i="32"/>
  <c r="T183" i="32"/>
  <c r="T187" i="32"/>
  <c r="T191" i="32"/>
  <c r="T128" i="32"/>
  <c r="T134" i="32"/>
  <c r="T136" i="32"/>
  <c r="T138" i="32"/>
  <c r="T57" i="32"/>
  <c r="T65" i="32"/>
  <c r="T67" i="32"/>
  <c r="T75" i="32"/>
  <c r="T77" i="32"/>
  <c r="T81" i="32"/>
  <c r="T85" i="32"/>
  <c r="T87" i="32"/>
  <c r="T89" i="32"/>
  <c r="T91" i="32"/>
  <c r="T193" i="32"/>
  <c r="T201" i="32"/>
  <c r="T127" i="32"/>
  <c r="T131" i="32"/>
  <c r="T58" i="32"/>
  <c r="T64" i="32"/>
  <c r="T72" i="32"/>
  <c r="T74" i="32"/>
  <c r="T78" i="32"/>
  <c r="T82" i="32"/>
  <c r="T84" i="32"/>
  <c r="T90" i="32"/>
  <c r="T92" i="32"/>
  <c r="T98" i="32"/>
  <c r="T45" i="32"/>
  <c r="T53" i="32"/>
  <c r="T121" i="32"/>
  <c r="T150" i="32"/>
  <c r="T166" i="32"/>
  <c r="T182" i="32"/>
  <c r="T38" i="32"/>
  <c r="T143" i="32"/>
  <c r="T163" i="32"/>
  <c r="T175" i="32"/>
  <c r="T195" i="32"/>
  <c r="T199" i="32"/>
  <c r="T154" i="32"/>
  <c r="T170" i="32"/>
  <c r="T186" i="32"/>
  <c r="T202" i="32"/>
  <c r="T46" i="32"/>
  <c r="T50" i="32"/>
  <c r="T40" i="32"/>
  <c r="T56" i="32"/>
  <c r="T157" i="32"/>
  <c r="T181" i="32"/>
  <c r="T185" i="32"/>
  <c r="T189" i="32"/>
  <c r="T129" i="32"/>
  <c r="T133" i="32"/>
  <c r="T135" i="32"/>
  <c r="T137" i="32"/>
  <c r="T139" i="32"/>
  <c r="T60" i="32"/>
  <c r="T70" i="32"/>
  <c r="T76" i="32"/>
  <c r="T80" i="32"/>
  <c r="T86" i="32"/>
  <c r="D206" i="7"/>
  <c r="D204" i="7"/>
  <c r="D202" i="7"/>
  <c r="D200" i="7"/>
  <c r="D198" i="7"/>
  <c r="D196" i="7"/>
  <c r="K194" i="7"/>
  <c r="C194" i="7"/>
  <c r="K193" i="7"/>
  <c r="C193" i="7"/>
  <c r="K192" i="7"/>
  <c r="C192" i="7"/>
  <c r="K191" i="7"/>
  <c r="C191" i="7"/>
  <c r="K190" i="7"/>
  <c r="C190" i="7"/>
  <c r="K189" i="7"/>
  <c r="C189" i="7"/>
  <c r="K188" i="7"/>
  <c r="C188" i="7"/>
  <c r="K187" i="7"/>
  <c r="C187" i="7"/>
  <c r="K186" i="7"/>
  <c r="C186" i="7"/>
  <c r="K185" i="7"/>
  <c r="C185" i="7"/>
  <c r="K184" i="7"/>
  <c r="C184" i="7"/>
  <c r="K183" i="7"/>
  <c r="C183" i="7"/>
  <c r="K182" i="7"/>
  <c r="C182" i="7"/>
  <c r="K181" i="7"/>
  <c r="C181" i="7"/>
  <c r="K180" i="7"/>
  <c r="C180" i="7"/>
  <c r="K179" i="7"/>
  <c r="C179" i="7"/>
  <c r="K178" i="7"/>
  <c r="C178" i="7"/>
  <c r="K177" i="7"/>
  <c r="C177" i="7"/>
  <c r="K176" i="7"/>
  <c r="C176" i="7"/>
  <c r="K175" i="7"/>
  <c r="C175" i="7"/>
  <c r="K174" i="7"/>
  <c r="M174" i="7" s="1"/>
  <c r="C174" i="7"/>
  <c r="K173" i="7"/>
  <c r="O173" i="7" s="1"/>
  <c r="C173" i="7"/>
  <c r="K172" i="7"/>
  <c r="O172" i="7" s="1"/>
  <c r="C172" i="7"/>
  <c r="K171" i="7"/>
  <c r="O171" i="7" s="1"/>
  <c r="C171" i="7"/>
  <c r="K170" i="7"/>
  <c r="O170" i="7" s="1"/>
  <c r="C170" i="7"/>
  <c r="K169" i="7"/>
  <c r="O169" i="7" s="1"/>
  <c r="C169" i="7"/>
  <c r="K168" i="7"/>
  <c r="O168" i="7" s="1"/>
  <c r="C168" i="7"/>
  <c r="K167" i="7"/>
  <c r="O167" i="7" s="1"/>
  <c r="C167" i="7"/>
  <c r="K166" i="7"/>
  <c r="O166" i="7" s="1"/>
  <c r="C166" i="7"/>
  <c r="K165" i="7"/>
  <c r="O165" i="7" s="1"/>
  <c r="C165" i="7"/>
  <c r="K164" i="7"/>
  <c r="O164" i="7" s="1"/>
  <c r="C164" i="7"/>
  <c r="K163" i="7"/>
  <c r="O163" i="7" s="1"/>
  <c r="C163" i="7"/>
  <c r="K162" i="7"/>
  <c r="O162" i="7" s="1"/>
  <c r="C162" i="7"/>
  <c r="K161" i="7"/>
  <c r="O161" i="7" s="1"/>
  <c r="C161" i="7"/>
  <c r="K160" i="7"/>
  <c r="O160" i="7" s="1"/>
  <c r="C160" i="7"/>
  <c r="K159" i="7"/>
  <c r="O159" i="7" s="1"/>
  <c r="C159" i="7"/>
  <c r="K158" i="7"/>
  <c r="O158" i="7" s="1"/>
  <c r="C158" i="7"/>
  <c r="K157" i="7"/>
  <c r="O157" i="7" s="1"/>
  <c r="C157" i="7"/>
  <c r="K156" i="7"/>
  <c r="O156" i="7" s="1"/>
  <c r="C156" i="7"/>
  <c r="K155" i="7"/>
  <c r="O155" i="7" s="1"/>
  <c r="C155" i="7"/>
  <c r="K154" i="7"/>
  <c r="O154" i="7" s="1"/>
  <c r="C154" i="7"/>
  <c r="K153" i="7"/>
  <c r="O153" i="7" s="1"/>
  <c r="C153" i="7"/>
  <c r="K152" i="7"/>
  <c r="O152" i="7" s="1"/>
  <c r="C152" i="7"/>
  <c r="K151" i="7"/>
  <c r="O151" i="7" s="1"/>
  <c r="C151" i="7"/>
  <c r="K150" i="7"/>
  <c r="O150" i="7" s="1"/>
  <c r="C150" i="7"/>
  <c r="K149" i="7"/>
  <c r="O149" i="7" s="1"/>
  <c r="C149" i="7"/>
  <c r="K148" i="7"/>
  <c r="O148" i="7" s="1"/>
  <c r="C148" i="7"/>
  <c r="K147" i="7"/>
  <c r="O147" i="7" s="1"/>
  <c r="C147" i="7"/>
  <c r="K146" i="7"/>
  <c r="O146" i="7" s="1"/>
  <c r="C146" i="7"/>
  <c r="K145" i="7"/>
  <c r="O145" i="7" s="1"/>
  <c r="C145" i="7"/>
  <c r="K144" i="7"/>
  <c r="O144" i="7" s="1"/>
  <c r="C144" i="7"/>
  <c r="K143" i="7"/>
  <c r="O143" i="7" s="1"/>
  <c r="C143" i="7"/>
  <c r="K142" i="7"/>
  <c r="O142" i="7" s="1"/>
  <c r="C142" i="7"/>
  <c r="K141" i="7"/>
  <c r="O141" i="7" s="1"/>
  <c r="C141" i="7"/>
  <c r="K140" i="7"/>
  <c r="O140" i="7" s="1"/>
  <c r="C140" i="7"/>
  <c r="K139" i="7"/>
  <c r="O139" i="7" s="1"/>
  <c r="C139" i="7"/>
  <c r="K138" i="7"/>
  <c r="O138" i="7" s="1"/>
  <c r="C138" i="7"/>
  <c r="K137" i="7"/>
  <c r="O137" i="7" s="1"/>
  <c r="C137" i="7"/>
  <c r="K136" i="7"/>
  <c r="O136" i="7" s="1"/>
  <c r="C136" i="7"/>
  <c r="K135" i="7"/>
  <c r="O135" i="7" s="1"/>
  <c r="C135" i="7"/>
  <c r="K134" i="7"/>
  <c r="O134" i="7" s="1"/>
  <c r="C134" i="7"/>
  <c r="K133" i="7"/>
  <c r="O133" i="7" s="1"/>
  <c r="C133" i="7"/>
  <c r="K132" i="7"/>
  <c r="O132" i="7" s="1"/>
  <c r="C132" i="7"/>
  <c r="K131" i="7"/>
  <c r="O131" i="7" s="1"/>
  <c r="C131" i="7"/>
  <c r="K130" i="7"/>
  <c r="O130" i="7" s="1"/>
  <c r="C130" i="7"/>
  <c r="K129" i="7"/>
  <c r="O129" i="7" s="1"/>
  <c r="C129" i="7"/>
  <c r="K128" i="7"/>
  <c r="O128" i="7" s="1"/>
  <c r="C128" i="7"/>
  <c r="K127" i="7"/>
  <c r="O127" i="7" s="1"/>
  <c r="C127" i="7"/>
  <c r="K126" i="7"/>
  <c r="O126" i="7" s="1"/>
  <c r="C126" i="7"/>
  <c r="K125" i="7"/>
  <c r="O125" i="7" s="1"/>
  <c r="C125" i="7"/>
  <c r="K124" i="7"/>
  <c r="O124" i="7" s="1"/>
  <c r="C124" i="7"/>
  <c r="K123" i="7"/>
  <c r="O123" i="7" s="1"/>
  <c r="C123" i="7"/>
  <c r="K122" i="7"/>
  <c r="O122" i="7" s="1"/>
  <c r="C122" i="7"/>
  <c r="K121" i="7"/>
  <c r="O121" i="7" s="1"/>
  <c r="C121" i="7"/>
  <c r="K120" i="7"/>
  <c r="O120" i="7" s="1"/>
  <c r="C120" i="7"/>
  <c r="K119" i="7"/>
  <c r="O119" i="7" s="1"/>
  <c r="C119" i="7"/>
  <c r="D117" i="7"/>
  <c r="D115" i="7"/>
  <c r="D113" i="7"/>
  <c r="D111" i="7"/>
  <c r="D109" i="7"/>
  <c r="D107" i="7"/>
  <c r="D105" i="7"/>
  <c r="D103" i="7"/>
  <c r="D101" i="7"/>
  <c r="D99" i="7"/>
  <c r="D97" i="7"/>
  <c r="D95" i="7"/>
  <c r="D93" i="7"/>
  <c r="D91" i="7"/>
  <c r="D89" i="7"/>
  <c r="D87" i="7"/>
  <c r="D85" i="7"/>
  <c r="D83" i="7"/>
  <c r="D81" i="7"/>
  <c r="D79" i="7"/>
  <c r="D77" i="7"/>
  <c r="D75" i="7"/>
  <c r="D73" i="7"/>
  <c r="D71" i="7"/>
  <c r="D69" i="7"/>
  <c r="D67" i="7"/>
  <c r="D65" i="7"/>
  <c r="D63" i="7"/>
  <c r="D61" i="7"/>
  <c r="D59" i="7"/>
  <c r="D57" i="7"/>
  <c r="D55" i="7"/>
  <c r="D53" i="7"/>
  <c r="D51" i="7"/>
  <c r="D49" i="7"/>
  <c r="D47" i="7"/>
  <c r="D45" i="7"/>
  <c r="D43" i="7"/>
  <c r="D41" i="7"/>
  <c r="D39" i="7"/>
  <c r="D37" i="7"/>
  <c r="D35" i="7"/>
  <c r="D33" i="7"/>
  <c r="D31" i="7"/>
  <c r="D29" i="7"/>
  <c r="D27" i="7"/>
  <c r="D25" i="7"/>
  <c r="D23" i="7"/>
  <c r="H3033" i="4" l="1"/>
  <c r="Z3032" i="4"/>
  <c r="S37" i="7"/>
  <c r="R37" i="7"/>
  <c r="R23" i="7"/>
  <c r="S23" i="7"/>
  <c r="S31" i="7"/>
  <c r="S39" i="7"/>
  <c r="R39" i="7"/>
  <c r="S47" i="7"/>
  <c r="R47" i="7"/>
  <c r="S55" i="7"/>
  <c r="R55" i="7"/>
  <c r="S63" i="7"/>
  <c r="R63" i="7"/>
  <c r="S71" i="7"/>
  <c r="R71" i="7"/>
  <c r="S79" i="7"/>
  <c r="R79" i="7"/>
  <c r="S87" i="7"/>
  <c r="R87" i="7"/>
  <c r="S95" i="7"/>
  <c r="R95" i="7"/>
  <c r="S103" i="7"/>
  <c r="R103" i="7"/>
  <c r="S111" i="7"/>
  <c r="R111" i="7"/>
  <c r="S196" i="7"/>
  <c r="R196" i="7"/>
  <c r="S204" i="7"/>
  <c r="R204" i="7"/>
  <c r="R29" i="7"/>
  <c r="S29" i="7"/>
  <c r="R25" i="7"/>
  <c r="S25" i="7"/>
  <c r="R33" i="7"/>
  <c r="S41" i="7"/>
  <c r="R41" i="7"/>
  <c r="S49" i="7"/>
  <c r="R49" i="7"/>
  <c r="R57" i="7"/>
  <c r="S65" i="7"/>
  <c r="R65" i="7"/>
  <c r="S73" i="7"/>
  <c r="R73" i="7"/>
  <c r="S81" i="7"/>
  <c r="R81" i="7"/>
  <c r="S89" i="7"/>
  <c r="R89" i="7"/>
  <c r="S97" i="7"/>
  <c r="R97" i="7"/>
  <c r="S105" i="7"/>
  <c r="R105" i="7"/>
  <c r="S113" i="7"/>
  <c r="R113" i="7"/>
  <c r="S198" i="7"/>
  <c r="R198" i="7"/>
  <c r="S206" i="7"/>
  <c r="R206" i="7"/>
  <c r="R27" i="7"/>
  <c r="S27" i="7"/>
  <c r="R35" i="7"/>
  <c r="R43" i="7"/>
  <c r="S51" i="7"/>
  <c r="R51" i="7"/>
  <c r="S59" i="7"/>
  <c r="S67" i="7"/>
  <c r="R67" i="7"/>
  <c r="S75" i="7"/>
  <c r="S83" i="7"/>
  <c r="S91" i="7"/>
  <c r="R91" i="7"/>
  <c r="S99" i="7"/>
  <c r="R99" i="7"/>
  <c r="S107" i="7"/>
  <c r="R107" i="7"/>
  <c r="S115" i="7"/>
  <c r="R115" i="7"/>
  <c r="S200" i="7"/>
  <c r="R200" i="7"/>
  <c r="S45" i="7"/>
  <c r="R45" i="7"/>
  <c r="S53" i="7"/>
  <c r="R53" i="7"/>
  <c r="S61" i="7"/>
  <c r="R61" i="7"/>
  <c r="S69" i="7"/>
  <c r="R69" i="7"/>
  <c r="S77" i="7"/>
  <c r="R77" i="7"/>
  <c r="S85" i="7"/>
  <c r="S93" i="7"/>
  <c r="R93" i="7"/>
  <c r="S101" i="7"/>
  <c r="R101" i="7"/>
  <c r="S109" i="7"/>
  <c r="R109" i="7"/>
  <c r="S117" i="7"/>
  <c r="R117" i="7"/>
  <c r="S202" i="7"/>
  <c r="R202" i="7"/>
  <c r="F115" i="7"/>
  <c r="E115" i="7"/>
  <c r="F93" i="7"/>
  <c r="E93" i="7"/>
  <c r="F101" i="7"/>
  <c r="E101" i="7"/>
  <c r="F109" i="7"/>
  <c r="E109" i="7"/>
  <c r="F117" i="7"/>
  <c r="E117" i="7"/>
  <c r="F202" i="7"/>
  <c r="E202" i="7"/>
  <c r="F99" i="7"/>
  <c r="E99" i="7"/>
  <c r="F200" i="7"/>
  <c r="E200" i="7"/>
  <c r="F55" i="7"/>
  <c r="E55" i="7"/>
  <c r="F103" i="7"/>
  <c r="E103" i="7"/>
  <c r="F111" i="7"/>
  <c r="E111" i="7"/>
  <c r="F196" i="7"/>
  <c r="E196" i="7"/>
  <c r="F204" i="7"/>
  <c r="E204" i="7"/>
  <c r="F107" i="7"/>
  <c r="E107" i="7"/>
  <c r="F25" i="7"/>
  <c r="E25" i="7"/>
  <c r="F97" i="7"/>
  <c r="E97" i="7"/>
  <c r="F105" i="7"/>
  <c r="E105" i="7"/>
  <c r="F113" i="7"/>
  <c r="E113" i="7"/>
  <c r="F198" i="7"/>
  <c r="E198" i="7"/>
  <c r="F206" i="7"/>
  <c r="E206" i="7"/>
  <c r="E43" i="7"/>
  <c r="F59" i="7"/>
  <c r="F75" i="7"/>
  <c r="F37" i="7"/>
  <c r="E53" i="7"/>
  <c r="E69" i="7"/>
  <c r="F77" i="7"/>
  <c r="F85" i="7"/>
  <c r="E35" i="7"/>
  <c r="E67" i="7"/>
  <c r="F83" i="7"/>
  <c r="F29" i="7"/>
  <c r="E45" i="7"/>
  <c r="F61" i="7"/>
  <c r="F23" i="7"/>
  <c r="F31" i="7"/>
  <c r="F39" i="7"/>
  <c r="E47" i="7"/>
  <c r="F63" i="7"/>
  <c r="F71" i="7"/>
  <c r="F79" i="7"/>
  <c r="F87" i="7"/>
  <c r="F95" i="7"/>
  <c r="F27" i="7"/>
  <c r="E51" i="7"/>
  <c r="F91" i="7"/>
  <c r="E91" i="7"/>
  <c r="E33" i="7"/>
  <c r="E41" i="7"/>
  <c r="E49" i="7"/>
  <c r="E57" i="7"/>
  <c r="F65" i="7"/>
  <c r="F73" i="7"/>
  <c r="F81" i="7"/>
  <c r="F89" i="7"/>
  <c r="N120" i="7"/>
  <c r="M120" i="7"/>
  <c r="N122" i="7"/>
  <c r="M122" i="7"/>
  <c r="N124" i="7"/>
  <c r="M124" i="7"/>
  <c r="N126" i="7"/>
  <c r="M126" i="7"/>
  <c r="N128" i="7"/>
  <c r="M128" i="7"/>
  <c r="N130" i="7"/>
  <c r="M130" i="7"/>
  <c r="N132" i="7"/>
  <c r="M132" i="7"/>
  <c r="N134" i="7"/>
  <c r="M134" i="7"/>
  <c r="N136" i="7"/>
  <c r="M136" i="7"/>
  <c r="N138" i="7"/>
  <c r="M138" i="7"/>
  <c r="N140" i="7"/>
  <c r="M140" i="7"/>
  <c r="N142" i="7"/>
  <c r="M142" i="7"/>
  <c r="N144" i="7"/>
  <c r="M144" i="7"/>
  <c r="N146" i="7"/>
  <c r="M146" i="7"/>
  <c r="N148" i="7"/>
  <c r="M148" i="7"/>
  <c r="N150" i="7"/>
  <c r="M150" i="7"/>
  <c r="N152" i="7"/>
  <c r="M152" i="7"/>
  <c r="N154" i="7"/>
  <c r="M154" i="7"/>
  <c r="N156" i="7"/>
  <c r="M156" i="7"/>
  <c r="N158" i="7"/>
  <c r="M158" i="7"/>
  <c r="N160" i="7"/>
  <c r="M160" i="7"/>
  <c r="N162" i="7"/>
  <c r="M162" i="7"/>
  <c r="N164" i="7"/>
  <c r="M164" i="7"/>
  <c r="N166" i="7"/>
  <c r="M166" i="7"/>
  <c r="N168" i="7"/>
  <c r="M168" i="7"/>
  <c r="N170" i="7"/>
  <c r="M170" i="7"/>
  <c r="N172" i="7"/>
  <c r="M172" i="7"/>
  <c r="N174" i="7"/>
  <c r="N119" i="7"/>
  <c r="M119" i="7"/>
  <c r="N121" i="7"/>
  <c r="M121" i="7"/>
  <c r="N123" i="7"/>
  <c r="M123" i="7"/>
  <c r="N125" i="7"/>
  <c r="M125" i="7"/>
  <c r="N127" i="7"/>
  <c r="M127" i="7"/>
  <c r="N129" i="7"/>
  <c r="M129" i="7"/>
  <c r="N131" i="7"/>
  <c r="M131" i="7"/>
  <c r="N133" i="7"/>
  <c r="M133" i="7"/>
  <c r="N135" i="7"/>
  <c r="M135" i="7"/>
  <c r="N137" i="7"/>
  <c r="M137" i="7"/>
  <c r="N139" i="7"/>
  <c r="M139" i="7"/>
  <c r="N141" i="7"/>
  <c r="M141" i="7"/>
  <c r="N143" i="7"/>
  <c r="M143" i="7"/>
  <c r="N145" i="7"/>
  <c r="M145" i="7"/>
  <c r="N147" i="7"/>
  <c r="M147" i="7"/>
  <c r="N149" i="7"/>
  <c r="M149" i="7"/>
  <c r="N151" i="7"/>
  <c r="M151" i="7"/>
  <c r="N153" i="7"/>
  <c r="M153" i="7"/>
  <c r="N155" i="7"/>
  <c r="M155" i="7"/>
  <c r="N157" i="7"/>
  <c r="M157" i="7"/>
  <c r="N159" i="7"/>
  <c r="M159" i="7"/>
  <c r="N161" i="7"/>
  <c r="M161" i="7"/>
  <c r="N163" i="7"/>
  <c r="M163" i="7"/>
  <c r="N165" i="7"/>
  <c r="M165" i="7"/>
  <c r="N167" i="7"/>
  <c r="M167" i="7"/>
  <c r="N169" i="7"/>
  <c r="M169" i="7"/>
  <c r="N171" i="7"/>
  <c r="M171" i="7"/>
  <c r="M175" i="7"/>
  <c r="N175" i="7"/>
  <c r="M176" i="7"/>
  <c r="N176" i="7"/>
  <c r="M177" i="7"/>
  <c r="N177" i="7"/>
  <c r="M178" i="7"/>
  <c r="N178" i="7"/>
  <c r="M179" i="7"/>
  <c r="N179" i="7"/>
  <c r="M180" i="7"/>
  <c r="N180" i="7"/>
  <c r="M181" i="7"/>
  <c r="N181" i="7"/>
  <c r="M182" i="7"/>
  <c r="N182" i="7"/>
  <c r="M183" i="7"/>
  <c r="N183" i="7"/>
  <c r="M184" i="7"/>
  <c r="N184" i="7"/>
  <c r="M185" i="7"/>
  <c r="N185" i="7"/>
  <c r="M186" i="7"/>
  <c r="N186" i="7"/>
  <c r="M187" i="7"/>
  <c r="N187" i="7"/>
  <c r="M188" i="7"/>
  <c r="N188" i="7"/>
  <c r="M189" i="7"/>
  <c r="N189" i="7"/>
  <c r="M190" i="7"/>
  <c r="N190" i="7"/>
  <c r="M191" i="7"/>
  <c r="N191" i="7"/>
  <c r="M192" i="7"/>
  <c r="N192" i="7"/>
  <c r="M193" i="7"/>
  <c r="N193" i="7"/>
  <c r="M194" i="7"/>
  <c r="O194" i="7"/>
  <c r="O174" i="7"/>
  <c r="O175" i="7"/>
  <c r="O176" i="7"/>
  <c r="O177" i="7"/>
  <c r="O178" i="7"/>
  <c r="O179" i="7"/>
  <c r="O180" i="7"/>
  <c r="O181" i="7"/>
  <c r="O182" i="7"/>
  <c r="O183" i="7"/>
  <c r="O184" i="7"/>
  <c r="O185" i="7"/>
  <c r="O186" i="7"/>
  <c r="O187" i="7"/>
  <c r="O188" i="7"/>
  <c r="O189" i="7"/>
  <c r="O190" i="7"/>
  <c r="O191" i="7"/>
  <c r="O192" i="7"/>
  <c r="O193" i="7"/>
  <c r="D10" i="7"/>
  <c r="D11" i="7"/>
  <c r="D12" i="7"/>
  <c r="D13" i="7"/>
  <c r="D14" i="7"/>
  <c r="D15" i="7"/>
  <c r="D16" i="7"/>
  <c r="D17" i="7"/>
  <c r="D18" i="7"/>
  <c r="D19" i="7"/>
  <c r="D20" i="7"/>
  <c r="D21" i="7"/>
  <c r="K22" i="7"/>
  <c r="D22" i="7"/>
  <c r="K24" i="7"/>
  <c r="C24" i="7"/>
  <c r="K26" i="7"/>
  <c r="C26" i="7"/>
  <c r="K28" i="7"/>
  <c r="C28" i="7"/>
  <c r="K30" i="7"/>
  <c r="C30" i="7"/>
  <c r="K32" i="7"/>
  <c r="C32" i="7"/>
  <c r="K34" i="7"/>
  <c r="C34" i="7"/>
  <c r="K36" i="7"/>
  <c r="O36" i="7" s="1"/>
  <c r="C36" i="7"/>
  <c r="K38" i="7"/>
  <c r="C38" i="7"/>
  <c r="K40" i="7"/>
  <c r="O40" i="7" s="1"/>
  <c r="C40" i="7"/>
  <c r="K42" i="7"/>
  <c r="C42" i="7"/>
  <c r="K44" i="7"/>
  <c r="C44" i="7"/>
  <c r="K46" i="7"/>
  <c r="C46" i="7"/>
  <c r="K48" i="7"/>
  <c r="C48" i="7"/>
  <c r="K50" i="7"/>
  <c r="C50" i="7"/>
  <c r="K52" i="7"/>
  <c r="C52" i="7"/>
  <c r="K54" i="7"/>
  <c r="C54" i="7"/>
  <c r="K56" i="7"/>
  <c r="O56" i="7" s="1"/>
  <c r="C56" i="7"/>
  <c r="K58" i="7"/>
  <c r="C58" i="7"/>
  <c r="K60" i="7"/>
  <c r="O60" i="7" s="1"/>
  <c r="C60" i="7"/>
  <c r="K62" i="7"/>
  <c r="C62" i="7"/>
  <c r="K64" i="7"/>
  <c r="O64" i="7" s="1"/>
  <c r="C64" i="7"/>
  <c r="K66" i="7"/>
  <c r="C66" i="7"/>
  <c r="K68" i="7"/>
  <c r="O68" i="7" s="1"/>
  <c r="C68" i="7"/>
  <c r="K70" i="7"/>
  <c r="C70" i="7"/>
  <c r="K72" i="7"/>
  <c r="O72" i="7" s="1"/>
  <c r="C72" i="7"/>
  <c r="K74" i="7"/>
  <c r="C74" i="7"/>
  <c r="K76" i="7"/>
  <c r="O76" i="7" s="1"/>
  <c r="C76" i="7"/>
  <c r="K78" i="7"/>
  <c r="C78" i="7"/>
  <c r="K80" i="7"/>
  <c r="O80" i="7" s="1"/>
  <c r="C80" i="7"/>
  <c r="K82" i="7"/>
  <c r="C82" i="7"/>
  <c r="K84" i="7"/>
  <c r="O84" i="7" s="1"/>
  <c r="C84" i="7"/>
  <c r="K86" i="7"/>
  <c r="C86" i="7"/>
  <c r="K88" i="7"/>
  <c r="O88" i="7" s="1"/>
  <c r="C88" i="7"/>
  <c r="K90" i="7"/>
  <c r="C90" i="7"/>
  <c r="K92" i="7"/>
  <c r="O92" i="7" s="1"/>
  <c r="C92" i="7"/>
  <c r="K94" i="7"/>
  <c r="C94" i="7"/>
  <c r="K96" i="7"/>
  <c r="O96" i="7" s="1"/>
  <c r="C96" i="7"/>
  <c r="K98" i="7"/>
  <c r="C98" i="7"/>
  <c r="K100" i="7"/>
  <c r="O100" i="7" s="1"/>
  <c r="C100" i="7"/>
  <c r="K102" i="7"/>
  <c r="C102" i="7"/>
  <c r="K104" i="7"/>
  <c r="O104" i="7" s="1"/>
  <c r="C104" i="7"/>
  <c r="K106" i="7"/>
  <c r="C106" i="7"/>
  <c r="K108" i="7"/>
  <c r="O108" i="7" s="1"/>
  <c r="C108" i="7"/>
  <c r="K110" i="7"/>
  <c r="C110" i="7"/>
  <c r="K112" i="7"/>
  <c r="O112" i="7" s="1"/>
  <c r="C112" i="7"/>
  <c r="K114" i="7"/>
  <c r="C114" i="7"/>
  <c r="K116" i="7"/>
  <c r="O116" i="7" s="1"/>
  <c r="C116" i="7"/>
  <c r="K118" i="7"/>
  <c r="L118" i="7" s="1"/>
  <c r="C118" i="7"/>
  <c r="K195" i="7"/>
  <c r="C195" i="7"/>
  <c r="D195" i="7"/>
  <c r="K199" i="7"/>
  <c r="O199" i="7" s="1"/>
  <c r="C199" i="7"/>
  <c r="D199" i="7"/>
  <c r="K203" i="7"/>
  <c r="C203" i="7"/>
  <c r="D203" i="7"/>
  <c r="C10" i="7"/>
  <c r="K10" i="7"/>
  <c r="C11" i="7"/>
  <c r="K11" i="7"/>
  <c r="C12" i="7"/>
  <c r="K12" i="7"/>
  <c r="C13" i="7"/>
  <c r="K13" i="7"/>
  <c r="C14" i="7"/>
  <c r="K14" i="7"/>
  <c r="C15" i="7"/>
  <c r="K15" i="7"/>
  <c r="C16" i="7"/>
  <c r="K16" i="7"/>
  <c r="C17" i="7"/>
  <c r="K17" i="7"/>
  <c r="C18" i="7"/>
  <c r="K18" i="7"/>
  <c r="C19" i="7"/>
  <c r="K19" i="7"/>
  <c r="C20" i="7"/>
  <c r="K20" i="7"/>
  <c r="C21" i="7"/>
  <c r="K21" i="7"/>
  <c r="C22" i="7"/>
  <c r="K23" i="7"/>
  <c r="L23" i="7" s="1"/>
  <c r="C23" i="7"/>
  <c r="J23" i="7"/>
  <c r="D24" i="7"/>
  <c r="K25" i="7"/>
  <c r="I25" i="7"/>
  <c r="C25" i="7"/>
  <c r="J25" i="7"/>
  <c r="D26" i="7"/>
  <c r="K27" i="7"/>
  <c r="L27" i="7" s="1"/>
  <c r="C27" i="7"/>
  <c r="J27" i="7"/>
  <c r="D28" i="7"/>
  <c r="K29" i="7"/>
  <c r="C29" i="7"/>
  <c r="J29" i="7"/>
  <c r="D30" i="7"/>
  <c r="K31" i="7"/>
  <c r="L31" i="7" s="1"/>
  <c r="C31" i="7"/>
  <c r="J31" i="7"/>
  <c r="D32" i="7"/>
  <c r="K33" i="7"/>
  <c r="I33" i="7"/>
  <c r="C33" i="7"/>
  <c r="D34" i="7"/>
  <c r="K35" i="7"/>
  <c r="L35" i="7" s="1"/>
  <c r="I35" i="7"/>
  <c r="C35" i="7"/>
  <c r="D36" i="7"/>
  <c r="K37" i="7"/>
  <c r="C37" i="7"/>
  <c r="J37" i="7"/>
  <c r="D38" i="7"/>
  <c r="K39" i="7"/>
  <c r="L39" i="7" s="1"/>
  <c r="C39" i="7"/>
  <c r="J39" i="7"/>
  <c r="D40" i="7"/>
  <c r="K41" i="7"/>
  <c r="I41" i="7"/>
  <c r="C41" i="7"/>
  <c r="D42" i="7"/>
  <c r="K43" i="7"/>
  <c r="L43" i="7" s="1"/>
  <c r="I43" i="7"/>
  <c r="C43" i="7"/>
  <c r="D44" i="7"/>
  <c r="K45" i="7"/>
  <c r="I45" i="7"/>
  <c r="C45" i="7"/>
  <c r="D46" i="7"/>
  <c r="K47" i="7"/>
  <c r="L47" i="7" s="1"/>
  <c r="I47" i="7"/>
  <c r="C47" i="7"/>
  <c r="D48" i="7"/>
  <c r="K49" i="7"/>
  <c r="I49" i="7"/>
  <c r="C49" i="7"/>
  <c r="D50" i="7"/>
  <c r="K51" i="7"/>
  <c r="L51" i="7" s="1"/>
  <c r="I51" i="7"/>
  <c r="C51" i="7"/>
  <c r="D52" i="7"/>
  <c r="K53" i="7"/>
  <c r="I53" i="7"/>
  <c r="C53" i="7"/>
  <c r="D54" i="7"/>
  <c r="K55" i="7"/>
  <c r="L55" i="7" s="1"/>
  <c r="I55" i="7"/>
  <c r="C55" i="7"/>
  <c r="J55" i="7"/>
  <c r="D56" i="7"/>
  <c r="K57" i="7"/>
  <c r="I57" i="7"/>
  <c r="C57" i="7"/>
  <c r="D58" i="7"/>
  <c r="K59" i="7"/>
  <c r="C59" i="7"/>
  <c r="J59" i="7"/>
  <c r="D60" i="7"/>
  <c r="K61" i="7"/>
  <c r="C61" i="7"/>
  <c r="J61" i="7"/>
  <c r="D62" i="7"/>
  <c r="K63" i="7"/>
  <c r="C63" i="7"/>
  <c r="J63" i="7"/>
  <c r="D64" i="7"/>
  <c r="K65" i="7"/>
  <c r="C65" i="7"/>
  <c r="J65" i="7"/>
  <c r="D66" i="7"/>
  <c r="K67" i="7"/>
  <c r="I67" i="7"/>
  <c r="C67" i="7"/>
  <c r="D68" i="7"/>
  <c r="K69" i="7"/>
  <c r="I69" i="7"/>
  <c r="C69" i="7"/>
  <c r="D70" i="7"/>
  <c r="K71" i="7"/>
  <c r="C71" i="7"/>
  <c r="J71" i="7"/>
  <c r="D72" i="7"/>
  <c r="K73" i="7"/>
  <c r="C73" i="7"/>
  <c r="J73" i="7"/>
  <c r="D74" i="7"/>
  <c r="K75" i="7"/>
  <c r="C75" i="7"/>
  <c r="J75" i="7"/>
  <c r="D76" i="7"/>
  <c r="K77" i="7"/>
  <c r="C77" i="7"/>
  <c r="J77" i="7"/>
  <c r="D78" i="7"/>
  <c r="K79" i="7"/>
  <c r="C79" i="7"/>
  <c r="J79" i="7"/>
  <c r="D80" i="7"/>
  <c r="K81" i="7"/>
  <c r="C81" i="7"/>
  <c r="J81" i="7"/>
  <c r="D82" i="7"/>
  <c r="K83" i="7"/>
  <c r="C83" i="7"/>
  <c r="J83" i="7"/>
  <c r="D84" i="7"/>
  <c r="K85" i="7"/>
  <c r="C85" i="7"/>
  <c r="J85" i="7"/>
  <c r="D86" i="7"/>
  <c r="K87" i="7"/>
  <c r="C87" i="7"/>
  <c r="J87" i="7"/>
  <c r="D88" i="7"/>
  <c r="K89" i="7"/>
  <c r="C89" i="7"/>
  <c r="J89" i="7"/>
  <c r="D90" i="7"/>
  <c r="K91" i="7"/>
  <c r="I91" i="7"/>
  <c r="C91" i="7"/>
  <c r="J91" i="7"/>
  <c r="D92" i="7"/>
  <c r="K93" i="7"/>
  <c r="I93" i="7"/>
  <c r="C93" i="7"/>
  <c r="J93" i="7"/>
  <c r="D94" i="7"/>
  <c r="K95" i="7"/>
  <c r="C95" i="7"/>
  <c r="J95" i="7"/>
  <c r="D96" i="7"/>
  <c r="K97" i="7"/>
  <c r="I97" i="7"/>
  <c r="C97" i="7"/>
  <c r="J97" i="7"/>
  <c r="D98" i="7"/>
  <c r="K99" i="7"/>
  <c r="L99" i="7" s="1"/>
  <c r="I99" i="7"/>
  <c r="C99" i="7"/>
  <c r="J99" i="7"/>
  <c r="D100" i="7"/>
  <c r="K101" i="7"/>
  <c r="I101" i="7"/>
  <c r="C101" i="7"/>
  <c r="J101" i="7"/>
  <c r="D102" i="7"/>
  <c r="K103" i="7"/>
  <c r="L103" i="7" s="1"/>
  <c r="I103" i="7"/>
  <c r="C103" i="7"/>
  <c r="J103" i="7"/>
  <c r="D104" i="7"/>
  <c r="K105" i="7"/>
  <c r="L105" i="7" s="1"/>
  <c r="I105" i="7"/>
  <c r="C105" i="7"/>
  <c r="J105" i="7"/>
  <c r="D106" i="7"/>
  <c r="K107" i="7"/>
  <c r="L107" i="7" s="1"/>
  <c r="I107" i="7"/>
  <c r="C107" i="7"/>
  <c r="J107" i="7"/>
  <c r="D108" i="7"/>
  <c r="K109" i="7"/>
  <c r="L109" i="7" s="1"/>
  <c r="I109" i="7"/>
  <c r="C109" i="7"/>
  <c r="J109" i="7"/>
  <c r="D110" i="7"/>
  <c r="K111" i="7"/>
  <c r="L111" i="7" s="1"/>
  <c r="I111" i="7"/>
  <c r="C111" i="7"/>
  <c r="J111" i="7"/>
  <c r="D112" i="7"/>
  <c r="K113" i="7"/>
  <c r="L113" i="7" s="1"/>
  <c r="I113" i="7"/>
  <c r="C113" i="7"/>
  <c r="J113" i="7"/>
  <c r="D114" i="7"/>
  <c r="K115" i="7"/>
  <c r="L115" i="7" s="1"/>
  <c r="I115" i="7"/>
  <c r="C115" i="7"/>
  <c r="J115" i="7"/>
  <c r="D116" i="7"/>
  <c r="K117" i="7"/>
  <c r="L117" i="7" s="1"/>
  <c r="I117" i="7"/>
  <c r="C117" i="7"/>
  <c r="J117" i="7"/>
  <c r="D118" i="7"/>
  <c r="K197" i="7"/>
  <c r="M197" i="7" s="1"/>
  <c r="C197" i="7"/>
  <c r="D197" i="7"/>
  <c r="K201" i="7"/>
  <c r="O201" i="7" s="1"/>
  <c r="C201" i="7"/>
  <c r="D201" i="7"/>
  <c r="K205" i="7"/>
  <c r="M205" i="7" s="1"/>
  <c r="C205" i="7"/>
  <c r="D205" i="7"/>
  <c r="D119" i="7"/>
  <c r="L119" i="7"/>
  <c r="D120" i="7"/>
  <c r="L120" i="7"/>
  <c r="D121" i="7"/>
  <c r="L121" i="7"/>
  <c r="D122" i="7"/>
  <c r="L122" i="7"/>
  <c r="D123" i="7"/>
  <c r="L123" i="7"/>
  <c r="D124" i="7"/>
  <c r="L124" i="7"/>
  <c r="D125" i="7"/>
  <c r="L125" i="7"/>
  <c r="D126" i="7"/>
  <c r="L126" i="7"/>
  <c r="D127" i="7"/>
  <c r="L127" i="7"/>
  <c r="D128" i="7"/>
  <c r="L128" i="7"/>
  <c r="D129" i="7"/>
  <c r="L129" i="7"/>
  <c r="D130" i="7"/>
  <c r="L130" i="7"/>
  <c r="D131" i="7"/>
  <c r="L131" i="7"/>
  <c r="D132" i="7"/>
  <c r="L132" i="7"/>
  <c r="D133" i="7"/>
  <c r="L133" i="7"/>
  <c r="D134" i="7"/>
  <c r="L134" i="7"/>
  <c r="D135" i="7"/>
  <c r="L135" i="7"/>
  <c r="D136" i="7"/>
  <c r="L136" i="7"/>
  <c r="D137" i="7"/>
  <c r="L137" i="7"/>
  <c r="D138" i="7"/>
  <c r="L138" i="7"/>
  <c r="D139" i="7"/>
  <c r="L139" i="7"/>
  <c r="D140" i="7"/>
  <c r="L140" i="7"/>
  <c r="D141" i="7"/>
  <c r="L141" i="7"/>
  <c r="D142" i="7"/>
  <c r="L142" i="7"/>
  <c r="D143" i="7"/>
  <c r="L143" i="7"/>
  <c r="D144" i="7"/>
  <c r="L144" i="7"/>
  <c r="D145" i="7"/>
  <c r="L145" i="7"/>
  <c r="D146" i="7"/>
  <c r="L146" i="7"/>
  <c r="D147" i="7"/>
  <c r="L147" i="7"/>
  <c r="D148" i="7"/>
  <c r="L148" i="7"/>
  <c r="D149" i="7"/>
  <c r="L149" i="7"/>
  <c r="D150" i="7"/>
  <c r="L150" i="7"/>
  <c r="D151" i="7"/>
  <c r="L151" i="7"/>
  <c r="D152" i="7"/>
  <c r="L152" i="7"/>
  <c r="D153" i="7"/>
  <c r="L153" i="7"/>
  <c r="D154" i="7"/>
  <c r="L154" i="7"/>
  <c r="D155" i="7"/>
  <c r="L155" i="7"/>
  <c r="D156" i="7"/>
  <c r="L156" i="7"/>
  <c r="D157" i="7"/>
  <c r="L157" i="7"/>
  <c r="D158" i="7"/>
  <c r="L158" i="7"/>
  <c r="D159" i="7"/>
  <c r="L159" i="7"/>
  <c r="D160" i="7"/>
  <c r="L160" i="7"/>
  <c r="D161" i="7"/>
  <c r="L161" i="7"/>
  <c r="D162" i="7"/>
  <c r="L162" i="7"/>
  <c r="D163" i="7"/>
  <c r="L163" i="7"/>
  <c r="D164" i="7"/>
  <c r="L164" i="7"/>
  <c r="D165" i="7"/>
  <c r="L165" i="7"/>
  <c r="D166" i="7"/>
  <c r="L166" i="7"/>
  <c r="D167" i="7"/>
  <c r="L167" i="7"/>
  <c r="D168" i="7"/>
  <c r="L168" i="7"/>
  <c r="D169" i="7"/>
  <c r="L169" i="7"/>
  <c r="D170" i="7"/>
  <c r="L170" i="7"/>
  <c r="D171" i="7"/>
  <c r="L171" i="7"/>
  <c r="D172" i="7"/>
  <c r="L172" i="7"/>
  <c r="N173" i="7"/>
  <c r="L173" i="7"/>
  <c r="D173" i="7"/>
  <c r="M173" i="7"/>
  <c r="D174" i="7"/>
  <c r="L174" i="7"/>
  <c r="D175" i="7"/>
  <c r="L175" i="7"/>
  <c r="D176" i="7"/>
  <c r="L176" i="7"/>
  <c r="D177" i="7"/>
  <c r="L177" i="7"/>
  <c r="D178" i="7"/>
  <c r="L178" i="7"/>
  <c r="D179" i="7"/>
  <c r="L179" i="7"/>
  <c r="D180" i="7"/>
  <c r="L180" i="7"/>
  <c r="D181" i="7"/>
  <c r="L181" i="7"/>
  <c r="D182" i="7"/>
  <c r="L182" i="7"/>
  <c r="D183" i="7"/>
  <c r="L183" i="7"/>
  <c r="D184" i="7"/>
  <c r="L184" i="7"/>
  <c r="D185" i="7"/>
  <c r="L185" i="7"/>
  <c r="D186" i="7"/>
  <c r="L186" i="7"/>
  <c r="D187" i="7"/>
  <c r="L187" i="7"/>
  <c r="D188" i="7"/>
  <c r="L188" i="7"/>
  <c r="D189" i="7"/>
  <c r="L189" i="7"/>
  <c r="D190" i="7"/>
  <c r="L190" i="7"/>
  <c r="D191" i="7"/>
  <c r="L191" i="7"/>
  <c r="D192" i="7"/>
  <c r="L192" i="7"/>
  <c r="D193" i="7"/>
  <c r="L193" i="7"/>
  <c r="D194" i="7"/>
  <c r="L194" i="7"/>
  <c r="N194" i="7"/>
  <c r="K196" i="7"/>
  <c r="L196" i="7" s="1"/>
  <c r="I196" i="7"/>
  <c r="C196" i="7"/>
  <c r="J196" i="7"/>
  <c r="K198" i="7"/>
  <c r="L198" i="7" s="1"/>
  <c r="I198" i="7"/>
  <c r="C198" i="7"/>
  <c r="J198" i="7"/>
  <c r="K200" i="7"/>
  <c r="L200" i="7" s="1"/>
  <c r="I200" i="7"/>
  <c r="C200" i="7"/>
  <c r="J200" i="7"/>
  <c r="K202" i="7"/>
  <c r="L202" i="7" s="1"/>
  <c r="I202" i="7"/>
  <c r="C202" i="7"/>
  <c r="J202" i="7"/>
  <c r="K204" i="7"/>
  <c r="L204" i="7" s="1"/>
  <c r="I204" i="7"/>
  <c r="C204" i="7"/>
  <c r="J204" i="7"/>
  <c r="K206" i="7"/>
  <c r="L206" i="7" s="1"/>
  <c r="I206" i="7"/>
  <c r="C206" i="7"/>
  <c r="J206" i="7"/>
  <c r="H207" i="2"/>
  <c r="G207" i="2"/>
  <c r="H3034" i="4" l="1"/>
  <c r="Z3033" i="4"/>
  <c r="S197" i="7"/>
  <c r="R197" i="7"/>
  <c r="S86" i="7"/>
  <c r="R86" i="7"/>
  <c r="S78" i="7"/>
  <c r="R78" i="7"/>
  <c r="S68" i="7"/>
  <c r="R68" i="7"/>
  <c r="S62" i="7"/>
  <c r="R62" i="7"/>
  <c r="S60" i="7"/>
  <c r="R60" i="7"/>
  <c r="S22" i="7"/>
  <c r="R22" i="7"/>
  <c r="R15" i="7"/>
  <c r="S15" i="7"/>
  <c r="S205" i="7"/>
  <c r="R205" i="7"/>
  <c r="S112" i="7"/>
  <c r="R112" i="7"/>
  <c r="S104" i="7"/>
  <c r="R104" i="7"/>
  <c r="S96" i="7"/>
  <c r="R96" i="7"/>
  <c r="S94" i="7"/>
  <c r="R94" i="7"/>
  <c r="S24" i="7"/>
  <c r="R24" i="7"/>
  <c r="S199" i="7"/>
  <c r="R199" i="7"/>
  <c r="R21" i="7"/>
  <c r="S21" i="7"/>
  <c r="S17" i="7"/>
  <c r="R13" i="7"/>
  <c r="S13" i="7"/>
  <c r="S116" i="7"/>
  <c r="R116" i="7"/>
  <c r="S108" i="7"/>
  <c r="R108" i="7"/>
  <c r="S88" i="7"/>
  <c r="R88" i="7"/>
  <c r="S80" i="7"/>
  <c r="R80" i="7"/>
  <c r="S72" i="7"/>
  <c r="S64" i="7"/>
  <c r="R64" i="7"/>
  <c r="S56" i="7"/>
  <c r="R56" i="7"/>
  <c r="S193" i="7"/>
  <c r="R193" i="7"/>
  <c r="S191" i="7"/>
  <c r="R191" i="7"/>
  <c r="S189" i="7"/>
  <c r="R189" i="7"/>
  <c r="S187" i="7"/>
  <c r="R187" i="7"/>
  <c r="S185" i="7"/>
  <c r="R185" i="7"/>
  <c r="S183" i="7"/>
  <c r="R183" i="7"/>
  <c r="S181" i="7"/>
  <c r="R181" i="7"/>
  <c r="S179" i="7"/>
  <c r="R179" i="7"/>
  <c r="S177" i="7"/>
  <c r="R177" i="7"/>
  <c r="S175" i="7"/>
  <c r="R175" i="7"/>
  <c r="S173" i="7"/>
  <c r="R173" i="7"/>
  <c r="S172" i="7"/>
  <c r="R172" i="7"/>
  <c r="S170" i="7"/>
  <c r="R170" i="7"/>
  <c r="S168" i="7"/>
  <c r="R168" i="7"/>
  <c r="S166" i="7"/>
  <c r="R166" i="7"/>
  <c r="S164" i="7"/>
  <c r="R164" i="7"/>
  <c r="S162" i="7"/>
  <c r="R162" i="7"/>
  <c r="S160" i="7"/>
  <c r="R160" i="7"/>
  <c r="S158" i="7"/>
  <c r="R158" i="7"/>
  <c r="S156" i="7"/>
  <c r="R156" i="7"/>
  <c r="S154" i="7"/>
  <c r="R154" i="7"/>
  <c r="S152" i="7"/>
  <c r="R152" i="7"/>
  <c r="S150" i="7"/>
  <c r="R150" i="7"/>
  <c r="S148" i="7"/>
  <c r="R148" i="7"/>
  <c r="S146" i="7"/>
  <c r="R146" i="7"/>
  <c r="S144" i="7"/>
  <c r="R144" i="7"/>
  <c r="S142" i="7"/>
  <c r="R142" i="7"/>
  <c r="S140" i="7"/>
  <c r="R140" i="7"/>
  <c r="S138" i="7"/>
  <c r="R138" i="7"/>
  <c r="S136" i="7"/>
  <c r="R136" i="7"/>
  <c r="S134" i="7"/>
  <c r="R134" i="7"/>
  <c r="S132" i="7"/>
  <c r="R132" i="7"/>
  <c r="S130" i="7"/>
  <c r="R130" i="7"/>
  <c r="S128" i="7"/>
  <c r="R128" i="7"/>
  <c r="S126" i="7"/>
  <c r="R126" i="7"/>
  <c r="S124" i="7"/>
  <c r="R124" i="7"/>
  <c r="S122" i="7"/>
  <c r="R122" i="7"/>
  <c r="S120" i="7"/>
  <c r="R120" i="7"/>
  <c r="S118" i="7"/>
  <c r="R118" i="7"/>
  <c r="S110" i="7"/>
  <c r="R110" i="7"/>
  <c r="S102" i="7"/>
  <c r="R102" i="7"/>
  <c r="S92" i="7"/>
  <c r="R92" i="7"/>
  <c r="S203" i="7"/>
  <c r="R203" i="7"/>
  <c r="S20" i="7"/>
  <c r="R20" i="7"/>
  <c r="S16" i="7"/>
  <c r="S12" i="7"/>
  <c r="R12" i="7"/>
  <c r="S84" i="7"/>
  <c r="S74" i="7"/>
  <c r="S70" i="7"/>
  <c r="R70" i="7"/>
  <c r="S100" i="7"/>
  <c r="R100" i="7"/>
  <c r="S90" i="7"/>
  <c r="R90" i="7"/>
  <c r="S82" i="7"/>
  <c r="S76" i="7"/>
  <c r="R76" i="7"/>
  <c r="S66" i="7"/>
  <c r="R66" i="7"/>
  <c r="S58" i="7"/>
  <c r="R19" i="7"/>
  <c r="S11" i="7"/>
  <c r="S194" i="7"/>
  <c r="R194" i="7"/>
  <c r="S192" i="7"/>
  <c r="R192" i="7"/>
  <c r="S190" i="7"/>
  <c r="R190" i="7"/>
  <c r="S188" i="7"/>
  <c r="R188" i="7"/>
  <c r="S186" i="7"/>
  <c r="R186" i="7"/>
  <c r="S184" i="7"/>
  <c r="R184" i="7"/>
  <c r="S182" i="7"/>
  <c r="R182" i="7"/>
  <c r="S180" i="7"/>
  <c r="R180" i="7"/>
  <c r="S178" i="7"/>
  <c r="R178" i="7"/>
  <c r="S176" i="7"/>
  <c r="R176" i="7"/>
  <c r="S174" i="7"/>
  <c r="R174" i="7"/>
  <c r="S171" i="7"/>
  <c r="R171" i="7"/>
  <c r="S169" i="7"/>
  <c r="R169" i="7"/>
  <c r="S167" i="7"/>
  <c r="R167" i="7"/>
  <c r="S165" i="7"/>
  <c r="R165" i="7"/>
  <c r="S163" i="7"/>
  <c r="R163" i="7"/>
  <c r="S161" i="7"/>
  <c r="R161" i="7"/>
  <c r="S159" i="7"/>
  <c r="R159" i="7"/>
  <c r="S157" i="7"/>
  <c r="R157" i="7"/>
  <c r="S155" i="7"/>
  <c r="R155" i="7"/>
  <c r="S153" i="7"/>
  <c r="R153" i="7"/>
  <c r="S151" i="7"/>
  <c r="R151" i="7"/>
  <c r="S149" i="7"/>
  <c r="R149" i="7"/>
  <c r="S147" i="7"/>
  <c r="R147" i="7"/>
  <c r="S145" i="7"/>
  <c r="R145" i="7"/>
  <c r="S143" i="7"/>
  <c r="R143" i="7"/>
  <c r="S141" i="7"/>
  <c r="R141" i="7"/>
  <c r="S139" i="7"/>
  <c r="R139" i="7"/>
  <c r="S137" i="7"/>
  <c r="R137" i="7"/>
  <c r="S135" i="7"/>
  <c r="R135" i="7"/>
  <c r="S133" i="7"/>
  <c r="R133" i="7"/>
  <c r="S131" i="7"/>
  <c r="R131" i="7"/>
  <c r="S129" i="7"/>
  <c r="R129" i="7"/>
  <c r="S127" i="7"/>
  <c r="R127" i="7"/>
  <c r="S125" i="7"/>
  <c r="R125" i="7"/>
  <c r="S123" i="7"/>
  <c r="R123" i="7"/>
  <c r="S121" i="7"/>
  <c r="R121" i="7"/>
  <c r="S119" i="7"/>
  <c r="R119" i="7"/>
  <c r="S201" i="7"/>
  <c r="R201" i="7"/>
  <c r="S114" i="7"/>
  <c r="R114" i="7"/>
  <c r="S106" i="7"/>
  <c r="R106" i="7"/>
  <c r="S98" i="7"/>
  <c r="R98" i="7"/>
  <c r="S54" i="7"/>
  <c r="R54" i="7"/>
  <c r="S52" i="7"/>
  <c r="R52" i="7"/>
  <c r="S50" i="7"/>
  <c r="R50" i="7"/>
  <c r="S48" i="7"/>
  <c r="R48" i="7"/>
  <c r="S46" i="7"/>
  <c r="R46" i="7"/>
  <c r="S44" i="7"/>
  <c r="R44" i="7"/>
  <c r="S42" i="7"/>
  <c r="R42" i="7"/>
  <c r="S40" i="7"/>
  <c r="R40" i="7"/>
  <c r="S38" i="7"/>
  <c r="R38" i="7"/>
  <c r="S36" i="7"/>
  <c r="R36" i="7"/>
  <c r="R34" i="7"/>
  <c r="R32" i="7"/>
  <c r="S30" i="7"/>
  <c r="R30" i="7"/>
  <c r="S28" i="7"/>
  <c r="R28" i="7"/>
  <c r="S26" i="7"/>
  <c r="R26" i="7"/>
  <c r="S195" i="7"/>
  <c r="R195" i="7"/>
  <c r="R18" i="7"/>
  <c r="S14" i="7"/>
  <c r="R14" i="7"/>
  <c r="S10" i="7"/>
  <c r="R10" i="7"/>
  <c r="I96" i="7"/>
  <c r="F96" i="7"/>
  <c r="E96" i="7"/>
  <c r="F191" i="7"/>
  <c r="E191" i="7"/>
  <c r="F187" i="7"/>
  <c r="E187" i="7"/>
  <c r="F183" i="7"/>
  <c r="E183" i="7"/>
  <c r="F179" i="7"/>
  <c r="E179" i="7"/>
  <c r="F175" i="7"/>
  <c r="E175" i="7"/>
  <c r="F172" i="7"/>
  <c r="E172" i="7"/>
  <c r="F168" i="7"/>
  <c r="E168" i="7"/>
  <c r="F164" i="7"/>
  <c r="E164" i="7"/>
  <c r="F160" i="7"/>
  <c r="E160" i="7"/>
  <c r="F156" i="7"/>
  <c r="E156" i="7"/>
  <c r="F154" i="7"/>
  <c r="E154" i="7"/>
  <c r="F152" i="7"/>
  <c r="E152" i="7"/>
  <c r="F150" i="7"/>
  <c r="E150" i="7"/>
  <c r="F148" i="7"/>
  <c r="E148" i="7"/>
  <c r="F146" i="7"/>
  <c r="E146" i="7"/>
  <c r="F144" i="7"/>
  <c r="E144" i="7"/>
  <c r="F142" i="7"/>
  <c r="E142" i="7"/>
  <c r="F140" i="7"/>
  <c r="E140" i="7"/>
  <c r="F138" i="7"/>
  <c r="E138" i="7"/>
  <c r="F136" i="7"/>
  <c r="E136" i="7"/>
  <c r="F134" i="7"/>
  <c r="E134" i="7"/>
  <c r="F132" i="7"/>
  <c r="E132" i="7"/>
  <c r="F130" i="7"/>
  <c r="E130" i="7"/>
  <c r="F128" i="7"/>
  <c r="E128" i="7"/>
  <c r="F126" i="7"/>
  <c r="E126" i="7"/>
  <c r="F124" i="7"/>
  <c r="E124" i="7"/>
  <c r="F122" i="7"/>
  <c r="E122" i="7"/>
  <c r="F120" i="7"/>
  <c r="E120" i="7"/>
  <c r="J118" i="7"/>
  <c r="F118" i="7"/>
  <c r="E118" i="7"/>
  <c r="F110" i="7"/>
  <c r="E110" i="7"/>
  <c r="F102" i="7"/>
  <c r="E102" i="7"/>
  <c r="I203" i="7"/>
  <c r="F203" i="7"/>
  <c r="E203" i="7"/>
  <c r="I205" i="7"/>
  <c r="F205" i="7"/>
  <c r="E205" i="7"/>
  <c r="F193" i="7"/>
  <c r="E193" i="7"/>
  <c r="F189" i="7"/>
  <c r="E189" i="7"/>
  <c r="F185" i="7"/>
  <c r="E185" i="7"/>
  <c r="F181" i="7"/>
  <c r="E181" i="7"/>
  <c r="F177" i="7"/>
  <c r="E177" i="7"/>
  <c r="J173" i="7"/>
  <c r="F173" i="7"/>
  <c r="E173" i="7"/>
  <c r="F170" i="7"/>
  <c r="E170" i="7"/>
  <c r="F166" i="7"/>
  <c r="E166" i="7"/>
  <c r="F162" i="7"/>
  <c r="E162" i="7"/>
  <c r="F158" i="7"/>
  <c r="E158" i="7"/>
  <c r="I197" i="7"/>
  <c r="F197" i="7"/>
  <c r="E197" i="7"/>
  <c r="F116" i="7"/>
  <c r="E116" i="7"/>
  <c r="F108" i="7"/>
  <c r="E108" i="7"/>
  <c r="I100" i="7"/>
  <c r="F100" i="7"/>
  <c r="E100" i="7"/>
  <c r="F90" i="7"/>
  <c r="E90" i="7"/>
  <c r="F70" i="7"/>
  <c r="E70" i="7"/>
  <c r="I60" i="7"/>
  <c r="F60" i="7"/>
  <c r="E60" i="7"/>
  <c r="F112" i="7"/>
  <c r="E112" i="7"/>
  <c r="F104" i="7"/>
  <c r="E104" i="7"/>
  <c r="J199" i="7"/>
  <c r="F199" i="7"/>
  <c r="E199" i="7"/>
  <c r="F194" i="7"/>
  <c r="E194" i="7"/>
  <c r="F192" i="7"/>
  <c r="E192" i="7"/>
  <c r="F190" i="7"/>
  <c r="E190" i="7"/>
  <c r="F188" i="7"/>
  <c r="E188" i="7"/>
  <c r="F186" i="7"/>
  <c r="E186" i="7"/>
  <c r="F184" i="7"/>
  <c r="E184" i="7"/>
  <c r="F182" i="7"/>
  <c r="E182" i="7"/>
  <c r="F180" i="7"/>
  <c r="E180" i="7"/>
  <c r="F178" i="7"/>
  <c r="E178" i="7"/>
  <c r="F176" i="7"/>
  <c r="E176" i="7"/>
  <c r="F174" i="7"/>
  <c r="E174" i="7"/>
  <c r="F171" i="7"/>
  <c r="E171" i="7"/>
  <c r="F169" i="7"/>
  <c r="E169" i="7"/>
  <c r="F167" i="7"/>
  <c r="E167" i="7"/>
  <c r="F165" i="7"/>
  <c r="E165" i="7"/>
  <c r="F163" i="7"/>
  <c r="E163" i="7"/>
  <c r="F161" i="7"/>
  <c r="E161" i="7"/>
  <c r="F159" i="7"/>
  <c r="E159" i="7"/>
  <c r="F157" i="7"/>
  <c r="E157" i="7"/>
  <c r="F155" i="7"/>
  <c r="E155" i="7"/>
  <c r="F153" i="7"/>
  <c r="E153" i="7"/>
  <c r="F151" i="7"/>
  <c r="E151" i="7"/>
  <c r="F149" i="7"/>
  <c r="E149" i="7"/>
  <c r="F147" i="7"/>
  <c r="E147" i="7"/>
  <c r="F145" i="7"/>
  <c r="E145" i="7"/>
  <c r="F143" i="7"/>
  <c r="E143" i="7"/>
  <c r="F141" i="7"/>
  <c r="E141" i="7"/>
  <c r="F139" i="7"/>
  <c r="E139" i="7"/>
  <c r="F137" i="7"/>
  <c r="E137" i="7"/>
  <c r="F135" i="7"/>
  <c r="E135" i="7"/>
  <c r="F133" i="7"/>
  <c r="E133" i="7"/>
  <c r="F131" i="7"/>
  <c r="E131" i="7"/>
  <c r="F129" i="7"/>
  <c r="E129" i="7"/>
  <c r="F127" i="7"/>
  <c r="E127" i="7"/>
  <c r="F125" i="7"/>
  <c r="E125" i="7"/>
  <c r="F123" i="7"/>
  <c r="E123" i="7"/>
  <c r="F121" i="7"/>
  <c r="E121" i="7"/>
  <c r="F119" i="7"/>
  <c r="E119" i="7"/>
  <c r="J201" i="7"/>
  <c r="F201" i="7"/>
  <c r="E201" i="7"/>
  <c r="F114" i="7"/>
  <c r="E114" i="7"/>
  <c r="F106" i="7"/>
  <c r="E106" i="7"/>
  <c r="F98" i="7"/>
  <c r="E98" i="7"/>
  <c r="F50" i="7"/>
  <c r="E50" i="7"/>
  <c r="F46" i="7"/>
  <c r="E46" i="7"/>
  <c r="I40" i="7"/>
  <c r="F40" i="7"/>
  <c r="E40" i="7"/>
  <c r="I36" i="7"/>
  <c r="E36" i="7"/>
  <c r="F36" i="7"/>
  <c r="I195" i="7"/>
  <c r="F195" i="7"/>
  <c r="E195" i="7"/>
  <c r="F86" i="7"/>
  <c r="F82" i="7"/>
  <c r="F76" i="7"/>
  <c r="F72" i="7"/>
  <c r="E66" i="7"/>
  <c r="F62" i="7"/>
  <c r="F58" i="7"/>
  <c r="F22" i="7"/>
  <c r="E19" i="7"/>
  <c r="F15" i="7"/>
  <c r="F11" i="7"/>
  <c r="F88" i="7"/>
  <c r="F84" i="7"/>
  <c r="F80" i="7"/>
  <c r="F78" i="7"/>
  <c r="F74" i="7"/>
  <c r="I68" i="7"/>
  <c r="L68" i="7" s="1"/>
  <c r="E68" i="7"/>
  <c r="F64" i="7"/>
  <c r="I56" i="7"/>
  <c r="L56" i="7" s="1"/>
  <c r="E56" i="7"/>
  <c r="E54" i="7"/>
  <c r="I52" i="7"/>
  <c r="N52" i="7" s="1"/>
  <c r="E52" i="7"/>
  <c r="I48" i="7"/>
  <c r="N48" i="7" s="1"/>
  <c r="E48" i="7"/>
  <c r="I44" i="7"/>
  <c r="N44" i="7" s="1"/>
  <c r="E44" i="7"/>
  <c r="E42" i="7"/>
  <c r="F38" i="7"/>
  <c r="E34" i="7"/>
  <c r="I32" i="7"/>
  <c r="N32" i="7" s="1"/>
  <c r="E32" i="7"/>
  <c r="F30" i="7"/>
  <c r="F28" i="7"/>
  <c r="F26" i="7"/>
  <c r="E18" i="7"/>
  <c r="F14" i="7"/>
  <c r="F10" i="7"/>
  <c r="I92" i="7"/>
  <c r="L92" i="7" s="1"/>
  <c r="E92" i="7"/>
  <c r="F20" i="7"/>
  <c r="F16" i="7"/>
  <c r="F12" i="7"/>
  <c r="F94" i="7"/>
  <c r="F24" i="7"/>
  <c r="F21" i="7"/>
  <c r="F17" i="7"/>
  <c r="F13" i="7"/>
  <c r="L91" i="7"/>
  <c r="L67" i="7"/>
  <c r="L108" i="7"/>
  <c r="L116" i="7"/>
  <c r="J203" i="7"/>
  <c r="M118" i="7"/>
  <c r="I19" i="7"/>
  <c r="M23" i="7"/>
  <c r="N99" i="7"/>
  <c r="M99" i="7"/>
  <c r="N95" i="7"/>
  <c r="M95" i="7"/>
  <c r="N91" i="7"/>
  <c r="M91" i="7"/>
  <c r="N87" i="7"/>
  <c r="M87" i="7"/>
  <c r="L112" i="7"/>
  <c r="L104" i="7"/>
  <c r="L22" i="7"/>
  <c r="I18" i="7"/>
  <c r="N18" i="7" s="1"/>
  <c r="N201" i="7"/>
  <c r="J197" i="7"/>
  <c r="N197" i="7"/>
  <c r="N199" i="7"/>
  <c r="J195" i="7"/>
  <c r="N83" i="7"/>
  <c r="M83" i="7"/>
  <c r="N79" i="7"/>
  <c r="M79" i="7"/>
  <c r="N75" i="7"/>
  <c r="M75" i="7"/>
  <c r="N71" i="7"/>
  <c r="M71" i="7"/>
  <c r="N67" i="7"/>
  <c r="N63" i="7"/>
  <c r="M63" i="7"/>
  <c r="N59" i="7"/>
  <c r="M59" i="7"/>
  <c r="N55" i="7"/>
  <c r="M55" i="7"/>
  <c r="N51" i="7"/>
  <c r="M51" i="7"/>
  <c r="N47" i="7"/>
  <c r="M47" i="7"/>
  <c r="N43" i="7"/>
  <c r="M43" i="7"/>
  <c r="M39" i="7"/>
  <c r="N35" i="7"/>
  <c r="M35" i="7"/>
  <c r="M31" i="7"/>
  <c r="M27" i="7"/>
  <c r="L199" i="7"/>
  <c r="M199" i="7"/>
  <c r="J193" i="7"/>
  <c r="J191" i="7"/>
  <c r="J189" i="7"/>
  <c r="J187" i="7"/>
  <c r="J185" i="7"/>
  <c r="J183" i="7"/>
  <c r="J181" i="7"/>
  <c r="J179" i="7"/>
  <c r="J177" i="7"/>
  <c r="J175" i="7"/>
  <c r="I173" i="7"/>
  <c r="J20" i="7"/>
  <c r="O20" i="7" s="1"/>
  <c r="J16" i="7"/>
  <c r="O16" i="7" s="1"/>
  <c r="J14" i="7"/>
  <c r="O14" i="7" s="1"/>
  <c r="J12" i="7"/>
  <c r="O12" i="7" s="1"/>
  <c r="J10" i="7"/>
  <c r="O10" i="7" s="1"/>
  <c r="N117" i="7"/>
  <c r="M117" i="7"/>
  <c r="N109" i="7"/>
  <c r="M109" i="7"/>
  <c r="O118" i="7"/>
  <c r="J171" i="7"/>
  <c r="J169" i="7"/>
  <c r="J167" i="7"/>
  <c r="J165" i="7"/>
  <c r="J163" i="7"/>
  <c r="J161" i="7"/>
  <c r="J159" i="7"/>
  <c r="J157" i="7"/>
  <c r="J155" i="7"/>
  <c r="J153" i="7"/>
  <c r="J151" i="7"/>
  <c r="J149" i="7"/>
  <c r="J147" i="7"/>
  <c r="J145" i="7"/>
  <c r="J143" i="7"/>
  <c r="J141" i="7"/>
  <c r="J139" i="7"/>
  <c r="J137" i="7"/>
  <c r="J135" i="7"/>
  <c r="J133" i="7"/>
  <c r="J131" i="7"/>
  <c r="J129" i="7"/>
  <c r="J127" i="7"/>
  <c r="J125" i="7"/>
  <c r="J123" i="7"/>
  <c r="J121" i="7"/>
  <c r="J119" i="7"/>
  <c r="J205" i="7"/>
  <c r="N205" i="7"/>
  <c r="L201" i="7"/>
  <c r="M201" i="7"/>
  <c r="M21" i="7"/>
  <c r="M20" i="7"/>
  <c r="M19" i="7"/>
  <c r="M18" i="7"/>
  <c r="M17" i="7"/>
  <c r="M16" i="7"/>
  <c r="M15" i="7"/>
  <c r="M14" i="7"/>
  <c r="M13" i="7"/>
  <c r="M12" i="7"/>
  <c r="M11" i="7"/>
  <c r="M10" i="7"/>
  <c r="N118" i="7"/>
  <c r="N19" i="7"/>
  <c r="N113" i="7"/>
  <c r="M113" i="7"/>
  <c r="N105" i="7"/>
  <c r="M105" i="7"/>
  <c r="I118" i="7"/>
  <c r="J100" i="7"/>
  <c r="J96" i="7"/>
  <c r="J88" i="7"/>
  <c r="M88" i="7" s="1"/>
  <c r="J84" i="7"/>
  <c r="M84" i="7" s="1"/>
  <c r="J80" i="7"/>
  <c r="M80" i="7" s="1"/>
  <c r="J76" i="7"/>
  <c r="M76" i="7" s="1"/>
  <c r="J72" i="7"/>
  <c r="M72" i="7" s="1"/>
  <c r="J64" i="7"/>
  <c r="M64" i="7" s="1"/>
  <c r="J60" i="7"/>
  <c r="J40" i="7"/>
  <c r="J36" i="7"/>
  <c r="J28" i="7"/>
  <c r="O28" i="7" s="1"/>
  <c r="J24" i="7"/>
  <c r="O24" i="7" s="1"/>
  <c r="J22" i="7"/>
  <c r="O22" i="7" s="1"/>
  <c r="M22" i="7"/>
  <c r="J21" i="7"/>
  <c r="O21" i="7" s="1"/>
  <c r="J17" i="7"/>
  <c r="O17" i="7" s="1"/>
  <c r="J15" i="7"/>
  <c r="O15" i="7" s="1"/>
  <c r="J13" i="7"/>
  <c r="O13" i="7" s="1"/>
  <c r="J11" i="7"/>
  <c r="O11" i="7" s="1"/>
  <c r="O204" i="7"/>
  <c r="O200" i="7"/>
  <c r="O196" i="7"/>
  <c r="I192" i="7"/>
  <c r="I188" i="7"/>
  <c r="I184" i="7"/>
  <c r="I180" i="7"/>
  <c r="I176" i="7"/>
  <c r="I174" i="7"/>
  <c r="I172" i="7"/>
  <c r="I168" i="7"/>
  <c r="I164" i="7"/>
  <c r="I160" i="7"/>
  <c r="I156" i="7"/>
  <c r="I152" i="7"/>
  <c r="I148" i="7"/>
  <c r="I144" i="7"/>
  <c r="I140" i="7"/>
  <c r="I136" i="7"/>
  <c r="I132" i="7"/>
  <c r="I128" i="7"/>
  <c r="I124" i="7"/>
  <c r="I120" i="7"/>
  <c r="O205" i="7"/>
  <c r="I201" i="7"/>
  <c r="O197" i="7"/>
  <c r="I116" i="7"/>
  <c r="I112" i="7"/>
  <c r="O206" i="7"/>
  <c r="O202" i="7"/>
  <c r="O198" i="7"/>
  <c r="I194" i="7"/>
  <c r="I190" i="7"/>
  <c r="I186" i="7"/>
  <c r="I182" i="7"/>
  <c r="I178" i="7"/>
  <c r="I170" i="7"/>
  <c r="I166" i="7"/>
  <c r="I162" i="7"/>
  <c r="I158" i="7"/>
  <c r="I154" i="7"/>
  <c r="I150" i="7"/>
  <c r="I146" i="7"/>
  <c r="I142" i="7"/>
  <c r="I138" i="7"/>
  <c r="I134" i="7"/>
  <c r="I130" i="7"/>
  <c r="I126" i="7"/>
  <c r="I122" i="7"/>
  <c r="O115" i="7"/>
  <c r="O111" i="7"/>
  <c r="I108" i="7"/>
  <c r="O107" i="7"/>
  <c r="I104" i="7"/>
  <c r="O103" i="7"/>
  <c r="L101" i="7"/>
  <c r="M101" i="7"/>
  <c r="N101" i="7"/>
  <c r="L97" i="7"/>
  <c r="M97" i="7"/>
  <c r="N97" i="7"/>
  <c r="L93" i="7"/>
  <c r="M93" i="7"/>
  <c r="N93" i="7"/>
  <c r="M89" i="7"/>
  <c r="N89" i="7"/>
  <c r="M85" i="7"/>
  <c r="N85" i="7"/>
  <c r="M81" i="7"/>
  <c r="N81" i="7"/>
  <c r="M77" i="7"/>
  <c r="N77" i="7"/>
  <c r="M73" i="7"/>
  <c r="N73" i="7"/>
  <c r="L69" i="7"/>
  <c r="N69" i="7"/>
  <c r="M65" i="7"/>
  <c r="N65" i="7"/>
  <c r="M61" i="7"/>
  <c r="N61" i="7"/>
  <c r="L57" i="7"/>
  <c r="N57" i="7"/>
  <c r="L53" i="7"/>
  <c r="M53" i="7"/>
  <c r="N53" i="7"/>
  <c r="L49" i="7"/>
  <c r="M49" i="7"/>
  <c r="N49" i="7"/>
  <c r="L45" i="7"/>
  <c r="M45" i="7"/>
  <c r="N45" i="7"/>
  <c r="L41" i="7"/>
  <c r="M41" i="7"/>
  <c r="N41" i="7"/>
  <c r="L37" i="7"/>
  <c r="M37" i="7"/>
  <c r="L33" i="7"/>
  <c r="M33" i="7"/>
  <c r="N33" i="7"/>
  <c r="L29" i="7"/>
  <c r="M29" i="7"/>
  <c r="L25" i="7"/>
  <c r="M25" i="7"/>
  <c r="N25" i="7"/>
  <c r="M203" i="7"/>
  <c r="L203" i="7"/>
  <c r="I199" i="7"/>
  <c r="M195" i="7"/>
  <c r="L195" i="7"/>
  <c r="J116" i="7"/>
  <c r="M114" i="7"/>
  <c r="N114" i="7"/>
  <c r="J112" i="7"/>
  <c r="M110" i="7"/>
  <c r="N110" i="7"/>
  <c r="J108" i="7"/>
  <c r="M106" i="7"/>
  <c r="N106" i="7"/>
  <c r="J104" i="7"/>
  <c r="M102" i="7"/>
  <c r="N102" i="7"/>
  <c r="M98" i="7"/>
  <c r="N98" i="7"/>
  <c r="N94" i="7"/>
  <c r="M90" i="7"/>
  <c r="N90" i="7"/>
  <c r="N86" i="7"/>
  <c r="N82" i="7"/>
  <c r="N78" i="7"/>
  <c r="N74" i="7"/>
  <c r="M70" i="7"/>
  <c r="N70" i="7"/>
  <c r="N66" i="7"/>
  <c r="N62" i="7"/>
  <c r="N58" i="7"/>
  <c r="M54" i="7"/>
  <c r="M50" i="7"/>
  <c r="N50" i="7"/>
  <c r="M46" i="7"/>
  <c r="N46" i="7"/>
  <c r="M42" i="7"/>
  <c r="M38" i="7"/>
  <c r="M34" i="7"/>
  <c r="M30" i="7"/>
  <c r="M26" i="7"/>
  <c r="N206" i="7"/>
  <c r="M206" i="7"/>
  <c r="N204" i="7"/>
  <c r="M204" i="7"/>
  <c r="N202" i="7"/>
  <c r="M202" i="7"/>
  <c r="N200" i="7"/>
  <c r="M200" i="7"/>
  <c r="N198" i="7"/>
  <c r="M198" i="7"/>
  <c r="N196" i="7"/>
  <c r="M196" i="7"/>
  <c r="J194" i="7"/>
  <c r="I193" i="7"/>
  <c r="J192" i="7"/>
  <c r="I191" i="7"/>
  <c r="J190" i="7"/>
  <c r="I189" i="7"/>
  <c r="J188" i="7"/>
  <c r="I187" i="7"/>
  <c r="J186" i="7"/>
  <c r="I185" i="7"/>
  <c r="J184" i="7"/>
  <c r="I183" i="7"/>
  <c r="J182" i="7"/>
  <c r="I181" i="7"/>
  <c r="J180" i="7"/>
  <c r="I179" i="7"/>
  <c r="J178" i="7"/>
  <c r="I177" i="7"/>
  <c r="J176" i="7"/>
  <c r="I175" i="7"/>
  <c r="J174" i="7"/>
  <c r="J172" i="7"/>
  <c r="I171" i="7"/>
  <c r="J170" i="7"/>
  <c r="I169" i="7"/>
  <c r="J168" i="7"/>
  <c r="I167" i="7"/>
  <c r="J166" i="7"/>
  <c r="I165" i="7"/>
  <c r="J164" i="7"/>
  <c r="I163" i="7"/>
  <c r="J162" i="7"/>
  <c r="I161" i="7"/>
  <c r="J160" i="7"/>
  <c r="I159" i="7"/>
  <c r="J158" i="7"/>
  <c r="I157" i="7"/>
  <c r="J156" i="7"/>
  <c r="I155" i="7"/>
  <c r="J154" i="7"/>
  <c r="I153" i="7"/>
  <c r="J152" i="7"/>
  <c r="I151" i="7"/>
  <c r="J150" i="7"/>
  <c r="I149" i="7"/>
  <c r="J148" i="7"/>
  <c r="I147" i="7"/>
  <c r="J146" i="7"/>
  <c r="I145" i="7"/>
  <c r="J144" i="7"/>
  <c r="I143" i="7"/>
  <c r="J142" i="7"/>
  <c r="I141" i="7"/>
  <c r="J140" i="7"/>
  <c r="I139" i="7"/>
  <c r="J138" i="7"/>
  <c r="I137" i="7"/>
  <c r="J136" i="7"/>
  <c r="I135" i="7"/>
  <c r="J134" i="7"/>
  <c r="I133" i="7"/>
  <c r="J132" i="7"/>
  <c r="I131" i="7"/>
  <c r="J130" i="7"/>
  <c r="I129" i="7"/>
  <c r="J128" i="7"/>
  <c r="I127" i="7"/>
  <c r="J126" i="7"/>
  <c r="I125" i="7"/>
  <c r="J124" i="7"/>
  <c r="I123" i="7"/>
  <c r="J122" i="7"/>
  <c r="I121" i="7"/>
  <c r="J120" i="7"/>
  <c r="I119" i="7"/>
  <c r="L205" i="7"/>
  <c r="L197" i="7"/>
  <c r="O117" i="7"/>
  <c r="N115" i="7"/>
  <c r="M115" i="7"/>
  <c r="L114" i="7"/>
  <c r="I114" i="7"/>
  <c r="O113" i="7"/>
  <c r="N111" i="7"/>
  <c r="M111" i="7"/>
  <c r="L110" i="7"/>
  <c r="I110" i="7"/>
  <c r="O109" i="7"/>
  <c r="N107" i="7"/>
  <c r="M107" i="7"/>
  <c r="L106" i="7"/>
  <c r="I106" i="7"/>
  <c r="O105" i="7"/>
  <c r="N103" i="7"/>
  <c r="M103" i="7"/>
  <c r="L102" i="7"/>
  <c r="I102" i="7"/>
  <c r="O101" i="7"/>
  <c r="L98" i="7"/>
  <c r="I98" i="7"/>
  <c r="O97" i="7"/>
  <c r="O93" i="7"/>
  <c r="L90" i="7"/>
  <c r="I90" i="7"/>
  <c r="O89" i="7"/>
  <c r="O85" i="7"/>
  <c r="O81" i="7"/>
  <c r="O77" i="7"/>
  <c r="O73" i="7"/>
  <c r="L70" i="7"/>
  <c r="I70" i="7"/>
  <c r="O69" i="7"/>
  <c r="I66" i="7"/>
  <c r="L66" i="7" s="1"/>
  <c r="O65" i="7"/>
  <c r="O61" i="7"/>
  <c r="O57" i="7"/>
  <c r="L54" i="7"/>
  <c r="I54" i="7"/>
  <c r="N54" i="7" s="1"/>
  <c r="L50" i="7"/>
  <c r="I50" i="7"/>
  <c r="L46" i="7"/>
  <c r="I46" i="7"/>
  <c r="L42" i="7"/>
  <c r="I42" i="7"/>
  <c r="N42" i="7" s="1"/>
  <c r="L38" i="7"/>
  <c r="O37" i="7"/>
  <c r="L34" i="7"/>
  <c r="I34" i="7"/>
  <c r="N34" i="7" s="1"/>
  <c r="L30" i="7"/>
  <c r="O29" i="7"/>
  <c r="L26" i="7"/>
  <c r="O25" i="7"/>
  <c r="N203" i="7"/>
  <c r="O203" i="7"/>
  <c r="N195" i="7"/>
  <c r="O195" i="7"/>
  <c r="M116" i="7"/>
  <c r="N116" i="7"/>
  <c r="J114" i="7"/>
  <c r="O114" i="7"/>
  <c r="M112" i="7"/>
  <c r="N112" i="7"/>
  <c r="J110" i="7"/>
  <c r="O110" i="7"/>
  <c r="M108" i="7"/>
  <c r="N108" i="7"/>
  <c r="J106" i="7"/>
  <c r="O106" i="7"/>
  <c r="M104" i="7"/>
  <c r="N104" i="7"/>
  <c r="J102" i="7"/>
  <c r="O102" i="7"/>
  <c r="M100" i="7"/>
  <c r="N100" i="7"/>
  <c r="L100" i="7"/>
  <c r="J98" i="7"/>
  <c r="O98" i="7"/>
  <c r="M96" i="7"/>
  <c r="N96" i="7"/>
  <c r="L96" i="7"/>
  <c r="J94" i="7"/>
  <c r="M94" i="7" s="1"/>
  <c r="O94" i="7"/>
  <c r="N92" i="7"/>
  <c r="J90" i="7"/>
  <c r="O90" i="7"/>
  <c r="N88" i="7"/>
  <c r="J86" i="7"/>
  <c r="M86" i="7" s="1"/>
  <c r="O86" i="7"/>
  <c r="N84" i="7"/>
  <c r="J82" i="7"/>
  <c r="M82" i="7" s="1"/>
  <c r="O82" i="7"/>
  <c r="N80" i="7"/>
  <c r="J78" i="7"/>
  <c r="M78" i="7" s="1"/>
  <c r="O78" i="7"/>
  <c r="N76" i="7"/>
  <c r="J74" i="7"/>
  <c r="M74" i="7" s="1"/>
  <c r="O74" i="7"/>
  <c r="N72" i="7"/>
  <c r="J70" i="7"/>
  <c r="O70" i="7"/>
  <c r="N68" i="7"/>
  <c r="O66" i="7"/>
  <c r="N64" i="7"/>
  <c r="J62" i="7"/>
  <c r="M62" i="7" s="1"/>
  <c r="O62" i="7"/>
  <c r="M60" i="7"/>
  <c r="N60" i="7"/>
  <c r="L60" i="7"/>
  <c r="J58" i="7"/>
  <c r="M58" i="7" s="1"/>
  <c r="O58" i="7"/>
  <c r="N56" i="7"/>
  <c r="M52" i="7"/>
  <c r="L52" i="7"/>
  <c r="J50" i="7"/>
  <c r="O50" i="7"/>
  <c r="M48" i="7"/>
  <c r="L48" i="7"/>
  <c r="J46" i="7"/>
  <c r="O46" i="7"/>
  <c r="M44" i="7"/>
  <c r="L44" i="7"/>
  <c r="M40" i="7"/>
  <c r="N40" i="7"/>
  <c r="L40" i="7"/>
  <c r="J38" i="7"/>
  <c r="O38" i="7" s="1"/>
  <c r="M36" i="7"/>
  <c r="N36" i="7"/>
  <c r="L36" i="7"/>
  <c r="M32" i="7"/>
  <c r="L32" i="7"/>
  <c r="J30" i="7"/>
  <c r="O30" i="7" s="1"/>
  <c r="M28" i="7"/>
  <c r="L28" i="7"/>
  <c r="J26" i="7"/>
  <c r="O26" i="7" s="1"/>
  <c r="M24" i="7"/>
  <c r="L24" i="7"/>
  <c r="O99" i="7"/>
  <c r="O95" i="7"/>
  <c r="O91" i="7"/>
  <c r="O87" i="7"/>
  <c r="O83" i="7"/>
  <c r="O79" i="7"/>
  <c r="O75" i="7"/>
  <c r="O71" i="7"/>
  <c r="O67" i="7"/>
  <c r="O63" i="7"/>
  <c r="O59" i="7"/>
  <c r="O55" i="7"/>
  <c r="O39" i="7"/>
  <c r="O31" i="7"/>
  <c r="O27" i="7"/>
  <c r="O23" i="7"/>
  <c r="L21" i="7"/>
  <c r="L20" i="7"/>
  <c r="L19" i="7"/>
  <c r="L18" i="7"/>
  <c r="L17" i="7"/>
  <c r="L16" i="7"/>
  <c r="L15" i="7"/>
  <c r="L14" i="7"/>
  <c r="L13" i="7"/>
  <c r="L12" i="7"/>
  <c r="L11" i="7"/>
  <c r="L10" i="7"/>
  <c r="G5" i="2"/>
  <c r="B75" i="29"/>
  <c r="B74" i="29"/>
  <c r="B73" i="29"/>
  <c r="B72" i="29"/>
  <c r="B71" i="29"/>
  <c r="B70" i="29"/>
  <c r="B69" i="29"/>
  <c r="B68" i="29"/>
  <c r="B67" i="29"/>
  <c r="B66" i="29"/>
  <c r="B65" i="29"/>
  <c r="B64" i="29"/>
  <c r="B63" i="29"/>
  <c r="B62" i="29"/>
  <c r="B61" i="29"/>
  <c r="B60" i="29"/>
  <c r="B59" i="29"/>
  <c r="B58" i="29"/>
  <c r="B57" i="29"/>
  <c r="B56" i="29"/>
  <c r="B55" i="29"/>
  <c r="B54" i="29"/>
  <c r="B53" i="29"/>
  <c r="B52" i="29"/>
  <c r="B51" i="29"/>
  <c r="B50" i="29"/>
  <c r="B49" i="29"/>
  <c r="B48" i="29"/>
  <c r="B47" i="29"/>
  <c r="B46" i="29"/>
  <c r="B45" i="29"/>
  <c r="B44" i="29"/>
  <c r="B43" i="29"/>
  <c r="B42" i="29"/>
  <c r="B41" i="29"/>
  <c r="B40" i="29"/>
  <c r="B39" i="29"/>
  <c r="B38" i="29"/>
  <c r="B37" i="29"/>
  <c r="B36" i="29"/>
  <c r="B35" i="29"/>
  <c r="B34" i="29"/>
  <c r="B33" i="29"/>
  <c r="B32" i="29"/>
  <c r="B31" i="29"/>
  <c r="B30" i="29"/>
  <c r="B29" i="29"/>
  <c r="B28" i="29"/>
  <c r="B27" i="29"/>
  <c r="B26" i="29"/>
  <c r="B25" i="29"/>
  <c r="B24" i="29"/>
  <c r="B23" i="29"/>
  <c r="B22" i="29"/>
  <c r="B21" i="29"/>
  <c r="B20" i="29"/>
  <c r="B19" i="29"/>
  <c r="B18" i="29"/>
  <c r="B17" i="29"/>
  <c r="B16" i="29"/>
  <c r="B15" i="29"/>
  <c r="B14" i="29"/>
  <c r="B13" i="29"/>
  <c r="B12" i="29"/>
  <c r="B11" i="29"/>
  <c r="B10" i="29"/>
  <c r="B9" i="29"/>
  <c r="B8" i="29"/>
  <c r="H3035" i="4" l="1"/>
  <c r="Z3034" i="4"/>
  <c r="C8" i="29"/>
  <c r="E8" i="29"/>
  <c r="C10" i="29"/>
  <c r="E10" i="29"/>
  <c r="C12" i="29"/>
  <c r="E12" i="29"/>
  <c r="C14" i="29"/>
  <c r="E14" i="29"/>
  <c r="C16" i="29"/>
  <c r="E16" i="29"/>
  <c r="C18" i="29"/>
  <c r="E18" i="29"/>
  <c r="C20" i="29"/>
  <c r="E20" i="29"/>
  <c r="C22" i="29"/>
  <c r="E22" i="29"/>
  <c r="C24" i="29"/>
  <c r="E24" i="29"/>
  <c r="F26" i="29"/>
  <c r="D26" i="29"/>
  <c r="C26" i="29"/>
  <c r="E26" i="29"/>
  <c r="F28" i="29"/>
  <c r="D28" i="29"/>
  <c r="E28" i="29"/>
  <c r="C28" i="29"/>
  <c r="F30" i="29"/>
  <c r="D30" i="29"/>
  <c r="E30" i="29"/>
  <c r="C30" i="29"/>
  <c r="F32" i="29"/>
  <c r="D32" i="29"/>
  <c r="E32" i="29"/>
  <c r="C32" i="29"/>
  <c r="F34" i="29"/>
  <c r="D34" i="29"/>
  <c r="E34" i="29"/>
  <c r="C34" i="29"/>
  <c r="F36" i="29"/>
  <c r="D36" i="29"/>
  <c r="E36" i="29"/>
  <c r="C36" i="29"/>
  <c r="F38" i="29"/>
  <c r="D38" i="29"/>
  <c r="E38" i="29"/>
  <c r="C38" i="29"/>
  <c r="F40" i="29"/>
  <c r="D40" i="29"/>
  <c r="E40" i="29"/>
  <c r="C40" i="29"/>
  <c r="F42" i="29"/>
  <c r="D42" i="29"/>
  <c r="E42" i="29"/>
  <c r="C42" i="29"/>
  <c r="F44" i="29"/>
  <c r="D44" i="29"/>
  <c r="E44" i="29"/>
  <c r="C44" i="29"/>
  <c r="F46" i="29"/>
  <c r="D46" i="29"/>
  <c r="E46" i="29"/>
  <c r="C46" i="29"/>
  <c r="F48" i="29"/>
  <c r="D48" i="29"/>
  <c r="E48" i="29"/>
  <c r="C48" i="29"/>
  <c r="F50" i="29"/>
  <c r="D50" i="29"/>
  <c r="E50" i="29"/>
  <c r="C50" i="29"/>
  <c r="F52" i="29"/>
  <c r="D52" i="29"/>
  <c r="E52" i="29"/>
  <c r="C52" i="29"/>
  <c r="F54" i="29"/>
  <c r="D54" i="29"/>
  <c r="E54" i="29"/>
  <c r="C54" i="29"/>
  <c r="F56" i="29"/>
  <c r="D56" i="29"/>
  <c r="E56" i="29"/>
  <c r="C56" i="29"/>
  <c r="F58" i="29"/>
  <c r="D58" i="29"/>
  <c r="E58" i="29"/>
  <c r="C58" i="29"/>
  <c r="F60" i="29"/>
  <c r="D60" i="29"/>
  <c r="C60" i="29"/>
  <c r="E60" i="29"/>
  <c r="F62" i="29"/>
  <c r="D62" i="29"/>
  <c r="C62" i="29"/>
  <c r="E62" i="29"/>
  <c r="F64" i="29"/>
  <c r="D64" i="29"/>
  <c r="C64" i="29"/>
  <c r="E64" i="29"/>
  <c r="F66" i="29"/>
  <c r="D66" i="29"/>
  <c r="C66" i="29"/>
  <c r="E66" i="29"/>
  <c r="F68" i="29"/>
  <c r="D68" i="29"/>
  <c r="C68" i="29"/>
  <c r="E68" i="29"/>
  <c r="F70" i="29"/>
  <c r="D70" i="29"/>
  <c r="C70" i="29"/>
  <c r="E70" i="29"/>
  <c r="F72" i="29"/>
  <c r="D72" i="29"/>
  <c r="C72" i="29"/>
  <c r="E72" i="29"/>
  <c r="F74" i="29"/>
  <c r="D74" i="29"/>
  <c r="C74" i="29"/>
  <c r="E74" i="29"/>
  <c r="C9" i="29"/>
  <c r="E9" i="29"/>
  <c r="C11" i="29"/>
  <c r="E11" i="29"/>
  <c r="C13" i="29"/>
  <c r="E13" i="29"/>
  <c r="C15" i="29"/>
  <c r="E15" i="29"/>
  <c r="C17" i="29"/>
  <c r="E17" i="29"/>
  <c r="C19" i="29"/>
  <c r="E19" i="29"/>
  <c r="C21" i="29"/>
  <c r="E21" i="29"/>
  <c r="C23" i="29"/>
  <c r="E23" i="29"/>
  <c r="F25" i="29"/>
  <c r="D25" i="29"/>
  <c r="C25" i="29"/>
  <c r="E25" i="29"/>
  <c r="F27" i="29"/>
  <c r="D27" i="29"/>
  <c r="C27" i="29"/>
  <c r="E27" i="29"/>
  <c r="F29" i="29"/>
  <c r="D29" i="29"/>
  <c r="E29" i="29"/>
  <c r="C29" i="29"/>
  <c r="F31" i="29"/>
  <c r="D31" i="29"/>
  <c r="E31" i="29"/>
  <c r="C31" i="29"/>
  <c r="F33" i="29"/>
  <c r="D33" i="29"/>
  <c r="E33" i="29"/>
  <c r="C33" i="29"/>
  <c r="F35" i="29"/>
  <c r="D35" i="29"/>
  <c r="E35" i="29"/>
  <c r="C35" i="29"/>
  <c r="F37" i="29"/>
  <c r="D37" i="29"/>
  <c r="E37" i="29"/>
  <c r="C37" i="29"/>
  <c r="F39" i="29"/>
  <c r="D39" i="29"/>
  <c r="E39" i="29"/>
  <c r="C39" i="29"/>
  <c r="F41" i="29"/>
  <c r="D41" i="29"/>
  <c r="E41" i="29"/>
  <c r="C41" i="29"/>
  <c r="F43" i="29"/>
  <c r="D43" i="29"/>
  <c r="E43" i="29"/>
  <c r="C43" i="29"/>
  <c r="F45" i="29"/>
  <c r="D45" i="29"/>
  <c r="E45" i="29"/>
  <c r="C45" i="29"/>
  <c r="F47" i="29"/>
  <c r="D47" i="29"/>
  <c r="E47" i="29"/>
  <c r="C47" i="29"/>
  <c r="F49" i="29"/>
  <c r="D49" i="29"/>
  <c r="E49" i="29"/>
  <c r="C49" i="29"/>
  <c r="F51" i="29"/>
  <c r="D51" i="29"/>
  <c r="E51" i="29"/>
  <c r="C51" i="29"/>
  <c r="F53" i="29"/>
  <c r="D53" i="29"/>
  <c r="E53" i="29"/>
  <c r="C53" i="29"/>
  <c r="F55" i="29"/>
  <c r="D55" i="29"/>
  <c r="E55" i="29"/>
  <c r="C55" i="29"/>
  <c r="F57" i="29"/>
  <c r="D57" i="29"/>
  <c r="E57" i="29"/>
  <c r="C57" i="29"/>
  <c r="F59" i="29"/>
  <c r="D59" i="29"/>
  <c r="E59" i="29"/>
  <c r="C59" i="29"/>
  <c r="F61" i="29"/>
  <c r="D61" i="29"/>
  <c r="C61" i="29"/>
  <c r="E61" i="29"/>
  <c r="F63" i="29"/>
  <c r="D63" i="29"/>
  <c r="C63" i="29"/>
  <c r="E63" i="29"/>
  <c r="F65" i="29"/>
  <c r="D65" i="29"/>
  <c r="C65" i="29"/>
  <c r="E65" i="29"/>
  <c r="F67" i="29"/>
  <c r="D67" i="29"/>
  <c r="C67" i="29"/>
  <c r="E67" i="29"/>
  <c r="F69" i="29"/>
  <c r="D69" i="29"/>
  <c r="C69" i="29"/>
  <c r="E69" i="29"/>
  <c r="F71" i="29"/>
  <c r="D71" i="29"/>
  <c r="C71" i="29"/>
  <c r="E71" i="29"/>
  <c r="F73" i="29"/>
  <c r="D73" i="29"/>
  <c r="C73" i="29"/>
  <c r="E73" i="29"/>
  <c r="F75" i="29"/>
  <c r="D75" i="29"/>
  <c r="C75" i="29"/>
  <c r="E75" i="29"/>
  <c r="B174" i="29"/>
  <c r="B173" i="29"/>
  <c r="B172" i="29"/>
  <c r="B171" i="29"/>
  <c r="B170" i="29"/>
  <c r="B169" i="29"/>
  <c r="B168" i="29"/>
  <c r="B167" i="29"/>
  <c r="B166" i="29"/>
  <c r="B165" i="29"/>
  <c r="B162" i="29"/>
  <c r="B161" i="29"/>
  <c r="B160" i="29"/>
  <c r="B159" i="29"/>
  <c r="B158" i="29"/>
  <c r="B157" i="29"/>
  <c r="B156" i="29"/>
  <c r="B155" i="29"/>
  <c r="B154" i="29"/>
  <c r="B153" i="29"/>
  <c r="B151" i="29"/>
  <c r="B150" i="29"/>
  <c r="B149" i="29"/>
  <c r="B148" i="29"/>
  <c r="B147" i="29"/>
  <c r="B146" i="29"/>
  <c r="B145" i="29"/>
  <c r="B144" i="29"/>
  <c r="B143" i="29"/>
  <c r="B142" i="29"/>
  <c r="B141" i="29"/>
  <c r="B140" i="29"/>
  <c r="B139" i="29"/>
  <c r="B138" i="29"/>
  <c r="B137" i="29"/>
  <c r="B136" i="29"/>
  <c r="B135" i="29"/>
  <c r="B134" i="29"/>
  <c r="B133" i="29"/>
  <c r="B132" i="29"/>
  <c r="B129" i="29"/>
  <c r="B128" i="29"/>
  <c r="B127" i="29"/>
  <c r="B126" i="29"/>
  <c r="B125" i="29"/>
  <c r="B124" i="29"/>
  <c r="B123" i="29"/>
  <c r="B122" i="29"/>
  <c r="B121" i="29"/>
  <c r="B120" i="29"/>
  <c r="B117" i="29"/>
  <c r="B116" i="29"/>
  <c r="B115" i="29"/>
  <c r="B114" i="29"/>
  <c r="B113" i="29"/>
  <c r="B112" i="29"/>
  <c r="B111" i="29"/>
  <c r="B110" i="29"/>
  <c r="B109" i="29"/>
  <c r="B108" i="29"/>
  <c r="B107" i="29"/>
  <c r="B106" i="29"/>
  <c r="B105" i="29"/>
  <c r="B104" i="29"/>
  <c r="B103" i="29"/>
  <c r="B102" i="29"/>
  <c r="B101" i="29"/>
  <c r="B100" i="29"/>
  <c r="B99" i="29"/>
  <c r="B98" i="29"/>
  <c r="B96" i="29"/>
  <c r="B95" i="29"/>
  <c r="B94" i="29"/>
  <c r="B93" i="29"/>
  <c r="B92" i="29"/>
  <c r="B91" i="29"/>
  <c r="B90" i="29"/>
  <c r="B89" i="29"/>
  <c r="B88" i="29"/>
  <c r="B87" i="29"/>
  <c r="B86" i="29"/>
  <c r="B85" i="29"/>
  <c r="B84" i="29"/>
  <c r="B83" i="29"/>
  <c r="B82" i="29"/>
  <c r="B81" i="29"/>
  <c r="B80" i="29"/>
  <c r="B79" i="29"/>
  <c r="B78" i="29"/>
  <c r="B77" i="29"/>
  <c r="B6" i="29"/>
  <c r="B7" i="29"/>
  <c r="H3036" i="4" l="1"/>
  <c r="Z3035" i="4"/>
  <c r="C7" i="29"/>
  <c r="E7" i="29"/>
  <c r="F77" i="29"/>
  <c r="D77" i="29"/>
  <c r="C77" i="29"/>
  <c r="E77" i="29"/>
  <c r="C79" i="29"/>
  <c r="E79" i="29"/>
  <c r="C81" i="29"/>
  <c r="E81" i="29"/>
  <c r="C83" i="29"/>
  <c r="E83" i="29"/>
  <c r="F85" i="29"/>
  <c r="D85" i="29"/>
  <c r="C85" i="29"/>
  <c r="E85" i="29"/>
  <c r="F87" i="29"/>
  <c r="D87" i="29"/>
  <c r="C87" i="29"/>
  <c r="E87" i="29"/>
  <c r="F89" i="29"/>
  <c r="D89" i="29"/>
  <c r="C89" i="29"/>
  <c r="E89" i="29"/>
  <c r="F91" i="29"/>
  <c r="D91" i="29"/>
  <c r="C91" i="29"/>
  <c r="E91" i="29"/>
  <c r="F93" i="29"/>
  <c r="D93" i="29"/>
  <c r="C93" i="29"/>
  <c r="E93" i="29"/>
  <c r="F95" i="29"/>
  <c r="D95" i="29"/>
  <c r="C95" i="29"/>
  <c r="E95" i="29"/>
  <c r="F98" i="29"/>
  <c r="D98" i="29"/>
  <c r="C98" i="29"/>
  <c r="E98" i="29"/>
  <c r="C100" i="29"/>
  <c r="E100" i="29"/>
  <c r="C102" i="29"/>
  <c r="E102" i="29"/>
  <c r="F104" i="29"/>
  <c r="D104" i="29"/>
  <c r="C104" i="29"/>
  <c r="E104" i="29"/>
  <c r="F106" i="29"/>
  <c r="D106" i="29"/>
  <c r="C106" i="29"/>
  <c r="E106" i="29"/>
  <c r="F108" i="29"/>
  <c r="D108" i="29"/>
  <c r="C108" i="29"/>
  <c r="E108" i="29"/>
  <c r="F110" i="29"/>
  <c r="D110" i="29"/>
  <c r="C110" i="29"/>
  <c r="E110" i="29"/>
  <c r="F112" i="29"/>
  <c r="D112" i="29"/>
  <c r="C112" i="29"/>
  <c r="E112" i="29"/>
  <c r="F114" i="29"/>
  <c r="D114" i="29"/>
  <c r="C114" i="29"/>
  <c r="E114" i="29"/>
  <c r="F116" i="29"/>
  <c r="D116" i="29"/>
  <c r="C116" i="29"/>
  <c r="E116" i="29"/>
  <c r="F120" i="29"/>
  <c r="D120" i="29"/>
  <c r="C120" i="29"/>
  <c r="E120" i="29"/>
  <c r="C122" i="29"/>
  <c r="E122" i="29"/>
  <c r="F124" i="29"/>
  <c r="D124" i="29"/>
  <c r="C124" i="29"/>
  <c r="E124" i="29"/>
  <c r="F126" i="29"/>
  <c r="D126" i="29"/>
  <c r="C126" i="29"/>
  <c r="E126" i="29"/>
  <c r="E128" i="29"/>
  <c r="C128" i="29"/>
  <c r="D128" i="29"/>
  <c r="F128" i="29"/>
  <c r="E132" i="29"/>
  <c r="C132" i="29"/>
  <c r="D132" i="29"/>
  <c r="F132" i="29"/>
  <c r="E134" i="29"/>
  <c r="C134" i="29"/>
  <c r="E136" i="29"/>
  <c r="C136" i="29"/>
  <c r="E138" i="29"/>
  <c r="C138" i="29"/>
  <c r="D138" i="29"/>
  <c r="F138" i="29"/>
  <c r="E140" i="29"/>
  <c r="C140" i="29"/>
  <c r="D140" i="29"/>
  <c r="F140" i="29"/>
  <c r="E142" i="29"/>
  <c r="C142" i="29"/>
  <c r="D142" i="29"/>
  <c r="F142" i="29"/>
  <c r="E144" i="29"/>
  <c r="C144" i="29"/>
  <c r="D144" i="29"/>
  <c r="F144" i="29"/>
  <c r="E146" i="29"/>
  <c r="C146" i="29"/>
  <c r="D146" i="29"/>
  <c r="F146" i="29"/>
  <c r="E148" i="29"/>
  <c r="C148" i="29"/>
  <c r="D148" i="29"/>
  <c r="F148" i="29"/>
  <c r="E150" i="29"/>
  <c r="C150" i="29"/>
  <c r="D150" i="29"/>
  <c r="F150" i="29"/>
  <c r="E153" i="29"/>
  <c r="C153" i="29"/>
  <c r="D153" i="29"/>
  <c r="F153" i="29"/>
  <c r="E155" i="29"/>
  <c r="C155" i="29"/>
  <c r="E157" i="29"/>
  <c r="C157" i="29"/>
  <c r="D157" i="29"/>
  <c r="F157" i="29"/>
  <c r="E159" i="29"/>
  <c r="C159" i="29"/>
  <c r="D159" i="29"/>
  <c r="F159" i="29"/>
  <c r="E161" i="29"/>
  <c r="C161" i="29"/>
  <c r="D161" i="29"/>
  <c r="F161" i="29"/>
  <c r="E165" i="29"/>
  <c r="C165" i="29"/>
  <c r="D165" i="29"/>
  <c r="F165" i="29"/>
  <c r="E167" i="29"/>
  <c r="C167" i="29"/>
  <c r="E169" i="29"/>
  <c r="C169" i="29"/>
  <c r="E171" i="29"/>
  <c r="C171" i="29"/>
  <c r="D171" i="29"/>
  <c r="F171" i="29"/>
  <c r="E173" i="29"/>
  <c r="C173" i="29"/>
  <c r="D173" i="29"/>
  <c r="F173" i="29"/>
  <c r="F6" i="29"/>
  <c r="D6" i="29"/>
  <c r="C6" i="29"/>
  <c r="E6" i="29"/>
  <c r="C78" i="29"/>
  <c r="E78" i="29"/>
  <c r="C80" i="29"/>
  <c r="E80" i="29"/>
  <c r="C82" i="29"/>
  <c r="E82" i="29"/>
  <c r="F84" i="29"/>
  <c r="D84" i="29"/>
  <c r="C84" i="29"/>
  <c r="E84" i="29"/>
  <c r="F86" i="29"/>
  <c r="D86" i="29"/>
  <c r="C86" i="29"/>
  <c r="E86" i="29"/>
  <c r="F88" i="29"/>
  <c r="D88" i="29"/>
  <c r="C88" i="29"/>
  <c r="E88" i="29"/>
  <c r="F90" i="29"/>
  <c r="D90" i="29"/>
  <c r="C90" i="29"/>
  <c r="E90" i="29"/>
  <c r="F92" i="29"/>
  <c r="D92" i="29"/>
  <c r="C92" i="29"/>
  <c r="E92" i="29"/>
  <c r="F94" i="29"/>
  <c r="D94" i="29"/>
  <c r="C94" i="29"/>
  <c r="E94" i="29"/>
  <c r="F96" i="29"/>
  <c r="D96" i="29"/>
  <c r="C96" i="29"/>
  <c r="E96" i="29"/>
  <c r="C99" i="29"/>
  <c r="E99" i="29"/>
  <c r="C101" i="29"/>
  <c r="E101" i="29"/>
  <c r="F103" i="29"/>
  <c r="D103" i="29"/>
  <c r="C103" i="29"/>
  <c r="E103" i="29"/>
  <c r="F105" i="29"/>
  <c r="D105" i="29"/>
  <c r="C105" i="29"/>
  <c r="E105" i="29"/>
  <c r="F107" i="29"/>
  <c r="D107" i="29"/>
  <c r="C107" i="29"/>
  <c r="E107" i="29"/>
  <c r="F109" i="29"/>
  <c r="D109" i="29"/>
  <c r="C109" i="29"/>
  <c r="E109" i="29"/>
  <c r="F111" i="29"/>
  <c r="D111" i="29"/>
  <c r="C111" i="29"/>
  <c r="E111" i="29"/>
  <c r="F113" i="29"/>
  <c r="D113" i="29"/>
  <c r="C113" i="29"/>
  <c r="E113" i="29"/>
  <c r="F115" i="29"/>
  <c r="D115" i="29"/>
  <c r="C115" i="29"/>
  <c r="E115" i="29"/>
  <c r="F117" i="29"/>
  <c r="D117" i="29"/>
  <c r="C117" i="29"/>
  <c r="E117" i="29"/>
  <c r="C121" i="29"/>
  <c r="E121" i="29"/>
  <c r="C123" i="29"/>
  <c r="E123" i="29"/>
  <c r="F125" i="29"/>
  <c r="D125" i="29"/>
  <c r="C125" i="29"/>
  <c r="E125" i="29"/>
  <c r="E127" i="29"/>
  <c r="D127" i="29"/>
  <c r="C127" i="29"/>
  <c r="F127" i="29"/>
  <c r="E129" i="29"/>
  <c r="C129" i="29"/>
  <c r="D129" i="29"/>
  <c r="F129" i="29"/>
  <c r="E133" i="29"/>
  <c r="C133" i="29"/>
  <c r="E135" i="29"/>
  <c r="C135" i="29"/>
  <c r="E137" i="29"/>
  <c r="C137" i="29"/>
  <c r="E139" i="29"/>
  <c r="C139" i="29"/>
  <c r="D139" i="29"/>
  <c r="F139" i="29"/>
  <c r="E141" i="29"/>
  <c r="C141" i="29"/>
  <c r="D141" i="29"/>
  <c r="F141" i="29"/>
  <c r="E143" i="29"/>
  <c r="C143" i="29"/>
  <c r="D143" i="29"/>
  <c r="F143" i="29"/>
  <c r="E145" i="29"/>
  <c r="C145" i="29"/>
  <c r="D145" i="29"/>
  <c r="F145" i="29"/>
  <c r="E147" i="29"/>
  <c r="C147" i="29"/>
  <c r="D147" i="29"/>
  <c r="F147" i="29"/>
  <c r="E149" i="29"/>
  <c r="C149" i="29"/>
  <c r="D149" i="29"/>
  <c r="F149" i="29"/>
  <c r="E151" i="29"/>
  <c r="C151" i="29"/>
  <c r="D151" i="29"/>
  <c r="F151" i="29"/>
  <c r="E154" i="29"/>
  <c r="C154" i="29"/>
  <c r="E156" i="29"/>
  <c r="C156" i="29"/>
  <c r="E158" i="29"/>
  <c r="C158" i="29"/>
  <c r="D158" i="29"/>
  <c r="F158" i="29"/>
  <c r="E160" i="29"/>
  <c r="C160" i="29"/>
  <c r="D160" i="29"/>
  <c r="F160" i="29"/>
  <c r="E162" i="29"/>
  <c r="C162" i="29"/>
  <c r="D162" i="29"/>
  <c r="F162" i="29"/>
  <c r="E166" i="29"/>
  <c r="C166" i="29"/>
  <c r="E168" i="29"/>
  <c r="C168" i="29"/>
  <c r="E170" i="29"/>
  <c r="C170" i="29"/>
  <c r="D170" i="29"/>
  <c r="F170" i="29"/>
  <c r="E172" i="29"/>
  <c r="C172" i="29"/>
  <c r="D172" i="29"/>
  <c r="F172" i="29"/>
  <c r="E174" i="29"/>
  <c r="C174" i="29"/>
  <c r="D174" i="29"/>
  <c r="F174" i="29"/>
  <c r="E106" i="34"/>
  <c r="G106" i="34" s="1"/>
  <c r="S3318" i="4" s="1"/>
  <c r="D106" i="34"/>
  <c r="O3318" i="4" s="1"/>
  <c r="E105" i="34"/>
  <c r="G105" i="34" s="1"/>
  <c r="S3317" i="4" s="1"/>
  <c r="D105" i="34"/>
  <c r="O3317" i="4" s="1"/>
  <c r="E104" i="34"/>
  <c r="G104" i="34" s="1"/>
  <c r="S3316" i="4" s="1"/>
  <c r="D104" i="34"/>
  <c r="O3316" i="4" s="1"/>
  <c r="E103" i="34"/>
  <c r="G103" i="34" s="1"/>
  <c r="S3315" i="4" s="1"/>
  <c r="D103" i="34"/>
  <c r="O3315" i="4" s="1"/>
  <c r="E102" i="34"/>
  <c r="G102" i="34" s="1"/>
  <c r="S3314" i="4" s="1"/>
  <c r="D102" i="34"/>
  <c r="O3314" i="4" s="1"/>
  <c r="E101" i="34"/>
  <c r="G101" i="34" s="1"/>
  <c r="S3313" i="4" s="1"/>
  <c r="D101" i="34"/>
  <c r="O3313" i="4" s="1"/>
  <c r="E100" i="34"/>
  <c r="G100" i="34" s="1"/>
  <c r="S3312" i="4" s="1"/>
  <c r="D100" i="34"/>
  <c r="O3312" i="4" s="1"/>
  <c r="E99" i="34"/>
  <c r="G99" i="34" s="1"/>
  <c r="S3311" i="4" s="1"/>
  <c r="D99" i="34"/>
  <c r="O3311" i="4" s="1"/>
  <c r="E98" i="34"/>
  <c r="G98" i="34" s="1"/>
  <c r="S3310" i="4" s="1"/>
  <c r="D98" i="34"/>
  <c r="O3310" i="4" s="1"/>
  <c r="H3037" i="4" l="1"/>
  <c r="Z3036" i="4"/>
  <c r="K9" i="7"/>
  <c r="C9" i="7"/>
  <c r="D9" i="7"/>
  <c r="D14" i="16"/>
  <c r="F14" i="16"/>
  <c r="E14" i="16"/>
  <c r="D22" i="16"/>
  <c r="F22" i="16"/>
  <c r="E22" i="16"/>
  <c r="D30" i="16"/>
  <c r="F30" i="16"/>
  <c r="E30" i="16"/>
  <c r="F40" i="16"/>
  <c r="D40" i="16"/>
  <c r="E40" i="16"/>
  <c r="F48" i="16"/>
  <c r="D48" i="16"/>
  <c r="E48" i="16"/>
  <c r="F56" i="16"/>
  <c r="D56" i="16"/>
  <c r="E56" i="16"/>
  <c r="F64" i="16"/>
  <c r="D64" i="16"/>
  <c r="E64" i="16"/>
  <c r="F72" i="16"/>
  <c r="D72" i="16"/>
  <c r="E72" i="16"/>
  <c r="F80" i="16"/>
  <c r="D80" i="16"/>
  <c r="E80" i="16"/>
  <c r="F88" i="16"/>
  <c r="D88" i="16"/>
  <c r="E88" i="16"/>
  <c r="F96" i="16"/>
  <c r="D96" i="16"/>
  <c r="E96" i="16"/>
  <c r="F104" i="16"/>
  <c r="D104" i="16"/>
  <c r="E104" i="16"/>
  <c r="D14" i="25"/>
  <c r="F14" i="25"/>
  <c r="E14" i="25"/>
  <c r="D30" i="25"/>
  <c r="F30" i="25"/>
  <c r="E30" i="25"/>
  <c r="E44" i="25"/>
  <c r="F44" i="25"/>
  <c r="D44" i="25"/>
  <c r="D16" i="16"/>
  <c r="F16" i="16"/>
  <c r="E16" i="16"/>
  <c r="D24" i="16"/>
  <c r="F24" i="16"/>
  <c r="E24" i="16"/>
  <c r="F32" i="16"/>
  <c r="D32" i="16"/>
  <c r="E32" i="16"/>
  <c r="E39" i="16"/>
  <c r="F39" i="16"/>
  <c r="D39" i="16"/>
  <c r="E47" i="16"/>
  <c r="F47" i="16"/>
  <c r="D47" i="16"/>
  <c r="E55" i="16"/>
  <c r="F55" i="16"/>
  <c r="D55" i="16"/>
  <c r="E63" i="16"/>
  <c r="F63" i="16"/>
  <c r="D63" i="16"/>
  <c r="E71" i="16"/>
  <c r="F71" i="16"/>
  <c r="D71" i="16"/>
  <c r="E79" i="16"/>
  <c r="F79" i="16"/>
  <c r="D79" i="16"/>
  <c r="E87" i="16"/>
  <c r="F87" i="16"/>
  <c r="D87" i="16"/>
  <c r="E95" i="16"/>
  <c r="F95" i="16"/>
  <c r="D95" i="16"/>
  <c r="E103" i="16"/>
  <c r="F103" i="16"/>
  <c r="D103" i="16"/>
  <c r="D18" i="25"/>
  <c r="F18" i="25"/>
  <c r="E18" i="25"/>
  <c r="E36" i="25"/>
  <c r="F36" i="25"/>
  <c r="D36" i="25"/>
  <c r="E52" i="25"/>
  <c r="F52" i="25"/>
  <c r="D52" i="25"/>
  <c r="F11" i="16"/>
  <c r="D11" i="16"/>
  <c r="E11" i="16"/>
  <c r="F15" i="16"/>
  <c r="D15" i="16"/>
  <c r="E15" i="16"/>
  <c r="F19" i="16"/>
  <c r="D19" i="16"/>
  <c r="E19" i="16"/>
  <c r="F23" i="16"/>
  <c r="D23" i="16"/>
  <c r="E23" i="16"/>
  <c r="F27" i="16"/>
  <c r="D27" i="16"/>
  <c r="E27" i="16"/>
  <c r="F31" i="16"/>
  <c r="D31" i="16"/>
  <c r="E31" i="16"/>
  <c r="D34" i="16"/>
  <c r="F34" i="16"/>
  <c r="E34" i="16"/>
  <c r="D38" i="16"/>
  <c r="F38" i="16"/>
  <c r="E38" i="16"/>
  <c r="D42" i="16"/>
  <c r="F42" i="16"/>
  <c r="E42" i="16"/>
  <c r="D46" i="16"/>
  <c r="F46" i="16"/>
  <c r="E46" i="16"/>
  <c r="D50" i="16"/>
  <c r="F50" i="16"/>
  <c r="E50" i="16"/>
  <c r="D54" i="16"/>
  <c r="F54" i="16"/>
  <c r="E54" i="16"/>
  <c r="D58" i="16"/>
  <c r="F58" i="16"/>
  <c r="E58" i="16"/>
  <c r="D62" i="16"/>
  <c r="F62" i="16"/>
  <c r="E62" i="16"/>
  <c r="D66" i="16"/>
  <c r="F66" i="16"/>
  <c r="E66" i="16"/>
  <c r="D70" i="16"/>
  <c r="F70" i="16"/>
  <c r="E70" i="16"/>
  <c r="D74" i="16"/>
  <c r="F74" i="16"/>
  <c r="E74" i="16"/>
  <c r="D78" i="16"/>
  <c r="F78" i="16"/>
  <c r="E78" i="16"/>
  <c r="D82" i="16"/>
  <c r="F82" i="16"/>
  <c r="E82" i="16"/>
  <c r="D86" i="16"/>
  <c r="F86" i="16"/>
  <c r="E86" i="16"/>
  <c r="D90" i="16"/>
  <c r="F90" i="16"/>
  <c r="E90" i="16"/>
  <c r="D94" i="16"/>
  <c r="F94" i="16"/>
  <c r="E94" i="16"/>
  <c r="D98" i="16"/>
  <c r="F98" i="16"/>
  <c r="E98" i="16"/>
  <c r="D102" i="16"/>
  <c r="F102" i="16"/>
  <c r="E102" i="16"/>
  <c r="D8" i="25"/>
  <c r="F8" i="25"/>
  <c r="E8" i="25"/>
  <c r="D16" i="25"/>
  <c r="F16" i="25"/>
  <c r="E16" i="25"/>
  <c r="D24" i="25"/>
  <c r="F24" i="25"/>
  <c r="E24" i="25"/>
  <c r="E32" i="25"/>
  <c r="F32" i="25"/>
  <c r="D32" i="25"/>
  <c r="E40" i="25"/>
  <c r="F40" i="25"/>
  <c r="D40" i="25"/>
  <c r="E48" i="25"/>
  <c r="F48" i="25"/>
  <c r="D48" i="25"/>
  <c r="F11" i="25"/>
  <c r="D11" i="25"/>
  <c r="E11" i="25"/>
  <c r="F15" i="25"/>
  <c r="D15" i="25"/>
  <c r="E15" i="25"/>
  <c r="F19" i="25"/>
  <c r="D19" i="25"/>
  <c r="E19" i="25"/>
  <c r="F23" i="25"/>
  <c r="D23" i="25"/>
  <c r="E23" i="25"/>
  <c r="F27" i="25"/>
  <c r="D27" i="25"/>
  <c r="E27" i="25"/>
  <c r="F31" i="25"/>
  <c r="D31" i="25"/>
  <c r="E31" i="25"/>
  <c r="D35" i="25"/>
  <c r="F35" i="25"/>
  <c r="E35" i="25"/>
  <c r="D39" i="25"/>
  <c r="F39" i="25"/>
  <c r="E39" i="25"/>
  <c r="D43" i="25"/>
  <c r="F43" i="25"/>
  <c r="E43" i="25"/>
  <c r="D47" i="25"/>
  <c r="F47" i="25"/>
  <c r="E47" i="25"/>
  <c r="D51" i="25"/>
  <c r="F51" i="25"/>
  <c r="E51" i="25"/>
  <c r="D55" i="25"/>
  <c r="F55" i="25"/>
  <c r="E55" i="25"/>
  <c r="D10" i="16"/>
  <c r="F10" i="16"/>
  <c r="E10" i="16"/>
  <c r="D18" i="16"/>
  <c r="F18" i="16"/>
  <c r="E18" i="16"/>
  <c r="D26" i="16"/>
  <c r="F26" i="16"/>
  <c r="E26" i="16"/>
  <c r="E35" i="16"/>
  <c r="F35" i="16"/>
  <c r="D35" i="16"/>
  <c r="E43" i="16"/>
  <c r="F43" i="16"/>
  <c r="D43" i="16"/>
  <c r="E51" i="16"/>
  <c r="F51" i="16"/>
  <c r="D51" i="16"/>
  <c r="E59" i="16"/>
  <c r="F59" i="16"/>
  <c r="D59" i="16"/>
  <c r="E67" i="16"/>
  <c r="F67" i="16"/>
  <c r="D67" i="16"/>
  <c r="E75" i="16"/>
  <c r="F75" i="16"/>
  <c r="D75" i="16"/>
  <c r="E83" i="16"/>
  <c r="F83" i="16"/>
  <c r="D83" i="16"/>
  <c r="E91" i="16"/>
  <c r="F91" i="16"/>
  <c r="D91" i="16"/>
  <c r="E99" i="16"/>
  <c r="F99" i="16"/>
  <c r="D99" i="16"/>
  <c r="D22" i="25"/>
  <c r="F22" i="25"/>
  <c r="E22" i="25"/>
  <c r="F33" i="25"/>
  <c r="D33" i="25"/>
  <c r="E33" i="25"/>
  <c r="F49" i="25"/>
  <c r="D49" i="25"/>
  <c r="E49" i="25"/>
  <c r="D12" i="16"/>
  <c r="F12" i="16"/>
  <c r="E12" i="16"/>
  <c r="D20" i="16"/>
  <c r="F20" i="16"/>
  <c r="E20" i="16"/>
  <c r="D28" i="16"/>
  <c r="F28" i="16"/>
  <c r="E28" i="16"/>
  <c r="F36" i="16"/>
  <c r="D36" i="16"/>
  <c r="E36" i="16"/>
  <c r="F44" i="16"/>
  <c r="D44" i="16"/>
  <c r="E44" i="16"/>
  <c r="F52" i="16"/>
  <c r="D52" i="16"/>
  <c r="E52" i="16"/>
  <c r="F60" i="16"/>
  <c r="D60" i="16"/>
  <c r="E60" i="16"/>
  <c r="F68" i="16"/>
  <c r="D68" i="16"/>
  <c r="E68" i="16"/>
  <c r="F76" i="16"/>
  <c r="D76" i="16"/>
  <c r="E76" i="16"/>
  <c r="F84" i="16"/>
  <c r="D84" i="16"/>
  <c r="E84" i="16"/>
  <c r="F92" i="16"/>
  <c r="D92" i="16"/>
  <c r="E92" i="16"/>
  <c r="F100" i="16"/>
  <c r="D100" i="16"/>
  <c r="E100" i="16"/>
  <c r="D10" i="25"/>
  <c r="F10" i="25"/>
  <c r="E10" i="25"/>
  <c r="D26" i="25"/>
  <c r="F26" i="25"/>
  <c r="E26" i="25"/>
  <c r="F41" i="25"/>
  <c r="D41" i="25"/>
  <c r="E41" i="25"/>
  <c r="F9" i="16"/>
  <c r="D9" i="16"/>
  <c r="E9" i="16"/>
  <c r="F13" i="16"/>
  <c r="D13" i="16"/>
  <c r="E13" i="16"/>
  <c r="F17" i="16"/>
  <c r="D17" i="16"/>
  <c r="E17" i="16"/>
  <c r="F21" i="16"/>
  <c r="D21" i="16"/>
  <c r="E21" i="16"/>
  <c r="F25" i="16"/>
  <c r="D25" i="16"/>
  <c r="E25" i="16"/>
  <c r="F29" i="16"/>
  <c r="D29" i="16"/>
  <c r="E29" i="16"/>
  <c r="E33" i="16"/>
  <c r="F33" i="16"/>
  <c r="D33" i="16"/>
  <c r="E37" i="16"/>
  <c r="F37" i="16"/>
  <c r="D37" i="16"/>
  <c r="E41" i="16"/>
  <c r="F41" i="16"/>
  <c r="D41" i="16"/>
  <c r="E45" i="16"/>
  <c r="F45" i="16"/>
  <c r="D45" i="16"/>
  <c r="E49" i="16"/>
  <c r="F49" i="16"/>
  <c r="D49" i="16"/>
  <c r="E53" i="16"/>
  <c r="F53" i="16"/>
  <c r="D53" i="16"/>
  <c r="E57" i="16"/>
  <c r="F57" i="16"/>
  <c r="D57" i="16"/>
  <c r="E61" i="16"/>
  <c r="F61" i="16"/>
  <c r="D61" i="16"/>
  <c r="E65" i="16"/>
  <c r="F65" i="16"/>
  <c r="D65" i="16"/>
  <c r="E69" i="16"/>
  <c r="F69" i="16"/>
  <c r="D69" i="16"/>
  <c r="E73" i="16"/>
  <c r="F73" i="16"/>
  <c r="D73" i="16"/>
  <c r="E77" i="16"/>
  <c r="F77" i="16"/>
  <c r="D77" i="16"/>
  <c r="E81" i="16"/>
  <c r="F81" i="16"/>
  <c r="D81" i="16"/>
  <c r="E85" i="16"/>
  <c r="F85" i="16"/>
  <c r="D85" i="16"/>
  <c r="E89" i="16"/>
  <c r="F89" i="16"/>
  <c r="D89" i="16"/>
  <c r="E93" i="16"/>
  <c r="F93" i="16"/>
  <c r="D93" i="16"/>
  <c r="E97" i="16"/>
  <c r="F97" i="16"/>
  <c r="D97" i="16"/>
  <c r="E101" i="16"/>
  <c r="F101" i="16"/>
  <c r="D101" i="16"/>
  <c r="E105" i="16"/>
  <c r="F105" i="16"/>
  <c r="D105" i="16"/>
  <c r="D12" i="25"/>
  <c r="F12" i="25"/>
  <c r="E12" i="25"/>
  <c r="D20" i="25"/>
  <c r="F20" i="25"/>
  <c r="E20" i="25"/>
  <c r="D28" i="25"/>
  <c r="F28" i="25"/>
  <c r="E28" i="25"/>
  <c r="F37" i="25"/>
  <c r="D37" i="25"/>
  <c r="E37" i="25"/>
  <c r="F45" i="25"/>
  <c r="D45" i="25"/>
  <c r="E45" i="25"/>
  <c r="F53" i="25"/>
  <c r="D53" i="25"/>
  <c r="E53" i="25"/>
  <c r="F9" i="25"/>
  <c r="D9" i="25"/>
  <c r="E9" i="25"/>
  <c r="F13" i="25"/>
  <c r="D13" i="25"/>
  <c r="E13" i="25"/>
  <c r="F17" i="25"/>
  <c r="D17" i="25"/>
  <c r="E17" i="25"/>
  <c r="F21" i="25"/>
  <c r="D21" i="25"/>
  <c r="E21" i="25"/>
  <c r="F25" i="25"/>
  <c r="D25" i="25"/>
  <c r="E25" i="25"/>
  <c r="F29" i="25"/>
  <c r="D29" i="25"/>
  <c r="E29" i="25"/>
  <c r="E34" i="25"/>
  <c r="F34" i="25"/>
  <c r="D34" i="25"/>
  <c r="E38" i="25"/>
  <c r="F38" i="25"/>
  <c r="D38" i="25"/>
  <c r="E42" i="25"/>
  <c r="F42" i="25"/>
  <c r="D42" i="25"/>
  <c r="E46" i="25"/>
  <c r="F46" i="25"/>
  <c r="D46" i="25"/>
  <c r="E50" i="25"/>
  <c r="F50" i="25"/>
  <c r="D50" i="25"/>
  <c r="E54" i="25"/>
  <c r="F54" i="25"/>
  <c r="D54" i="25"/>
  <c r="F99" i="34"/>
  <c r="R3311" i="4" s="1"/>
  <c r="F103" i="34"/>
  <c r="R3315" i="4" s="1"/>
  <c r="F101" i="34"/>
  <c r="R3313" i="4" s="1"/>
  <c r="F105" i="34"/>
  <c r="R3317" i="4" s="1"/>
  <c r="F98" i="34"/>
  <c r="R3310" i="4" s="1"/>
  <c r="F100" i="34"/>
  <c r="R3312" i="4" s="1"/>
  <c r="F102" i="34"/>
  <c r="R3314" i="4" s="1"/>
  <c r="F104" i="34"/>
  <c r="R3316" i="4" s="1"/>
  <c r="F106" i="34"/>
  <c r="R3318" i="4" s="1"/>
  <c r="H3038" i="4" l="1"/>
  <c r="Z3037" i="4"/>
  <c r="S9" i="7"/>
  <c r="F9" i="7"/>
  <c r="L9" i="7"/>
  <c r="G50" i="25"/>
  <c r="G42" i="25"/>
  <c r="G34" i="25"/>
  <c r="G54" i="25"/>
  <c r="G46" i="25"/>
  <c r="G38" i="25"/>
  <c r="G96" i="16"/>
  <c r="G80" i="16"/>
  <c r="G64" i="16"/>
  <c r="G48" i="16"/>
  <c r="G29" i="25"/>
  <c r="G21" i="25"/>
  <c r="G13" i="25"/>
  <c r="G55" i="25"/>
  <c r="G47" i="25"/>
  <c r="G39" i="25"/>
  <c r="G31" i="25"/>
  <c r="G27" i="25"/>
  <c r="G19" i="25"/>
  <c r="G11" i="25"/>
  <c r="G40" i="25"/>
  <c r="G16" i="25"/>
  <c r="G102" i="16"/>
  <c r="G94" i="16"/>
  <c r="G86" i="16"/>
  <c r="G70" i="16"/>
  <c r="G62" i="16"/>
  <c r="G54" i="16"/>
  <c r="G46" i="16"/>
  <c r="G38" i="16"/>
  <c r="G30" i="25"/>
  <c r="G48" i="25"/>
  <c r="G32" i="25"/>
  <c r="G52" i="25"/>
  <c r="G53" i="25"/>
  <c r="G37" i="25"/>
  <c r="G20" i="25"/>
  <c r="G41" i="25"/>
  <c r="G33" i="25"/>
  <c r="G44" i="25"/>
  <c r="G10" i="25"/>
  <c r="G25" i="25"/>
  <c r="G17" i="25"/>
  <c r="G9" i="25"/>
  <c r="G45" i="25"/>
  <c r="G28" i="25"/>
  <c r="G12" i="25"/>
  <c r="G26" i="25"/>
  <c r="G100" i="16"/>
  <c r="G84" i="16"/>
  <c r="G68" i="16"/>
  <c r="G52" i="16"/>
  <c r="G36" i="16"/>
  <c r="G20" i="16"/>
  <c r="G49" i="25"/>
  <c r="G22" i="25"/>
  <c r="G18" i="25"/>
  <c r="G51" i="25"/>
  <c r="G43" i="25"/>
  <c r="G35" i="25"/>
  <c r="G23" i="25"/>
  <c r="G15" i="25"/>
  <c r="G24" i="25"/>
  <c r="G8" i="25"/>
  <c r="G36" i="25"/>
  <c r="G95" i="16"/>
  <c r="G79" i="16"/>
  <c r="G63" i="16"/>
  <c r="G47" i="16"/>
  <c r="G32" i="16"/>
  <c r="G14" i="25"/>
  <c r="G105" i="16"/>
  <c r="G97" i="16"/>
  <c r="G89" i="16"/>
  <c r="G81" i="16"/>
  <c r="G73" i="16"/>
  <c r="G65" i="16"/>
  <c r="G57" i="16"/>
  <c r="G49" i="16"/>
  <c r="G41" i="16"/>
  <c r="G33" i="16"/>
  <c r="G29" i="16"/>
  <c r="G21" i="16"/>
  <c r="G13" i="16"/>
  <c r="G91" i="16"/>
  <c r="G75" i="16"/>
  <c r="G59" i="16"/>
  <c r="G43" i="16"/>
  <c r="G27" i="16"/>
  <c r="G19" i="16"/>
  <c r="G11" i="16"/>
  <c r="G101" i="16"/>
  <c r="G93" i="16"/>
  <c r="G85" i="16"/>
  <c r="G77" i="16"/>
  <c r="G69" i="16"/>
  <c r="G61" i="16"/>
  <c r="G53" i="16"/>
  <c r="G45" i="16"/>
  <c r="G37" i="16"/>
  <c r="G25" i="16"/>
  <c r="G17" i="16"/>
  <c r="G9" i="16"/>
  <c r="G92" i="16"/>
  <c r="G76" i="16"/>
  <c r="G60" i="16"/>
  <c r="G44" i="16"/>
  <c r="G28" i="16"/>
  <c r="G12" i="16"/>
  <c r="G99" i="16"/>
  <c r="G83" i="16"/>
  <c r="G67" i="16"/>
  <c r="G51" i="16"/>
  <c r="G35" i="16"/>
  <c r="G18" i="16"/>
  <c r="G26" i="16"/>
  <c r="G10" i="16"/>
  <c r="G16" i="16"/>
  <c r="G22" i="16"/>
  <c r="G74" i="16"/>
  <c r="G66" i="16"/>
  <c r="G58" i="16"/>
  <c r="G50" i="16"/>
  <c r="G42" i="16"/>
  <c r="G34" i="16"/>
  <c r="G31" i="16"/>
  <c r="G23" i="16"/>
  <c r="G15" i="16"/>
  <c r="G103" i="16"/>
  <c r="G87" i="16"/>
  <c r="G71" i="16"/>
  <c r="G55" i="16"/>
  <c r="G39" i="16"/>
  <c r="G24" i="16"/>
  <c r="G104" i="16"/>
  <c r="G88" i="16"/>
  <c r="G72" i="16"/>
  <c r="G56" i="16"/>
  <c r="G40" i="16"/>
  <c r="G30" i="16"/>
  <c r="G14" i="16"/>
  <c r="G78" i="16"/>
  <c r="G98" i="16"/>
  <c r="G90" i="16"/>
  <c r="G82" i="16"/>
  <c r="M9" i="7"/>
  <c r="J9" i="7"/>
  <c r="O9" i="7" s="1"/>
  <c r="B114" i="8"/>
  <c r="B106" i="8"/>
  <c r="H3039" i="4" l="1"/>
  <c r="Z3038" i="4"/>
  <c r="B98" i="8"/>
  <c r="H3040" i="4" l="1"/>
  <c r="Z3039" i="4"/>
  <c r="E97" i="34"/>
  <c r="G97" i="34" s="1"/>
  <c r="S3309" i="4" s="1"/>
  <c r="D97" i="34"/>
  <c r="O3309" i="4" s="1"/>
  <c r="E96" i="34"/>
  <c r="G96" i="34" s="1"/>
  <c r="S3308" i="4" s="1"/>
  <c r="D96" i="34"/>
  <c r="O3308" i="4" s="1"/>
  <c r="E95" i="34"/>
  <c r="G95" i="34" s="1"/>
  <c r="S3307" i="4" s="1"/>
  <c r="D95" i="34"/>
  <c r="O3307" i="4" s="1"/>
  <c r="E94" i="34"/>
  <c r="G94" i="34" s="1"/>
  <c r="S3306" i="4" s="1"/>
  <c r="D94" i="34"/>
  <c r="O3306" i="4" s="1"/>
  <c r="E93" i="34"/>
  <c r="G93" i="34" s="1"/>
  <c r="S3305" i="4" s="1"/>
  <c r="D93" i="34"/>
  <c r="O3305" i="4" s="1"/>
  <c r="E92" i="34"/>
  <c r="G92" i="34" s="1"/>
  <c r="S3304" i="4" s="1"/>
  <c r="D92" i="34"/>
  <c r="O3304" i="4" s="1"/>
  <c r="E91" i="34"/>
  <c r="G91" i="34" s="1"/>
  <c r="S3303" i="4" s="1"/>
  <c r="D91" i="34"/>
  <c r="O3303" i="4" s="1"/>
  <c r="E90" i="34"/>
  <c r="G90" i="34" s="1"/>
  <c r="S3302" i="4" s="1"/>
  <c r="D90" i="34"/>
  <c r="O3302" i="4" s="1"/>
  <c r="E89" i="34"/>
  <c r="G89" i="34" s="1"/>
  <c r="S3301" i="4" s="1"/>
  <c r="D89" i="34"/>
  <c r="O3301" i="4" s="1"/>
  <c r="E88" i="34"/>
  <c r="G88" i="34" s="1"/>
  <c r="S3300" i="4" s="1"/>
  <c r="D88" i="34"/>
  <c r="O3300" i="4" s="1"/>
  <c r="E87" i="34"/>
  <c r="G87" i="34" s="1"/>
  <c r="S3299" i="4" s="1"/>
  <c r="D87" i="34"/>
  <c r="O3299" i="4" s="1"/>
  <c r="E86" i="34"/>
  <c r="G86" i="34" s="1"/>
  <c r="S3298" i="4" s="1"/>
  <c r="D86" i="34"/>
  <c r="O3298" i="4" s="1"/>
  <c r="E85" i="34"/>
  <c r="G85" i="34" s="1"/>
  <c r="S3297" i="4" s="1"/>
  <c r="D85" i="34"/>
  <c r="O3297" i="4" s="1"/>
  <c r="E84" i="34"/>
  <c r="G84" i="34" s="1"/>
  <c r="S3296" i="4" s="1"/>
  <c r="D84" i="34"/>
  <c r="O3296" i="4" s="1"/>
  <c r="E83" i="34"/>
  <c r="G83" i="34" s="1"/>
  <c r="S3295" i="4" s="1"/>
  <c r="D83" i="34"/>
  <c r="O3295" i="4" s="1"/>
  <c r="E82" i="34"/>
  <c r="G82" i="34" s="1"/>
  <c r="S3294" i="4" s="1"/>
  <c r="D82" i="34"/>
  <c r="O3294" i="4" s="1"/>
  <c r="E81" i="34"/>
  <c r="G81" i="34" s="1"/>
  <c r="S3293" i="4" s="1"/>
  <c r="D81" i="34"/>
  <c r="O3293" i="4" s="1"/>
  <c r="E80" i="34"/>
  <c r="G80" i="34" s="1"/>
  <c r="S3292" i="4" s="1"/>
  <c r="D80" i="34"/>
  <c r="O3292" i="4" s="1"/>
  <c r="E79" i="34"/>
  <c r="G79" i="34" s="1"/>
  <c r="S3291" i="4" s="1"/>
  <c r="D79" i="34"/>
  <c r="O3291" i="4" s="1"/>
  <c r="E78" i="34"/>
  <c r="G78" i="34" s="1"/>
  <c r="S3290" i="4" s="1"/>
  <c r="D78" i="34"/>
  <c r="O3290" i="4" s="1"/>
  <c r="E77" i="34"/>
  <c r="G77" i="34" s="1"/>
  <c r="S3289" i="4" s="1"/>
  <c r="D77" i="34"/>
  <c r="O3289" i="4" s="1"/>
  <c r="E76" i="34"/>
  <c r="G76" i="34" s="1"/>
  <c r="S3288" i="4" s="1"/>
  <c r="D76" i="34"/>
  <c r="O3288" i="4" s="1"/>
  <c r="E75" i="34"/>
  <c r="G75" i="34" s="1"/>
  <c r="S3287" i="4" s="1"/>
  <c r="D75" i="34"/>
  <c r="O3287" i="4" s="1"/>
  <c r="E74" i="34"/>
  <c r="G74" i="34" s="1"/>
  <c r="S3286" i="4" s="1"/>
  <c r="D74" i="34"/>
  <c r="O3286" i="4" s="1"/>
  <c r="E73" i="34"/>
  <c r="G73" i="34" s="1"/>
  <c r="S3285" i="4" s="1"/>
  <c r="D73" i="34"/>
  <c r="O3285" i="4" s="1"/>
  <c r="E72" i="34"/>
  <c r="G72" i="34" s="1"/>
  <c r="S3284" i="4" s="1"/>
  <c r="D72" i="34"/>
  <c r="O3284" i="4" s="1"/>
  <c r="E71" i="34"/>
  <c r="G71" i="34" s="1"/>
  <c r="S3283" i="4" s="1"/>
  <c r="D71" i="34"/>
  <c r="O3283" i="4" s="1"/>
  <c r="E70" i="34"/>
  <c r="G70" i="34" s="1"/>
  <c r="S3282" i="4" s="1"/>
  <c r="D70" i="34"/>
  <c r="O3282" i="4" s="1"/>
  <c r="E69" i="34"/>
  <c r="G69" i="34" s="1"/>
  <c r="S3281" i="4" s="1"/>
  <c r="D69" i="34"/>
  <c r="O3281" i="4" s="1"/>
  <c r="E68" i="34"/>
  <c r="G68" i="34" s="1"/>
  <c r="S3280" i="4" s="1"/>
  <c r="D68" i="34"/>
  <c r="O3280" i="4" s="1"/>
  <c r="E67" i="34"/>
  <c r="G67" i="34" s="1"/>
  <c r="S3279" i="4" s="1"/>
  <c r="D67" i="34"/>
  <c r="O3279" i="4" s="1"/>
  <c r="E66" i="34"/>
  <c r="G66" i="34" s="1"/>
  <c r="S3278" i="4" s="1"/>
  <c r="D66" i="34"/>
  <c r="O3278" i="4" s="1"/>
  <c r="E65" i="34"/>
  <c r="G65" i="34" s="1"/>
  <c r="S3277" i="4" s="1"/>
  <c r="D65" i="34"/>
  <c r="O3277" i="4" s="1"/>
  <c r="E64" i="34"/>
  <c r="G64" i="34" s="1"/>
  <c r="S3276" i="4" s="1"/>
  <c r="D64" i="34"/>
  <c r="O3276" i="4" s="1"/>
  <c r="E63" i="34"/>
  <c r="G63" i="34" s="1"/>
  <c r="S3275" i="4" s="1"/>
  <c r="D63" i="34"/>
  <c r="O3275" i="4" s="1"/>
  <c r="E62" i="34"/>
  <c r="G62" i="34" s="1"/>
  <c r="S3274" i="4" s="1"/>
  <c r="D62" i="34"/>
  <c r="O3274" i="4" s="1"/>
  <c r="E61" i="34"/>
  <c r="G61" i="34" s="1"/>
  <c r="S3273" i="4" s="1"/>
  <c r="D61" i="34"/>
  <c r="O3273" i="4" s="1"/>
  <c r="E60" i="34"/>
  <c r="G60" i="34" s="1"/>
  <c r="S3272" i="4" s="1"/>
  <c r="D60" i="34"/>
  <c r="O3272" i="4" s="1"/>
  <c r="E59" i="34"/>
  <c r="G59" i="34" s="1"/>
  <c r="S3271" i="4" s="1"/>
  <c r="D59" i="34"/>
  <c r="O3271" i="4" s="1"/>
  <c r="E58" i="34"/>
  <c r="G58" i="34" s="1"/>
  <c r="S3270" i="4" s="1"/>
  <c r="D58" i="34"/>
  <c r="O3270" i="4" s="1"/>
  <c r="E57" i="34"/>
  <c r="G57" i="34" s="1"/>
  <c r="S3269" i="4" s="1"/>
  <c r="D57" i="34"/>
  <c r="O3269" i="4" s="1"/>
  <c r="E56" i="34"/>
  <c r="G56" i="34" s="1"/>
  <c r="S3268" i="4" s="1"/>
  <c r="D56" i="34"/>
  <c r="O3268" i="4" s="1"/>
  <c r="E55" i="34"/>
  <c r="G55" i="34" s="1"/>
  <c r="S3267" i="4" s="1"/>
  <c r="D55" i="34"/>
  <c r="O3267" i="4" s="1"/>
  <c r="E54" i="34"/>
  <c r="G54" i="34" s="1"/>
  <c r="S3266" i="4" s="1"/>
  <c r="D54" i="34"/>
  <c r="O3266" i="4" s="1"/>
  <c r="E53" i="34"/>
  <c r="G53" i="34" s="1"/>
  <c r="S3265" i="4" s="1"/>
  <c r="D53" i="34"/>
  <c r="O3265" i="4" s="1"/>
  <c r="E52" i="34"/>
  <c r="G52" i="34" s="1"/>
  <c r="S3264" i="4" s="1"/>
  <c r="D52" i="34"/>
  <c r="O3264" i="4" s="1"/>
  <c r="E51" i="34"/>
  <c r="G51" i="34" s="1"/>
  <c r="S3263" i="4" s="1"/>
  <c r="D51" i="34"/>
  <c r="O3263" i="4" s="1"/>
  <c r="E50" i="34"/>
  <c r="G50" i="34" s="1"/>
  <c r="S3262" i="4" s="1"/>
  <c r="D50" i="34"/>
  <c r="O3262" i="4" s="1"/>
  <c r="E49" i="34"/>
  <c r="G49" i="34" s="1"/>
  <c r="S3261" i="4" s="1"/>
  <c r="D49" i="34"/>
  <c r="O3261" i="4" s="1"/>
  <c r="E48" i="34"/>
  <c r="G48" i="34" s="1"/>
  <c r="S3260" i="4" s="1"/>
  <c r="D48" i="34"/>
  <c r="O3260" i="4" s="1"/>
  <c r="E47" i="34"/>
  <c r="G47" i="34" s="1"/>
  <c r="S3259" i="4" s="1"/>
  <c r="D47" i="34"/>
  <c r="O3259" i="4" s="1"/>
  <c r="E46" i="34"/>
  <c r="G46" i="34" s="1"/>
  <c r="S3258" i="4" s="1"/>
  <c r="D46" i="34"/>
  <c r="O3258" i="4" s="1"/>
  <c r="E45" i="34"/>
  <c r="G45" i="34" s="1"/>
  <c r="S3257" i="4" s="1"/>
  <c r="D45" i="34"/>
  <c r="O3257" i="4" s="1"/>
  <c r="E44" i="34"/>
  <c r="G44" i="34" s="1"/>
  <c r="S3256" i="4" s="1"/>
  <c r="D44" i="34"/>
  <c r="O3256" i="4" s="1"/>
  <c r="E43" i="34"/>
  <c r="G43" i="34" s="1"/>
  <c r="S3255" i="4" s="1"/>
  <c r="D43" i="34"/>
  <c r="O3255" i="4" s="1"/>
  <c r="E42" i="34"/>
  <c r="G42" i="34" s="1"/>
  <c r="S3254" i="4" s="1"/>
  <c r="D42" i="34"/>
  <c r="O3254" i="4" s="1"/>
  <c r="E41" i="34"/>
  <c r="G41" i="34" s="1"/>
  <c r="S3253" i="4" s="1"/>
  <c r="D41" i="34"/>
  <c r="O3253" i="4" s="1"/>
  <c r="E40" i="34"/>
  <c r="G40" i="34" s="1"/>
  <c r="S3252" i="4" s="1"/>
  <c r="D40" i="34"/>
  <c r="O3252" i="4" s="1"/>
  <c r="E39" i="34"/>
  <c r="F39" i="34" s="1"/>
  <c r="R3251" i="4" s="1"/>
  <c r="D39" i="34"/>
  <c r="O3251" i="4" s="1"/>
  <c r="E38" i="34"/>
  <c r="F38" i="34" s="1"/>
  <c r="R3250" i="4" s="1"/>
  <c r="D38" i="34"/>
  <c r="O3250" i="4" s="1"/>
  <c r="E37" i="34"/>
  <c r="G37" i="34" s="1"/>
  <c r="S3249" i="4" s="1"/>
  <c r="D37" i="34"/>
  <c r="O3249" i="4" s="1"/>
  <c r="E36" i="34"/>
  <c r="F36" i="34" s="1"/>
  <c r="R3248" i="4" s="1"/>
  <c r="D36" i="34"/>
  <c r="O3248" i="4" s="1"/>
  <c r="E35" i="34"/>
  <c r="F35" i="34" s="1"/>
  <c r="R3247" i="4" s="1"/>
  <c r="D35" i="34"/>
  <c r="O3247" i="4" s="1"/>
  <c r="E34" i="34"/>
  <c r="G34" i="34" s="1"/>
  <c r="S3246" i="4" s="1"/>
  <c r="D34" i="34"/>
  <c r="O3246" i="4" s="1"/>
  <c r="E33" i="34"/>
  <c r="G33" i="34" s="1"/>
  <c r="S3245" i="4" s="1"/>
  <c r="D33" i="34"/>
  <c r="O3245" i="4" s="1"/>
  <c r="E32" i="34"/>
  <c r="F32" i="34" s="1"/>
  <c r="R3244" i="4" s="1"/>
  <c r="D32" i="34"/>
  <c r="O3244" i="4" s="1"/>
  <c r="E31" i="34"/>
  <c r="G31" i="34" s="1"/>
  <c r="S3243" i="4" s="1"/>
  <c r="D31" i="34"/>
  <c r="O3243" i="4" s="1"/>
  <c r="E30" i="34"/>
  <c r="G30" i="34" s="1"/>
  <c r="S3242" i="4" s="1"/>
  <c r="D30" i="34"/>
  <c r="O3242" i="4" s="1"/>
  <c r="E29" i="34"/>
  <c r="G29" i="34" s="1"/>
  <c r="S3241" i="4" s="1"/>
  <c r="D29" i="34"/>
  <c r="O3241" i="4" s="1"/>
  <c r="E28" i="34"/>
  <c r="G28" i="34" s="1"/>
  <c r="S3240" i="4" s="1"/>
  <c r="D28" i="34"/>
  <c r="O3240" i="4" s="1"/>
  <c r="E27" i="34"/>
  <c r="G27" i="34" s="1"/>
  <c r="S3239" i="4" s="1"/>
  <c r="D27" i="34"/>
  <c r="O3239" i="4" s="1"/>
  <c r="E26" i="34"/>
  <c r="G26" i="34" s="1"/>
  <c r="S3238" i="4" s="1"/>
  <c r="D26" i="34"/>
  <c r="O3238" i="4" s="1"/>
  <c r="E25" i="34"/>
  <c r="G25" i="34" s="1"/>
  <c r="S3237" i="4" s="1"/>
  <c r="D25" i="34"/>
  <c r="O3237" i="4" s="1"/>
  <c r="E24" i="34"/>
  <c r="F24" i="34" s="1"/>
  <c r="R3236" i="4" s="1"/>
  <c r="D24" i="34"/>
  <c r="O3236" i="4" s="1"/>
  <c r="E23" i="34"/>
  <c r="G23" i="34" s="1"/>
  <c r="S3235" i="4" s="1"/>
  <c r="D23" i="34"/>
  <c r="O3235" i="4" s="1"/>
  <c r="E22" i="34"/>
  <c r="G22" i="34" s="1"/>
  <c r="S3234" i="4" s="1"/>
  <c r="D22" i="34"/>
  <c r="O3234" i="4" s="1"/>
  <c r="E21" i="34"/>
  <c r="G21" i="34" s="1"/>
  <c r="S3233" i="4" s="1"/>
  <c r="D21" i="34"/>
  <c r="O3233" i="4" s="1"/>
  <c r="E20" i="34"/>
  <c r="F20" i="34" s="1"/>
  <c r="R3232" i="4" s="1"/>
  <c r="D20" i="34"/>
  <c r="O3232" i="4" s="1"/>
  <c r="E19" i="34"/>
  <c r="F19" i="34" s="1"/>
  <c r="R3231" i="4" s="1"/>
  <c r="D19" i="34"/>
  <c r="O3231" i="4" s="1"/>
  <c r="H3041" i="4" l="1"/>
  <c r="Z3040" i="4"/>
  <c r="F97" i="34"/>
  <c r="R3309" i="4" s="1"/>
  <c r="F81" i="34"/>
  <c r="R3293" i="4" s="1"/>
  <c r="F73" i="34"/>
  <c r="R3285" i="4" s="1"/>
  <c r="F89" i="34"/>
  <c r="R3301" i="4" s="1"/>
  <c r="F77" i="34"/>
  <c r="R3289" i="4" s="1"/>
  <c r="F85" i="34"/>
  <c r="R3297" i="4" s="1"/>
  <c r="F93" i="34"/>
  <c r="R3305" i="4" s="1"/>
  <c r="F75" i="34"/>
  <c r="R3287" i="4" s="1"/>
  <c r="F79" i="34"/>
  <c r="R3291" i="4" s="1"/>
  <c r="F83" i="34"/>
  <c r="R3295" i="4" s="1"/>
  <c r="F87" i="34"/>
  <c r="R3299" i="4" s="1"/>
  <c r="F91" i="34"/>
  <c r="R3303" i="4" s="1"/>
  <c r="F95" i="34"/>
  <c r="R3307" i="4" s="1"/>
  <c r="F74" i="34"/>
  <c r="R3286" i="4" s="1"/>
  <c r="F76" i="34"/>
  <c r="R3288" i="4" s="1"/>
  <c r="F78" i="34"/>
  <c r="R3290" i="4" s="1"/>
  <c r="F80" i="34"/>
  <c r="R3292" i="4" s="1"/>
  <c r="F82" i="34"/>
  <c r="R3294" i="4" s="1"/>
  <c r="F84" i="34"/>
  <c r="R3296" i="4" s="1"/>
  <c r="F86" i="34"/>
  <c r="R3298" i="4" s="1"/>
  <c r="F88" i="34"/>
  <c r="R3300" i="4" s="1"/>
  <c r="F90" i="34"/>
  <c r="R3302" i="4" s="1"/>
  <c r="F92" i="34"/>
  <c r="R3304" i="4" s="1"/>
  <c r="F94" i="34"/>
  <c r="R3306" i="4" s="1"/>
  <c r="F96" i="34"/>
  <c r="R3308" i="4" s="1"/>
  <c r="G19" i="34"/>
  <c r="S3231" i="4" s="1"/>
  <c r="G20" i="34"/>
  <c r="S3232" i="4" s="1"/>
  <c r="G24" i="34"/>
  <c r="S3236" i="4" s="1"/>
  <c r="G32" i="34"/>
  <c r="S3244" i="4" s="1"/>
  <c r="G35" i="34"/>
  <c r="S3247" i="4" s="1"/>
  <c r="G36" i="34"/>
  <c r="S3248" i="4" s="1"/>
  <c r="G38" i="34"/>
  <c r="S3250" i="4" s="1"/>
  <c r="G39" i="34"/>
  <c r="S3251" i="4" s="1"/>
  <c r="F21" i="34"/>
  <c r="R3233" i="4" s="1"/>
  <c r="F22" i="34"/>
  <c r="R3234" i="4" s="1"/>
  <c r="F23" i="34"/>
  <c r="R3235" i="4" s="1"/>
  <c r="F25" i="34"/>
  <c r="R3237" i="4" s="1"/>
  <c r="F26" i="34"/>
  <c r="R3238" i="4" s="1"/>
  <c r="F27" i="34"/>
  <c r="R3239" i="4" s="1"/>
  <c r="F28" i="34"/>
  <c r="R3240" i="4" s="1"/>
  <c r="F29" i="34"/>
  <c r="R3241" i="4" s="1"/>
  <c r="F30" i="34"/>
  <c r="R3242" i="4" s="1"/>
  <c r="F31" i="34"/>
  <c r="R3243" i="4" s="1"/>
  <c r="F33" i="34"/>
  <c r="R3245" i="4" s="1"/>
  <c r="F34" i="34"/>
  <c r="R3246" i="4" s="1"/>
  <c r="F37" i="34"/>
  <c r="R3249" i="4" s="1"/>
  <c r="F40" i="34"/>
  <c r="R3252" i="4" s="1"/>
  <c r="F41" i="34"/>
  <c r="R3253" i="4" s="1"/>
  <c r="F42" i="34"/>
  <c r="R3254" i="4" s="1"/>
  <c r="F43" i="34"/>
  <c r="R3255" i="4" s="1"/>
  <c r="F44" i="34"/>
  <c r="R3256" i="4" s="1"/>
  <c r="F45" i="34"/>
  <c r="R3257" i="4" s="1"/>
  <c r="F46" i="34"/>
  <c r="R3258" i="4" s="1"/>
  <c r="F47" i="34"/>
  <c r="R3259" i="4" s="1"/>
  <c r="F48" i="34"/>
  <c r="R3260" i="4" s="1"/>
  <c r="F49" i="34"/>
  <c r="R3261" i="4" s="1"/>
  <c r="F50" i="34"/>
  <c r="R3262" i="4" s="1"/>
  <c r="F51" i="34"/>
  <c r="R3263" i="4" s="1"/>
  <c r="F52" i="34"/>
  <c r="R3264" i="4" s="1"/>
  <c r="F53" i="34"/>
  <c r="R3265" i="4" s="1"/>
  <c r="F54" i="34"/>
  <c r="R3266" i="4" s="1"/>
  <c r="F55" i="34"/>
  <c r="R3267" i="4" s="1"/>
  <c r="F56" i="34"/>
  <c r="R3268" i="4" s="1"/>
  <c r="F57" i="34"/>
  <c r="R3269" i="4" s="1"/>
  <c r="F58" i="34"/>
  <c r="R3270" i="4" s="1"/>
  <c r="F59" i="34"/>
  <c r="R3271" i="4" s="1"/>
  <c r="F60" i="34"/>
  <c r="R3272" i="4" s="1"/>
  <c r="F61" i="34"/>
  <c r="R3273" i="4" s="1"/>
  <c r="F62" i="34"/>
  <c r="R3274" i="4" s="1"/>
  <c r="F63" i="34"/>
  <c r="R3275" i="4" s="1"/>
  <c r="F64" i="34"/>
  <c r="R3276" i="4" s="1"/>
  <c r="F65" i="34"/>
  <c r="R3277" i="4" s="1"/>
  <c r="F66" i="34"/>
  <c r="R3278" i="4" s="1"/>
  <c r="F67" i="34"/>
  <c r="R3279" i="4" s="1"/>
  <c r="F68" i="34"/>
  <c r="R3280" i="4" s="1"/>
  <c r="F69" i="34"/>
  <c r="R3281" i="4" s="1"/>
  <c r="F70" i="34"/>
  <c r="R3282" i="4" s="1"/>
  <c r="F71" i="34"/>
  <c r="R3283" i="4" s="1"/>
  <c r="F72" i="34"/>
  <c r="R3284" i="4" s="1"/>
  <c r="H3042" i="4" l="1"/>
  <c r="Z3041" i="4"/>
  <c r="F8" i="16"/>
  <c r="H3043" i="4" l="1"/>
  <c r="Z3042" i="4"/>
  <c r="E8" i="16"/>
  <c r="D8" i="16"/>
  <c r="F194" i="19"/>
  <c r="O3200" i="4" s="1"/>
  <c r="F193" i="19"/>
  <c r="O3199" i="4" s="1"/>
  <c r="F192" i="19"/>
  <c r="O3198" i="4" s="1"/>
  <c r="F191" i="19"/>
  <c r="O3197" i="4" s="1"/>
  <c r="F190" i="19"/>
  <c r="O3196" i="4" s="1"/>
  <c r="F189" i="19"/>
  <c r="O3195" i="4" s="1"/>
  <c r="F188" i="19"/>
  <c r="O3194" i="4" s="1"/>
  <c r="F187" i="19"/>
  <c r="O3193" i="4" s="1"/>
  <c r="F186" i="19"/>
  <c r="O3192" i="4" s="1"/>
  <c r="F185" i="19"/>
  <c r="O3191" i="4" s="1"/>
  <c r="F184" i="19"/>
  <c r="O3190" i="4" s="1"/>
  <c r="F183" i="19"/>
  <c r="O3189" i="4" s="1"/>
  <c r="F182" i="19"/>
  <c r="O3188" i="4" s="1"/>
  <c r="F181" i="19"/>
  <c r="O3187" i="4" s="1"/>
  <c r="F180" i="19"/>
  <c r="O3186" i="4" s="1"/>
  <c r="F179" i="19"/>
  <c r="O3185" i="4" s="1"/>
  <c r="F178" i="19"/>
  <c r="O3184" i="4" s="1"/>
  <c r="F177" i="19"/>
  <c r="O3183" i="4" s="1"/>
  <c r="F176" i="19"/>
  <c r="O3182" i="4" s="1"/>
  <c r="F175" i="19"/>
  <c r="O3181" i="4" s="1"/>
  <c r="F174" i="19"/>
  <c r="O3180" i="4" s="1"/>
  <c r="F173" i="19"/>
  <c r="O3179" i="4" s="1"/>
  <c r="F172" i="19"/>
  <c r="O3178" i="4" s="1"/>
  <c r="F171" i="19"/>
  <c r="O3177" i="4" s="1"/>
  <c r="F170" i="19"/>
  <c r="O3176" i="4" s="1"/>
  <c r="F169" i="19"/>
  <c r="O3175" i="4" s="1"/>
  <c r="F168" i="19"/>
  <c r="O3174" i="4" s="1"/>
  <c r="F167" i="19"/>
  <c r="O3173" i="4" s="1"/>
  <c r="F166" i="19"/>
  <c r="O3172" i="4" s="1"/>
  <c r="F165" i="19"/>
  <c r="O3171" i="4" s="1"/>
  <c r="F164" i="19"/>
  <c r="O3170" i="4" s="1"/>
  <c r="F163" i="19"/>
  <c r="O3169" i="4" s="1"/>
  <c r="F162" i="19"/>
  <c r="O3168" i="4" s="1"/>
  <c r="F161" i="19"/>
  <c r="O3167" i="4" s="1"/>
  <c r="F160" i="19"/>
  <c r="O3166" i="4" s="1"/>
  <c r="F159" i="19"/>
  <c r="O3165" i="4" s="1"/>
  <c r="F158" i="19"/>
  <c r="O3164" i="4" s="1"/>
  <c r="F157" i="19"/>
  <c r="O3163" i="4" s="1"/>
  <c r="F156" i="19"/>
  <c r="O3162" i="4" s="1"/>
  <c r="F155" i="19"/>
  <c r="O3161" i="4" s="1"/>
  <c r="F154" i="19"/>
  <c r="O3160" i="4" s="1"/>
  <c r="F153" i="19"/>
  <c r="O3159" i="4" s="1"/>
  <c r="F152" i="19"/>
  <c r="O3158" i="4" s="1"/>
  <c r="F151" i="19"/>
  <c r="O3157" i="4" s="1"/>
  <c r="F150" i="19"/>
  <c r="O3156" i="4" s="1"/>
  <c r="F149" i="19"/>
  <c r="O3155" i="4" s="1"/>
  <c r="F148" i="19"/>
  <c r="O3154" i="4" s="1"/>
  <c r="F147" i="19"/>
  <c r="O3153" i="4" s="1"/>
  <c r="F146" i="19"/>
  <c r="O3152" i="4" s="1"/>
  <c r="F145" i="19"/>
  <c r="O3151" i="4" s="1"/>
  <c r="F144" i="19"/>
  <c r="O3150" i="4" s="1"/>
  <c r="F143" i="19"/>
  <c r="O3149" i="4" s="1"/>
  <c r="F142" i="19"/>
  <c r="O3148" i="4" s="1"/>
  <c r="F141" i="19"/>
  <c r="O3147" i="4" s="1"/>
  <c r="F140" i="19"/>
  <c r="O3146" i="4" s="1"/>
  <c r="F139" i="19"/>
  <c r="O3145" i="4" s="1"/>
  <c r="F138" i="19"/>
  <c r="O3144" i="4" s="1"/>
  <c r="F137" i="19"/>
  <c r="O3143" i="4" s="1"/>
  <c r="F136" i="19"/>
  <c r="O3142" i="4" s="1"/>
  <c r="F135" i="19"/>
  <c r="O3141" i="4" s="1"/>
  <c r="F134" i="19"/>
  <c r="O3140" i="4" s="1"/>
  <c r="F133" i="19"/>
  <c r="O3139" i="4" s="1"/>
  <c r="F132" i="19"/>
  <c r="O3138" i="4" s="1"/>
  <c r="F131" i="19"/>
  <c r="O3137" i="4" s="1"/>
  <c r="F130" i="19"/>
  <c r="O3136" i="4" s="1"/>
  <c r="F129" i="19"/>
  <c r="O3135" i="4" s="1"/>
  <c r="F128" i="19"/>
  <c r="O3134" i="4" s="1"/>
  <c r="F127" i="19"/>
  <c r="O3133" i="4" s="1"/>
  <c r="F126" i="19"/>
  <c r="O3132" i="4" s="1"/>
  <c r="F125" i="19"/>
  <c r="O3131" i="4" s="1"/>
  <c r="F124" i="19"/>
  <c r="O3130" i="4" s="1"/>
  <c r="F123" i="19"/>
  <c r="O3129" i="4" s="1"/>
  <c r="F122" i="19"/>
  <c r="O3128" i="4" s="1"/>
  <c r="F121" i="19"/>
  <c r="O3127" i="4" s="1"/>
  <c r="F120" i="19"/>
  <c r="O3126" i="4" s="1"/>
  <c r="F119" i="19"/>
  <c r="O3125" i="4" s="1"/>
  <c r="F118" i="19"/>
  <c r="O3124" i="4" s="1"/>
  <c r="F117" i="19"/>
  <c r="O3123" i="4" s="1"/>
  <c r="F116" i="19"/>
  <c r="O3122" i="4" s="1"/>
  <c r="F115" i="19"/>
  <c r="O3121" i="4" s="1"/>
  <c r="F114" i="19"/>
  <c r="O3120" i="4" s="1"/>
  <c r="F113" i="19"/>
  <c r="O3119" i="4" s="1"/>
  <c r="F112" i="19"/>
  <c r="O3118" i="4" s="1"/>
  <c r="F111" i="19"/>
  <c r="O3117" i="4" s="1"/>
  <c r="F110" i="19"/>
  <c r="O3116" i="4" s="1"/>
  <c r="F109" i="19"/>
  <c r="O3115" i="4" s="1"/>
  <c r="F108" i="19"/>
  <c r="O3114" i="4" s="1"/>
  <c r="F107" i="19"/>
  <c r="O3113" i="4" s="1"/>
  <c r="F106" i="19"/>
  <c r="O3112" i="4" s="1"/>
  <c r="F105" i="19"/>
  <c r="O3111" i="4" s="1"/>
  <c r="F104" i="19"/>
  <c r="O3110" i="4" s="1"/>
  <c r="F103" i="19"/>
  <c r="O3109" i="4" s="1"/>
  <c r="F102" i="19"/>
  <c r="O3108" i="4" s="1"/>
  <c r="F101" i="19"/>
  <c r="O3107" i="4" s="1"/>
  <c r="F100" i="19"/>
  <c r="O3106" i="4" s="1"/>
  <c r="F99" i="19"/>
  <c r="O3105" i="4" s="1"/>
  <c r="F98" i="19"/>
  <c r="O3104" i="4" s="1"/>
  <c r="F97" i="19"/>
  <c r="O3103" i="4" s="1"/>
  <c r="F96" i="19"/>
  <c r="O3102" i="4" s="1"/>
  <c r="F95" i="19"/>
  <c r="O3101" i="4" s="1"/>
  <c r="F94" i="19"/>
  <c r="O3100" i="4" s="1"/>
  <c r="F93" i="19"/>
  <c r="O3099" i="4" s="1"/>
  <c r="F92" i="19"/>
  <c r="O3098" i="4" s="1"/>
  <c r="F91" i="19"/>
  <c r="O3097" i="4" s="1"/>
  <c r="F90" i="19"/>
  <c r="O3096" i="4" s="1"/>
  <c r="F89" i="19"/>
  <c r="O3095" i="4" s="1"/>
  <c r="F88" i="19"/>
  <c r="O3094" i="4" s="1"/>
  <c r="F87" i="19"/>
  <c r="O3093" i="4" s="1"/>
  <c r="F86" i="19"/>
  <c r="O3092" i="4" s="1"/>
  <c r="F85" i="19"/>
  <c r="O3091" i="4" s="1"/>
  <c r="F84" i="19"/>
  <c r="O3090" i="4" s="1"/>
  <c r="F83" i="19"/>
  <c r="O3089" i="4" s="1"/>
  <c r="F82" i="19"/>
  <c r="O3088" i="4" s="1"/>
  <c r="F81" i="19"/>
  <c r="O3087" i="4" s="1"/>
  <c r="F80" i="19"/>
  <c r="O3086" i="4" s="1"/>
  <c r="F79" i="19"/>
  <c r="O3085" i="4" s="1"/>
  <c r="F78" i="19"/>
  <c r="O3084" i="4" s="1"/>
  <c r="F77" i="19"/>
  <c r="O3083" i="4" s="1"/>
  <c r="F76" i="19"/>
  <c r="O3082" i="4" s="1"/>
  <c r="F75" i="19"/>
  <c r="O3081" i="4" s="1"/>
  <c r="F74" i="19"/>
  <c r="O3080" i="4" s="1"/>
  <c r="F73" i="19"/>
  <c r="O3079" i="4" s="1"/>
  <c r="F72" i="19"/>
  <c r="O3078" i="4" s="1"/>
  <c r="F71" i="19"/>
  <c r="O3077" i="4" s="1"/>
  <c r="F70" i="19"/>
  <c r="O3076" i="4" s="1"/>
  <c r="F69" i="19"/>
  <c r="O3075" i="4" s="1"/>
  <c r="F68" i="19"/>
  <c r="O3074" i="4" s="1"/>
  <c r="F67" i="19"/>
  <c r="O3073" i="4" s="1"/>
  <c r="F66" i="19"/>
  <c r="O3072" i="4" s="1"/>
  <c r="F65" i="19"/>
  <c r="O3071" i="4" s="1"/>
  <c r="F64" i="19"/>
  <c r="O3070" i="4" s="1"/>
  <c r="F63" i="19"/>
  <c r="O3069" i="4" s="1"/>
  <c r="F62" i="19"/>
  <c r="O3068" i="4" s="1"/>
  <c r="F61" i="19"/>
  <c r="O3067" i="4" s="1"/>
  <c r="F60" i="19"/>
  <c r="O3066" i="4" s="1"/>
  <c r="F59" i="19"/>
  <c r="O3065" i="4" s="1"/>
  <c r="F58" i="19"/>
  <c r="O3064" i="4" s="1"/>
  <c r="F57" i="19"/>
  <c r="O3063" i="4" s="1"/>
  <c r="F56" i="19"/>
  <c r="O3062" i="4" s="1"/>
  <c r="F55" i="19"/>
  <c r="O3061" i="4" s="1"/>
  <c r="F54" i="19"/>
  <c r="O3060" i="4" s="1"/>
  <c r="F53" i="19"/>
  <c r="O3059" i="4" s="1"/>
  <c r="F52" i="19"/>
  <c r="O3058" i="4" s="1"/>
  <c r="F51" i="19"/>
  <c r="O3057" i="4" s="1"/>
  <c r="F50" i="19"/>
  <c r="O3056" i="4" s="1"/>
  <c r="F49" i="19"/>
  <c r="O3055" i="4" s="1"/>
  <c r="F48" i="19"/>
  <c r="O3054" i="4" s="1"/>
  <c r="F47" i="19"/>
  <c r="O3053" i="4" s="1"/>
  <c r="F46" i="19"/>
  <c r="O3052" i="4" s="1"/>
  <c r="F45" i="19"/>
  <c r="O3051" i="4" s="1"/>
  <c r="F44" i="19"/>
  <c r="O3050" i="4" s="1"/>
  <c r="F43" i="19"/>
  <c r="O3049" i="4" s="1"/>
  <c r="F42" i="19"/>
  <c r="O3048" i="4" s="1"/>
  <c r="F41" i="19"/>
  <c r="O3047" i="4" s="1"/>
  <c r="F40" i="19"/>
  <c r="O3046" i="4" s="1"/>
  <c r="F39" i="19"/>
  <c r="O3045" i="4" s="1"/>
  <c r="F38" i="19"/>
  <c r="O3044" i="4" s="1"/>
  <c r="F37" i="19"/>
  <c r="O3043" i="4" s="1"/>
  <c r="F36" i="19"/>
  <c r="O3042" i="4" s="1"/>
  <c r="F35" i="19"/>
  <c r="O3041" i="4" s="1"/>
  <c r="F34" i="19"/>
  <c r="O3040" i="4" s="1"/>
  <c r="F33" i="19"/>
  <c r="O3039" i="4" s="1"/>
  <c r="F32" i="19"/>
  <c r="O3038" i="4" s="1"/>
  <c r="F31" i="19"/>
  <c r="O3037" i="4" s="1"/>
  <c r="F30" i="19"/>
  <c r="O3036" i="4" s="1"/>
  <c r="F29" i="19"/>
  <c r="O3035" i="4" s="1"/>
  <c r="F28" i="19"/>
  <c r="O3034" i="4" s="1"/>
  <c r="F27" i="19"/>
  <c r="O3033" i="4" s="1"/>
  <c r="J202" i="32"/>
  <c r="J201" i="32"/>
  <c r="J200" i="32"/>
  <c r="J199" i="32"/>
  <c r="J198" i="32"/>
  <c r="J197" i="32"/>
  <c r="J196" i="32"/>
  <c r="J195" i="32"/>
  <c r="J194" i="32"/>
  <c r="J193" i="32"/>
  <c r="J192" i="32"/>
  <c r="J191" i="32"/>
  <c r="J190" i="32"/>
  <c r="J189" i="32"/>
  <c r="J188" i="32"/>
  <c r="J187" i="32"/>
  <c r="J186" i="32"/>
  <c r="J185" i="32"/>
  <c r="J184" i="32"/>
  <c r="J183" i="32"/>
  <c r="J182" i="32"/>
  <c r="J181" i="32"/>
  <c r="J180" i="32"/>
  <c r="J179" i="32"/>
  <c r="J178" i="32"/>
  <c r="J177" i="32"/>
  <c r="J176" i="32"/>
  <c r="J175" i="32"/>
  <c r="J174" i="32"/>
  <c r="J173" i="32"/>
  <c r="J172" i="32"/>
  <c r="J171" i="32"/>
  <c r="J170" i="32"/>
  <c r="J169" i="32"/>
  <c r="J168" i="32"/>
  <c r="J167" i="32"/>
  <c r="J166" i="32"/>
  <c r="J165" i="32"/>
  <c r="J164" i="32"/>
  <c r="J163" i="32"/>
  <c r="J162" i="32"/>
  <c r="J161" i="32"/>
  <c r="J160" i="32"/>
  <c r="J159" i="32"/>
  <c r="J158" i="32"/>
  <c r="J157" i="32"/>
  <c r="J156" i="32"/>
  <c r="J155" i="32"/>
  <c r="J154" i="32"/>
  <c r="J153" i="32"/>
  <c r="J152" i="32"/>
  <c r="J151" i="32"/>
  <c r="J150" i="32"/>
  <c r="J149" i="32"/>
  <c r="J148" i="32"/>
  <c r="J147" i="32"/>
  <c r="J146" i="32"/>
  <c r="J145" i="32"/>
  <c r="J144" i="32"/>
  <c r="J143" i="32"/>
  <c r="J142" i="32"/>
  <c r="J141" i="32"/>
  <c r="J140" i="32"/>
  <c r="J139" i="32"/>
  <c r="J138" i="32"/>
  <c r="J137" i="32"/>
  <c r="J136" i="32"/>
  <c r="J135" i="32"/>
  <c r="J134" i="32"/>
  <c r="J133" i="32"/>
  <c r="J132" i="32"/>
  <c r="J131" i="32"/>
  <c r="J130" i="32"/>
  <c r="J129" i="32"/>
  <c r="J128" i="32"/>
  <c r="J101" i="32"/>
  <c r="J100" i="32"/>
  <c r="J99" i="32"/>
  <c r="J98" i="32"/>
  <c r="J97" i="32"/>
  <c r="J96" i="32"/>
  <c r="J95" i="32"/>
  <c r="J94" i="32"/>
  <c r="J93" i="32"/>
  <c r="J92" i="32"/>
  <c r="J91" i="32"/>
  <c r="J90" i="32"/>
  <c r="J89" i="32"/>
  <c r="J88" i="32"/>
  <c r="J87" i="32"/>
  <c r="J86" i="32"/>
  <c r="J85" i="32"/>
  <c r="J84" i="32"/>
  <c r="J83" i="32"/>
  <c r="J82" i="32"/>
  <c r="J81" i="32"/>
  <c r="J80" i="32"/>
  <c r="J79" i="32"/>
  <c r="J78" i="32"/>
  <c r="J77" i="32"/>
  <c r="J76" i="32"/>
  <c r="J75" i="32"/>
  <c r="J74" i="32"/>
  <c r="J73" i="32"/>
  <c r="J72" i="32"/>
  <c r="J71" i="32"/>
  <c r="J70" i="32"/>
  <c r="J69" i="32"/>
  <c r="J68" i="32"/>
  <c r="J67" i="32"/>
  <c r="J66" i="32"/>
  <c r="J65" i="32"/>
  <c r="J64" i="32"/>
  <c r="J63" i="32"/>
  <c r="J62" i="32"/>
  <c r="J61" i="32"/>
  <c r="J60" i="32"/>
  <c r="J59" i="32"/>
  <c r="J58" i="32"/>
  <c r="J57" i="32"/>
  <c r="J56" i="32"/>
  <c r="J55" i="32"/>
  <c r="J54" i="32"/>
  <c r="J53" i="32"/>
  <c r="J52" i="32"/>
  <c r="J51" i="32"/>
  <c r="J50" i="32"/>
  <c r="J49" i="32"/>
  <c r="J48" i="32"/>
  <c r="J47" i="32"/>
  <c r="J46" i="32"/>
  <c r="J45" i="32"/>
  <c r="J44" i="32"/>
  <c r="J43" i="32"/>
  <c r="J42" i="32"/>
  <c r="J41" i="32"/>
  <c r="J40" i="32"/>
  <c r="J39" i="32"/>
  <c r="J38" i="32"/>
  <c r="J37" i="32"/>
  <c r="J36" i="32"/>
  <c r="J35" i="32"/>
  <c r="J34" i="32"/>
  <c r="J33" i="32"/>
  <c r="J32" i="32"/>
  <c r="J31" i="32"/>
  <c r="J30" i="32"/>
  <c r="J29" i="32"/>
  <c r="J28" i="32"/>
  <c r="J27" i="32"/>
  <c r="M31" i="32" l="1"/>
  <c r="O31" i="32" s="1"/>
  <c r="P31" i="32" s="1"/>
  <c r="M95" i="32"/>
  <c r="W95" i="32"/>
  <c r="M56" i="32"/>
  <c r="W56" i="32"/>
  <c r="M96" i="32"/>
  <c r="W96" i="32"/>
  <c r="M146" i="32"/>
  <c r="W146" i="32"/>
  <c r="M194" i="32"/>
  <c r="W194" i="32"/>
  <c r="M49" i="32"/>
  <c r="W49" i="32"/>
  <c r="M97" i="32"/>
  <c r="W97" i="32"/>
  <c r="M155" i="32"/>
  <c r="W155" i="32"/>
  <c r="M187" i="32"/>
  <c r="W187" i="32"/>
  <c r="M58" i="32"/>
  <c r="W58" i="32"/>
  <c r="M90" i="32"/>
  <c r="W90" i="32"/>
  <c r="M51" i="32"/>
  <c r="W51" i="32"/>
  <c r="M83" i="32"/>
  <c r="W83" i="32"/>
  <c r="M44" i="32"/>
  <c r="W44" i="32"/>
  <c r="M68" i="32"/>
  <c r="W68" i="32"/>
  <c r="M84" i="32"/>
  <c r="W84" i="32"/>
  <c r="M92" i="32"/>
  <c r="W92" i="32"/>
  <c r="M134" i="32"/>
  <c r="W134" i="32"/>
  <c r="M150" i="32"/>
  <c r="W150" i="32"/>
  <c r="M158" i="32"/>
  <c r="W158" i="32"/>
  <c r="M166" i="32"/>
  <c r="W166" i="32"/>
  <c r="M182" i="32"/>
  <c r="W182" i="32"/>
  <c r="M190" i="32"/>
  <c r="W190" i="32"/>
  <c r="M198" i="32"/>
  <c r="W198" i="32"/>
  <c r="M29" i="32"/>
  <c r="O29" i="32" s="1"/>
  <c r="P29" i="32" s="1"/>
  <c r="M37" i="32"/>
  <c r="W37" i="32"/>
  <c r="M45" i="32"/>
  <c r="W45" i="32"/>
  <c r="M53" i="32"/>
  <c r="W53" i="32"/>
  <c r="M61" i="32"/>
  <c r="W61" i="32"/>
  <c r="M69" i="32"/>
  <c r="W69" i="32"/>
  <c r="M77" i="32"/>
  <c r="W77" i="32"/>
  <c r="M85" i="32"/>
  <c r="W85" i="32"/>
  <c r="M93" i="32"/>
  <c r="W93" i="32"/>
  <c r="M101" i="32"/>
  <c r="W101" i="32"/>
  <c r="M135" i="32"/>
  <c r="W135" i="32"/>
  <c r="M143" i="32"/>
  <c r="W143" i="32"/>
  <c r="M151" i="32"/>
  <c r="W151" i="32"/>
  <c r="M159" i="32"/>
  <c r="W159" i="32"/>
  <c r="M167" i="32"/>
  <c r="W167" i="32"/>
  <c r="M175" i="32"/>
  <c r="W175" i="32"/>
  <c r="M183" i="32"/>
  <c r="W183" i="32"/>
  <c r="M191" i="32"/>
  <c r="W191" i="32"/>
  <c r="M199" i="32"/>
  <c r="W199" i="32"/>
  <c r="M79" i="32"/>
  <c r="W79" i="32"/>
  <c r="M48" i="32"/>
  <c r="W48" i="32"/>
  <c r="M80" i="32"/>
  <c r="W80" i="32"/>
  <c r="M138" i="32"/>
  <c r="W138" i="32"/>
  <c r="M154" i="32"/>
  <c r="W154" i="32"/>
  <c r="M162" i="32"/>
  <c r="W162" i="32"/>
  <c r="M186" i="32"/>
  <c r="W186" i="32"/>
  <c r="M202" i="32"/>
  <c r="W202" i="32"/>
  <c r="M98" i="32"/>
  <c r="W98" i="32"/>
  <c r="M43" i="32"/>
  <c r="W43" i="32"/>
  <c r="M75" i="32"/>
  <c r="W75" i="32"/>
  <c r="M36" i="32"/>
  <c r="W36" i="32"/>
  <c r="M52" i="32"/>
  <c r="W52" i="32"/>
  <c r="M30" i="32"/>
  <c r="O30" i="32" s="1"/>
  <c r="P30" i="32" s="1"/>
  <c r="M38" i="32"/>
  <c r="W38" i="32"/>
  <c r="M46" i="32"/>
  <c r="W46" i="32"/>
  <c r="M54" i="32"/>
  <c r="W54" i="32"/>
  <c r="M62" i="32"/>
  <c r="W62" i="32"/>
  <c r="M70" i="32"/>
  <c r="W70" i="32"/>
  <c r="M78" i="32"/>
  <c r="W78" i="32"/>
  <c r="M86" i="32"/>
  <c r="W86" i="32"/>
  <c r="M94" i="32"/>
  <c r="W94" i="32"/>
  <c r="M128" i="32"/>
  <c r="W128" i="32"/>
  <c r="M136" i="32"/>
  <c r="W136" i="32"/>
  <c r="M144" i="32"/>
  <c r="W144" i="32"/>
  <c r="M152" i="32"/>
  <c r="W152" i="32"/>
  <c r="M160" i="32"/>
  <c r="W160" i="32"/>
  <c r="M168" i="32"/>
  <c r="W168" i="32"/>
  <c r="M176" i="32"/>
  <c r="W176" i="32"/>
  <c r="M184" i="32"/>
  <c r="W184" i="32"/>
  <c r="M192" i="32"/>
  <c r="W192" i="32"/>
  <c r="M200" i="32"/>
  <c r="W200" i="32"/>
  <c r="M47" i="32"/>
  <c r="W47" i="32"/>
  <c r="M129" i="32"/>
  <c r="W129" i="32"/>
  <c r="M137" i="32"/>
  <c r="W137" i="32"/>
  <c r="M145" i="32"/>
  <c r="W145" i="32"/>
  <c r="M153" i="32"/>
  <c r="W153" i="32"/>
  <c r="M161" i="32"/>
  <c r="W161" i="32"/>
  <c r="M169" i="32"/>
  <c r="W169" i="32"/>
  <c r="M177" i="32"/>
  <c r="W177" i="32"/>
  <c r="M185" i="32"/>
  <c r="W185" i="32"/>
  <c r="M193" i="32"/>
  <c r="W193" i="32"/>
  <c r="M201" i="32"/>
  <c r="W201" i="32"/>
  <c r="M39" i="32"/>
  <c r="W39" i="32"/>
  <c r="M87" i="32"/>
  <c r="W87" i="32"/>
  <c r="M88" i="32"/>
  <c r="W88" i="32"/>
  <c r="M73" i="32"/>
  <c r="W73" i="32"/>
  <c r="M63" i="32"/>
  <c r="W63" i="32"/>
  <c r="M72" i="32"/>
  <c r="W72" i="32"/>
  <c r="M41" i="32"/>
  <c r="W41" i="32"/>
  <c r="M81" i="32"/>
  <c r="W81" i="32"/>
  <c r="M139" i="32"/>
  <c r="W139" i="32"/>
  <c r="M163" i="32"/>
  <c r="W163" i="32"/>
  <c r="M179" i="32"/>
  <c r="W179" i="32"/>
  <c r="M42" i="32"/>
  <c r="W42" i="32"/>
  <c r="M82" i="32"/>
  <c r="W82" i="32"/>
  <c r="M132" i="32"/>
  <c r="W132" i="32"/>
  <c r="M140" i="32"/>
  <c r="W140" i="32"/>
  <c r="M148" i="32"/>
  <c r="W148" i="32"/>
  <c r="M156" i="32"/>
  <c r="W156" i="32"/>
  <c r="M164" i="32"/>
  <c r="W164" i="32"/>
  <c r="M172" i="32"/>
  <c r="W172" i="32"/>
  <c r="M180" i="32"/>
  <c r="W180" i="32"/>
  <c r="M188" i="32"/>
  <c r="W188" i="32"/>
  <c r="M196" i="32"/>
  <c r="W196" i="32"/>
  <c r="M55" i="32"/>
  <c r="W55" i="32"/>
  <c r="M40" i="32"/>
  <c r="W40" i="32"/>
  <c r="M170" i="32"/>
  <c r="W170" i="32"/>
  <c r="M33" i="32"/>
  <c r="O33" i="32" s="1"/>
  <c r="P33" i="32" s="1"/>
  <c r="M57" i="32"/>
  <c r="W57" i="32"/>
  <c r="M89" i="32"/>
  <c r="W89" i="32"/>
  <c r="M147" i="32"/>
  <c r="W147" i="32"/>
  <c r="M195" i="32"/>
  <c r="W195" i="32"/>
  <c r="M50" i="32"/>
  <c r="W50" i="32"/>
  <c r="M74" i="32"/>
  <c r="W74" i="32"/>
  <c r="M35" i="32"/>
  <c r="O35" i="32" s="1"/>
  <c r="P35" i="32" s="1"/>
  <c r="M67" i="32"/>
  <c r="W67" i="32"/>
  <c r="M91" i="32"/>
  <c r="W91" i="32"/>
  <c r="M99" i="32"/>
  <c r="W99" i="32"/>
  <c r="M133" i="32"/>
  <c r="W133" i="32"/>
  <c r="M141" i="32"/>
  <c r="W141" i="32"/>
  <c r="M149" i="32"/>
  <c r="W149" i="32"/>
  <c r="M157" i="32"/>
  <c r="W157" i="32"/>
  <c r="M165" i="32"/>
  <c r="W165" i="32"/>
  <c r="M173" i="32"/>
  <c r="W173" i="32"/>
  <c r="M181" i="32"/>
  <c r="W181" i="32"/>
  <c r="M189" i="32"/>
  <c r="W189" i="32"/>
  <c r="M197" i="32"/>
  <c r="W197" i="32"/>
  <c r="M71" i="32"/>
  <c r="W71" i="32"/>
  <c r="M32" i="32"/>
  <c r="O32" i="32" s="1"/>
  <c r="P32" i="32" s="1"/>
  <c r="M64" i="32"/>
  <c r="W64" i="32"/>
  <c r="M130" i="32"/>
  <c r="W130" i="32"/>
  <c r="M178" i="32"/>
  <c r="W178" i="32"/>
  <c r="M65" i="32"/>
  <c r="W65" i="32"/>
  <c r="M131" i="32"/>
  <c r="W131" i="32"/>
  <c r="M171" i="32"/>
  <c r="W171" i="32"/>
  <c r="M34" i="32"/>
  <c r="O34" i="32" s="1"/>
  <c r="P34" i="32" s="1"/>
  <c r="M66" i="32"/>
  <c r="W66" i="32"/>
  <c r="M27" i="32"/>
  <c r="O27" i="32" s="1"/>
  <c r="P27" i="32" s="1"/>
  <c r="M59" i="32"/>
  <c r="W59" i="32"/>
  <c r="M28" i="32"/>
  <c r="O28" i="32" s="1"/>
  <c r="P28" i="32" s="1"/>
  <c r="M60" i="32"/>
  <c r="W60" i="32"/>
  <c r="M76" i="32"/>
  <c r="W76" i="32"/>
  <c r="M100" i="32"/>
  <c r="W100" i="32"/>
  <c r="M142" i="32"/>
  <c r="W142" i="32"/>
  <c r="M174" i="32"/>
  <c r="W174" i="32"/>
  <c r="H3044" i="4"/>
  <c r="Z3043" i="4"/>
  <c r="G8" i="16"/>
  <c r="R28" i="32" l="1"/>
  <c r="V28" i="32"/>
  <c r="V33" i="32"/>
  <c r="R33" i="32"/>
  <c r="V35" i="32"/>
  <c r="W35" i="32" s="1"/>
  <c r="R35" i="32"/>
  <c r="R27" i="32"/>
  <c r="V27" i="32"/>
  <c r="V32" i="32"/>
  <c r="W32" i="32" s="1"/>
  <c r="R32" i="32"/>
  <c r="V30" i="32"/>
  <c r="R30" i="32"/>
  <c r="R29" i="32"/>
  <c r="V29" i="32"/>
  <c r="V34" i="32"/>
  <c r="R34" i="32"/>
  <c r="R31" i="32"/>
  <c r="V31" i="32"/>
  <c r="H3045" i="4"/>
  <c r="Z3044" i="4"/>
  <c r="B4" i="3"/>
  <c r="T32" i="32" l="1"/>
  <c r="T27" i="32"/>
  <c r="W27" i="32"/>
  <c r="T35" i="32"/>
  <c r="T34" i="32"/>
  <c r="W34" i="32"/>
  <c r="T29" i="32"/>
  <c r="W29" i="32"/>
  <c r="T30" i="32"/>
  <c r="W30" i="32"/>
  <c r="T33" i="32"/>
  <c r="W33" i="32"/>
  <c r="T31" i="32"/>
  <c r="W31" i="32"/>
  <c r="T28" i="32"/>
  <c r="W28" i="32"/>
  <c r="H3046" i="4"/>
  <c r="Z3045" i="4"/>
  <c r="B4" i="35"/>
  <c r="H3047" i="4" l="1"/>
  <c r="Z3046" i="4"/>
  <c r="G5" i="19"/>
  <c r="H3048" i="4" l="1"/>
  <c r="Z3047" i="4"/>
  <c r="E18" i="34"/>
  <c r="G18" i="34" s="1"/>
  <c r="S3230" i="4" s="1"/>
  <c r="D18" i="34"/>
  <c r="O3230" i="4" s="1"/>
  <c r="E17" i="34"/>
  <c r="G17" i="34" s="1"/>
  <c r="S3229" i="4" s="1"/>
  <c r="D17" i="34"/>
  <c r="O3229" i="4" s="1"/>
  <c r="E16" i="34"/>
  <c r="G16" i="34" s="1"/>
  <c r="S3228" i="4" s="1"/>
  <c r="D16" i="34"/>
  <c r="O3228" i="4" s="1"/>
  <c r="E15" i="34"/>
  <c r="D15" i="34"/>
  <c r="O3227" i="4" s="1"/>
  <c r="E14" i="34"/>
  <c r="G14" i="34" s="1"/>
  <c r="S3226" i="4" s="1"/>
  <c r="D14" i="34"/>
  <c r="O3226" i="4" s="1"/>
  <c r="E13" i="34"/>
  <c r="D13" i="34"/>
  <c r="O3225" i="4" s="1"/>
  <c r="E12" i="34"/>
  <c r="G12" i="34" s="1"/>
  <c r="S3224" i="4" s="1"/>
  <c r="D12" i="34"/>
  <c r="O3224" i="4" s="1"/>
  <c r="E11" i="34"/>
  <c r="D11" i="34"/>
  <c r="O3223" i="4" s="1"/>
  <c r="E10" i="34"/>
  <c r="G10" i="34" s="1"/>
  <c r="S3222" i="4" s="1"/>
  <c r="D10" i="34"/>
  <c r="O3222" i="4" s="1"/>
  <c r="E9" i="34"/>
  <c r="D9" i="34"/>
  <c r="O3221" i="4" s="1"/>
  <c r="E8" i="34"/>
  <c r="G8" i="34" s="1"/>
  <c r="S3220" i="4" s="1"/>
  <c r="D8" i="34"/>
  <c r="O3220" i="4" s="1"/>
  <c r="C4" i="34"/>
  <c r="K3216" i="4" s="1"/>
  <c r="D7" i="34"/>
  <c r="O3219" i="4" s="1"/>
  <c r="E7" i="34"/>
  <c r="F7" i="34" s="1"/>
  <c r="R3219" i="4" s="1"/>
  <c r="H3049" i="4" l="1"/>
  <c r="Z3048" i="4"/>
  <c r="G194" i="7"/>
  <c r="G192" i="7"/>
  <c r="G190" i="7"/>
  <c r="G188" i="7"/>
  <c r="G186" i="7"/>
  <c r="G184" i="7"/>
  <c r="G182" i="7"/>
  <c r="G180" i="7"/>
  <c r="G178" i="7"/>
  <c r="G176" i="7"/>
  <c r="G174" i="7"/>
  <c r="G172" i="7"/>
  <c r="G170" i="7"/>
  <c r="G168" i="7"/>
  <c r="G166" i="7"/>
  <c r="G164" i="7"/>
  <c r="G162" i="7"/>
  <c r="G160" i="7"/>
  <c r="G158" i="7"/>
  <c r="G156" i="7"/>
  <c r="G154" i="7"/>
  <c r="G152" i="7"/>
  <c r="G150" i="7"/>
  <c r="G148" i="7"/>
  <c r="G146" i="7"/>
  <c r="G144" i="7"/>
  <c r="G142" i="7"/>
  <c r="G140" i="7"/>
  <c r="G138" i="7"/>
  <c r="G136" i="7"/>
  <c r="G134" i="7"/>
  <c r="G132" i="7"/>
  <c r="G130" i="7"/>
  <c r="G128" i="7"/>
  <c r="G126" i="7"/>
  <c r="G124" i="7"/>
  <c r="G122" i="7"/>
  <c r="G120" i="7"/>
  <c r="H83" i="7"/>
  <c r="H79" i="7"/>
  <c r="H75" i="7"/>
  <c r="H71" i="7"/>
  <c r="H67" i="7"/>
  <c r="H63" i="7"/>
  <c r="H59" i="7"/>
  <c r="H55" i="7"/>
  <c r="H51" i="7"/>
  <c r="H47" i="7"/>
  <c r="H43" i="7"/>
  <c r="H39" i="7"/>
  <c r="H31" i="7"/>
  <c r="H27" i="7"/>
  <c r="H23" i="7"/>
  <c r="H206" i="7"/>
  <c r="H204" i="7"/>
  <c r="H202" i="7"/>
  <c r="H200" i="7"/>
  <c r="H198" i="7"/>
  <c r="H196" i="7"/>
  <c r="G193" i="7"/>
  <c r="G191" i="7"/>
  <c r="G189" i="7"/>
  <c r="G187" i="7"/>
  <c r="G185" i="7"/>
  <c r="G183" i="7"/>
  <c r="G181" i="7"/>
  <c r="G179" i="7"/>
  <c r="G177" i="7"/>
  <c r="G175" i="7"/>
  <c r="G173" i="7"/>
  <c r="G171" i="7"/>
  <c r="G169" i="7"/>
  <c r="G167" i="7"/>
  <c r="G165" i="7"/>
  <c r="G163" i="7"/>
  <c r="G161" i="7"/>
  <c r="G159" i="7"/>
  <c r="G157" i="7"/>
  <c r="G155" i="7"/>
  <c r="G153" i="7"/>
  <c r="G151" i="7"/>
  <c r="G149" i="7"/>
  <c r="G147" i="7"/>
  <c r="G145" i="7"/>
  <c r="G143" i="7"/>
  <c r="G141" i="7"/>
  <c r="G139" i="7"/>
  <c r="G137" i="7"/>
  <c r="G135" i="7"/>
  <c r="G133" i="7"/>
  <c r="G131" i="7"/>
  <c r="G129" i="7"/>
  <c r="G127" i="7"/>
  <c r="G125" i="7"/>
  <c r="G123" i="7"/>
  <c r="G121" i="7"/>
  <c r="G119" i="7"/>
  <c r="H117" i="7"/>
  <c r="H115" i="7"/>
  <c r="H113" i="7"/>
  <c r="H111" i="7"/>
  <c r="H109" i="7"/>
  <c r="H107" i="7"/>
  <c r="H105" i="7"/>
  <c r="H103" i="7"/>
  <c r="H101" i="7"/>
  <c r="H99" i="7"/>
  <c r="H97" i="7"/>
  <c r="H95" i="7"/>
  <c r="H93" i="7"/>
  <c r="H91" i="7"/>
  <c r="H89" i="7"/>
  <c r="H87" i="7"/>
  <c r="H85" i="7"/>
  <c r="H81" i="7"/>
  <c r="H77" i="7"/>
  <c r="H73" i="7"/>
  <c r="H69" i="7"/>
  <c r="H65" i="7"/>
  <c r="H61" i="7"/>
  <c r="H57" i="7"/>
  <c r="H53" i="7"/>
  <c r="H49" i="7"/>
  <c r="H45" i="7"/>
  <c r="H41" i="7"/>
  <c r="H37" i="7"/>
  <c r="H29" i="7"/>
  <c r="H25" i="7"/>
  <c r="G24" i="7"/>
  <c r="G28" i="7"/>
  <c r="G36" i="7"/>
  <c r="G40" i="7"/>
  <c r="G44" i="7"/>
  <c r="G48" i="7"/>
  <c r="G52" i="7"/>
  <c r="G56" i="7"/>
  <c r="G60" i="7"/>
  <c r="G64" i="7"/>
  <c r="G68" i="7"/>
  <c r="G72" i="7"/>
  <c r="G76" i="7"/>
  <c r="G80" i="7"/>
  <c r="G88" i="7"/>
  <c r="G92" i="7"/>
  <c r="G96" i="7"/>
  <c r="G100" i="7"/>
  <c r="G104" i="7"/>
  <c r="G108" i="7"/>
  <c r="G112" i="7"/>
  <c r="G116" i="7"/>
  <c r="G195" i="7"/>
  <c r="H195" i="7"/>
  <c r="G203" i="7"/>
  <c r="H203" i="7"/>
  <c r="G11" i="7"/>
  <c r="G13" i="7"/>
  <c r="G15" i="7"/>
  <c r="G17" i="7"/>
  <c r="G21" i="7"/>
  <c r="G23" i="7"/>
  <c r="H24" i="7"/>
  <c r="G27" i="7"/>
  <c r="H28" i="7"/>
  <c r="G31" i="7"/>
  <c r="H36" i="7"/>
  <c r="G39" i="7"/>
  <c r="H40" i="7"/>
  <c r="G43" i="7"/>
  <c r="H44" i="7"/>
  <c r="G47" i="7"/>
  <c r="H48" i="7"/>
  <c r="G51" i="7"/>
  <c r="H52" i="7"/>
  <c r="G55" i="7"/>
  <c r="H56" i="7"/>
  <c r="G59" i="7"/>
  <c r="H60" i="7"/>
  <c r="G63" i="7"/>
  <c r="H64" i="7"/>
  <c r="G67" i="7"/>
  <c r="H68" i="7"/>
  <c r="G71" i="7"/>
  <c r="H72" i="7"/>
  <c r="G75" i="7"/>
  <c r="H76" i="7"/>
  <c r="G79" i="7"/>
  <c r="H80" i="7"/>
  <c r="H84" i="7"/>
  <c r="G87" i="7"/>
  <c r="H88" i="7"/>
  <c r="G91" i="7"/>
  <c r="H92" i="7"/>
  <c r="G95" i="7"/>
  <c r="H96" i="7"/>
  <c r="G99" i="7"/>
  <c r="H100" i="7"/>
  <c r="G103" i="7"/>
  <c r="H104" i="7"/>
  <c r="G107" i="7"/>
  <c r="H10" i="7"/>
  <c r="H11" i="7"/>
  <c r="H12" i="7"/>
  <c r="H13" i="7"/>
  <c r="H14" i="7"/>
  <c r="H18" i="7"/>
  <c r="H19" i="7"/>
  <c r="H20" i="7"/>
  <c r="H21" i="7"/>
  <c r="G22" i="7"/>
  <c r="G26" i="7"/>
  <c r="G30" i="7"/>
  <c r="G38" i="7"/>
  <c r="G42" i="7"/>
  <c r="G46" i="7"/>
  <c r="G50" i="7"/>
  <c r="G54" i="7"/>
  <c r="G58" i="7"/>
  <c r="G66" i="7"/>
  <c r="G70" i="7"/>
  <c r="G74" i="7"/>
  <c r="G78" i="7"/>
  <c r="G86" i="7"/>
  <c r="G90" i="7"/>
  <c r="G94" i="7"/>
  <c r="G98" i="7"/>
  <c r="G102" i="7"/>
  <c r="G106" i="7"/>
  <c r="G110" i="7"/>
  <c r="G114" i="7"/>
  <c r="G118" i="7"/>
  <c r="G199" i="7"/>
  <c r="H199" i="7"/>
  <c r="G10" i="7"/>
  <c r="G12" i="7"/>
  <c r="G14" i="7"/>
  <c r="G16" i="7"/>
  <c r="H22" i="7"/>
  <c r="G25" i="7"/>
  <c r="H26" i="7"/>
  <c r="G29" i="7"/>
  <c r="H30" i="7"/>
  <c r="G37" i="7"/>
  <c r="H38" i="7"/>
  <c r="G41" i="7"/>
  <c r="H42" i="7"/>
  <c r="G45" i="7"/>
  <c r="H46" i="7"/>
  <c r="G49" i="7"/>
  <c r="H50" i="7"/>
  <c r="G53" i="7"/>
  <c r="H54" i="7"/>
  <c r="G57" i="7"/>
  <c r="H58" i="7"/>
  <c r="G61" i="7"/>
  <c r="H62" i="7"/>
  <c r="G65" i="7"/>
  <c r="H66" i="7"/>
  <c r="G69" i="7"/>
  <c r="H70" i="7"/>
  <c r="G73" i="7"/>
  <c r="H74" i="7"/>
  <c r="G77" i="7"/>
  <c r="H78" i="7"/>
  <c r="G81" i="7"/>
  <c r="H82" i="7"/>
  <c r="H86" i="7"/>
  <c r="G89" i="7"/>
  <c r="H90" i="7"/>
  <c r="G93" i="7"/>
  <c r="H94" i="7"/>
  <c r="G97" i="7"/>
  <c r="H98" i="7"/>
  <c r="G101" i="7"/>
  <c r="H102" i="7"/>
  <c r="G105" i="7"/>
  <c r="H106" i="7"/>
  <c r="H108" i="7"/>
  <c r="G109" i="7"/>
  <c r="H110" i="7"/>
  <c r="G113" i="7"/>
  <c r="H114" i="7"/>
  <c r="G117" i="7"/>
  <c r="H118" i="7"/>
  <c r="G197" i="7"/>
  <c r="H197" i="7"/>
  <c r="G205" i="7"/>
  <c r="H205" i="7"/>
  <c r="H120" i="7"/>
  <c r="H122" i="7"/>
  <c r="H124" i="7"/>
  <c r="H126" i="7"/>
  <c r="H128" i="7"/>
  <c r="H130" i="7"/>
  <c r="H132" i="7"/>
  <c r="H134" i="7"/>
  <c r="H136" i="7"/>
  <c r="H138" i="7"/>
  <c r="H140" i="7"/>
  <c r="H142" i="7"/>
  <c r="H144" i="7"/>
  <c r="H146" i="7"/>
  <c r="H148" i="7"/>
  <c r="H150" i="7"/>
  <c r="H152" i="7"/>
  <c r="H154" i="7"/>
  <c r="H156" i="7"/>
  <c r="H158" i="7"/>
  <c r="H160" i="7"/>
  <c r="H162" i="7"/>
  <c r="H164" i="7"/>
  <c r="H166" i="7"/>
  <c r="H168" i="7"/>
  <c r="H170" i="7"/>
  <c r="H172" i="7"/>
  <c r="H173" i="7"/>
  <c r="H174" i="7"/>
  <c r="H176" i="7"/>
  <c r="H178" i="7"/>
  <c r="H180" i="7"/>
  <c r="H182" i="7"/>
  <c r="H184" i="7"/>
  <c r="H186" i="7"/>
  <c r="H188" i="7"/>
  <c r="H192" i="7"/>
  <c r="G111" i="7"/>
  <c r="H112" i="7"/>
  <c r="G115" i="7"/>
  <c r="H116" i="7"/>
  <c r="G201" i="7"/>
  <c r="H201" i="7"/>
  <c r="H119" i="7"/>
  <c r="H121" i="7"/>
  <c r="H123" i="7"/>
  <c r="H125" i="7"/>
  <c r="H127" i="7"/>
  <c r="H129" i="7"/>
  <c r="H131" i="7"/>
  <c r="H133" i="7"/>
  <c r="H135" i="7"/>
  <c r="H137" i="7"/>
  <c r="H139" i="7"/>
  <c r="H141" i="7"/>
  <c r="H143" i="7"/>
  <c r="H145" i="7"/>
  <c r="H147" i="7"/>
  <c r="H149" i="7"/>
  <c r="H151" i="7"/>
  <c r="H153" i="7"/>
  <c r="H155" i="7"/>
  <c r="H157" i="7"/>
  <c r="H159" i="7"/>
  <c r="H161" i="7"/>
  <c r="H163" i="7"/>
  <c r="H165" i="7"/>
  <c r="H167" i="7"/>
  <c r="H169" i="7"/>
  <c r="H171" i="7"/>
  <c r="H175" i="7"/>
  <c r="H177" i="7"/>
  <c r="H179" i="7"/>
  <c r="H181" i="7"/>
  <c r="H183" i="7"/>
  <c r="H185" i="7"/>
  <c r="H187" i="7"/>
  <c r="H189" i="7"/>
  <c r="H191" i="7"/>
  <c r="H193" i="7"/>
  <c r="G196" i="7"/>
  <c r="G200" i="7"/>
  <c r="G204" i="7"/>
  <c r="H190" i="7"/>
  <c r="H194" i="7"/>
  <c r="G198" i="7"/>
  <c r="G202" i="7"/>
  <c r="G206" i="7"/>
  <c r="G9" i="7"/>
  <c r="H9" i="7"/>
  <c r="G7" i="34"/>
  <c r="S3219" i="4" s="1"/>
  <c r="F9" i="34"/>
  <c r="F11" i="34"/>
  <c r="F13" i="34"/>
  <c r="F15" i="34"/>
  <c r="F16" i="34"/>
  <c r="R3228" i="4" s="1"/>
  <c r="F17" i="34"/>
  <c r="R3229" i="4" s="1"/>
  <c r="F18" i="34"/>
  <c r="R3230" i="4" s="1"/>
  <c r="H3050" i="4" l="1"/>
  <c r="Z3049" i="4"/>
  <c r="G32" i="7"/>
  <c r="R3221" i="4"/>
  <c r="G34" i="7"/>
  <c r="R3225" i="4"/>
  <c r="G33" i="7"/>
  <c r="R3223" i="4"/>
  <c r="G35" i="7"/>
  <c r="R3227" i="4"/>
  <c r="B110" i="32"/>
  <c r="B111" i="32" s="1"/>
  <c r="B112" i="32" s="1"/>
  <c r="B113" i="32" s="1"/>
  <c r="B114" i="32" s="1"/>
  <c r="B115" i="32" s="1"/>
  <c r="B116" i="32" s="1"/>
  <c r="B117" i="32" s="1"/>
  <c r="B118" i="32" s="1"/>
  <c r="B119" i="32" s="1"/>
  <c r="B120" i="32" s="1"/>
  <c r="B121" i="32" s="1"/>
  <c r="B122" i="32" s="1"/>
  <c r="B123" i="32" s="1"/>
  <c r="B124" i="32" s="1"/>
  <c r="B125" i="32" s="1"/>
  <c r="B126" i="32" s="1"/>
  <c r="B127" i="32" s="1"/>
  <c r="B128" i="32" s="1"/>
  <c r="B129" i="32" s="1"/>
  <c r="B130" i="32" s="1"/>
  <c r="B131" i="32" s="1"/>
  <c r="B132" i="32" s="1"/>
  <c r="B133" i="32" s="1"/>
  <c r="B134" i="32" s="1"/>
  <c r="B135" i="32" s="1"/>
  <c r="B136" i="32" s="1"/>
  <c r="B137" i="32" s="1"/>
  <c r="B138" i="32" s="1"/>
  <c r="B139" i="32" s="1"/>
  <c r="B140" i="32" s="1"/>
  <c r="B141" i="32" s="1"/>
  <c r="B142" i="32" s="1"/>
  <c r="B143" i="32" s="1"/>
  <c r="B144" i="32" s="1"/>
  <c r="B145" i="32" s="1"/>
  <c r="B146" i="32" s="1"/>
  <c r="B147" i="32" s="1"/>
  <c r="B148" i="32" s="1"/>
  <c r="B149" i="32" s="1"/>
  <c r="B150" i="32" s="1"/>
  <c r="B151" i="32" s="1"/>
  <c r="B152" i="32" s="1"/>
  <c r="B153" i="32" s="1"/>
  <c r="B154" i="32" s="1"/>
  <c r="B155" i="32" s="1"/>
  <c r="B156" i="32" s="1"/>
  <c r="B157" i="32" s="1"/>
  <c r="B158" i="32" s="1"/>
  <c r="B159" i="32" s="1"/>
  <c r="B160" i="32" s="1"/>
  <c r="B161" i="32" s="1"/>
  <c r="B162" i="32" s="1"/>
  <c r="B163" i="32" s="1"/>
  <c r="B164" i="32" s="1"/>
  <c r="B165" i="32" s="1"/>
  <c r="B166" i="32" s="1"/>
  <c r="B167" i="32" s="1"/>
  <c r="B168" i="32" s="1"/>
  <c r="B169" i="32" s="1"/>
  <c r="B170" i="32" s="1"/>
  <c r="B171" i="32" s="1"/>
  <c r="B172" i="32" s="1"/>
  <c r="B173" i="32" s="1"/>
  <c r="B174" i="32" s="1"/>
  <c r="B175" i="32" s="1"/>
  <c r="B176" i="32" s="1"/>
  <c r="B177" i="32" s="1"/>
  <c r="B178" i="32" s="1"/>
  <c r="B179" i="32" s="1"/>
  <c r="B180" i="32" s="1"/>
  <c r="B181" i="32" s="1"/>
  <c r="B182" i="32" s="1"/>
  <c r="B183" i="32" s="1"/>
  <c r="B184" i="32" s="1"/>
  <c r="B185" i="32" s="1"/>
  <c r="B186" i="32" s="1"/>
  <c r="B187" i="32" s="1"/>
  <c r="B188" i="32" s="1"/>
  <c r="B189" i="32" s="1"/>
  <c r="B190" i="32" s="1"/>
  <c r="B191" i="32" s="1"/>
  <c r="B192" i="32" s="1"/>
  <c r="B193" i="32" s="1"/>
  <c r="B194" i="32" s="1"/>
  <c r="B195" i="32" s="1"/>
  <c r="B196" i="32" s="1"/>
  <c r="B197" i="32" s="1"/>
  <c r="B198" i="32" s="1"/>
  <c r="B199" i="32" s="1"/>
  <c r="B200" i="32" s="1"/>
  <c r="B201" i="32" s="1"/>
  <c r="B202" i="32" s="1"/>
  <c r="B203" i="32" s="1"/>
  <c r="B204" i="32" s="1"/>
  <c r="B205" i="32" s="1"/>
  <c r="B206" i="32" s="1"/>
  <c r="B207" i="32" s="1"/>
  <c r="B208" i="32" s="1"/>
  <c r="B9" i="32"/>
  <c r="B10" i="32" s="1"/>
  <c r="B11" i="32" s="1"/>
  <c r="B12" i="32" s="1"/>
  <c r="B13" i="32" s="1"/>
  <c r="B14" i="32" s="1"/>
  <c r="B15" i="32" s="1"/>
  <c r="B16" i="32" s="1"/>
  <c r="B17" i="32" s="1"/>
  <c r="B18" i="32" s="1"/>
  <c r="B19" i="32" s="1"/>
  <c r="B20" i="32" s="1"/>
  <c r="B21" i="32" s="1"/>
  <c r="B22" i="32" s="1"/>
  <c r="B23" i="32" s="1"/>
  <c r="B24" i="32" s="1"/>
  <c r="B25" i="32" s="1"/>
  <c r="B26" i="32" s="1"/>
  <c r="B27" i="32" s="1"/>
  <c r="B28" i="32" s="1"/>
  <c r="B29" i="32" s="1"/>
  <c r="B30" i="32" s="1"/>
  <c r="B31" i="32" s="1"/>
  <c r="B32" i="32" s="1"/>
  <c r="B33" i="32" s="1"/>
  <c r="B34" i="32" s="1"/>
  <c r="B35" i="32" s="1"/>
  <c r="B36" i="32" s="1"/>
  <c r="B37" i="32" s="1"/>
  <c r="B38" i="32" s="1"/>
  <c r="B39" i="32" s="1"/>
  <c r="B40" i="32" s="1"/>
  <c r="B41" i="32" s="1"/>
  <c r="B42" i="32" s="1"/>
  <c r="B43" i="32" s="1"/>
  <c r="B44" i="32" s="1"/>
  <c r="B45" i="32" s="1"/>
  <c r="B46" i="32" s="1"/>
  <c r="B47" i="32" s="1"/>
  <c r="B48" i="32" s="1"/>
  <c r="B49" i="32" s="1"/>
  <c r="B50" i="32" s="1"/>
  <c r="B51" i="32" s="1"/>
  <c r="B52" i="32" s="1"/>
  <c r="B53" i="32" s="1"/>
  <c r="B54" i="32" s="1"/>
  <c r="B55" i="32" s="1"/>
  <c r="B56" i="32" s="1"/>
  <c r="B57" i="32" s="1"/>
  <c r="B58" i="32" s="1"/>
  <c r="B59" i="32" s="1"/>
  <c r="B60" i="32" s="1"/>
  <c r="B61" i="32" s="1"/>
  <c r="B62" i="32" s="1"/>
  <c r="B63" i="32" s="1"/>
  <c r="B64" i="32" s="1"/>
  <c r="B65" i="32" s="1"/>
  <c r="B66" i="32" s="1"/>
  <c r="B67" i="32" s="1"/>
  <c r="B68" i="32" s="1"/>
  <c r="B69" i="32" s="1"/>
  <c r="B70" i="32" s="1"/>
  <c r="B71" i="32" s="1"/>
  <c r="B72" i="32" s="1"/>
  <c r="B73" i="32" s="1"/>
  <c r="B74" i="32" s="1"/>
  <c r="B75" i="32" s="1"/>
  <c r="B76" i="32" s="1"/>
  <c r="B77" i="32" s="1"/>
  <c r="B78" i="32" s="1"/>
  <c r="B79" i="32" s="1"/>
  <c r="B80" i="32" s="1"/>
  <c r="B81" i="32" s="1"/>
  <c r="B82" i="32" s="1"/>
  <c r="B83" i="32" s="1"/>
  <c r="B84" i="32" s="1"/>
  <c r="B85" i="32" s="1"/>
  <c r="B86" i="32" s="1"/>
  <c r="B87" i="32" s="1"/>
  <c r="B88" i="32" s="1"/>
  <c r="B89" i="32" s="1"/>
  <c r="B90" i="32" s="1"/>
  <c r="B91" i="32" s="1"/>
  <c r="B92" i="32" s="1"/>
  <c r="B93" i="32" s="1"/>
  <c r="B94" i="32" s="1"/>
  <c r="B95" i="32" s="1"/>
  <c r="B96" i="32" s="1"/>
  <c r="B97" i="32" s="1"/>
  <c r="B98" i="32" s="1"/>
  <c r="B99" i="32" s="1"/>
  <c r="B100" i="32" s="1"/>
  <c r="B101" i="32" s="1"/>
  <c r="B102" i="32" s="1"/>
  <c r="B103" i="32" s="1"/>
  <c r="B104" i="32" s="1"/>
  <c r="B105" i="32" s="1"/>
  <c r="B106" i="32" s="1"/>
  <c r="B107" i="32" s="1"/>
  <c r="H3051" i="4" l="1"/>
  <c r="Z3050" i="4"/>
  <c r="J127" i="32"/>
  <c r="J126" i="32"/>
  <c r="J125" i="32"/>
  <c r="J124" i="32"/>
  <c r="J123" i="32"/>
  <c r="J122" i="32"/>
  <c r="J121" i="32"/>
  <c r="J120" i="32"/>
  <c r="J119" i="32"/>
  <c r="J118" i="32"/>
  <c r="M118" i="32" s="1"/>
  <c r="J117" i="32"/>
  <c r="M117" i="32" s="1"/>
  <c r="J116" i="32"/>
  <c r="M116" i="32" s="1"/>
  <c r="J115" i="32"/>
  <c r="M115" i="32" s="1"/>
  <c r="J114" i="32"/>
  <c r="M114" i="32" s="1"/>
  <c r="J113" i="32"/>
  <c r="M113" i="32" s="1"/>
  <c r="J112" i="32"/>
  <c r="M112" i="32" s="1"/>
  <c r="J111" i="32"/>
  <c r="M111" i="32" s="1"/>
  <c r="J110" i="32"/>
  <c r="M110" i="32" s="1"/>
  <c r="J26" i="32"/>
  <c r="J25" i="32"/>
  <c r="M25" i="32" s="1"/>
  <c r="J24" i="32"/>
  <c r="M24" i="32" s="1"/>
  <c r="J23" i="32"/>
  <c r="M23" i="32" s="1"/>
  <c r="J22" i="32"/>
  <c r="M22" i="32" s="1"/>
  <c r="J21" i="32"/>
  <c r="M21" i="32" s="1"/>
  <c r="J20" i="32"/>
  <c r="M20" i="32" s="1"/>
  <c r="J19" i="32"/>
  <c r="M19" i="32" s="1"/>
  <c r="J18" i="32"/>
  <c r="M18" i="32" s="1"/>
  <c r="J17" i="32"/>
  <c r="M17" i="32" s="1"/>
  <c r="J16" i="32"/>
  <c r="M16" i="32" s="1"/>
  <c r="J15" i="32"/>
  <c r="M15" i="32" s="1"/>
  <c r="J14" i="32"/>
  <c r="M14" i="32" s="1"/>
  <c r="J13" i="32"/>
  <c r="M13" i="32" s="1"/>
  <c r="J12" i="32"/>
  <c r="M12" i="32" s="1"/>
  <c r="J11" i="32"/>
  <c r="M11" i="32" s="1"/>
  <c r="J10" i="32"/>
  <c r="M10" i="32" s="1"/>
  <c r="J9" i="32"/>
  <c r="M9" i="32" s="1"/>
  <c r="M122" i="32" l="1"/>
  <c r="W122" i="32"/>
  <c r="M123" i="32"/>
  <c r="W123" i="32"/>
  <c r="M124" i="32"/>
  <c r="W124" i="32"/>
  <c r="M26" i="32"/>
  <c r="O26" i="32" s="1"/>
  <c r="P26" i="32" s="1"/>
  <c r="M125" i="32"/>
  <c r="W125" i="32"/>
  <c r="M126" i="32"/>
  <c r="W126" i="32"/>
  <c r="M119" i="32"/>
  <c r="W119" i="32"/>
  <c r="M127" i="32"/>
  <c r="W127" i="32"/>
  <c r="M120" i="32"/>
  <c r="W120" i="32"/>
  <c r="M121" i="32"/>
  <c r="W121" i="32"/>
  <c r="H3052" i="4"/>
  <c r="Z3051" i="4"/>
  <c r="O17" i="32"/>
  <c r="P17" i="32" s="1"/>
  <c r="R17" i="32" s="1"/>
  <c r="O10" i="32"/>
  <c r="P10" i="32" s="1"/>
  <c r="V10" i="32" s="1"/>
  <c r="W10" i="32" s="1"/>
  <c r="O14" i="32"/>
  <c r="P14" i="32" s="1"/>
  <c r="R14" i="32" s="1"/>
  <c r="O18" i="32"/>
  <c r="P18" i="32" s="1"/>
  <c r="V18" i="32" s="1"/>
  <c r="W18" i="32" s="1"/>
  <c r="O22" i="32"/>
  <c r="P22" i="32" s="1"/>
  <c r="V22" i="32" s="1"/>
  <c r="W22" i="32" s="1"/>
  <c r="O9" i="32"/>
  <c r="P9" i="32" s="1"/>
  <c r="V9" i="32" s="1"/>
  <c r="W9" i="32" s="1"/>
  <c r="O21" i="32"/>
  <c r="P21" i="32" s="1"/>
  <c r="V21" i="32" s="1"/>
  <c r="W21" i="32" s="1"/>
  <c r="O11" i="32"/>
  <c r="P11" i="32" s="1"/>
  <c r="V11" i="32" s="1"/>
  <c r="W11" i="32" s="1"/>
  <c r="O15" i="32"/>
  <c r="P15" i="32" s="1"/>
  <c r="V15" i="32" s="1"/>
  <c r="W15" i="32" s="1"/>
  <c r="O19" i="32"/>
  <c r="P19" i="32" s="1"/>
  <c r="R19" i="32" s="1"/>
  <c r="O23" i="32"/>
  <c r="P23" i="32" s="1"/>
  <c r="V23" i="32" s="1"/>
  <c r="W23" i="32" s="1"/>
  <c r="O13" i="32"/>
  <c r="P13" i="32" s="1"/>
  <c r="R13" i="32" s="1"/>
  <c r="O25" i="32"/>
  <c r="P25" i="32" s="1"/>
  <c r="V25" i="32" s="1"/>
  <c r="W25" i="32" s="1"/>
  <c r="O12" i="32"/>
  <c r="P12" i="32" s="1"/>
  <c r="V12" i="32" s="1"/>
  <c r="W12" i="32" s="1"/>
  <c r="O16" i="32"/>
  <c r="P16" i="32" s="1"/>
  <c r="R16" i="32" s="1"/>
  <c r="O20" i="32"/>
  <c r="P20" i="32" s="1"/>
  <c r="R20" i="32" s="1"/>
  <c r="O24" i="32"/>
  <c r="P24" i="32" s="1"/>
  <c r="R24" i="32" s="1"/>
  <c r="O112" i="32"/>
  <c r="P112" i="32" s="1"/>
  <c r="V112" i="32" s="1"/>
  <c r="W112" i="32" s="1"/>
  <c r="O116" i="32"/>
  <c r="P116" i="32" s="1"/>
  <c r="R116" i="32" s="1"/>
  <c r="O113" i="32"/>
  <c r="P113" i="32" s="1"/>
  <c r="R113" i="32" s="1"/>
  <c r="O117" i="32"/>
  <c r="P117" i="32" s="1"/>
  <c r="V117" i="32" s="1"/>
  <c r="W117" i="32" s="1"/>
  <c r="O110" i="32"/>
  <c r="P110" i="32" s="1"/>
  <c r="V110" i="32" s="1"/>
  <c r="W110" i="32" s="1"/>
  <c r="O114" i="32"/>
  <c r="P114" i="32" s="1"/>
  <c r="V114" i="32" s="1"/>
  <c r="W114" i="32" s="1"/>
  <c r="O118" i="32"/>
  <c r="P118" i="32" s="1"/>
  <c r="V118" i="32" s="1"/>
  <c r="W118" i="32" s="1"/>
  <c r="O111" i="32"/>
  <c r="P111" i="32" s="1"/>
  <c r="V111" i="32" s="1"/>
  <c r="W111" i="32" s="1"/>
  <c r="O115" i="32"/>
  <c r="P115" i="32" s="1"/>
  <c r="V115" i="32" s="1"/>
  <c r="W115" i="32" s="1"/>
  <c r="R9" i="32"/>
  <c r="I209" i="32"/>
  <c r="H209" i="32"/>
  <c r="V26" i="32" l="1"/>
  <c r="W26" i="32" s="1"/>
  <c r="R26" i="32"/>
  <c r="V19" i="32"/>
  <c r="W19" i="32" s="1"/>
  <c r="R10" i="32"/>
  <c r="T10" i="32" s="1"/>
  <c r="V24" i="32"/>
  <c r="W24" i="32" s="1"/>
  <c r="R15" i="32"/>
  <c r="T15" i="32" s="1"/>
  <c r="V17" i="32"/>
  <c r="W17" i="32" s="1"/>
  <c r="R12" i="32"/>
  <c r="T12" i="32" s="1"/>
  <c r="R110" i="32"/>
  <c r="T110" i="32" s="1"/>
  <c r="R117" i="32"/>
  <c r="T117" i="32" s="1"/>
  <c r="R25" i="32"/>
  <c r="T25" i="32" s="1"/>
  <c r="R22" i="32"/>
  <c r="T22" i="32" s="1"/>
  <c r="H3053" i="4"/>
  <c r="Z3052" i="4"/>
  <c r="R111" i="32"/>
  <c r="T111" i="32" s="1"/>
  <c r="V113" i="32"/>
  <c r="W113" i="32" s="1"/>
  <c r="R112" i="32"/>
  <c r="T112" i="32" s="1"/>
  <c r="R23" i="32"/>
  <c r="T23" i="32" s="1"/>
  <c r="R18" i="32"/>
  <c r="T18" i="32" s="1"/>
  <c r="V14" i="32"/>
  <c r="W14" i="32" s="1"/>
  <c r="V16" i="32"/>
  <c r="W16" i="32" s="1"/>
  <c r="R21" i="32"/>
  <c r="T21" i="32" s="1"/>
  <c r="R11" i="32"/>
  <c r="T11" i="32" s="1"/>
  <c r="V13" i="32"/>
  <c r="W13" i="32" s="1"/>
  <c r="V20" i="32"/>
  <c r="W20" i="32" s="1"/>
  <c r="R118" i="32"/>
  <c r="T118" i="32" s="1"/>
  <c r="R115" i="32"/>
  <c r="T115" i="32" s="1"/>
  <c r="R114" i="32"/>
  <c r="T114" i="32" s="1"/>
  <c r="V116" i="32"/>
  <c r="W116" i="32" s="1"/>
  <c r="T9" i="32"/>
  <c r="T26" i="32" l="1"/>
  <c r="T19" i="32"/>
  <c r="T24" i="32"/>
  <c r="T17" i="32"/>
  <c r="T16" i="32"/>
  <c r="G13" i="34" s="1"/>
  <c r="S3225" i="4" s="1"/>
  <c r="S34" i="7" s="1"/>
  <c r="T14" i="32"/>
  <c r="H3054" i="4"/>
  <c r="Z3053" i="4"/>
  <c r="T113" i="32"/>
  <c r="T20" i="32"/>
  <c r="T13" i="32"/>
  <c r="T116" i="32"/>
  <c r="G9" i="34"/>
  <c r="S3221" i="4" s="1"/>
  <c r="S32" i="7" s="1"/>
  <c r="F8" i="34"/>
  <c r="R3220" i="4" s="1"/>
  <c r="R82" i="7" s="1"/>
  <c r="F61" i="33"/>
  <c r="E61" i="33"/>
  <c r="G8" i="33"/>
  <c r="F12" i="34" l="1"/>
  <c r="R3224" i="4" s="1"/>
  <c r="R84" i="7" s="1"/>
  <c r="F10" i="34"/>
  <c r="R3222" i="4" s="1"/>
  <c r="R83" i="7" s="1"/>
  <c r="G11" i="34"/>
  <c r="S3223" i="4" s="1"/>
  <c r="S33" i="7" s="1"/>
  <c r="H3055" i="4"/>
  <c r="Z3054" i="4"/>
  <c r="H34" i="7"/>
  <c r="H32" i="7"/>
  <c r="G82" i="7"/>
  <c r="G62" i="33"/>
  <c r="G63" i="33" s="1"/>
  <c r="G64" i="33" s="1"/>
  <c r="R5" i="4"/>
  <c r="G83" i="7" l="1"/>
  <c r="G84" i="7"/>
  <c r="H33" i="7"/>
  <c r="H3056" i="4"/>
  <c r="Z3055" i="4"/>
  <c r="B4" i="19"/>
  <c r="K3010" i="4" s="1"/>
  <c r="K4" i="4"/>
  <c r="H3057" i="4" l="1"/>
  <c r="Z3056" i="4"/>
  <c r="O499" i="4"/>
  <c r="O498" i="4"/>
  <c r="O497" i="4"/>
  <c r="O496" i="4"/>
  <c r="O495" i="4"/>
  <c r="O494" i="4"/>
  <c r="O493" i="4"/>
  <c r="O492" i="4"/>
  <c r="O491" i="4"/>
  <c r="O490" i="4"/>
  <c r="O489" i="4"/>
  <c r="O488" i="4"/>
  <c r="O487" i="4"/>
  <c r="O486" i="4"/>
  <c r="O485" i="4"/>
  <c r="O484" i="4"/>
  <c r="O483" i="4"/>
  <c r="O482" i="4"/>
  <c r="O481" i="4"/>
  <c r="O480" i="4"/>
  <c r="O479" i="4"/>
  <c r="O478" i="4"/>
  <c r="O477" i="4"/>
  <c r="O476" i="4"/>
  <c r="O475" i="4"/>
  <c r="O474" i="4"/>
  <c r="O473" i="4"/>
  <c r="O472" i="4"/>
  <c r="O471" i="4"/>
  <c r="O470" i="4"/>
  <c r="O469" i="4"/>
  <c r="O468" i="4"/>
  <c r="O467" i="4"/>
  <c r="O466" i="4"/>
  <c r="O465" i="4"/>
  <c r="O464" i="4"/>
  <c r="O463" i="4"/>
  <c r="O462" i="4"/>
  <c r="O461" i="4"/>
  <c r="O460" i="4"/>
  <c r="O459" i="4"/>
  <c r="O458" i="4"/>
  <c r="O457" i="4"/>
  <c r="O456" i="4"/>
  <c r="O455" i="4"/>
  <c r="O454" i="4"/>
  <c r="O453" i="4"/>
  <c r="O452" i="4"/>
  <c r="O451" i="4"/>
  <c r="O450" i="4"/>
  <c r="O449" i="4"/>
  <c r="O448" i="4"/>
  <c r="O447" i="4"/>
  <c r="O446" i="4"/>
  <c r="O445" i="4"/>
  <c r="O444" i="4"/>
  <c r="O443" i="4"/>
  <c r="O442" i="4"/>
  <c r="O441" i="4"/>
  <c r="O440" i="4"/>
  <c r="O439" i="4"/>
  <c r="O438" i="4"/>
  <c r="O437" i="4"/>
  <c r="O436" i="4"/>
  <c r="O435" i="4"/>
  <c r="O434" i="4"/>
  <c r="O433" i="4"/>
  <c r="O432" i="4"/>
  <c r="O431" i="4"/>
  <c r="O430" i="4"/>
  <c r="O429" i="4"/>
  <c r="O428" i="4"/>
  <c r="O427" i="4"/>
  <c r="O426" i="4"/>
  <c r="O425" i="4"/>
  <c r="O424" i="4"/>
  <c r="O423" i="4"/>
  <c r="O422" i="4"/>
  <c r="O421" i="4"/>
  <c r="O420" i="4"/>
  <c r="O419" i="4"/>
  <c r="O418" i="4"/>
  <c r="O417" i="4"/>
  <c r="O416" i="4"/>
  <c r="O415" i="4"/>
  <c r="O414" i="4"/>
  <c r="O413" i="4"/>
  <c r="O412" i="4"/>
  <c r="O411" i="4"/>
  <c r="O410" i="4"/>
  <c r="O409" i="4"/>
  <c r="O408" i="4"/>
  <c r="O407" i="4"/>
  <c r="O406" i="4"/>
  <c r="O405" i="4"/>
  <c r="O404" i="4"/>
  <c r="O403" i="4"/>
  <c r="O402" i="4"/>
  <c r="O401" i="4"/>
  <c r="O400" i="4"/>
  <c r="O399" i="4"/>
  <c r="O398" i="4"/>
  <c r="O397" i="4"/>
  <c r="O396" i="4"/>
  <c r="O395" i="4"/>
  <c r="O394" i="4"/>
  <c r="O393" i="4"/>
  <c r="O392" i="4"/>
  <c r="O391" i="4"/>
  <c r="O390" i="4"/>
  <c r="O389" i="4"/>
  <c r="O388" i="4"/>
  <c r="O387" i="4"/>
  <c r="O386" i="4"/>
  <c r="O385" i="4"/>
  <c r="O384" i="4"/>
  <c r="O383" i="4"/>
  <c r="O382" i="4"/>
  <c r="O381" i="4"/>
  <c r="O380" i="4"/>
  <c r="O379" i="4"/>
  <c r="O378" i="4"/>
  <c r="O377" i="4"/>
  <c r="O376" i="4"/>
  <c r="O375" i="4"/>
  <c r="O374" i="4"/>
  <c r="O373" i="4"/>
  <c r="O372" i="4"/>
  <c r="O371" i="4"/>
  <c r="O370" i="4"/>
  <c r="O369" i="4"/>
  <c r="O368" i="4"/>
  <c r="O367" i="4"/>
  <c r="O366" i="4"/>
  <c r="O365" i="4"/>
  <c r="O364" i="4"/>
  <c r="O363" i="4"/>
  <c r="O362" i="4"/>
  <c r="O361" i="4"/>
  <c r="O360" i="4"/>
  <c r="O359" i="4"/>
  <c r="O358" i="4"/>
  <c r="O357" i="4"/>
  <c r="O356" i="4"/>
  <c r="O355" i="4"/>
  <c r="O354" i="4"/>
  <c r="O353" i="4"/>
  <c r="O352" i="4"/>
  <c r="O351" i="4"/>
  <c r="O350" i="4"/>
  <c r="O349" i="4"/>
  <c r="O348" i="4"/>
  <c r="O347" i="4"/>
  <c r="O346" i="4"/>
  <c r="O345" i="4"/>
  <c r="O344" i="4"/>
  <c r="O343" i="4"/>
  <c r="O342" i="4"/>
  <c r="O341" i="4"/>
  <c r="O340" i="4"/>
  <c r="O339" i="4"/>
  <c r="O338" i="4"/>
  <c r="O337" i="4"/>
  <c r="O336" i="4"/>
  <c r="O335" i="4"/>
  <c r="O334" i="4"/>
  <c r="O333" i="4"/>
  <c r="O332" i="4"/>
  <c r="O331" i="4"/>
  <c r="O330" i="4"/>
  <c r="O329" i="4"/>
  <c r="O328" i="4"/>
  <c r="O327" i="4"/>
  <c r="O326" i="4"/>
  <c r="O325" i="4"/>
  <c r="O324" i="4"/>
  <c r="O323" i="4"/>
  <c r="O322" i="4"/>
  <c r="O321" i="4"/>
  <c r="O320" i="4"/>
  <c r="O319" i="4"/>
  <c r="O318" i="4"/>
  <c r="O317" i="4"/>
  <c r="O316" i="4"/>
  <c r="O315" i="4"/>
  <c r="O314" i="4"/>
  <c r="O313" i="4"/>
  <c r="O312" i="4"/>
  <c r="O311" i="4"/>
  <c r="O310" i="4"/>
  <c r="O309" i="4"/>
  <c r="O308" i="4"/>
  <c r="O307" i="4"/>
  <c r="O306" i="4"/>
  <c r="O305" i="4"/>
  <c r="O304" i="4"/>
  <c r="O303" i="4"/>
  <c r="O302" i="4"/>
  <c r="O301" i="4"/>
  <c r="O300" i="4"/>
  <c r="O299" i="4"/>
  <c r="O298" i="4"/>
  <c r="O297" i="4"/>
  <c r="O296" i="4"/>
  <c r="O295" i="4"/>
  <c r="O294" i="4"/>
  <c r="O293" i="4"/>
  <c r="O292" i="4"/>
  <c r="O291" i="4"/>
  <c r="O290" i="4"/>
  <c r="O289" i="4"/>
  <c r="O288" i="4"/>
  <c r="O287" i="4"/>
  <c r="O286" i="4"/>
  <c r="O285" i="4"/>
  <c r="O284" i="4"/>
  <c r="O283" i="4"/>
  <c r="O282" i="4"/>
  <c r="O281" i="4"/>
  <c r="O280" i="4"/>
  <c r="O279" i="4"/>
  <c r="O278" i="4"/>
  <c r="O277" i="4"/>
  <c r="O276" i="4"/>
  <c r="O275" i="4"/>
  <c r="O274" i="4"/>
  <c r="O273" i="4"/>
  <c r="O272" i="4"/>
  <c r="O271" i="4"/>
  <c r="O270" i="4"/>
  <c r="O269" i="4"/>
  <c r="O268" i="4"/>
  <c r="O267" i="4"/>
  <c r="O266" i="4"/>
  <c r="O265" i="4"/>
  <c r="O264" i="4"/>
  <c r="O263" i="4"/>
  <c r="O262" i="4"/>
  <c r="O261" i="4"/>
  <c r="O260" i="4"/>
  <c r="O259" i="4"/>
  <c r="O258" i="4"/>
  <c r="O257" i="4"/>
  <c r="O256" i="4"/>
  <c r="O255" i="4"/>
  <c r="O254" i="4"/>
  <c r="O253" i="4"/>
  <c r="O252" i="4"/>
  <c r="O251" i="4"/>
  <c r="O250" i="4"/>
  <c r="O249" i="4"/>
  <c r="O248" i="4"/>
  <c r="O247" i="4"/>
  <c r="O246" i="4"/>
  <c r="O245" i="4"/>
  <c r="O244" i="4"/>
  <c r="O243" i="4"/>
  <c r="O242" i="4"/>
  <c r="O241" i="4"/>
  <c r="O240" i="4"/>
  <c r="O239" i="4"/>
  <c r="O238" i="4"/>
  <c r="O237" i="4"/>
  <c r="O236" i="4"/>
  <c r="O235" i="4"/>
  <c r="O234" i="4"/>
  <c r="O233" i="4"/>
  <c r="O232" i="4"/>
  <c r="O231" i="4"/>
  <c r="O230" i="4"/>
  <c r="O229" i="4"/>
  <c r="O228" i="4"/>
  <c r="O227" i="4"/>
  <c r="O226" i="4"/>
  <c r="O225" i="4"/>
  <c r="O224" i="4"/>
  <c r="O223" i="4"/>
  <c r="O222" i="4"/>
  <c r="O221" i="4"/>
  <c r="O220" i="4"/>
  <c r="O219" i="4"/>
  <c r="O218" i="4"/>
  <c r="O217" i="4"/>
  <c r="O216" i="4"/>
  <c r="O215" i="4"/>
  <c r="O214" i="4"/>
  <c r="O213" i="4"/>
  <c r="O212" i="4"/>
  <c r="O211" i="4"/>
  <c r="O210" i="4"/>
  <c r="O209" i="4"/>
  <c r="O208" i="4"/>
  <c r="O207" i="4"/>
  <c r="O206" i="4"/>
  <c r="O205" i="4"/>
  <c r="O204" i="4"/>
  <c r="O203" i="4"/>
  <c r="O202" i="4"/>
  <c r="O201" i="4"/>
  <c r="O200" i="4"/>
  <c r="O199" i="4"/>
  <c r="O198" i="4"/>
  <c r="O197" i="4"/>
  <c r="O196" i="4"/>
  <c r="O195" i="4"/>
  <c r="O194" i="4"/>
  <c r="O193" i="4"/>
  <c r="O192" i="4"/>
  <c r="O191" i="4"/>
  <c r="O190" i="4"/>
  <c r="O189" i="4"/>
  <c r="O188" i="4"/>
  <c r="O187" i="4"/>
  <c r="O186" i="4"/>
  <c r="O185" i="4"/>
  <c r="O184" i="4"/>
  <c r="O183" i="4"/>
  <c r="O182" i="4"/>
  <c r="O181" i="4"/>
  <c r="O180" i="4"/>
  <c r="O179" i="4"/>
  <c r="O178" i="4"/>
  <c r="O177" i="4"/>
  <c r="O176" i="4"/>
  <c r="O175" i="4"/>
  <c r="O174" i="4"/>
  <c r="O173" i="4"/>
  <c r="O172" i="4"/>
  <c r="O171" i="4"/>
  <c r="O170" i="4"/>
  <c r="O169" i="4"/>
  <c r="O168" i="4"/>
  <c r="O167" i="4"/>
  <c r="O166" i="4"/>
  <c r="O165" i="4"/>
  <c r="O164" i="4"/>
  <c r="O163" i="4"/>
  <c r="O162" i="4"/>
  <c r="O161" i="4"/>
  <c r="O160" i="4"/>
  <c r="O159" i="4"/>
  <c r="O158" i="4"/>
  <c r="O157" i="4"/>
  <c r="O156" i="4"/>
  <c r="O155" i="4"/>
  <c r="O154" i="4"/>
  <c r="O153" i="4"/>
  <c r="O152" i="4"/>
  <c r="O151" i="4"/>
  <c r="O150" i="4"/>
  <c r="O149" i="4"/>
  <c r="O148" i="4"/>
  <c r="O147" i="4"/>
  <c r="O146" i="4"/>
  <c r="O145" i="4"/>
  <c r="O144" i="4"/>
  <c r="O143" i="4"/>
  <c r="O142" i="4"/>
  <c r="O141" i="4"/>
  <c r="O140" i="4"/>
  <c r="O139" i="4"/>
  <c r="O138" i="4"/>
  <c r="O137" i="4"/>
  <c r="O136" i="4"/>
  <c r="O135" i="4"/>
  <c r="O134" i="4"/>
  <c r="O133" i="4"/>
  <c r="O132" i="4"/>
  <c r="O131" i="4"/>
  <c r="O130" i="4"/>
  <c r="O129" i="4"/>
  <c r="O128" i="4"/>
  <c r="O127" i="4"/>
  <c r="O126" i="4"/>
  <c r="O125" i="4"/>
  <c r="O124" i="4"/>
  <c r="O123" i="4"/>
  <c r="O122" i="4"/>
  <c r="O121" i="4"/>
  <c r="O120" i="4"/>
  <c r="O119" i="4"/>
  <c r="O118" i="4"/>
  <c r="O117" i="4"/>
  <c r="O116" i="4"/>
  <c r="O115" i="4"/>
  <c r="O114" i="4"/>
  <c r="O113" i="4"/>
  <c r="O112" i="4"/>
  <c r="O111" i="4"/>
  <c r="O110" i="4"/>
  <c r="O109" i="4"/>
  <c r="O108" i="4"/>
  <c r="O107" i="4"/>
  <c r="O106" i="4"/>
  <c r="O105" i="4"/>
  <c r="O104" i="4"/>
  <c r="O103" i="4"/>
  <c r="O102" i="4"/>
  <c r="O101" i="4"/>
  <c r="O100" i="4"/>
  <c r="O99" i="4"/>
  <c r="O98" i="4"/>
  <c r="O97" i="4"/>
  <c r="O96" i="4"/>
  <c r="O95" i="4"/>
  <c r="O94" i="4"/>
  <c r="O93" i="4"/>
  <c r="O92" i="4"/>
  <c r="O91" i="4"/>
  <c r="O90" i="4"/>
  <c r="O89" i="4"/>
  <c r="O88" i="4"/>
  <c r="O87" i="4"/>
  <c r="O86" i="4"/>
  <c r="O85" i="4"/>
  <c r="O84" i="4"/>
  <c r="O83" i="4"/>
  <c r="O82" i="4"/>
  <c r="O81" i="4"/>
  <c r="O80" i="4"/>
  <c r="O79" i="4"/>
  <c r="O78" i="4"/>
  <c r="O77" i="4"/>
  <c r="O76" i="4"/>
  <c r="O75" i="4"/>
  <c r="O74" i="4"/>
  <c r="O73" i="4"/>
  <c r="O72" i="4"/>
  <c r="O71" i="4"/>
  <c r="O70" i="4"/>
  <c r="O69" i="4"/>
  <c r="O68" i="4"/>
  <c r="O67" i="4"/>
  <c r="O66" i="4"/>
  <c r="O65" i="4"/>
  <c r="O64" i="4"/>
  <c r="O63" i="4"/>
  <c r="O62" i="4"/>
  <c r="O61" i="4"/>
  <c r="O60" i="4"/>
  <c r="O59" i="4"/>
  <c r="O58" i="4"/>
  <c r="O57" i="4"/>
  <c r="O56" i="4"/>
  <c r="O55" i="4"/>
  <c r="O54" i="4"/>
  <c r="O53" i="4"/>
  <c r="O52" i="4"/>
  <c r="O51" i="4"/>
  <c r="O50" i="4"/>
  <c r="O49" i="4"/>
  <c r="O48" i="4"/>
  <c r="O47" i="4"/>
  <c r="O46" i="4"/>
  <c r="O45" i="4"/>
  <c r="O44" i="4"/>
  <c r="O43" i="4"/>
  <c r="O42" i="4"/>
  <c r="O41" i="4"/>
  <c r="O40" i="4"/>
  <c r="O39" i="4"/>
  <c r="O38" i="4"/>
  <c r="O37" i="4"/>
  <c r="O36" i="4"/>
  <c r="O35" i="4"/>
  <c r="O34" i="4"/>
  <c r="O33" i="4"/>
  <c r="O32" i="4"/>
  <c r="O31" i="4"/>
  <c r="O30" i="4"/>
  <c r="O29" i="4"/>
  <c r="O28" i="4"/>
  <c r="O27" i="4"/>
  <c r="O26" i="4"/>
  <c r="O25" i="4"/>
  <c r="O24" i="4"/>
  <c r="O23" i="4"/>
  <c r="O22" i="4"/>
  <c r="O21" i="4"/>
  <c r="O20" i="4"/>
  <c r="O19" i="4"/>
  <c r="O18" i="4"/>
  <c r="O17" i="4"/>
  <c r="O16" i="4"/>
  <c r="O15" i="4"/>
  <c r="O14" i="4"/>
  <c r="O13" i="4"/>
  <c r="O12" i="4"/>
  <c r="O11" i="4"/>
  <c r="O10" i="4"/>
  <c r="O9" i="4"/>
  <c r="D499" i="4"/>
  <c r="E499" i="4" s="1"/>
  <c r="B499" i="4"/>
  <c r="C499" i="4" s="1"/>
  <c r="D498" i="4"/>
  <c r="E498" i="4" s="1"/>
  <c r="B498" i="4"/>
  <c r="C498" i="4" s="1"/>
  <c r="D497" i="4"/>
  <c r="E497" i="4" s="1"/>
  <c r="B497" i="4"/>
  <c r="C497" i="4" s="1"/>
  <c r="D496" i="4"/>
  <c r="E496" i="4" s="1"/>
  <c r="B496" i="4"/>
  <c r="C496" i="4" s="1"/>
  <c r="D495" i="4"/>
  <c r="E495" i="4" s="1"/>
  <c r="B495" i="4"/>
  <c r="C495" i="4" s="1"/>
  <c r="D494" i="4"/>
  <c r="E494" i="4" s="1"/>
  <c r="B494" i="4"/>
  <c r="C494" i="4" s="1"/>
  <c r="D493" i="4"/>
  <c r="E493" i="4" s="1"/>
  <c r="B493" i="4"/>
  <c r="C493" i="4" s="1"/>
  <c r="D492" i="4"/>
  <c r="E492" i="4" s="1"/>
  <c r="B492" i="4"/>
  <c r="C492" i="4" s="1"/>
  <c r="D491" i="4"/>
  <c r="E491" i="4" s="1"/>
  <c r="B491" i="4"/>
  <c r="C491" i="4" s="1"/>
  <c r="D490" i="4"/>
  <c r="E490" i="4" s="1"/>
  <c r="B490" i="4"/>
  <c r="C490" i="4" s="1"/>
  <c r="D489" i="4"/>
  <c r="E489" i="4" s="1"/>
  <c r="B489" i="4"/>
  <c r="C489" i="4" s="1"/>
  <c r="D488" i="4"/>
  <c r="E488" i="4" s="1"/>
  <c r="B488" i="4"/>
  <c r="C488" i="4" s="1"/>
  <c r="D487" i="4"/>
  <c r="E487" i="4" s="1"/>
  <c r="B487" i="4"/>
  <c r="C487" i="4" s="1"/>
  <c r="D486" i="4"/>
  <c r="E486" i="4" s="1"/>
  <c r="B486" i="4"/>
  <c r="C486" i="4" s="1"/>
  <c r="D485" i="4"/>
  <c r="E485" i="4" s="1"/>
  <c r="B485" i="4"/>
  <c r="C485" i="4" s="1"/>
  <c r="D484" i="4"/>
  <c r="E484" i="4" s="1"/>
  <c r="B484" i="4"/>
  <c r="C484" i="4" s="1"/>
  <c r="D483" i="4"/>
  <c r="E483" i="4" s="1"/>
  <c r="B483" i="4"/>
  <c r="C483" i="4" s="1"/>
  <c r="D482" i="4"/>
  <c r="E482" i="4" s="1"/>
  <c r="B482" i="4"/>
  <c r="C482" i="4" s="1"/>
  <c r="D481" i="4"/>
  <c r="E481" i="4" s="1"/>
  <c r="B481" i="4"/>
  <c r="C481" i="4" s="1"/>
  <c r="D480" i="4"/>
  <c r="E480" i="4" s="1"/>
  <c r="B480" i="4"/>
  <c r="C480" i="4" s="1"/>
  <c r="D479" i="4"/>
  <c r="E479" i="4" s="1"/>
  <c r="B479" i="4"/>
  <c r="C479" i="4" s="1"/>
  <c r="D478" i="4"/>
  <c r="E478" i="4" s="1"/>
  <c r="B478" i="4"/>
  <c r="C478" i="4" s="1"/>
  <c r="D477" i="4"/>
  <c r="E477" i="4" s="1"/>
  <c r="B477" i="4"/>
  <c r="C477" i="4" s="1"/>
  <c r="D476" i="4"/>
  <c r="E476" i="4" s="1"/>
  <c r="B476" i="4"/>
  <c r="C476" i="4" s="1"/>
  <c r="D475" i="4"/>
  <c r="E475" i="4" s="1"/>
  <c r="B475" i="4"/>
  <c r="C475" i="4" s="1"/>
  <c r="D474" i="4"/>
  <c r="E474" i="4" s="1"/>
  <c r="B474" i="4"/>
  <c r="C474" i="4" s="1"/>
  <c r="D473" i="4"/>
  <c r="E473" i="4" s="1"/>
  <c r="B473" i="4"/>
  <c r="C473" i="4" s="1"/>
  <c r="D472" i="4"/>
  <c r="E472" i="4" s="1"/>
  <c r="B472" i="4"/>
  <c r="C472" i="4" s="1"/>
  <c r="D471" i="4"/>
  <c r="E471" i="4" s="1"/>
  <c r="B471" i="4"/>
  <c r="C471" i="4" s="1"/>
  <c r="D470" i="4"/>
  <c r="E470" i="4" s="1"/>
  <c r="B470" i="4"/>
  <c r="C470" i="4" s="1"/>
  <c r="D469" i="4"/>
  <c r="E469" i="4" s="1"/>
  <c r="B469" i="4"/>
  <c r="C469" i="4" s="1"/>
  <c r="D468" i="4"/>
  <c r="E468" i="4" s="1"/>
  <c r="B468" i="4"/>
  <c r="C468" i="4" s="1"/>
  <c r="D467" i="4"/>
  <c r="E467" i="4" s="1"/>
  <c r="B467" i="4"/>
  <c r="C467" i="4" s="1"/>
  <c r="D466" i="4"/>
  <c r="E466" i="4" s="1"/>
  <c r="B466" i="4"/>
  <c r="C466" i="4" s="1"/>
  <c r="D465" i="4"/>
  <c r="E465" i="4" s="1"/>
  <c r="B465" i="4"/>
  <c r="C465" i="4" s="1"/>
  <c r="D464" i="4"/>
  <c r="E464" i="4" s="1"/>
  <c r="B464" i="4"/>
  <c r="C464" i="4" s="1"/>
  <c r="D463" i="4"/>
  <c r="E463" i="4" s="1"/>
  <c r="B463" i="4"/>
  <c r="C463" i="4" s="1"/>
  <c r="D462" i="4"/>
  <c r="E462" i="4" s="1"/>
  <c r="B462" i="4"/>
  <c r="C462" i="4" s="1"/>
  <c r="D461" i="4"/>
  <c r="E461" i="4" s="1"/>
  <c r="B461" i="4"/>
  <c r="C461" i="4" s="1"/>
  <c r="D460" i="4"/>
  <c r="E460" i="4" s="1"/>
  <c r="B460" i="4"/>
  <c r="C460" i="4" s="1"/>
  <c r="D459" i="4"/>
  <c r="E459" i="4" s="1"/>
  <c r="B459" i="4"/>
  <c r="C459" i="4" s="1"/>
  <c r="D458" i="4"/>
  <c r="E458" i="4" s="1"/>
  <c r="B458" i="4"/>
  <c r="C458" i="4" s="1"/>
  <c r="D457" i="4"/>
  <c r="E457" i="4" s="1"/>
  <c r="B457" i="4"/>
  <c r="C457" i="4" s="1"/>
  <c r="D456" i="4"/>
  <c r="E456" i="4" s="1"/>
  <c r="B456" i="4"/>
  <c r="C456" i="4" s="1"/>
  <c r="D455" i="4"/>
  <c r="E455" i="4" s="1"/>
  <c r="B455" i="4"/>
  <c r="C455" i="4" s="1"/>
  <c r="D454" i="4"/>
  <c r="E454" i="4" s="1"/>
  <c r="B454" i="4"/>
  <c r="C454" i="4" s="1"/>
  <c r="D453" i="4"/>
  <c r="E453" i="4" s="1"/>
  <c r="B453" i="4"/>
  <c r="C453" i="4" s="1"/>
  <c r="D452" i="4"/>
  <c r="E452" i="4" s="1"/>
  <c r="B452" i="4"/>
  <c r="C452" i="4" s="1"/>
  <c r="D451" i="4"/>
  <c r="E451" i="4" s="1"/>
  <c r="B451" i="4"/>
  <c r="C451" i="4" s="1"/>
  <c r="D450" i="4"/>
  <c r="E450" i="4" s="1"/>
  <c r="B450" i="4"/>
  <c r="C450" i="4" s="1"/>
  <c r="D449" i="4"/>
  <c r="E449" i="4" s="1"/>
  <c r="B449" i="4"/>
  <c r="C449" i="4" s="1"/>
  <c r="D448" i="4"/>
  <c r="E448" i="4" s="1"/>
  <c r="B448" i="4"/>
  <c r="C448" i="4" s="1"/>
  <c r="D447" i="4"/>
  <c r="E447" i="4" s="1"/>
  <c r="B447" i="4"/>
  <c r="C447" i="4" s="1"/>
  <c r="D446" i="4"/>
  <c r="E446" i="4" s="1"/>
  <c r="B446" i="4"/>
  <c r="C446" i="4" s="1"/>
  <c r="D445" i="4"/>
  <c r="E445" i="4" s="1"/>
  <c r="B445" i="4"/>
  <c r="C445" i="4" s="1"/>
  <c r="D444" i="4"/>
  <c r="E444" i="4" s="1"/>
  <c r="B444" i="4"/>
  <c r="C444" i="4" s="1"/>
  <c r="D443" i="4"/>
  <c r="E443" i="4" s="1"/>
  <c r="B443" i="4"/>
  <c r="C443" i="4" s="1"/>
  <c r="D442" i="4"/>
  <c r="E442" i="4" s="1"/>
  <c r="B442" i="4"/>
  <c r="C442" i="4" s="1"/>
  <c r="D441" i="4"/>
  <c r="E441" i="4" s="1"/>
  <c r="B441" i="4"/>
  <c r="C441" i="4" s="1"/>
  <c r="D440" i="4"/>
  <c r="E440" i="4" s="1"/>
  <c r="B440" i="4"/>
  <c r="C440" i="4" s="1"/>
  <c r="D439" i="4"/>
  <c r="E439" i="4" s="1"/>
  <c r="B439" i="4"/>
  <c r="C439" i="4" s="1"/>
  <c r="D438" i="4"/>
  <c r="E438" i="4" s="1"/>
  <c r="B438" i="4"/>
  <c r="C438" i="4" s="1"/>
  <c r="D437" i="4"/>
  <c r="E437" i="4" s="1"/>
  <c r="B437" i="4"/>
  <c r="C437" i="4" s="1"/>
  <c r="D436" i="4"/>
  <c r="E436" i="4" s="1"/>
  <c r="B436" i="4"/>
  <c r="C436" i="4" s="1"/>
  <c r="D435" i="4"/>
  <c r="E435" i="4" s="1"/>
  <c r="B435" i="4"/>
  <c r="C435" i="4" s="1"/>
  <c r="D434" i="4"/>
  <c r="E434" i="4" s="1"/>
  <c r="B434" i="4"/>
  <c r="C434" i="4" s="1"/>
  <c r="D433" i="4"/>
  <c r="E433" i="4" s="1"/>
  <c r="B433" i="4"/>
  <c r="C433" i="4" s="1"/>
  <c r="D432" i="4"/>
  <c r="E432" i="4" s="1"/>
  <c r="B432" i="4"/>
  <c r="C432" i="4" s="1"/>
  <c r="D431" i="4"/>
  <c r="E431" i="4" s="1"/>
  <c r="B431" i="4"/>
  <c r="C431" i="4" s="1"/>
  <c r="D430" i="4"/>
  <c r="E430" i="4" s="1"/>
  <c r="B430" i="4"/>
  <c r="C430" i="4" s="1"/>
  <c r="D429" i="4"/>
  <c r="E429" i="4" s="1"/>
  <c r="B429" i="4"/>
  <c r="C429" i="4" s="1"/>
  <c r="D428" i="4"/>
  <c r="E428" i="4" s="1"/>
  <c r="B428" i="4"/>
  <c r="C428" i="4" s="1"/>
  <c r="D427" i="4"/>
  <c r="E427" i="4" s="1"/>
  <c r="B427" i="4"/>
  <c r="C427" i="4" s="1"/>
  <c r="D426" i="4"/>
  <c r="E426" i="4" s="1"/>
  <c r="B426" i="4"/>
  <c r="C426" i="4" s="1"/>
  <c r="D425" i="4"/>
  <c r="E425" i="4" s="1"/>
  <c r="B425" i="4"/>
  <c r="C425" i="4" s="1"/>
  <c r="D424" i="4"/>
  <c r="E424" i="4" s="1"/>
  <c r="B424" i="4"/>
  <c r="C424" i="4" s="1"/>
  <c r="D423" i="4"/>
  <c r="E423" i="4" s="1"/>
  <c r="B423" i="4"/>
  <c r="C423" i="4" s="1"/>
  <c r="D422" i="4"/>
  <c r="E422" i="4" s="1"/>
  <c r="B422" i="4"/>
  <c r="C422" i="4" s="1"/>
  <c r="D421" i="4"/>
  <c r="E421" i="4" s="1"/>
  <c r="B421" i="4"/>
  <c r="C421" i="4" s="1"/>
  <c r="D420" i="4"/>
  <c r="E420" i="4" s="1"/>
  <c r="B420" i="4"/>
  <c r="C420" i="4" s="1"/>
  <c r="D419" i="4"/>
  <c r="E419" i="4" s="1"/>
  <c r="B419" i="4"/>
  <c r="C419" i="4" s="1"/>
  <c r="D418" i="4"/>
  <c r="E418" i="4" s="1"/>
  <c r="B418" i="4"/>
  <c r="C418" i="4" s="1"/>
  <c r="D417" i="4"/>
  <c r="E417" i="4" s="1"/>
  <c r="B417" i="4"/>
  <c r="C417" i="4" s="1"/>
  <c r="D416" i="4"/>
  <c r="E416" i="4" s="1"/>
  <c r="B416" i="4"/>
  <c r="C416" i="4" s="1"/>
  <c r="D415" i="4"/>
  <c r="E415" i="4" s="1"/>
  <c r="B415" i="4"/>
  <c r="C415" i="4" s="1"/>
  <c r="D414" i="4"/>
  <c r="E414" i="4" s="1"/>
  <c r="B414" i="4"/>
  <c r="C414" i="4" s="1"/>
  <c r="D413" i="4"/>
  <c r="E413" i="4" s="1"/>
  <c r="B413" i="4"/>
  <c r="C413" i="4" s="1"/>
  <c r="D412" i="4"/>
  <c r="E412" i="4" s="1"/>
  <c r="B412" i="4"/>
  <c r="C412" i="4" s="1"/>
  <c r="D411" i="4"/>
  <c r="E411" i="4" s="1"/>
  <c r="B411" i="4"/>
  <c r="C411" i="4" s="1"/>
  <c r="D410" i="4"/>
  <c r="E410" i="4" s="1"/>
  <c r="B410" i="4"/>
  <c r="C410" i="4" s="1"/>
  <c r="D409" i="4"/>
  <c r="E409" i="4" s="1"/>
  <c r="B409" i="4"/>
  <c r="C409" i="4" s="1"/>
  <c r="D408" i="4"/>
  <c r="E408" i="4" s="1"/>
  <c r="B408" i="4"/>
  <c r="C408" i="4" s="1"/>
  <c r="D407" i="4"/>
  <c r="E407" i="4" s="1"/>
  <c r="B407" i="4"/>
  <c r="C407" i="4" s="1"/>
  <c r="D406" i="4"/>
  <c r="E406" i="4" s="1"/>
  <c r="B406" i="4"/>
  <c r="C406" i="4" s="1"/>
  <c r="D405" i="4"/>
  <c r="E405" i="4" s="1"/>
  <c r="B405" i="4"/>
  <c r="C405" i="4" s="1"/>
  <c r="D404" i="4"/>
  <c r="E404" i="4" s="1"/>
  <c r="B404" i="4"/>
  <c r="C404" i="4" s="1"/>
  <c r="D403" i="4"/>
  <c r="E403" i="4" s="1"/>
  <c r="B403" i="4"/>
  <c r="C403" i="4" s="1"/>
  <c r="D402" i="4"/>
  <c r="E402" i="4" s="1"/>
  <c r="B402" i="4"/>
  <c r="C402" i="4" s="1"/>
  <c r="D401" i="4"/>
  <c r="E401" i="4" s="1"/>
  <c r="B401" i="4"/>
  <c r="C401" i="4" s="1"/>
  <c r="D400" i="4"/>
  <c r="E400" i="4" s="1"/>
  <c r="B400" i="4"/>
  <c r="C400" i="4" s="1"/>
  <c r="D399" i="4"/>
  <c r="E399" i="4" s="1"/>
  <c r="B399" i="4"/>
  <c r="C399" i="4" s="1"/>
  <c r="D398" i="4"/>
  <c r="E398" i="4" s="1"/>
  <c r="B398" i="4"/>
  <c r="C398" i="4" s="1"/>
  <c r="D397" i="4"/>
  <c r="E397" i="4" s="1"/>
  <c r="B397" i="4"/>
  <c r="C397" i="4" s="1"/>
  <c r="D396" i="4"/>
  <c r="E396" i="4" s="1"/>
  <c r="B396" i="4"/>
  <c r="C396" i="4" s="1"/>
  <c r="D395" i="4"/>
  <c r="E395" i="4" s="1"/>
  <c r="B395" i="4"/>
  <c r="C395" i="4" s="1"/>
  <c r="D394" i="4"/>
  <c r="E394" i="4" s="1"/>
  <c r="B394" i="4"/>
  <c r="C394" i="4" s="1"/>
  <c r="D393" i="4"/>
  <c r="E393" i="4" s="1"/>
  <c r="B393" i="4"/>
  <c r="C393" i="4" s="1"/>
  <c r="D392" i="4"/>
  <c r="E392" i="4" s="1"/>
  <c r="B392" i="4"/>
  <c r="C392" i="4" s="1"/>
  <c r="D391" i="4"/>
  <c r="E391" i="4" s="1"/>
  <c r="B391" i="4"/>
  <c r="C391" i="4" s="1"/>
  <c r="D390" i="4"/>
  <c r="E390" i="4" s="1"/>
  <c r="B390" i="4"/>
  <c r="C390" i="4" s="1"/>
  <c r="D389" i="4"/>
  <c r="E389" i="4" s="1"/>
  <c r="B389" i="4"/>
  <c r="C389" i="4" s="1"/>
  <c r="D388" i="4"/>
  <c r="E388" i="4" s="1"/>
  <c r="B388" i="4"/>
  <c r="C388" i="4" s="1"/>
  <c r="D387" i="4"/>
  <c r="E387" i="4" s="1"/>
  <c r="B387" i="4"/>
  <c r="C387" i="4" s="1"/>
  <c r="D386" i="4"/>
  <c r="E386" i="4" s="1"/>
  <c r="B386" i="4"/>
  <c r="C386" i="4" s="1"/>
  <c r="D385" i="4"/>
  <c r="E385" i="4" s="1"/>
  <c r="B385" i="4"/>
  <c r="C385" i="4" s="1"/>
  <c r="D384" i="4"/>
  <c r="E384" i="4" s="1"/>
  <c r="B384" i="4"/>
  <c r="C384" i="4" s="1"/>
  <c r="D383" i="4"/>
  <c r="E383" i="4" s="1"/>
  <c r="B383" i="4"/>
  <c r="C383" i="4" s="1"/>
  <c r="D382" i="4"/>
  <c r="E382" i="4" s="1"/>
  <c r="B382" i="4"/>
  <c r="C382" i="4" s="1"/>
  <c r="D381" i="4"/>
  <c r="E381" i="4" s="1"/>
  <c r="B381" i="4"/>
  <c r="C381" i="4" s="1"/>
  <c r="D380" i="4"/>
  <c r="E380" i="4" s="1"/>
  <c r="B380" i="4"/>
  <c r="C380" i="4" s="1"/>
  <c r="D379" i="4"/>
  <c r="E379" i="4" s="1"/>
  <c r="B379" i="4"/>
  <c r="C379" i="4" s="1"/>
  <c r="D378" i="4"/>
  <c r="E378" i="4" s="1"/>
  <c r="B378" i="4"/>
  <c r="C378" i="4" s="1"/>
  <c r="D377" i="4"/>
  <c r="E377" i="4" s="1"/>
  <c r="B377" i="4"/>
  <c r="C377" i="4" s="1"/>
  <c r="D376" i="4"/>
  <c r="E376" i="4" s="1"/>
  <c r="B376" i="4"/>
  <c r="C376" i="4" s="1"/>
  <c r="D375" i="4"/>
  <c r="E375" i="4" s="1"/>
  <c r="B375" i="4"/>
  <c r="C375" i="4" s="1"/>
  <c r="D374" i="4"/>
  <c r="E374" i="4" s="1"/>
  <c r="B374" i="4"/>
  <c r="C374" i="4" s="1"/>
  <c r="D373" i="4"/>
  <c r="E373" i="4" s="1"/>
  <c r="B373" i="4"/>
  <c r="C373" i="4" s="1"/>
  <c r="D372" i="4"/>
  <c r="E372" i="4" s="1"/>
  <c r="B372" i="4"/>
  <c r="C372" i="4" s="1"/>
  <c r="D371" i="4"/>
  <c r="E371" i="4" s="1"/>
  <c r="B371" i="4"/>
  <c r="C371" i="4" s="1"/>
  <c r="D370" i="4"/>
  <c r="E370" i="4" s="1"/>
  <c r="B370" i="4"/>
  <c r="C370" i="4" s="1"/>
  <c r="D369" i="4"/>
  <c r="E369" i="4" s="1"/>
  <c r="B369" i="4"/>
  <c r="C369" i="4" s="1"/>
  <c r="D368" i="4"/>
  <c r="E368" i="4" s="1"/>
  <c r="B368" i="4"/>
  <c r="C368" i="4" s="1"/>
  <c r="D367" i="4"/>
  <c r="E367" i="4" s="1"/>
  <c r="B367" i="4"/>
  <c r="C367" i="4" s="1"/>
  <c r="D366" i="4"/>
  <c r="E366" i="4" s="1"/>
  <c r="B366" i="4"/>
  <c r="C366" i="4" s="1"/>
  <c r="D365" i="4"/>
  <c r="E365" i="4" s="1"/>
  <c r="B365" i="4"/>
  <c r="C365" i="4" s="1"/>
  <c r="D364" i="4"/>
  <c r="E364" i="4" s="1"/>
  <c r="B364" i="4"/>
  <c r="C364" i="4" s="1"/>
  <c r="D363" i="4"/>
  <c r="E363" i="4" s="1"/>
  <c r="B363" i="4"/>
  <c r="C363" i="4" s="1"/>
  <c r="D362" i="4"/>
  <c r="E362" i="4" s="1"/>
  <c r="B362" i="4"/>
  <c r="C362" i="4" s="1"/>
  <c r="D361" i="4"/>
  <c r="E361" i="4" s="1"/>
  <c r="B361" i="4"/>
  <c r="C361" i="4" s="1"/>
  <c r="D360" i="4"/>
  <c r="E360" i="4" s="1"/>
  <c r="B360" i="4"/>
  <c r="C360" i="4" s="1"/>
  <c r="D359" i="4"/>
  <c r="E359" i="4" s="1"/>
  <c r="B359" i="4"/>
  <c r="C359" i="4" s="1"/>
  <c r="D358" i="4"/>
  <c r="E358" i="4" s="1"/>
  <c r="B358" i="4"/>
  <c r="C358" i="4" s="1"/>
  <c r="D357" i="4"/>
  <c r="E357" i="4" s="1"/>
  <c r="B357" i="4"/>
  <c r="C357" i="4" s="1"/>
  <c r="D356" i="4"/>
  <c r="E356" i="4" s="1"/>
  <c r="B356" i="4"/>
  <c r="C356" i="4" s="1"/>
  <c r="D355" i="4"/>
  <c r="E355" i="4" s="1"/>
  <c r="B355" i="4"/>
  <c r="C355" i="4" s="1"/>
  <c r="D354" i="4"/>
  <c r="E354" i="4" s="1"/>
  <c r="B354" i="4"/>
  <c r="C354" i="4" s="1"/>
  <c r="D353" i="4"/>
  <c r="E353" i="4" s="1"/>
  <c r="B353" i="4"/>
  <c r="C353" i="4" s="1"/>
  <c r="D352" i="4"/>
  <c r="E352" i="4" s="1"/>
  <c r="B352" i="4"/>
  <c r="C352" i="4" s="1"/>
  <c r="D351" i="4"/>
  <c r="E351" i="4" s="1"/>
  <c r="B351" i="4"/>
  <c r="C351" i="4" s="1"/>
  <c r="D350" i="4"/>
  <c r="E350" i="4" s="1"/>
  <c r="B350" i="4"/>
  <c r="C350" i="4" s="1"/>
  <c r="D349" i="4"/>
  <c r="E349" i="4" s="1"/>
  <c r="B349" i="4"/>
  <c r="C349" i="4" s="1"/>
  <c r="D348" i="4"/>
  <c r="E348" i="4" s="1"/>
  <c r="B348" i="4"/>
  <c r="C348" i="4" s="1"/>
  <c r="D347" i="4"/>
  <c r="E347" i="4" s="1"/>
  <c r="B347" i="4"/>
  <c r="C347" i="4" s="1"/>
  <c r="D346" i="4"/>
  <c r="E346" i="4" s="1"/>
  <c r="B346" i="4"/>
  <c r="C346" i="4" s="1"/>
  <c r="D345" i="4"/>
  <c r="E345" i="4" s="1"/>
  <c r="B345" i="4"/>
  <c r="C345" i="4" s="1"/>
  <c r="D344" i="4"/>
  <c r="E344" i="4" s="1"/>
  <c r="B344" i="4"/>
  <c r="C344" i="4" s="1"/>
  <c r="D343" i="4"/>
  <c r="E343" i="4" s="1"/>
  <c r="B343" i="4"/>
  <c r="C343" i="4" s="1"/>
  <c r="D342" i="4"/>
  <c r="E342" i="4" s="1"/>
  <c r="B342" i="4"/>
  <c r="C342" i="4" s="1"/>
  <c r="D341" i="4"/>
  <c r="E341" i="4" s="1"/>
  <c r="B341" i="4"/>
  <c r="C341" i="4" s="1"/>
  <c r="D340" i="4"/>
  <c r="E340" i="4" s="1"/>
  <c r="B340" i="4"/>
  <c r="C340" i="4" s="1"/>
  <c r="D339" i="4"/>
  <c r="E339" i="4" s="1"/>
  <c r="B339" i="4"/>
  <c r="C339" i="4" s="1"/>
  <c r="D338" i="4"/>
  <c r="E338" i="4" s="1"/>
  <c r="B338" i="4"/>
  <c r="C338" i="4" s="1"/>
  <c r="D337" i="4"/>
  <c r="E337" i="4" s="1"/>
  <c r="B337" i="4"/>
  <c r="C337" i="4" s="1"/>
  <c r="D336" i="4"/>
  <c r="E336" i="4" s="1"/>
  <c r="B336" i="4"/>
  <c r="C336" i="4" s="1"/>
  <c r="D335" i="4"/>
  <c r="E335" i="4" s="1"/>
  <c r="B335" i="4"/>
  <c r="C335" i="4" s="1"/>
  <c r="D334" i="4"/>
  <c r="E334" i="4" s="1"/>
  <c r="B334" i="4"/>
  <c r="C334" i="4" s="1"/>
  <c r="D333" i="4"/>
  <c r="E333" i="4" s="1"/>
  <c r="B333" i="4"/>
  <c r="C333" i="4" s="1"/>
  <c r="D332" i="4"/>
  <c r="E332" i="4" s="1"/>
  <c r="B332" i="4"/>
  <c r="C332" i="4" s="1"/>
  <c r="D331" i="4"/>
  <c r="E331" i="4" s="1"/>
  <c r="B331" i="4"/>
  <c r="C331" i="4" s="1"/>
  <c r="D330" i="4"/>
  <c r="E330" i="4" s="1"/>
  <c r="B330" i="4"/>
  <c r="C330" i="4" s="1"/>
  <c r="D329" i="4"/>
  <c r="E329" i="4" s="1"/>
  <c r="B329" i="4"/>
  <c r="C329" i="4" s="1"/>
  <c r="D328" i="4"/>
  <c r="E328" i="4" s="1"/>
  <c r="B328" i="4"/>
  <c r="C328" i="4" s="1"/>
  <c r="D327" i="4"/>
  <c r="E327" i="4" s="1"/>
  <c r="B327" i="4"/>
  <c r="C327" i="4" s="1"/>
  <c r="D326" i="4"/>
  <c r="E326" i="4" s="1"/>
  <c r="B326" i="4"/>
  <c r="C326" i="4" s="1"/>
  <c r="D325" i="4"/>
  <c r="E325" i="4" s="1"/>
  <c r="B325" i="4"/>
  <c r="C325" i="4" s="1"/>
  <c r="D324" i="4"/>
  <c r="E324" i="4" s="1"/>
  <c r="B324" i="4"/>
  <c r="C324" i="4" s="1"/>
  <c r="D323" i="4"/>
  <c r="E323" i="4" s="1"/>
  <c r="B323" i="4"/>
  <c r="C323" i="4" s="1"/>
  <c r="D322" i="4"/>
  <c r="E322" i="4" s="1"/>
  <c r="B322" i="4"/>
  <c r="C322" i="4" s="1"/>
  <c r="D321" i="4"/>
  <c r="E321" i="4" s="1"/>
  <c r="B321" i="4"/>
  <c r="C321" i="4" s="1"/>
  <c r="D320" i="4"/>
  <c r="E320" i="4" s="1"/>
  <c r="B320" i="4"/>
  <c r="C320" i="4" s="1"/>
  <c r="D319" i="4"/>
  <c r="E319" i="4" s="1"/>
  <c r="B319" i="4"/>
  <c r="C319" i="4" s="1"/>
  <c r="D318" i="4"/>
  <c r="E318" i="4" s="1"/>
  <c r="B318" i="4"/>
  <c r="C318" i="4" s="1"/>
  <c r="D317" i="4"/>
  <c r="E317" i="4" s="1"/>
  <c r="B317" i="4"/>
  <c r="C317" i="4" s="1"/>
  <c r="D316" i="4"/>
  <c r="E316" i="4" s="1"/>
  <c r="B316" i="4"/>
  <c r="C316" i="4" s="1"/>
  <c r="D315" i="4"/>
  <c r="E315" i="4" s="1"/>
  <c r="B315" i="4"/>
  <c r="C315" i="4" s="1"/>
  <c r="D314" i="4"/>
  <c r="E314" i="4" s="1"/>
  <c r="B314" i="4"/>
  <c r="C314" i="4" s="1"/>
  <c r="D313" i="4"/>
  <c r="E313" i="4" s="1"/>
  <c r="B313" i="4"/>
  <c r="C313" i="4" s="1"/>
  <c r="D312" i="4"/>
  <c r="E312" i="4" s="1"/>
  <c r="B312" i="4"/>
  <c r="C312" i="4" s="1"/>
  <c r="D311" i="4"/>
  <c r="E311" i="4" s="1"/>
  <c r="B311" i="4"/>
  <c r="C311" i="4" s="1"/>
  <c r="D310" i="4"/>
  <c r="E310" i="4" s="1"/>
  <c r="B310" i="4"/>
  <c r="C310" i="4" s="1"/>
  <c r="D309" i="4"/>
  <c r="E309" i="4" s="1"/>
  <c r="B309" i="4"/>
  <c r="C309" i="4" s="1"/>
  <c r="D308" i="4"/>
  <c r="E308" i="4" s="1"/>
  <c r="B308" i="4"/>
  <c r="C308" i="4" s="1"/>
  <c r="D307" i="4"/>
  <c r="E307" i="4" s="1"/>
  <c r="B307" i="4"/>
  <c r="C307" i="4" s="1"/>
  <c r="D306" i="4"/>
  <c r="E306" i="4" s="1"/>
  <c r="B306" i="4"/>
  <c r="C306" i="4" s="1"/>
  <c r="D305" i="4"/>
  <c r="E305" i="4" s="1"/>
  <c r="B305" i="4"/>
  <c r="C305" i="4" s="1"/>
  <c r="D304" i="4"/>
  <c r="E304" i="4" s="1"/>
  <c r="B304" i="4"/>
  <c r="C304" i="4" s="1"/>
  <c r="D303" i="4"/>
  <c r="E303" i="4" s="1"/>
  <c r="B303" i="4"/>
  <c r="C303" i="4" s="1"/>
  <c r="D302" i="4"/>
  <c r="E302" i="4" s="1"/>
  <c r="B302" i="4"/>
  <c r="C302" i="4" s="1"/>
  <c r="D301" i="4"/>
  <c r="E301" i="4" s="1"/>
  <c r="B301" i="4"/>
  <c r="C301" i="4" s="1"/>
  <c r="D300" i="4"/>
  <c r="E300" i="4" s="1"/>
  <c r="B300" i="4"/>
  <c r="C300" i="4" s="1"/>
  <c r="D299" i="4"/>
  <c r="E299" i="4" s="1"/>
  <c r="B299" i="4"/>
  <c r="C299" i="4" s="1"/>
  <c r="D298" i="4"/>
  <c r="E298" i="4" s="1"/>
  <c r="B298" i="4"/>
  <c r="C298" i="4" s="1"/>
  <c r="D297" i="4"/>
  <c r="E297" i="4" s="1"/>
  <c r="B297" i="4"/>
  <c r="C297" i="4" s="1"/>
  <c r="D296" i="4"/>
  <c r="E296" i="4" s="1"/>
  <c r="B296" i="4"/>
  <c r="C296" i="4" s="1"/>
  <c r="D295" i="4"/>
  <c r="E295" i="4" s="1"/>
  <c r="B295" i="4"/>
  <c r="C295" i="4" s="1"/>
  <c r="D294" i="4"/>
  <c r="E294" i="4" s="1"/>
  <c r="B294" i="4"/>
  <c r="C294" i="4" s="1"/>
  <c r="D293" i="4"/>
  <c r="E293" i="4" s="1"/>
  <c r="B293" i="4"/>
  <c r="C293" i="4" s="1"/>
  <c r="D292" i="4"/>
  <c r="E292" i="4" s="1"/>
  <c r="B292" i="4"/>
  <c r="C292" i="4" s="1"/>
  <c r="D291" i="4"/>
  <c r="E291" i="4" s="1"/>
  <c r="B291" i="4"/>
  <c r="C291" i="4" s="1"/>
  <c r="D290" i="4"/>
  <c r="E290" i="4" s="1"/>
  <c r="B290" i="4"/>
  <c r="C290" i="4" s="1"/>
  <c r="D289" i="4"/>
  <c r="E289" i="4" s="1"/>
  <c r="B289" i="4"/>
  <c r="C289" i="4" s="1"/>
  <c r="D288" i="4"/>
  <c r="E288" i="4" s="1"/>
  <c r="B288" i="4"/>
  <c r="C288" i="4" s="1"/>
  <c r="D287" i="4"/>
  <c r="E287" i="4" s="1"/>
  <c r="B287" i="4"/>
  <c r="C287" i="4" s="1"/>
  <c r="D286" i="4"/>
  <c r="E286" i="4" s="1"/>
  <c r="B286" i="4"/>
  <c r="C286" i="4" s="1"/>
  <c r="D285" i="4"/>
  <c r="E285" i="4" s="1"/>
  <c r="B285" i="4"/>
  <c r="C285" i="4" s="1"/>
  <c r="D284" i="4"/>
  <c r="E284" i="4" s="1"/>
  <c r="B284" i="4"/>
  <c r="C284" i="4" s="1"/>
  <c r="D283" i="4"/>
  <c r="E283" i="4" s="1"/>
  <c r="B283" i="4"/>
  <c r="C283" i="4" s="1"/>
  <c r="D282" i="4"/>
  <c r="E282" i="4" s="1"/>
  <c r="B282" i="4"/>
  <c r="C282" i="4" s="1"/>
  <c r="D281" i="4"/>
  <c r="E281" i="4" s="1"/>
  <c r="B281" i="4"/>
  <c r="C281" i="4" s="1"/>
  <c r="D280" i="4"/>
  <c r="E280" i="4" s="1"/>
  <c r="B280" i="4"/>
  <c r="C280" i="4" s="1"/>
  <c r="D279" i="4"/>
  <c r="E279" i="4" s="1"/>
  <c r="B279" i="4"/>
  <c r="C279" i="4" s="1"/>
  <c r="D278" i="4"/>
  <c r="E278" i="4" s="1"/>
  <c r="B278" i="4"/>
  <c r="C278" i="4" s="1"/>
  <c r="D277" i="4"/>
  <c r="E277" i="4" s="1"/>
  <c r="B277" i="4"/>
  <c r="C277" i="4" s="1"/>
  <c r="D276" i="4"/>
  <c r="E276" i="4" s="1"/>
  <c r="B276" i="4"/>
  <c r="C276" i="4" s="1"/>
  <c r="D275" i="4"/>
  <c r="E275" i="4" s="1"/>
  <c r="B275" i="4"/>
  <c r="C275" i="4" s="1"/>
  <c r="D274" i="4"/>
  <c r="E274" i="4" s="1"/>
  <c r="B274" i="4"/>
  <c r="C274" i="4" s="1"/>
  <c r="D273" i="4"/>
  <c r="E273" i="4" s="1"/>
  <c r="B273" i="4"/>
  <c r="C273" i="4" s="1"/>
  <c r="D272" i="4"/>
  <c r="E272" i="4" s="1"/>
  <c r="B272" i="4"/>
  <c r="C272" i="4" s="1"/>
  <c r="D271" i="4"/>
  <c r="E271" i="4" s="1"/>
  <c r="B271" i="4"/>
  <c r="C271" i="4" s="1"/>
  <c r="D270" i="4"/>
  <c r="E270" i="4" s="1"/>
  <c r="B270" i="4"/>
  <c r="C270" i="4" s="1"/>
  <c r="D269" i="4"/>
  <c r="E269" i="4" s="1"/>
  <c r="B269" i="4"/>
  <c r="C269" i="4" s="1"/>
  <c r="D268" i="4"/>
  <c r="E268" i="4" s="1"/>
  <c r="B268" i="4"/>
  <c r="C268" i="4" s="1"/>
  <c r="D267" i="4"/>
  <c r="E267" i="4" s="1"/>
  <c r="B267" i="4"/>
  <c r="C267" i="4" s="1"/>
  <c r="D266" i="4"/>
  <c r="E266" i="4" s="1"/>
  <c r="B266" i="4"/>
  <c r="C266" i="4" s="1"/>
  <c r="D265" i="4"/>
  <c r="E265" i="4" s="1"/>
  <c r="B265" i="4"/>
  <c r="C265" i="4" s="1"/>
  <c r="D264" i="4"/>
  <c r="E264" i="4" s="1"/>
  <c r="B264" i="4"/>
  <c r="C264" i="4" s="1"/>
  <c r="D263" i="4"/>
  <c r="E263" i="4" s="1"/>
  <c r="B263" i="4"/>
  <c r="C263" i="4" s="1"/>
  <c r="D262" i="4"/>
  <c r="E262" i="4" s="1"/>
  <c r="B262" i="4"/>
  <c r="C262" i="4" s="1"/>
  <c r="D261" i="4"/>
  <c r="E261" i="4" s="1"/>
  <c r="B261" i="4"/>
  <c r="C261" i="4" s="1"/>
  <c r="D260" i="4"/>
  <c r="E260" i="4" s="1"/>
  <c r="B260" i="4"/>
  <c r="C260" i="4" s="1"/>
  <c r="D259" i="4"/>
  <c r="E259" i="4" s="1"/>
  <c r="B259" i="4"/>
  <c r="C259" i="4" s="1"/>
  <c r="D258" i="4"/>
  <c r="E258" i="4" s="1"/>
  <c r="B258" i="4"/>
  <c r="C258" i="4" s="1"/>
  <c r="D257" i="4"/>
  <c r="E257" i="4" s="1"/>
  <c r="B257" i="4"/>
  <c r="C257" i="4" s="1"/>
  <c r="D256" i="4"/>
  <c r="E256" i="4" s="1"/>
  <c r="B256" i="4"/>
  <c r="C256" i="4" s="1"/>
  <c r="D255" i="4"/>
  <c r="E255" i="4" s="1"/>
  <c r="B255" i="4"/>
  <c r="C255" i="4" s="1"/>
  <c r="D254" i="4"/>
  <c r="E254" i="4" s="1"/>
  <c r="B254" i="4"/>
  <c r="C254" i="4" s="1"/>
  <c r="D253" i="4"/>
  <c r="E253" i="4" s="1"/>
  <c r="B253" i="4"/>
  <c r="C253" i="4" s="1"/>
  <c r="D252" i="4"/>
  <c r="E252" i="4" s="1"/>
  <c r="B252" i="4"/>
  <c r="C252" i="4" s="1"/>
  <c r="D251" i="4"/>
  <c r="E251" i="4" s="1"/>
  <c r="B251" i="4"/>
  <c r="C251" i="4" s="1"/>
  <c r="D250" i="4"/>
  <c r="E250" i="4" s="1"/>
  <c r="B250" i="4"/>
  <c r="C250" i="4" s="1"/>
  <c r="D249" i="4"/>
  <c r="E249" i="4" s="1"/>
  <c r="B249" i="4"/>
  <c r="C249" i="4" s="1"/>
  <c r="D248" i="4"/>
  <c r="E248" i="4" s="1"/>
  <c r="B248" i="4"/>
  <c r="C248" i="4" s="1"/>
  <c r="D247" i="4"/>
  <c r="E247" i="4" s="1"/>
  <c r="B247" i="4"/>
  <c r="C247" i="4" s="1"/>
  <c r="D246" i="4"/>
  <c r="E246" i="4" s="1"/>
  <c r="B246" i="4"/>
  <c r="C246" i="4" s="1"/>
  <c r="D245" i="4"/>
  <c r="E245" i="4" s="1"/>
  <c r="B245" i="4"/>
  <c r="C245" i="4" s="1"/>
  <c r="D244" i="4"/>
  <c r="E244" i="4" s="1"/>
  <c r="B244" i="4"/>
  <c r="C244" i="4" s="1"/>
  <c r="D243" i="4"/>
  <c r="E243" i="4" s="1"/>
  <c r="B243" i="4"/>
  <c r="C243" i="4" s="1"/>
  <c r="D242" i="4"/>
  <c r="E242" i="4" s="1"/>
  <c r="B242" i="4"/>
  <c r="C242" i="4" s="1"/>
  <c r="D241" i="4"/>
  <c r="E241" i="4" s="1"/>
  <c r="B241" i="4"/>
  <c r="C241" i="4" s="1"/>
  <c r="D240" i="4"/>
  <c r="E240" i="4" s="1"/>
  <c r="B240" i="4"/>
  <c r="C240" i="4" s="1"/>
  <c r="D239" i="4"/>
  <c r="E239" i="4" s="1"/>
  <c r="B239" i="4"/>
  <c r="C239" i="4" s="1"/>
  <c r="D238" i="4"/>
  <c r="E238" i="4" s="1"/>
  <c r="B238" i="4"/>
  <c r="C238" i="4" s="1"/>
  <c r="D237" i="4"/>
  <c r="E237" i="4" s="1"/>
  <c r="B237" i="4"/>
  <c r="C237" i="4" s="1"/>
  <c r="D236" i="4"/>
  <c r="E236" i="4" s="1"/>
  <c r="B236" i="4"/>
  <c r="C236" i="4" s="1"/>
  <c r="D235" i="4"/>
  <c r="E235" i="4" s="1"/>
  <c r="B235" i="4"/>
  <c r="C235" i="4" s="1"/>
  <c r="D234" i="4"/>
  <c r="E234" i="4" s="1"/>
  <c r="B234" i="4"/>
  <c r="C234" i="4" s="1"/>
  <c r="D233" i="4"/>
  <c r="E233" i="4" s="1"/>
  <c r="B233" i="4"/>
  <c r="C233" i="4" s="1"/>
  <c r="D232" i="4"/>
  <c r="E232" i="4" s="1"/>
  <c r="B232" i="4"/>
  <c r="C232" i="4" s="1"/>
  <c r="D231" i="4"/>
  <c r="E231" i="4" s="1"/>
  <c r="B231" i="4"/>
  <c r="C231" i="4" s="1"/>
  <c r="D230" i="4"/>
  <c r="E230" i="4" s="1"/>
  <c r="B230" i="4"/>
  <c r="C230" i="4" s="1"/>
  <c r="D229" i="4"/>
  <c r="E229" i="4" s="1"/>
  <c r="B229" i="4"/>
  <c r="C229" i="4" s="1"/>
  <c r="D228" i="4"/>
  <c r="E228" i="4" s="1"/>
  <c r="B228" i="4"/>
  <c r="C228" i="4" s="1"/>
  <c r="D227" i="4"/>
  <c r="E227" i="4" s="1"/>
  <c r="B227" i="4"/>
  <c r="C227" i="4" s="1"/>
  <c r="D226" i="4"/>
  <c r="E226" i="4" s="1"/>
  <c r="B226" i="4"/>
  <c r="C226" i="4" s="1"/>
  <c r="D225" i="4"/>
  <c r="E225" i="4" s="1"/>
  <c r="B225" i="4"/>
  <c r="C225" i="4" s="1"/>
  <c r="D224" i="4"/>
  <c r="E224" i="4" s="1"/>
  <c r="B224" i="4"/>
  <c r="C224" i="4" s="1"/>
  <c r="D223" i="4"/>
  <c r="E223" i="4" s="1"/>
  <c r="B223" i="4"/>
  <c r="C223" i="4" s="1"/>
  <c r="D222" i="4"/>
  <c r="E222" i="4" s="1"/>
  <c r="B222" i="4"/>
  <c r="C222" i="4" s="1"/>
  <c r="D221" i="4"/>
  <c r="E221" i="4" s="1"/>
  <c r="B221" i="4"/>
  <c r="C221" i="4" s="1"/>
  <c r="D220" i="4"/>
  <c r="E220" i="4" s="1"/>
  <c r="B220" i="4"/>
  <c r="C220" i="4" s="1"/>
  <c r="D219" i="4"/>
  <c r="E219" i="4" s="1"/>
  <c r="B219" i="4"/>
  <c r="C219" i="4" s="1"/>
  <c r="D218" i="4"/>
  <c r="E218" i="4" s="1"/>
  <c r="B218" i="4"/>
  <c r="C218" i="4" s="1"/>
  <c r="D217" i="4"/>
  <c r="E217" i="4" s="1"/>
  <c r="B217" i="4"/>
  <c r="C217" i="4" s="1"/>
  <c r="D216" i="4"/>
  <c r="E216" i="4" s="1"/>
  <c r="B216" i="4"/>
  <c r="C216" i="4" s="1"/>
  <c r="D215" i="4"/>
  <c r="E215" i="4" s="1"/>
  <c r="B215" i="4"/>
  <c r="C215" i="4" s="1"/>
  <c r="D214" i="4"/>
  <c r="E214" i="4" s="1"/>
  <c r="B214" i="4"/>
  <c r="C214" i="4" s="1"/>
  <c r="D213" i="4"/>
  <c r="E213" i="4" s="1"/>
  <c r="B213" i="4"/>
  <c r="C213" i="4" s="1"/>
  <c r="D212" i="4"/>
  <c r="E212" i="4" s="1"/>
  <c r="B212" i="4"/>
  <c r="C212" i="4" s="1"/>
  <c r="D211" i="4"/>
  <c r="E211" i="4" s="1"/>
  <c r="B211" i="4"/>
  <c r="C211" i="4" s="1"/>
  <c r="D210" i="4"/>
  <c r="E210" i="4" s="1"/>
  <c r="B210" i="4"/>
  <c r="C210" i="4" s="1"/>
  <c r="D209" i="4"/>
  <c r="E209" i="4" s="1"/>
  <c r="B209" i="4"/>
  <c r="C209" i="4" s="1"/>
  <c r="D208" i="4"/>
  <c r="E208" i="4" s="1"/>
  <c r="B208" i="4"/>
  <c r="C208" i="4" s="1"/>
  <c r="D207" i="4"/>
  <c r="E207" i="4" s="1"/>
  <c r="B207" i="4"/>
  <c r="C207" i="4" s="1"/>
  <c r="D206" i="4"/>
  <c r="E206" i="4" s="1"/>
  <c r="B206" i="4"/>
  <c r="C206" i="4" s="1"/>
  <c r="D205" i="4"/>
  <c r="E205" i="4" s="1"/>
  <c r="B205" i="4"/>
  <c r="C205" i="4" s="1"/>
  <c r="D204" i="4"/>
  <c r="E204" i="4" s="1"/>
  <c r="B204" i="4"/>
  <c r="C204" i="4" s="1"/>
  <c r="D203" i="4"/>
  <c r="E203" i="4" s="1"/>
  <c r="B203" i="4"/>
  <c r="C203" i="4" s="1"/>
  <c r="D202" i="4"/>
  <c r="E202" i="4" s="1"/>
  <c r="B202" i="4"/>
  <c r="C202" i="4" s="1"/>
  <c r="D201" i="4"/>
  <c r="E201" i="4" s="1"/>
  <c r="B201" i="4"/>
  <c r="C201" i="4" s="1"/>
  <c r="D200" i="4"/>
  <c r="E200" i="4" s="1"/>
  <c r="B200" i="4"/>
  <c r="C200" i="4" s="1"/>
  <c r="D199" i="4"/>
  <c r="E199" i="4" s="1"/>
  <c r="B199" i="4"/>
  <c r="C199" i="4" s="1"/>
  <c r="D198" i="4"/>
  <c r="E198" i="4" s="1"/>
  <c r="B198" i="4"/>
  <c r="C198" i="4" s="1"/>
  <c r="D197" i="4"/>
  <c r="E197" i="4" s="1"/>
  <c r="B197" i="4"/>
  <c r="C197" i="4" s="1"/>
  <c r="D196" i="4"/>
  <c r="E196" i="4" s="1"/>
  <c r="B196" i="4"/>
  <c r="C196" i="4" s="1"/>
  <c r="D195" i="4"/>
  <c r="E195" i="4" s="1"/>
  <c r="B195" i="4"/>
  <c r="C195" i="4" s="1"/>
  <c r="D194" i="4"/>
  <c r="E194" i="4" s="1"/>
  <c r="B194" i="4"/>
  <c r="C194" i="4" s="1"/>
  <c r="D193" i="4"/>
  <c r="E193" i="4" s="1"/>
  <c r="B193" i="4"/>
  <c r="C193" i="4" s="1"/>
  <c r="D192" i="4"/>
  <c r="E192" i="4" s="1"/>
  <c r="B192" i="4"/>
  <c r="C192" i="4" s="1"/>
  <c r="D191" i="4"/>
  <c r="E191" i="4" s="1"/>
  <c r="B191" i="4"/>
  <c r="C191" i="4" s="1"/>
  <c r="D190" i="4"/>
  <c r="E190" i="4" s="1"/>
  <c r="B190" i="4"/>
  <c r="C190" i="4" s="1"/>
  <c r="D189" i="4"/>
  <c r="E189" i="4" s="1"/>
  <c r="B189" i="4"/>
  <c r="C189" i="4" s="1"/>
  <c r="D188" i="4"/>
  <c r="E188" i="4" s="1"/>
  <c r="B188" i="4"/>
  <c r="C188" i="4" s="1"/>
  <c r="D187" i="4"/>
  <c r="E187" i="4" s="1"/>
  <c r="B187" i="4"/>
  <c r="C187" i="4" s="1"/>
  <c r="D186" i="4"/>
  <c r="E186" i="4" s="1"/>
  <c r="B186" i="4"/>
  <c r="C186" i="4" s="1"/>
  <c r="D185" i="4"/>
  <c r="E185" i="4" s="1"/>
  <c r="B185" i="4"/>
  <c r="C185" i="4" s="1"/>
  <c r="D184" i="4"/>
  <c r="E184" i="4" s="1"/>
  <c r="B184" i="4"/>
  <c r="C184" i="4" s="1"/>
  <c r="D183" i="4"/>
  <c r="E183" i="4" s="1"/>
  <c r="B183" i="4"/>
  <c r="C183" i="4" s="1"/>
  <c r="D182" i="4"/>
  <c r="E182" i="4" s="1"/>
  <c r="B182" i="4"/>
  <c r="C182" i="4" s="1"/>
  <c r="D181" i="4"/>
  <c r="E181" i="4" s="1"/>
  <c r="B181" i="4"/>
  <c r="C181" i="4" s="1"/>
  <c r="D180" i="4"/>
  <c r="E180" i="4" s="1"/>
  <c r="B180" i="4"/>
  <c r="C180" i="4" s="1"/>
  <c r="D179" i="4"/>
  <c r="E179" i="4" s="1"/>
  <c r="B179" i="4"/>
  <c r="C179" i="4" s="1"/>
  <c r="D178" i="4"/>
  <c r="E178" i="4" s="1"/>
  <c r="B178" i="4"/>
  <c r="C178" i="4" s="1"/>
  <c r="D177" i="4"/>
  <c r="E177" i="4" s="1"/>
  <c r="B177" i="4"/>
  <c r="C177" i="4" s="1"/>
  <c r="D176" i="4"/>
  <c r="E176" i="4" s="1"/>
  <c r="B176" i="4"/>
  <c r="C176" i="4" s="1"/>
  <c r="D175" i="4"/>
  <c r="E175" i="4" s="1"/>
  <c r="B175" i="4"/>
  <c r="C175" i="4" s="1"/>
  <c r="D174" i="4"/>
  <c r="E174" i="4" s="1"/>
  <c r="B174" i="4"/>
  <c r="C174" i="4" s="1"/>
  <c r="D173" i="4"/>
  <c r="E173" i="4" s="1"/>
  <c r="B173" i="4"/>
  <c r="C173" i="4" s="1"/>
  <c r="D172" i="4"/>
  <c r="E172" i="4" s="1"/>
  <c r="B172" i="4"/>
  <c r="C172" i="4" s="1"/>
  <c r="D171" i="4"/>
  <c r="E171" i="4" s="1"/>
  <c r="B171" i="4"/>
  <c r="C171" i="4" s="1"/>
  <c r="D170" i="4"/>
  <c r="E170" i="4" s="1"/>
  <c r="B170" i="4"/>
  <c r="C170" i="4" s="1"/>
  <c r="D169" i="4"/>
  <c r="E169" i="4" s="1"/>
  <c r="B169" i="4"/>
  <c r="C169" i="4" s="1"/>
  <c r="D168" i="4"/>
  <c r="E168" i="4" s="1"/>
  <c r="B168" i="4"/>
  <c r="C168" i="4" s="1"/>
  <c r="D167" i="4"/>
  <c r="E167" i="4" s="1"/>
  <c r="B167" i="4"/>
  <c r="C167" i="4" s="1"/>
  <c r="D166" i="4"/>
  <c r="E166" i="4" s="1"/>
  <c r="B166" i="4"/>
  <c r="C166" i="4" s="1"/>
  <c r="D165" i="4"/>
  <c r="E165" i="4" s="1"/>
  <c r="B165" i="4"/>
  <c r="C165" i="4" s="1"/>
  <c r="D164" i="4"/>
  <c r="E164" i="4" s="1"/>
  <c r="B164" i="4"/>
  <c r="C164" i="4" s="1"/>
  <c r="D163" i="4"/>
  <c r="E163" i="4" s="1"/>
  <c r="B163" i="4"/>
  <c r="C163" i="4" s="1"/>
  <c r="D162" i="4"/>
  <c r="E162" i="4" s="1"/>
  <c r="B162" i="4"/>
  <c r="C162" i="4" s="1"/>
  <c r="D161" i="4"/>
  <c r="E161" i="4" s="1"/>
  <c r="B161" i="4"/>
  <c r="C161" i="4" s="1"/>
  <c r="D160" i="4"/>
  <c r="E160" i="4" s="1"/>
  <c r="B160" i="4"/>
  <c r="C160" i="4" s="1"/>
  <c r="D159" i="4"/>
  <c r="E159" i="4" s="1"/>
  <c r="B159" i="4"/>
  <c r="C159" i="4" s="1"/>
  <c r="D158" i="4"/>
  <c r="E158" i="4" s="1"/>
  <c r="B158" i="4"/>
  <c r="C158" i="4" s="1"/>
  <c r="D157" i="4"/>
  <c r="E157" i="4" s="1"/>
  <c r="B157" i="4"/>
  <c r="C157" i="4" s="1"/>
  <c r="D156" i="4"/>
  <c r="E156" i="4" s="1"/>
  <c r="B156" i="4"/>
  <c r="C156" i="4" s="1"/>
  <c r="D155" i="4"/>
  <c r="E155" i="4" s="1"/>
  <c r="B155" i="4"/>
  <c r="C155" i="4" s="1"/>
  <c r="D154" i="4"/>
  <c r="E154" i="4" s="1"/>
  <c r="B154" i="4"/>
  <c r="C154" i="4" s="1"/>
  <c r="D153" i="4"/>
  <c r="E153" i="4" s="1"/>
  <c r="B153" i="4"/>
  <c r="C153" i="4" s="1"/>
  <c r="D152" i="4"/>
  <c r="E152" i="4" s="1"/>
  <c r="B152" i="4"/>
  <c r="C152" i="4" s="1"/>
  <c r="D151" i="4"/>
  <c r="E151" i="4" s="1"/>
  <c r="B151" i="4"/>
  <c r="C151" i="4" s="1"/>
  <c r="D150" i="4"/>
  <c r="E150" i="4" s="1"/>
  <c r="B150" i="4"/>
  <c r="C150" i="4" s="1"/>
  <c r="D149" i="4"/>
  <c r="E149" i="4" s="1"/>
  <c r="B149" i="4"/>
  <c r="C149" i="4" s="1"/>
  <c r="D148" i="4"/>
  <c r="E148" i="4" s="1"/>
  <c r="B148" i="4"/>
  <c r="C148" i="4" s="1"/>
  <c r="D147" i="4"/>
  <c r="E147" i="4" s="1"/>
  <c r="B147" i="4"/>
  <c r="C147" i="4" s="1"/>
  <c r="D146" i="4"/>
  <c r="E146" i="4" s="1"/>
  <c r="B146" i="4"/>
  <c r="C146" i="4" s="1"/>
  <c r="D145" i="4"/>
  <c r="E145" i="4" s="1"/>
  <c r="B145" i="4"/>
  <c r="C145" i="4" s="1"/>
  <c r="D144" i="4"/>
  <c r="E144" i="4" s="1"/>
  <c r="B144" i="4"/>
  <c r="C144" i="4" s="1"/>
  <c r="D143" i="4"/>
  <c r="E143" i="4" s="1"/>
  <c r="B143" i="4"/>
  <c r="C143" i="4" s="1"/>
  <c r="D142" i="4"/>
  <c r="E142" i="4" s="1"/>
  <c r="B142" i="4"/>
  <c r="C142" i="4" s="1"/>
  <c r="D141" i="4"/>
  <c r="E141" i="4" s="1"/>
  <c r="B141" i="4"/>
  <c r="C141" i="4" s="1"/>
  <c r="D140" i="4"/>
  <c r="E140" i="4" s="1"/>
  <c r="B140" i="4"/>
  <c r="C140" i="4" s="1"/>
  <c r="D139" i="4"/>
  <c r="E139" i="4" s="1"/>
  <c r="B139" i="4"/>
  <c r="C139" i="4" s="1"/>
  <c r="D138" i="4"/>
  <c r="E138" i="4" s="1"/>
  <c r="B138" i="4"/>
  <c r="C138" i="4" s="1"/>
  <c r="D137" i="4"/>
  <c r="E137" i="4" s="1"/>
  <c r="B137" i="4"/>
  <c r="C137" i="4" s="1"/>
  <c r="D136" i="4"/>
  <c r="E136" i="4" s="1"/>
  <c r="B136" i="4"/>
  <c r="C136" i="4" s="1"/>
  <c r="D135" i="4"/>
  <c r="E135" i="4" s="1"/>
  <c r="B135" i="4"/>
  <c r="C135" i="4" s="1"/>
  <c r="D134" i="4"/>
  <c r="E134" i="4" s="1"/>
  <c r="B134" i="4"/>
  <c r="C134" i="4" s="1"/>
  <c r="D133" i="4"/>
  <c r="E133" i="4" s="1"/>
  <c r="B133" i="4"/>
  <c r="C133" i="4" s="1"/>
  <c r="D132" i="4"/>
  <c r="E132" i="4" s="1"/>
  <c r="B132" i="4"/>
  <c r="C132" i="4" s="1"/>
  <c r="D131" i="4"/>
  <c r="E131" i="4" s="1"/>
  <c r="B131" i="4"/>
  <c r="C131" i="4" s="1"/>
  <c r="D130" i="4"/>
  <c r="E130" i="4" s="1"/>
  <c r="B130" i="4"/>
  <c r="C130" i="4" s="1"/>
  <c r="D129" i="4"/>
  <c r="E129" i="4" s="1"/>
  <c r="B129" i="4"/>
  <c r="C129" i="4" s="1"/>
  <c r="D128" i="4"/>
  <c r="E128" i="4" s="1"/>
  <c r="B128" i="4"/>
  <c r="C128" i="4" s="1"/>
  <c r="D127" i="4"/>
  <c r="E127" i="4" s="1"/>
  <c r="B127" i="4"/>
  <c r="C127" i="4" s="1"/>
  <c r="D126" i="4"/>
  <c r="E126" i="4" s="1"/>
  <c r="B126" i="4"/>
  <c r="C126" i="4" s="1"/>
  <c r="D125" i="4"/>
  <c r="E125" i="4" s="1"/>
  <c r="B125" i="4"/>
  <c r="C125" i="4" s="1"/>
  <c r="D124" i="4"/>
  <c r="E124" i="4" s="1"/>
  <c r="B124" i="4"/>
  <c r="C124" i="4" s="1"/>
  <c r="D123" i="4"/>
  <c r="E123" i="4" s="1"/>
  <c r="B123" i="4"/>
  <c r="C123" i="4" s="1"/>
  <c r="D122" i="4"/>
  <c r="E122" i="4" s="1"/>
  <c r="B122" i="4"/>
  <c r="C122" i="4" s="1"/>
  <c r="D121" i="4"/>
  <c r="E121" i="4" s="1"/>
  <c r="B121" i="4"/>
  <c r="C121" i="4" s="1"/>
  <c r="D120" i="4"/>
  <c r="E120" i="4" s="1"/>
  <c r="B120" i="4"/>
  <c r="C120" i="4" s="1"/>
  <c r="D119" i="4"/>
  <c r="E119" i="4" s="1"/>
  <c r="B119" i="4"/>
  <c r="C119" i="4" s="1"/>
  <c r="D118" i="4"/>
  <c r="E118" i="4" s="1"/>
  <c r="B118" i="4"/>
  <c r="C118" i="4" s="1"/>
  <c r="D117" i="4"/>
  <c r="E117" i="4" s="1"/>
  <c r="B117" i="4"/>
  <c r="C117" i="4" s="1"/>
  <c r="D116" i="4"/>
  <c r="E116" i="4" s="1"/>
  <c r="B116" i="4"/>
  <c r="C116" i="4" s="1"/>
  <c r="D115" i="4"/>
  <c r="E115" i="4" s="1"/>
  <c r="B115" i="4"/>
  <c r="C115" i="4" s="1"/>
  <c r="D114" i="4"/>
  <c r="E114" i="4" s="1"/>
  <c r="B114" i="4"/>
  <c r="C114" i="4" s="1"/>
  <c r="D113" i="4"/>
  <c r="E113" i="4" s="1"/>
  <c r="B113" i="4"/>
  <c r="C113" i="4" s="1"/>
  <c r="D112" i="4"/>
  <c r="E112" i="4" s="1"/>
  <c r="B112" i="4"/>
  <c r="C112" i="4" s="1"/>
  <c r="D111" i="4"/>
  <c r="E111" i="4" s="1"/>
  <c r="B111" i="4"/>
  <c r="C111" i="4" s="1"/>
  <c r="D110" i="4"/>
  <c r="E110" i="4" s="1"/>
  <c r="B110" i="4"/>
  <c r="C110" i="4" s="1"/>
  <c r="D109" i="4"/>
  <c r="E109" i="4" s="1"/>
  <c r="B109" i="4"/>
  <c r="C109" i="4" s="1"/>
  <c r="D108" i="4"/>
  <c r="E108" i="4" s="1"/>
  <c r="B108" i="4"/>
  <c r="C108" i="4" s="1"/>
  <c r="D107" i="4"/>
  <c r="E107" i="4" s="1"/>
  <c r="B107" i="4"/>
  <c r="C107" i="4" s="1"/>
  <c r="D106" i="4"/>
  <c r="E106" i="4" s="1"/>
  <c r="B106" i="4"/>
  <c r="C106" i="4" s="1"/>
  <c r="D105" i="4"/>
  <c r="E105" i="4" s="1"/>
  <c r="B105" i="4"/>
  <c r="C105" i="4" s="1"/>
  <c r="D104" i="4"/>
  <c r="E104" i="4" s="1"/>
  <c r="B104" i="4"/>
  <c r="C104" i="4" s="1"/>
  <c r="D103" i="4"/>
  <c r="E103" i="4" s="1"/>
  <c r="B103" i="4"/>
  <c r="C103" i="4" s="1"/>
  <c r="D102" i="4"/>
  <c r="E102" i="4" s="1"/>
  <c r="B102" i="4"/>
  <c r="C102" i="4" s="1"/>
  <c r="D101" i="4"/>
  <c r="E101" i="4" s="1"/>
  <c r="B101" i="4"/>
  <c r="C101" i="4" s="1"/>
  <c r="D100" i="4"/>
  <c r="E100" i="4" s="1"/>
  <c r="B100" i="4"/>
  <c r="C100" i="4" s="1"/>
  <c r="D99" i="4"/>
  <c r="E99" i="4" s="1"/>
  <c r="B99" i="4"/>
  <c r="C99" i="4" s="1"/>
  <c r="D98" i="4"/>
  <c r="E98" i="4" s="1"/>
  <c r="B98" i="4"/>
  <c r="C98" i="4" s="1"/>
  <c r="D97" i="4"/>
  <c r="E97" i="4" s="1"/>
  <c r="B97" i="4"/>
  <c r="C97" i="4" s="1"/>
  <c r="D96" i="4"/>
  <c r="E96" i="4" s="1"/>
  <c r="B96" i="4"/>
  <c r="C96" i="4" s="1"/>
  <c r="D95" i="4"/>
  <c r="E95" i="4" s="1"/>
  <c r="B95" i="4"/>
  <c r="C95" i="4" s="1"/>
  <c r="D94" i="4"/>
  <c r="E94" i="4" s="1"/>
  <c r="B94" i="4"/>
  <c r="C94" i="4" s="1"/>
  <c r="D93" i="4"/>
  <c r="E93" i="4" s="1"/>
  <c r="B93" i="4"/>
  <c r="C93" i="4" s="1"/>
  <c r="D92" i="4"/>
  <c r="E92" i="4" s="1"/>
  <c r="B92" i="4"/>
  <c r="C92" i="4" s="1"/>
  <c r="D91" i="4"/>
  <c r="E91" i="4" s="1"/>
  <c r="B91" i="4"/>
  <c r="C91" i="4" s="1"/>
  <c r="D90" i="4"/>
  <c r="E90" i="4" s="1"/>
  <c r="B90" i="4"/>
  <c r="C90" i="4" s="1"/>
  <c r="D89" i="4"/>
  <c r="E89" i="4" s="1"/>
  <c r="B89" i="4"/>
  <c r="C89" i="4" s="1"/>
  <c r="D88" i="4"/>
  <c r="E88" i="4" s="1"/>
  <c r="B88" i="4"/>
  <c r="C88" i="4" s="1"/>
  <c r="D87" i="4"/>
  <c r="E87" i="4" s="1"/>
  <c r="B87" i="4"/>
  <c r="C87" i="4" s="1"/>
  <c r="D86" i="4"/>
  <c r="E86" i="4" s="1"/>
  <c r="B86" i="4"/>
  <c r="C86" i="4" s="1"/>
  <c r="D85" i="4"/>
  <c r="E85" i="4" s="1"/>
  <c r="B85" i="4"/>
  <c r="C85" i="4" s="1"/>
  <c r="D84" i="4"/>
  <c r="E84" i="4" s="1"/>
  <c r="B84" i="4"/>
  <c r="C84" i="4" s="1"/>
  <c r="D83" i="4"/>
  <c r="E83" i="4" s="1"/>
  <c r="B83" i="4"/>
  <c r="C83" i="4" s="1"/>
  <c r="D82" i="4"/>
  <c r="E82" i="4" s="1"/>
  <c r="B82" i="4"/>
  <c r="C82" i="4" s="1"/>
  <c r="D81" i="4"/>
  <c r="E81" i="4" s="1"/>
  <c r="B81" i="4"/>
  <c r="C81" i="4" s="1"/>
  <c r="D80" i="4"/>
  <c r="E80" i="4" s="1"/>
  <c r="B80" i="4"/>
  <c r="C80" i="4" s="1"/>
  <c r="D79" i="4"/>
  <c r="E79" i="4" s="1"/>
  <c r="B79" i="4"/>
  <c r="C79" i="4" s="1"/>
  <c r="D78" i="4"/>
  <c r="E78" i="4" s="1"/>
  <c r="B78" i="4"/>
  <c r="C78" i="4" s="1"/>
  <c r="D77" i="4"/>
  <c r="E77" i="4" s="1"/>
  <c r="B77" i="4"/>
  <c r="C77" i="4" s="1"/>
  <c r="D76" i="4"/>
  <c r="E76" i="4" s="1"/>
  <c r="B76" i="4"/>
  <c r="C76" i="4" s="1"/>
  <c r="D75" i="4"/>
  <c r="E75" i="4" s="1"/>
  <c r="B75" i="4"/>
  <c r="C75" i="4" s="1"/>
  <c r="D74" i="4"/>
  <c r="E74" i="4" s="1"/>
  <c r="B74" i="4"/>
  <c r="C74" i="4" s="1"/>
  <c r="D73" i="4"/>
  <c r="E73" i="4" s="1"/>
  <c r="B73" i="4"/>
  <c r="C73" i="4" s="1"/>
  <c r="D72" i="4"/>
  <c r="E72" i="4" s="1"/>
  <c r="B72" i="4"/>
  <c r="C72" i="4" s="1"/>
  <c r="D71" i="4"/>
  <c r="E71" i="4" s="1"/>
  <c r="B71" i="4"/>
  <c r="C71" i="4" s="1"/>
  <c r="D70" i="4"/>
  <c r="E70" i="4" s="1"/>
  <c r="B70" i="4"/>
  <c r="C70" i="4" s="1"/>
  <c r="D69" i="4"/>
  <c r="E69" i="4" s="1"/>
  <c r="B69" i="4"/>
  <c r="C69" i="4" s="1"/>
  <c r="D68" i="4"/>
  <c r="E68" i="4" s="1"/>
  <c r="B68" i="4"/>
  <c r="C68" i="4" s="1"/>
  <c r="D67" i="4"/>
  <c r="E67" i="4" s="1"/>
  <c r="B67" i="4"/>
  <c r="C67" i="4" s="1"/>
  <c r="D66" i="4"/>
  <c r="E66" i="4" s="1"/>
  <c r="B66" i="4"/>
  <c r="C66" i="4" s="1"/>
  <c r="D65" i="4"/>
  <c r="E65" i="4" s="1"/>
  <c r="B65" i="4"/>
  <c r="C65" i="4" s="1"/>
  <c r="D64" i="4"/>
  <c r="E64" i="4" s="1"/>
  <c r="B64" i="4"/>
  <c r="C64" i="4" s="1"/>
  <c r="D63" i="4"/>
  <c r="E63" i="4" s="1"/>
  <c r="B63" i="4"/>
  <c r="C63" i="4" s="1"/>
  <c r="D62" i="4"/>
  <c r="E62" i="4" s="1"/>
  <c r="B62" i="4"/>
  <c r="C62" i="4" s="1"/>
  <c r="D61" i="4"/>
  <c r="E61" i="4" s="1"/>
  <c r="B61" i="4"/>
  <c r="C61" i="4" s="1"/>
  <c r="D60" i="4"/>
  <c r="E60" i="4" s="1"/>
  <c r="B60" i="4"/>
  <c r="C60" i="4" s="1"/>
  <c r="D59" i="4"/>
  <c r="E59" i="4" s="1"/>
  <c r="B59" i="4"/>
  <c r="C59" i="4" s="1"/>
  <c r="D58" i="4"/>
  <c r="E58" i="4" s="1"/>
  <c r="B58" i="4"/>
  <c r="C58" i="4" s="1"/>
  <c r="D57" i="4"/>
  <c r="E57" i="4" s="1"/>
  <c r="B57" i="4"/>
  <c r="C57" i="4" s="1"/>
  <c r="D56" i="4"/>
  <c r="E56" i="4" s="1"/>
  <c r="B56" i="4"/>
  <c r="C56" i="4" s="1"/>
  <c r="D55" i="4"/>
  <c r="E55" i="4" s="1"/>
  <c r="B55" i="4"/>
  <c r="C55" i="4" s="1"/>
  <c r="D54" i="4"/>
  <c r="E54" i="4" s="1"/>
  <c r="B54" i="4"/>
  <c r="C54" i="4" s="1"/>
  <c r="D53" i="4"/>
  <c r="E53" i="4" s="1"/>
  <c r="B53" i="4"/>
  <c r="C53" i="4" s="1"/>
  <c r="D52" i="4"/>
  <c r="E52" i="4" s="1"/>
  <c r="B52" i="4"/>
  <c r="C52" i="4" s="1"/>
  <c r="D51" i="4"/>
  <c r="E51" i="4" s="1"/>
  <c r="B51" i="4"/>
  <c r="C51" i="4" s="1"/>
  <c r="D50" i="4"/>
  <c r="E50" i="4" s="1"/>
  <c r="B50" i="4"/>
  <c r="C50" i="4" s="1"/>
  <c r="D49" i="4"/>
  <c r="E49" i="4" s="1"/>
  <c r="B49" i="4"/>
  <c r="C49" i="4" s="1"/>
  <c r="D48" i="4"/>
  <c r="E48" i="4" s="1"/>
  <c r="B48" i="4"/>
  <c r="C48" i="4" s="1"/>
  <c r="D47" i="4"/>
  <c r="E47" i="4" s="1"/>
  <c r="B47" i="4"/>
  <c r="C47" i="4" s="1"/>
  <c r="D46" i="4"/>
  <c r="E46" i="4" s="1"/>
  <c r="B46" i="4"/>
  <c r="C46" i="4" s="1"/>
  <c r="D45" i="4"/>
  <c r="E45" i="4" s="1"/>
  <c r="B45" i="4"/>
  <c r="C45" i="4" s="1"/>
  <c r="D44" i="4"/>
  <c r="E44" i="4" s="1"/>
  <c r="B44" i="4"/>
  <c r="C44" i="4" s="1"/>
  <c r="D43" i="4"/>
  <c r="E43" i="4" s="1"/>
  <c r="B43" i="4"/>
  <c r="C43" i="4" s="1"/>
  <c r="D42" i="4"/>
  <c r="E42" i="4" s="1"/>
  <c r="B42" i="4"/>
  <c r="C42" i="4" s="1"/>
  <c r="D41" i="4"/>
  <c r="E41" i="4" s="1"/>
  <c r="B41" i="4"/>
  <c r="C41" i="4" s="1"/>
  <c r="D40" i="4"/>
  <c r="E40" i="4" s="1"/>
  <c r="B40" i="4"/>
  <c r="C40" i="4" s="1"/>
  <c r="D39" i="4"/>
  <c r="E39" i="4" s="1"/>
  <c r="B39" i="4"/>
  <c r="C39" i="4" s="1"/>
  <c r="D38" i="4"/>
  <c r="E38" i="4" s="1"/>
  <c r="B38" i="4"/>
  <c r="C38" i="4" s="1"/>
  <c r="D37" i="4"/>
  <c r="E37" i="4" s="1"/>
  <c r="B37" i="4"/>
  <c r="C37" i="4" s="1"/>
  <c r="D36" i="4"/>
  <c r="E36" i="4" s="1"/>
  <c r="B36" i="4"/>
  <c r="C36" i="4" s="1"/>
  <c r="D35" i="4"/>
  <c r="E35" i="4" s="1"/>
  <c r="B35" i="4"/>
  <c r="C35" i="4" s="1"/>
  <c r="D34" i="4"/>
  <c r="E34" i="4" s="1"/>
  <c r="B34" i="4"/>
  <c r="C34" i="4" s="1"/>
  <c r="D33" i="4"/>
  <c r="E33" i="4" s="1"/>
  <c r="B33" i="4"/>
  <c r="C33" i="4" s="1"/>
  <c r="D32" i="4"/>
  <c r="E32" i="4" s="1"/>
  <c r="B32" i="4"/>
  <c r="C32" i="4" s="1"/>
  <c r="D31" i="4"/>
  <c r="E31" i="4" s="1"/>
  <c r="B31" i="4"/>
  <c r="C31" i="4" s="1"/>
  <c r="D30" i="4"/>
  <c r="E30" i="4" s="1"/>
  <c r="B30" i="4"/>
  <c r="C30" i="4" s="1"/>
  <c r="D29" i="4"/>
  <c r="E29" i="4" s="1"/>
  <c r="B29" i="4"/>
  <c r="C29" i="4" s="1"/>
  <c r="D28" i="4"/>
  <c r="E28" i="4" s="1"/>
  <c r="B28" i="4"/>
  <c r="C28" i="4" s="1"/>
  <c r="D27" i="4"/>
  <c r="E27" i="4" s="1"/>
  <c r="B27" i="4"/>
  <c r="C27" i="4" s="1"/>
  <c r="D26" i="4"/>
  <c r="E26" i="4" s="1"/>
  <c r="B26" i="4"/>
  <c r="C26" i="4" s="1"/>
  <c r="D25" i="4"/>
  <c r="E25" i="4" s="1"/>
  <c r="B25" i="4"/>
  <c r="C25" i="4" s="1"/>
  <c r="D24" i="4"/>
  <c r="E24" i="4" s="1"/>
  <c r="B24" i="4"/>
  <c r="C24" i="4" s="1"/>
  <c r="D23" i="4"/>
  <c r="E23" i="4" s="1"/>
  <c r="B23" i="4"/>
  <c r="C23" i="4" s="1"/>
  <c r="D22" i="4"/>
  <c r="E22" i="4" s="1"/>
  <c r="B22" i="4"/>
  <c r="C22" i="4" s="1"/>
  <c r="D21" i="4"/>
  <c r="E21" i="4" s="1"/>
  <c r="B21" i="4"/>
  <c r="C21" i="4" s="1"/>
  <c r="D20" i="4"/>
  <c r="E20" i="4" s="1"/>
  <c r="B20" i="4"/>
  <c r="C20" i="4" s="1"/>
  <c r="D19" i="4"/>
  <c r="E19" i="4" s="1"/>
  <c r="B19" i="4"/>
  <c r="C19" i="4" s="1"/>
  <c r="D18" i="4"/>
  <c r="E18" i="4" s="1"/>
  <c r="B18" i="4"/>
  <c r="C18" i="4" s="1"/>
  <c r="D17" i="4"/>
  <c r="E17" i="4" s="1"/>
  <c r="B17" i="4"/>
  <c r="C17" i="4" s="1"/>
  <c r="D16" i="4"/>
  <c r="E16" i="4" s="1"/>
  <c r="B16" i="4"/>
  <c r="C16" i="4" s="1"/>
  <c r="D15" i="4"/>
  <c r="E15" i="4" s="1"/>
  <c r="B15" i="4"/>
  <c r="C15" i="4" s="1"/>
  <c r="D14" i="4"/>
  <c r="E14" i="4" s="1"/>
  <c r="B14" i="4"/>
  <c r="C14" i="4" s="1"/>
  <c r="D13" i="4"/>
  <c r="E13" i="4" s="1"/>
  <c r="B13" i="4"/>
  <c r="C13" i="4" s="1"/>
  <c r="D12" i="4"/>
  <c r="E12" i="4" s="1"/>
  <c r="B12" i="4"/>
  <c r="C12" i="4" s="1"/>
  <c r="D11" i="4"/>
  <c r="E11" i="4" s="1"/>
  <c r="B11" i="4"/>
  <c r="C11" i="4" s="1"/>
  <c r="D10" i="4"/>
  <c r="E10" i="4" s="1"/>
  <c r="B10" i="4"/>
  <c r="C10" i="4" s="1"/>
  <c r="D9" i="4"/>
  <c r="E9" i="4" s="1"/>
  <c r="B9" i="4"/>
  <c r="C9" i="4" s="1"/>
  <c r="W7" i="32"/>
  <c r="H3058" i="4" l="1"/>
  <c r="Z3057" i="4"/>
  <c r="N8" i="32"/>
  <c r="O8" i="32" s="1"/>
  <c r="J109" i="32"/>
  <c r="M109" i="32" s="1"/>
  <c r="J8" i="32"/>
  <c r="M8" i="32" s="1"/>
  <c r="H3059" i="4" l="1"/>
  <c r="Z3058" i="4"/>
  <c r="O109" i="32"/>
  <c r="P109" i="32" s="1"/>
  <c r="V109" i="32" s="1"/>
  <c r="W109" i="32" s="1"/>
  <c r="M209" i="32"/>
  <c r="J209" i="32"/>
  <c r="S8" i="32"/>
  <c r="P8" i="32"/>
  <c r="H3060" i="4" l="1"/>
  <c r="Z3059" i="4"/>
  <c r="R109" i="32"/>
  <c r="T109" i="32" s="1"/>
  <c r="R8" i="32"/>
  <c r="V8" i="32"/>
  <c r="W8" i="32" s="1"/>
  <c r="O209" i="32"/>
  <c r="P209" i="32"/>
  <c r="F7" i="19"/>
  <c r="O3013" i="4" s="1"/>
  <c r="F8" i="19"/>
  <c r="O3014" i="4" s="1"/>
  <c r="F9" i="19"/>
  <c r="O3015" i="4" s="1"/>
  <c r="F10" i="19"/>
  <c r="O3016" i="4" s="1"/>
  <c r="F11" i="19"/>
  <c r="O3017" i="4" s="1"/>
  <c r="F12" i="19"/>
  <c r="O3018" i="4" s="1"/>
  <c r="F13" i="19"/>
  <c r="O3019" i="4" s="1"/>
  <c r="F14" i="19"/>
  <c r="O3020" i="4" s="1"/>
  <c r="F15" i="19"/>
  <c r="O3021" i="4" s="1"/>
  <c r="F16" i="19"/>
  <c r="O3022" i="4" s="1"/>
  <c r="F17" i="19"/>
  <c r="O3023" i="4" s="1"/>
  <c r="F18" i="19"/>
  <c r="O3024" i="4" s="1"/>
  <c r="F19" i="19"/>
  <c r="O3025" i="4" s="1"/>
  <c r="F20" i="19"/>
  <c r="O3026" i="4" s="1"/>
  <c r="F21" i="19"/>
  <c r="O3027" i="4" s="1"/>
  <c r="F22" i="19"/>
  <c r="O3028" i="4" s="1"/>
  <c r="F23" i="19"/>
  <c r="O3029" i="4" s="1"/>
  <c r="H3061" i="4" l="1"/>
  <c r="Z3060" i="4"/>
  <c r="B113" i="3"/>
  <c r="B114" i="3" s="1"/>
  <c r="B115" i="3" s="1"/>
  <c r="B116" i="3" s="1"/>
  <c r="B117" i="3" s="1"/>
  <c r="B118" i="3" s="1"/>
  <c r="B119" i="3" s="1"/>
  <c r="B120" i="3" s="1"/>
  <c r="B121" i="3" s="1"/>
  <c r="B122" i="3" s="1"/>
  <c r="B123" i="3" s="1"/>
  <c r="B124" i="3" s="1"/>
  <c r="B125" i="3" s="1"/>
  <c r="B126" i="3" s="1"/>
  <c r="B127" i="3" s="1"/>
  <c r="B128" i="3" s="1"/>
  <c r="B129" i="3" s="1"/>
  <c r="B130" i="3" s="1"/>
  <c r="B131" i="3" s="1"/>
  <c r="B132" i="3" s="1"/>
  <c r="B133" i="3" s="1"/>
  <c r="B134" i="3" s="1"/>
  <c r="B135" i="3" s="1"/>
  <c r="B136" i="3" s="1"/>
  <c r="B137" i="3" s="1"/>
  <c r="B138" i="3" s="1"/>
  <c r="B139" i="3" s="1"/>
  <c r="B140" i="3" s="1"/>
  <c r="B141" i="3" s="1"/>
  <c r="B142" i="3" s="1"/>
  <c r="B143" i="3" s="1"/>
  <c r="B144" i="3" s="1"/>
  <c r="B145" i="3" s="1"/>
  <c r="B146" i="3" s="1"/>
  <c r="B147" i="3" s="1"/>
  <c r="B148" i="3" s="1"/>
  <c r="B149" i="3" s="1"/>
  <c r="B150" i="3" s="1"/>
  <c r="B151" i="3" s="1"/>
  <c r="B152" i="3" s="1"/>
  <c r="B153" i="3" s="1"/>
  <c r="B154" i="3" s="1"/>
  <c r="B155" i="3" s="1"/>
  <c r="B156" i="3" s="1"/>
  <c r="B157" i="3" s="1"/>
  <c r="B158" i="3" s="1"/>
  <c r="B159" i="3" s="1"/>
  <c r="B160" i="3" s="1"/>
  <c r="B161" i="3" s="1"/>
  <c r="B7" i="3"/>
  <c r="B8" i="3" s="1"/>
  <c r="B9" i="3" s="1"/>
  <c r="B10" i="3" s="1"/>
  <c r="B11" i="3" s="1"/>
  <c r="B12" i="3" s="1"/>
  <c r="B13" i="3" s="1"/>
  <c r="B14" i="3" s="1"/>
  <c r="B15" i="3" s="1"/>
  <c r="B16" i="3" s="1"/>
  <c r="B17" i="3" s="1"/>
  <c r="B18" i="3" s="1"/>
  <c r="B19" i="3" s="1"/>
  <c r="B20" i="3" s="1"/>
  <c r="B21" i="3" s="1"/>
  <c r="B22" i="3" s="1"/>
  <c r="B23" i="3" s="1"/>
  <c r="B24" i="3" s="1"/>
  <c r="B25" i="3" s="1"/>
  <c r="B26" i="3" s="1"/>
  <c r="B27" i="3" s="1"/>
  <c r="B28" i="3" s="1"/>
  <c r="B29" i="3" s="1"/>
  <c r="B30" i="3" s="1"/>
  <c r="B31" i="3" s="1"/>
  <c r="B32" i="3" s="1"/>
  <c r="B33" i="3" s="1"/>
  <c r="B34" i="3" s="1"/>
  <c r="B35" i="3" s="1"/>
  <c r="B36" i="3" s="1"/>
  <c r="B37" i="3" s="1"/>
  <c r="B38" i="3" s="1"/>
  <c r="B39" i="3" s="1"/>
  <c r="B40" i="3" s="1"/>
  <c r="B41" i="3" s="1"/>
  <c r="B42" i="3" s="1"/>
  <c r="B43" i="3" s="1"/>
  <c r="B44" i="3" s="1"/>
  <c r="B45" i="3" s="1"/>
  <c r="B46" i="3" s="1"/>
  <c r="B47" i="3" s="1"/>
  <c r="B48" i="3" s="1"/>
  <c r="B49" i="3" s="1"/>
  <c r="B50" i="3" s="1"/>
  <c r="B51" i="3" s="1"/>
  <c r="B52" i="3" s="1"/>
  <c r="B53" i="3" s="1"/>
  <c r="B54" i="3" s="1"/>
  <c r="B55" i="3" s="1"/>
  <c r="B56" i="3" s="1"/>
  <c r="B57" i="3" s="1"/>
  <c r="B58" i="3" s="1"/>
  <c r="B59" i="3" s="1"/>
  <c r="B60" i="3" s="1"/>
  <c r="B61" i="3" s="1"/>
  <c r="B62" i="3" s="1"/>
  <c r="B63" i="3" s="1"/>
  <c r="B64" i="3" s="1"/>
  <c r="B65" i="3" s="1"/>
  <c r="B66" i="3" s="1"/>
  <c r="B67" i="3" s="1"/>
  <c r="B68" i="3" s="1"/>
  <c r="B69" i="3" s="1"/>
  <c r="B70" i="3" s="1"/>
  <c r="B71" i="3" s="1"/>
  <c r="B72" i="3" s="1"/>
  <c r="B73" i="3" s="1"/>
  <c r="B74" i="3" s="1"/>
  <c r="B75" i="3" s="1"/>
  <c r="B76" i="3" s="1"/>
  <c r="B77" i="3" s="1"/>
  <c r="B78" i="3" s="1"/>
  <c r="B79" i="3" s="1"/>
  <c r="B80" i="3" s="1"/>
  <c r="B81" i="3" s="1"/>
  <c r="B82" i="3" s="1"/>
  <c r="B83" i="3" s="1"/>
  <c r="B84" i="3" s="1"/>
  <c r="B85" i="3" s="1"/>
  <c r="B86" i="3" s="1"/>
  <c r="B87" i="3" s="1"/>
  <c r="B88" i="3" s="1"/>
  <c r="B89" i="3" s="1"/>
  <c r="B90" i="3" s="1"/>
  <c r="B91" i="3" s="1"/>
  <c r="B92" i="3" s="1"/>
  <c r="B93" i="3" s="1"/>
  <c r="B94" i="3" s="1"/>
  <c r="B95" i="3" s="1"/>
  <c r="B96" i="3" s="1"/>
  <c r="B97" i="3" s="1"/>
  <c r="B98" i="3" s="1"/>
  <c r="B99" i="3" s="1"/>
  <c r="B100" i="3" s="1"/>
  <c r="B101" i="3" s="1"/>
  <c r="B102" i="3" s="1"/>
  <c r="B103" i="3" s="1"/>
  <c r="B104" i="3" s="1"/>
  <c r="B105" i="3" s="1"/>
  <c r="H3062" i="4" l="1"/>
  <c r="Z3061" i="4"/>
  <c r="B4" i="32"/>
  <c r="H3063" i="4" l="1"/>
  <c r="Z3062" i="4"/>
  <c r="I108" i="32"/>
  <c r="I210" i="32" s="1"/>
  <c r="H108" i="32"/>
  <c r="H210" i="32" s="1"/>
  <c r="H3064" i="4" l="1"/>
  <c r="Z3063" i="4"/>
  <c r="P108" i="32"/>
  <c r="P210" i="32" s="1"/>
  <c r="R108" i="32"/>
  <c r="V209" i="32"/>
  <c r="R209" i="32"/>
  <c r="T8" i="32"/>
  <c r="M108" i="32"/>
  <c r="M210" i="32" s="1"/>
  <c r="J108" i="32"/>
  <c r="J210" i="32" s="1"/>
  <c r="E11" i="23"/>
  <c r="E5" i="29"/>
  <c r="E11" i="5"/>
  <c r="I11" i="23"/>
  <c r="D8" i="5"/>
  <c r="D6" i="23"/>
  <c r="D6" i="5"/>
  <c r="D7" i="5"/>
  <c r="H3065" i="4" l="1"/>
  <c r="Z3064" i="4"/>
  <c r="F14" i="34"/>
  <c r="R3226" i="4" s="1"/>
  <c r="R85" i="7" s="1"/>
  <c r="G15" i="34"/>
  <c r="S3227" i="4" s="1"/>
  <c r="S35" i="7" s="1"/>
  <c r="R210" i="32"/>
  <c r="T108" i="32"/>
  <c r="T209" i="32"/>
  <c r="W209" i="32"/>
  <c r="W108" i="32"/>
  <c r="V108" i="32"/>
  <c r="V210" i="32" s="1"/>
  <c r="O108" i="32"/>
  <c r="O210" i="32" s="1"/>
  <c r="H3066" i="4" l="1"/>
  <c r="Z3065" i="4"/>
  <c r="H35" i="7"/>
  <c r="G85" i="7"/>
  <c r="F5" i="34"/>
  <c r="T210" i="32"/>
  <c r="W210" i="32"/>
  <c r="H3067" i="4" l="1"/>
  <c r="Z3066" i="4"/>
  <c r="B4" i="2"/>
  <c r="H3068" i="4" l="1"/>
  <c r="Z3067" i="4"/>
  <c r="F43" i="7"/>
  <c r="F53" i="7"/>
  <c r="F35" i="7"/>
  <c r="F45" i="7"/>
  <c r="J45" i="7" s="1"/>
  <c r="O45" i="7" s="1"/>
  <c r="E39" i="7"/>
  <c r="I39" i="7" s="1"/>
  <c r="N39" i="7" s="1"/>
  <c r="E63" i="7"/>
  <c r="I63" i="7" s="1"/>
  <c r="L63" i="7" s="1"/>
  <c r="E79" i="7"/>
  <c r="I79" i="7" s="1"/>
  <c r="L79" i="7" s="1"/>
  <c r="F51" i="7"/>
  <c r="J51" i="7" s="1"/>
  <c r="O51" i="7" s="1"/>
  <c r="F33" i="7"/>
  <c r="J33" i="7" s="1"/>
  <c r="O33" i="7" s="1"/>
  <c r="E65" i="7"/>
  <c r="E75" i="7"/>
  <c r="I75" i="7" s="1"/>
  <c r="L75" i="7" s="1"/>
  <c r="E77" i="7"/>
  <c r="I77" i="7" s="1"/>
  <c r="L77" i="7" s="1"/>
  <c r="E83" i="7"/>
  <c r="I83" i="7" s="1"/>
  <c r="L83" i="7" s="1"/>
  <c r="E23" i="7"/>
  <c r="I23" i="7" s="1"/>
  <c r="N23" i="7" s="1"/>
  <c r="E95" i="7"/>
  <c r="I95" i="7" s="1"/>
  <c r="L95" i="7" s="1"/>
  <c r="F49" i="7"/>
  <c r="J49" i="7" s="1"/>
  <c r="O49" i="7" s="1"/>
  <c r="E81" i="7"/>
  <c r="I81" i="7" s="1"/>
  <c r="L81" i="7" s="1"/>
  <c r="F69" i="7"/>
  <c r="F67" i="7"/>
  <c r="E31" i="7"/>
  <c r="I31" i="7" s="1"/>
  <c r="N31" i="7" s="1"/>
  <c r="F47" i="7"/>
  <c r="J47" i="7" s="1"/>
  <c r="O47" i="7" s="1"/>
  <c r="E87" i="7"/>
  <c r="I87" i="7" s="1"/>
  <c r="L87" i="7" s="1"/>
  <c r="F41" i="7"/>
  <c r="J41" i="7" s="1"/>
  <c r="O41" i="7" s="1"/>
  <c r="F57" i="7"/>
  <c r="J57" i="7" s="1"/>
  <c r="M57" i="7" s="1"/>
  <c r="E89" i="7"/>
  <c r="I89" i="7" s="1"/>
  <c r="L89" i="7" s="1"/>
  <c r="E59" i="7"/>
  <c r="I59" i="7" s="1"/>
  <c r="L59" i="7" s="1"/>
  <c r="E37" i="7"/>
  <c r="I37" i="7" s="1"/>
  <c r="N37" i="7" s="1"/>
  <c r="E85" i="7"/>
  <c r="I85" i="7" s="1"/>
  <c r="L85" i="7" s="1"/>
  <c r="E29" i="7"/>
  <c r="I29" i="7" s="1"/>
  <c r="N29" i="7" s="1"/>
  <c r="E61" i="7"/>
  <c r="I61" i="7" s="1"/>
  <c r="L61" i="7" s="1"/>
  <c r="E71" i="7"/>
  <c r="I71" i="7" s="1"/>
  <c r="L71" i="7" s="1"/>
  <c r="E27" i="7"/>
  <c r="I27" i="7" s="1"/>
  <c r="N27" i="7" s="1"/>
  <c r="E73" i="7"/>
  <c r="I73" i="7" s="1"/>
  <c r="L73" i="7" s="1"/>
  <c r="F66" i="7"/>
  <c r="J66" i="7" s="1"/>
  <c r="M66" i="7" s="1"/>
  <c r="F19" i="7"/>
  <c r="E84" i="7"/>
  <c r="I84" i="7" s="1"/>
  <c r="L84" i="7" s="1"/>
  <c r="E64" i="7"/>
  <c r="I64" i="7" s="1"/>
  <c r="L64" i="7" s="1"/>
  <c r="F54" i="7"/>
  <c r="J54" i="7" s="1"/>
  <c r="O54" i="7" s="1"/>
  <c r="F52" i="7"/>
  <c r="J52" i="7" s="1"/>
  <c r="O52" i="7" s="1"/>
  <c r="E26" i="7"/>
  <c r="I26" i="7" s="1"/>
  <c r="N26" i="7" s="1"/>
  <c r="E20" i="7"/>
  <c r="E17" i="7"/>
  <c r="E86" i="7"/>
  <c r="I86" i="7" s="1"/>
  <c r="L86" i="7" s="1"/>
  <c r="E76" i="7"/>
  <c r="I76" i="7" s="1"/>
  <c r="L76" i="7" s="1"/>
  <c r="E58" i="7"/>
  <c r="I58" i="7" s="1"/>
  <c r="L58" i="7" s="1"/>
  <c r="E11" i="7"/>
  <c r="I11" i="7" s="1"/>
  <c r="N11" i="7" s="1"/>
  <c r="E78" i="7"/>
  <c r="I78" i="7" s="1"/>
  <c r="L78" i="7" s="1"/>
  <c r="F68" i="7"/>
  <c r="J68" i="7" s="1"/>
  <c r="M68" i="7" s="1"/>
  <c r="F44" i="7"/>
  <c r="J44" i="7" s="1"/>
  <c r="O44" i="7" s="1"/>
  <c r="E30" i="7"/>
  <c r="I30" i="7" s="1"/>
  <c r="N30" i="7" s="1"/>
  <c r="E14" i="7"/>
  <c r="I14" i="7" s="1"/>
  <c r="N14" i="7" s="1"/>
  <c r="F92" i="7"/>
  <c r="J92" i="7" s="1"/>
  <c r="M92" i="7" s="1"/>
  <c r="E16" i="7"/>
  <c r="E22" i="7"/>
  <c r="I22" i="7" s="1"/>
  <c r="N22" i="7" s="1"/>
  <c r="E15" i="7"/>
  <c r="E80" i="7"/>
  <c r="I80" i="7" s="1"/>
  <c r="L80" i="7" s="1"/>
  <c r="E74" i="7"/>
  <c r="I74" i="7" s="1"/>
  <c r="L74" i="7" s="1"/>
  <c r="F56" i="7"/>
  <c r="J56" i="7" s="1"/>
  <c r="M56" i="7" s="1"/>
  <c r="F48" i="7"/>
  <c r="J48" i="7" s="1"/>
  <c r="O48" i="7" s="1"/>
  <c r="E38" i="7"/>
  <c r="I38" i="7" s="1"/>
  <c r="N38" i="7" s="1"/>
  <c r="E28" i="7"/>
  <c r="I28" i="7" s="1"/>
  <c r="N28" i="7" s="1"/>
  <c r="F18" i="7"/>
  <c r="E94" i="7"/>
  <c r="I94" i="7" s="1"/>
  <c r="L94" i="7" s="1"/>
  <c r="E21" i="7"/>
  <c r="I21" i="7" s="1"/>
  <c r="N21" i="7" s="1"/>
  <c r="E13" i="7"/>
  <c r="I13" i="7" s="1"/>
  <c r="N13" i="7" s="1"/>
  <c r="E82" i="7"/>
  <c r="I82" i="7" s="1"/>
  <c r="L82" i="7" s="1"/>
  <c r="E72" i="7"/>
  <c r="I72" i="7" s="1"/>
  <c r="L72" i="7" s="1"/>
  <c r="E62" i="7"/>
  <c r="E88" i="7"/>
  <c r="I88" i="7" s="1"/>
  <c r="L88" i="7" s="1"/>
  <c r="F42" i="7"/>
  <c r="J42" i="7" s="1"/>
  <c r="O42" i="7" s="1"/>
  <c r="F34" i="7"/>
  <c r="J34" i="7" s="1"/>
  <c r="O34" i="7" s="1"/>
  <c r="F32" i="7"/>
  <c r="J32" i="7" s="1"/>
  <c r="O32" i="7" s="1"/>
  <c r="E10" i="7"/>
  <c r="I10" i="7" s="1"/>
  <c r="N10" i="7" s="1"/>
  <c r="E12" i="7"/>
  <c r="I12" i="7" s="1"/>
  <c r="N12" i="7" s="1"/>
  <c r="E24" i="7"/>
  <c r="I24" i="7" s="1"/>
  <c r="N24" i="7" s="1"/>
  <c r="E9" i="7"/>
  <c r="I9" i="7" s="1"/>
  <c r="N9" i="7" s="1"/>
  <c r="J35" i="7"/>
  <c r="O35" i="7" s="1"/>
  <c r="J43" i="7"/>
  <c r="O43" i="7" s="1"/>
  <c r="J53" i="7"/>
  <c r="O53" i="7" s="1"/>
  <c r="I65" i="7"/>
  <c r="L65" i="7" s="1"/>
  <c r="J67" i="7"/>
  <c r="M67" i="7" s="1"/>
  <c r="J69" i="7"/>
  <c r="M69" i="7" s="1"/>
  <c r="E163" i="29"/>
  <c r="E97" i="29"/>
  <c r="E130" i="29"/>
  <c r="E152" i="29"/>
  <c r="E175" i="29"/>
  <c r="E76" i="29"/>
  <c r="E118" i="29"/>
  <c r="H3069" i="4" l="1"/>
  <c r="Z3068" i="4"/>
  <c r="E164" i="29"/>
  <c r="E176" i="29" s="1"/>
  <c r="E119" i="29"/>
  <c r="E131" i="29" s="1"/>
  <c r="D16" i="27"/>
  <c r="H3070" i="4" l="1"/>
  <c r="Z3069" i="4"/>
  <c r="E177" i="29"/>
  <c r="K8" i="7"/>
  <c r="M8" i="7" s="1"/>
  <c r="C8" i="7"/>
  <c r="D8" i="7"/>
  <c r="H3071" i="4" l="1"/>
  <c r="Z3070" i="4"/>
  <c r="S8" i="7"/>
  <c r="R8" i="7"/>
  <c r="F8" i="7"/>
  <c r="E8" i="7"/>
  <c r="L8" i="7"/>
  <c r="J8" i="7"/>
  <c r="O8" i="7" s="1"/>
  <c r="DD15" i="27"/>
  <c r="G20" i="7" s="1"/>
  <c r="I20" i="7" s="1"/>
  <c r="N20" i="7" s="1"/>
  <c r="H3072" i="4" l="1"/>
  <c r="Z3071" i="4"/>
  <c r="D15" i="27"/>
  <c r="H3073" i="4" l="1"/>
  <c r="Z3072" i="4"/>
  <c r="H8" i="7"/>
  <c r="G8" i="7"/>
  <c r="DE7" i="27"/>
  <c r="H16" i="7" s="1"/>
  <c r="DD10" i="27"/>
  <c r="G18" i="7" s="1"/>
  <c r="J18" i="7" s="1"/>
  <c r="O18" i="7" s="1"/>
  <c r="DE8" i="27"/>
  <c r="H17" i="7" s="1"/>
  <c r="DD11" i="27"/>
  <c r="G19" i="7" s="1"/>
  <c r="J19" i="7" s="1"/>
  <c r="O19" i="7" s="1"/>
  <c r="DE6" i="27"/>
  <c r="H15" i="7" s="1"/>
  <c r="F12" i="27"/>
  <c r="F9" i="27"/>
  <c r="H3074" i="4" l="1"/>
  <c r="Z3073" i="4"/>
  <c r="I17" i="7"/>
  <c r="N17" i="7" s="1"/>
  <c r="I15" i="7"/>
  <c r="N15" i="7" s="1"/>
  <c r="I16" i="7"/>
  <c r="N16" i="7" s="1"/>
  <c r="DE17" i="27"/>
  <c r="G13" i="27"/>
  <c r="H3075" i="4" l="1"/>
  <c r="Z3074" i="4"/>
  <c r="H14" i="27"/>
  <c r="H16" i="27" s="1"/>
  <c r="O8" i="4"/>
  <c r="E7" i="25"/>
  <c r="F6" i="25"/>
  <c r="F6" i="16"/>
  <c r="E7" i="16"/>
  <c r="H3076" i="4" l="1"/>
  <c r="Z3075" i="4"/>
  <c r="DD16" i="27"/>
  <c r="G62" i="7" s="1"/>
  <c r="I62" i="7" s="1"/>
  <c r="L62" i="7" s="1"/>
  <c r="E6" i="16"/>
  <c r="E6" i="25"/>
  <c r="D7" i="16"/>
  <c r="F7" i="16"/>
  <c r="D6" i="16"/>
  <c r="D7" i="25"/>
  <c r="F7" i="25"/>
  <c r="D6" i="25"/>
  <c r="H3077" i="4" l="1"/>
  <c r="Z3076" i="4"/>
  <c r="G7" i="16"/>
  <c r="DD17" i="27"/>
  <c r="G6" i="16"/>
  <c r="G6" i="25"/>
  <c r="G7" i="25"/>
  <c r="H3078" i="4" l="1"/>
  <c r="Z3077" i="4"/>
  <c r="G106" i="16"/>
  <c r="G56" i="25"/>
  <c r="H3079" i="4" l="1"/>
  <c r="Z3078" i="4"/>
  <c r="H7" i="7"/>
  <c r="G7" i="7"/>
  <c r="D7" i="7"/>
  <c r="K7" i="7"/>
  <c r="M7" i="7" s="1"/>
  <c r="C7" i="7"/>
  <c r="H11" i="5"/>
  <c r="B13" i="23"/>
  <c r="B14" i="23" s="1"/>
  <c r="B15" i="23" s="1"/>
  <c r="B16" i="23" s="1"/>
  <c r="B17" i="23" s="1"/>
  <c r="B18" i="23" s="1"/>
  <c r="B19" i="23" s="1"/>
  <c r="B20" i="23" s="1"/>
  <c r="B21" i="23" s="1"/>
  <c r="B22" i="23" s="1"/>
  <c r="B23" i="23" s="1"/>
  <c r="B24" i="23" s="1"/>
  <c r="B25" i="23" s="1"/>
  <c r="B26" i="23" s="1"/>
  <c r="B27" i="23" s="1"/>
  <c r="B28" i="23" s="1"/>
  <c r="B29" i="23" s="1"/>
  <c r="B30" i="23" s="1"/>
  <c r="B31" i="23" s="1"/>
  <c r="B32" i="23" s="1"/>
  <c r="B33" i="23" s="1"/>
  <c r="B34" i="23" s="1"/>
  <c r="B35" i="23" s="1"/>
  <c r="B36" i="23" s="1"/>
  <c r="B37" i="23" s="1"/>
  <c r="B38" i="23" s="1"/>
  <c r="B39" i="23" s="1"/>
  <c r="B40" i="23" s="1"/>
  <c r="B41" i="23" s="1"/>
  <c r="B42" i="23" s="1"/>
  <c r="B43" i="23" s="1"/>
  <c r="B44" i="23" s="1"/>
  <c r="B45" i="23" s="1"/>
  <c r="B46" i="23" s="1"/>
  <c r="B47" i="23" s="1"/>
  <c r="B48" i="23" s="1"/>
  <c r="B49" i="23" s="1"/>
  <c r="B50" i="23" s="1"/>
  <c r="B51" i="23" s="1"/>
  <c r="B52" i="23" s="1"/>
  <c r="B53" i="23" s="1"/>
  <c r="B54" i="23" s="1"/>
  <c r="B55" i="23" s="1"/>
  <c r="B56" i="23" s="1"/>
  <c r="B57" i="23" s="1"/>
  <c r="B58" i="23" s="1"/>
  <c r="B59" i="23" s="1"/>
  <c r="B60" i="23" s="1"/>
  <c r="B61" i="23" s="1"/>
  <c r="H3080" i="4" l="1"/>
  <c r="Z3079" i="4"/>
  <c r="R7" i="7"/>
  <c r="S7" i="7"/>
  <c r="F7" i="7"/>
  <c r="J7" i="7"/>
  <c r="E7" i="7"/>
  <c r="L7" i="7"/>
  <c r="H3081" i="4" l="1"/>
  <c r="Z3080" i="4"/>
  <c r="O7" i="7"/>
  <c r="H3082" i="4" l="1"/>
  <c r="Z3081" i="4"/>
  <c r="B13" i="5"/>
  <c r="H3083" i="4" l="1"/>
  <c r="Z3082" i="4"/>
  <c r="B14" i="5"/>
  <c r="F26" i="19"/>
  <c r="O3032" i="4" s="1"/>
  <c r="F25" i="19"/>
  <c r="O3031" i="4" s="1"/>
  <c r="F24" i="19"/>
  <c r="O3030" i="4" s="1"/>
  <c r="O7" i="4"/>
  <c r="H3084" i="4" l="1"/>
  <c r="Z3083" i="4"/>
  <c r="B15" i="5"/>
  <c r="H3085" i="4" l="1"/>
  <c r="Z3084" i="4"/>
  <c r="B16" i="5"/>
  <c r="E207" i="7"/>
  <c r="F207" i="7"/>
  <c r="D8" i="4"/>
  <c r="E8" i="4" s="1"/>
  <c r="B8" i="4"/>
  <c r="C8" i="4" s="1"/>
  <c r="I7" i="4"/>
  <c r="I8" i="4" s="1"/>
  <c r="D7" i="4"/>
  <c r="E7" i="4" s="1"/>
  <c r="B7" i="4"/>
  <c r="C7" i="4" s="1"/>
  <c r="H3086" i="4" l="1"/>
  <c r="Z3085" i="4"/>
  <c r="H61" i="23"/>
  <c r="F61" i="23"/>
  <c r="D61" i="23"/>
  <c r="H60" i="23"/>
  <c r="F60" i="23"/>
  <c r="D60" i="23"/>
  <c r="H59" i="23"/>
  <c r="F59" i="23"/>
  <c r="D59" i="23"/>
  <c r="H58" i="23"/>
  <c r="F58" i="23"/>
  <c r="D58" i="23"/>
  <c r="H57" i="23"/>
  <c r="F57" i="23"/>
  <c r="D57" i="23"/>
  <c r="H56" i="23"/>
  <c r="F56" i="23"/>
  <c r="D56" i="23"/>
  <c r="H55" i="23"/>
  <c r="F55" i="23"/>
  <c r="D55" i="23"/>
  <c r="H54" i="23"/>
  <c r="F54" i="23"/>
  <c r="D54" i="23"/>
  <c r="H53" i="23"/>
  <c r="F53" i="23"/>
  <c r="D53" i="23"/>
  <c r="H52" i="23"/>
  <c r="F52" i="23"/>
  <c r="D52" i="23"/>
  <c r="H51" i="23"/>
  <c r="F51" i="23"/>
  <c r="D51" i="23"/>
  <c r="H50" i="23"/>
  <c r="F50" i="23"/>
  <c r="D50" i="23"/>
  <c r="H49" i="23"/>
  <c r="F49" i="23"/>
  <c r="D49" i="23"/>
  <c r="H48" i="23"/>
  <c r="F48" i="23"/>
  <c r="D48" i="23"/>
  <c r="H47" i="23"/>
  <c r="F47" i="23"/>
  <c r="D47" i="23"/>
  <c r="H46" i="23"/>
  <c r="F46" i="23"/>
  <c r="D46" i="23"/>
  <c r="H45" i="23"/>
  <c r="F45" i="23"/>
  <c r="D45" i="23"/>
  <c r="H44" i="23"/>
  <c r="F44" i="23"/>
  <c r="D44" i="23"/>
  <c r="H43" i="23"/>
  <c r="F43" i="23"/>
  <c r="D43" i="23"/>
  <c r="H42" i="23"/>
  <c r="F42" i="23"/>
  <c r="D42" i="23"/>
  <c r="H41" i="23"/>
  <c r="F41" i="23"/>
  <c r="D41" i="23"/>
  <c r="H40" i="23"/>
  <c r="F40" i="23"/>
  <c r="D40" i="23"/>
  <c r="H39" i="23"/>
  <c r="F39" i="23"/>
  <c r="D39" i="23"/>
  <c r="H38" i="23"/>
  <c r="F38" i="23"/>
  <c r="D38" i="23"/>
  <c r="H37" i="23"/>
  <c r="F37" i="23"/>
  <c r="D37" i="23"/>
  <c r="H36" i="23"/>
  <c r="F36" i="23"/>
  <c r="D36" i="23"/>
  <c r="H35" i="23"/>
  <c r="F35" i="23"/>
  <c r="D35" i="23"/>
  <c r="H34" i="23"/>
  <c r="F34" i="23"/>
  <c r="D34" i="23"/>
  <c r="H33" i="23"/>
  <c r="F33" i="23"/>
  <c r="D33" i="23"/>
  <c r="H32" i="23"/>
  <c r="F32" i="23"/>
  <c r="D32" i="23"/>
  <c r="H31" i="23"/>
  <c r="F31" i="23"/>
  <c r="D31" i="23"/>
  <c r="H30" i="23"/>
  <c r="F30" i="23"/>
  <c r="D30" i="23"/>
  <c r="H29" i="23"/>
  <c r="F29" i="23"/>
  <c r="D29" i="23"/>
  <c r="H28" i="23"/>
  <c r="F28" i="23"/>
  <c r="D28" i="23"/>
  <c r="H27" i="23"/>
  <c r="F27" i="23"/>
  <c r="D27" i="23"/>
  <c r="H26" i="23"/>
  <c r="F26" i="23"/>
  <c r="D26" i="23"/>
  <c r="H25" i="23"/>
  <c r="F25" i="23"/>
  <c r="D25" i="23"/>
  <c r="H24" i="23"/>
  <c r="F24" i="23"/>
  <c r="D24" i="23"/>
  <c r="H23" i="23"/>
  <c r="F23" i="23"/>
  <c r="D23" i="23"/>
  <c r="H22" i="23"/>
  <c r="F22" i="23"/>
  <c r="D22" i="23"/>
  <c r="H21" i="23"/>
  <c r="F21" i="23"/>
  <c r="D21" i="23"/>
  <c r="H20" i="23"/>
  <c r="F20" i="23"/>
  <c r="D20" i="23"/>
  <c r="H19" i="23"/>
  <c r="F19" i="23"/>
  <c r="H18" i="23"/>
  <c r="F18" i="23"/>
  <c r="H17" i="23"/>
  <c r="F17" i="23"/>
  <c r="H16" i="23"/>
  <c r="F16" i="23"/>
  <c r="H15" i="23"/>
  <c r="F15" i="23"/>
  <c r="H14" i="23"/>
  <c r="F14" i="23"/>
  <c r="H13" i="23"/>
  <c r="F13" i="23"/>
  <c r="F12" i="23"/>
  <c r="G12" i="23"/>
  <c r="C27" i="23"/>
  <c r="E26" i="23"/>
  <c r="G25" i="23"/>
  <c r="I25" i="23" s="1"/>
  <c r="C25" i="23"/>
  <c r="E24" i="23"/>
  <c r="G23" i="23"/>
  <c r="C23" i="23"/>
  <c r="E22" i="23"/>
  <c r="G21" i="23"/>
  <c r="C21" i="23"/>
  <c r="E20" i="23"/>
  <c r="G19" i="23"/>
  <c r="G18" i="23"/>
  <c r="G17" i="23"/>
  <c r="G16" i="23"/>
  <c r="E16" i="23"/>
  <c r="E15" i="23"/>
  <c r="E14" i="23"/>
  <c r="E13" i="23"/>
  <c r="E12" i="23"/>
  <c r="G61" i="23"/>
  <c r="E61" i="23"/>
  <c r="C61" i="23"/>
  <c r="G60" i="23"/>
  <c r="E60" i="23"/>
  <c r="C60" i="23"/>
  <c r="G59" i="23"/>
  <c r="E59" i="23"/>
  <c r="C59" i="23"/>
  <c r="G58" i="23"/>
  <c r="E58" i="23"/>
  <c r="C58" i="23"/>
  <c r="G57" i="23"/>
  <c r="E57" i="23"/>
  <c r="C57" i="23"/>
  <c r="G56" i="23"/>
  <c r="E56" i="23"/>
  <c r="C56" i="23"/>
  <c r="G55" i="23"/>
  <c r="E55" i="23"/>
  <c r="C55" i="23"/>
  <c r="G54" i="23"/>
  <c r="E54" i="23"/>
  <c r="C54" i="23"/>
  <c r="G53" i="23"/>
  <c r="E53" i="23"/>
  <c r="C53" i="23"/>
  <c r="G52" i="23"/>
  <c r="E52" i="23"/>
  <c r="C52" i="23"/>
  <c r="G51" i="23"/>
  <c r="E51" i="23"/>
  <c r="C51" i="23"/>
  <c r="G50" i="23"/>
  <c r="E50" i="23"/>
  <c r="C50" i="23"/>
  <c r="G49" i="23"/>
  <c r="E49" i="23"/>
  <c r="C49" i="23"/>
  <c r="G48" i="23"/>
  <c r="E48" i="23"/>
  <c r="C48" i="23"/>
  <c r="G47" i="23"/>
  <c r="E47" i="23"/>
  <c r="C47" i="23"/>
  <c r="G46" i="23"/>
  <c r="E46" i="23"/>
  <c r="C46" i="23"/>
  <c r="G45" i="23"/>
  <c r="E45" i="23"/>
  <c r="C45" i="23"/>
  <c r="G44" i="23"/>
  <c r="E44" i="23"/>
  <c r="C44" i="23"/>
  <c r="G43" i="23"/>
  <c r="E43" i="23"/>
  <c r="C43" i="23"/>
  <c r="G42" i="23"/>
  <c r="E42" i="23"/>
  <c r="C42" i="23"/>
  <c r="G41" i="23"/>
  <c r="E41" i="23"/>
  <c r="C41" i="23"/>
  <c r="G40" i="23"/>
  <c r="E40" i="23"/>
  <c r="C40" i="23"/>
  <c r="G39" i="23"/>
  <c r="E39" i="23"/>
  <c r="C39" i="23"/>
  <c r="G38" i="23"/>
  <c r="E38" i="23"/>
  <c r="C38" i="23"/>
  <c r="G37" i="23"/>
  <c r="E37" i="23"/>
  <c r="C37" i="23"/>
  <c r="G36" i="23"/>
  <c r="E36" i="23"/>
  <c r="C36" i="23"/>
  <c r="G35" i="23"/>
  <c r="E35" i="23"/>
  <c r="C35" i="23"/>
  <c r="G34" i="23"/>
  <c r="E34" i="23"/>
  <c r="C34" i="23"/>
  <c r="G33" i="23"/>
  <c r="E33" i="23"/>
  <c r="C33" i="23"/>
  <c r="G32" i="23"/>
  <c r="E32" i="23"/>
  <c r="C32" i="23"/>
  <c r="G31" i="23"/>
  <c r="E31" i="23"/>
  <c r="C31" i="23"/>
  <c r="G30" i="23"/>
  <c r="E30" i="23"/>
  <c r="C30" i="23"/>
  <c r="G29" i="23"/>
  <c r="E29" i="23"/>
  <c r="C29" i="23"/>
  <c r="G28" i="23"/>
  <c r="E28" i="23"/>
  <c r="C28" i="23"/>
  <c r="G27" i="23"/>
  <c r="E27" i="23"/>
  <c r="G26" i="23"/>
  <c r="C26" i="23"/>
  <c r="E25" i="23"/>
  <c r="G24" i="23"/>
  <c r="C24" i="23"/>
  <c r="E23" i="23"/>
  <c r="G22" i="23"/>
  <c r="C22" i="23"/>
  <c r="E21" i="23"/>
  <c r="G20" i="23"/>
  <c r="C20" i="23"/>
  <c r="E19" i="23"/>
  <c r="E18" i="23"/>
  <c r="E17" i="23"/>
  <c r="G15" i="23"/>
  <c r="G14" i="23"/>
  <c r="G13" i="23"/>
  <c r="H12" i="23"/>
  <c r="F16" i="5"/>
  <c r="G15" i="5"/>
  <c r="E15" i="5"/>
  <c r="F14" i="5"/>
  <c r="G13" i="5"/>
  <c r="E13" i="5"/>
  <c r="F12" i="5"/>
  <c r="G16" i="5"/>
  <c r="E16" i="5"/>
  <c r="F15" i="5"/>
  <c r="G14" i="5"/>
  <c r="E14" i="5"/>
  <c r="F13" i="5"/>
  <c r="G12" i="5"/>
  <c r="E12" i="5"/>
  <c r="I9" i="4"/>
  <c r="I10" i="4" s="1"/>
  <c r="I11" i="4" s="1"/>
  <c r="D11" i="38"/>
  <c r="B17" i="5"/>
  <c r="D12" i="5" l="1"/>
  <c r="H3087" i="4"/>
  <c r="Z3086" i="4"/>
  <c r="I61" i="23"/>
  <c r="I8" i="23" s="1"/>
  <c r="I31" i="23"/>
  <c r="I40" i="23"/>
  <c r="I48" i="23"/>
  <c r="I56" i="23"/>
  <c r="G17" i="5"/>
  <c r="E17" i="5"/>
  <c r="F17" i="5"/>
  <c r="I23" i="23"/>
  <c r="I12" i="4"/>
  <c r="I13" i="4" s="1"/>
  <c r="D12" i="38"/>
  <c r="I15" i="23"/>
  <c r="I42" i="23"/>
  <c r="I58" i="23"/>
  <c r="I46" i="23"/>
  <c r="I6" i="23"/>
  <c r="I7" i="23"/>
  <c r="I17" i="23"/>
  <c r="I13" i="23"/>
  <c r="I21" i="23"/>
  <c r="I29" i="23"/>
  <c r="I36" i="23"/>
  <c r="I44" i="23"/>
  <c r="I52" i="23"/>
  <c r="I60" i="23"/>
  <c r="I12" i="23"/>
  <c r="I20" i="23"/>
  <c r="I28" i="23"/>
  <c r="I32" i="23"/>
  <c r="I35" i="23"/>
  <c r="I43" i="23"/>
  <c r="I51" i="23"/>
  <c r="I59" i="23"/>
  <c r="H14" i="5"/>
  <c r="I16" i="23"/>
  <c r="I24" i="23"/>
  <c r="I39" i="23"/>
  <c r="I47" i="23"/>
  <c r="I55" i="23"/>
  <c r="I19" i="23"/>
  <c r="I27" i="23"/>
  <c r="I34" i="23"/>
  <c r="I50" i="23"/>
  <c r="I38" i="23"/>
  <c r="I54" i="23"/>
  <c r="I14" i="23"/>
  <c r="I18" i="23"/>
  <c r="I22" i="23"/>
  <c r="I26" i="23"/>
  <c r="I30" i="23"/>
  <c r="I33" i="23"/>
  <c r="I37" i="23"/>
  <c r="I41" i="23"/>
  <c r="I45" i="23"/>
  <c r="I49" i="23"/>
  <c r="I53" i="23"/>
  <c r="I57" i="23"/>
  <c r="H13" i="5"/>
  <c r="H12" i="5"/>
  <c r="H16" i="5"/>
  <c r="H15" i="5"/>
  <c r="B18" i="5"/>
  <c r="D13" i="5" l="1"/>
  <c r="H3088" i="4"/>
  <c r="Z3087" i="4"/>
  <c r="I14" i="4"/>
  <c r="I15" i="4" s="1"/>
  <c r="H17" i="5"/>
  <c r="F18" i="5"/>
  <c r="G18" i="5"/>
  <c r="E18" i="5"/>
  <c r="D13" i="38"/>
  <c r="I5" i="23"/>
  <c r="B19" i="5"/>
  <c r="I16" i="4" l="1"/>
  <c r="I17" i="4" s="1"/>
  <c r="D14" i="5"/>
  <c r="H3089" i="4"/>
  <c r="Z3088" i="4"/>
  <c r="I18" i="4"/>
  <c r="H18" i="5"/>
  <c r="E19" i="5"/>
  <c r="G19" i="5"/>
  <c r="F19" i="5"/>
  <c r="I19" i="4"/>
  <c r="D14" i="38"/>
  <c r="B20" i="5"/>
  <c r="H7" i="4"/>
  <c r="Z7" i="4" l="1"/>
  <c r="H3090" i="4"/>
  <c r="Z3089" i="4"/>
  <c r="I20" i="4"/>
  <c r="D12" i="23" s="1"/>
  <c r="H19" i="5"/>
  <c r="F20" i="5"/>
  <c r="E20" i="5"/>
  <c r="G20" i="5"/>
  <c r="D15" i="38"/>
  <c r="H8" i="4"/>
  <c r="Z8" i="4" s="1"/>
  <c r="B21" i="5"/>
  <c r="F56" i="25"/>
  <c r="E56" i="25"/>
  <c r="D56" i="25"/>
  <c r="B7" i="25"/>
  <c r="B8" i="25" s="1"/>
  <c r="B9" i="25" s="1"/>
  <c r="B10" i="25" s="1"/>
  <c r="B11" i="25" s="1"/>
  <c r="B12" i="25" s="1"/>
  <c r="B13" i="25" s="1"/>
  <c r="B14" i="25" s="1"/>
  <c r="B15" i="25" s="1"/>
  <c r="B16" i="25" s="1"/>
  <c r="B17" i="25" s="1"/>
  <c r="B18" i="25" s="1"/>
  <c r="B19" i="25" s="1"/>
  <c r="B20" i="25" s="1"/>
  <c r="B21" i="25" s="1"/>
  <c r="B22" i="25" s="1"/>
  <c r="B23" i="25" s="1"/>
  <c r="B24" i="25" s="1"/>
  <c r="B25" i="25" s="1"/>
  <c r="B26" i="25" s="1"/>
  <c r="B27" i="25" s="1"/>
  <c r="B28" i="25" s="1"/>
  <c r="B29" i="25" s="1"/>
  <c r="B30" i="25" s="1"/>
  <c r="B31" i="25" s="1"/>
  <c r="B32" i="25" s="1"/>
  <c r="B33" i="25" s="1"/>
  <c r="B34" i="25" s="1"/>
  <c r="B35" i="25" s="1"/>
  <c r="B36" i="25" s="1"/>
  <c r="B37" i="25" s="1"/>
  <c r="B38" i="25" s="1"/>
  <c r="B39" i="25" s="1"/>
  <c r="B40" i="25" s="1"/>
  <c r="B41" i="25" s="1"/>
  <c r="B42" i="25" s="1"/>
  <c r="B43" i="25" s="1"/>
  <c r="B44" i="25" s="1"/>
  <c r="B45" i="25" s="1"/>
  <c r="B46" i="25" s="1"/>
  <c r="B47" i="25" s="1"/>
  <c r="B48" i="25" s="1"/>
  <c r="B49" i="25" s="1"/>
  <c r="B50" i="25" s="1"/>
  <c r="B51" i="25" s="1"/>
  <c r="B52" i="25" s="1"/>
  <c r="B53" i="25" s="1"/>
  <c r="B54" i="25" s="1"/>
  <c r="B55" i="25" s="1"/>
  <c r="B7" i="16"/>
  <c r="B8" i="16" s="1"/>
  <c r="B9" i="16" s="1"/>
  <c r="B10" i="16" s="1"/>
  <c r="B11" i="16" s="1"/>
  <c r="B12" i="16" s="1"/>
  <c r="B13" i="16" s="1"/>
  <c r="B14" i="16" s="1"/>
  <c r="B15" i="16" s="1"/>
  <c r="B16" i="16" s="1"/>
  <c r="B17" i="16" s="1"/>
  <c r="B18" i="16" s="1"/>
  <c r="B19" i="16" s="1"/>
  <c r="B20" i="16" s="1"/>
  <c r="B21" i="16" s="1"/>
  <c r="B22" i="16" s="1"/>
  <c r="B23" i="16" s="1"/>
  <c r="B24" i="16" s="1"/>
  <c r="B25" i="16" s="1"/>
  <c r="B26" i="16" s="1"/>
  <c r="B27" i="16" s="1"/>
  <c r="B28" i="16" s="1"/>
  <c r="B29" i="16" s="1"/>
  <c r="B30" i="16" s="1"/>
  <c r="B31" i="16" s="1"/>
  <c r="B32" i="16" s="1"/>
  <c r="B33" i="16" s="1"/>
  <c r="B34" i="16" s="1"/>
  <c r="B35" i="16" s="1"/>
  <c r="B36" i="16" s="1"/>
  <c r="B37" i="16" s="1"/>
  <c r="B38" i="16" s="1"/>
  <c r="B39" i="16" s="1"/>
  <c r="B40" i="16" s="1"/>
  <c r="B41" i="16" s="1"/>
  <c r="B42" i="16" s="1"/>
  <c r="B43" i="16" s="1"/>
  <c r="B44" i="16" s="1"/>
  <c r="B45" i="16" s="1"/>
  <c r="B46" i="16" s="1"/>
  <c r="B47" i="16" s="1"/>
  <c r="B48" i="16" s="1"/>
  <c r="B49" i="16" s="1"/>
  <c r="B50" i="16" s="1"/>
  <c r="B51" i="16" s="1"/>
  <c r="B52" i="16" s="1"/>
  <c r="B53" i="16" s="1"/>
  <c r="B54" i="16" s="1"/>
  <c r="B55" i="16" s="1"/>
  <c r="B56" i="16" s="1"/>
  <c r="B57" i="16" s="1"/>
  <c r="B58" i="16" s="1"/>
  <c r="B59" i="16" s="1"/>
  <c r="B60" i="16" s="1"/>
  <c r="B61" i="16" s="1"/>
  <c r="B62" i="16" s="1"/>
  <c r="B63" i="16" s="1"/>
  <c r="B64" i="16" s="1"/>
  <c r="B65" i="16" s="1"/>
  <c r="B66" i="16" s="1"/>
  <c r="B67" i="16" s="1"/>
  <c r="B68" i="16" s="1"/>
  <c r="B69" i="16" s="1"/>
  <c r="B70" i="16" s="1"/>
  <c r="B71" i="16" s="1"/>
  <c r="B72" i="16" s="1"/>
  <c r="B73" i="16" s="1"/>
  <c r="B74" i="16" s="1"/>
  <c r="B75" i="16" s="1"/>
  <c r="B76" i="16" s="1"/>
  <c r="B77" i="16" s="1"/>
  <c r="B78" i="16" s="1"/>
  <c r="B79" i="16" s="1"/>
  <c r="B80" i="16" s="1"/>
  <c r="B81" i="16" s="1"/>
  <c r="B82" i="16" s="1"/>
  <c r="B83" i="16" s="1"/>
  <c r="B84" i="16" s="1"/>
  <c r="B85" i="16" s="1"/>
  <c r="B86" i="16" s="1"/>
  <c r="B87" i="16" s="1"/>
  <c r="B88" i="16" s="1"/>
  <c r="B89" i="16" s="1"/>
  <c r="B90" i="16" s="1"/>
  <c r="B91" i="16" s="1"/>
  <c r="B92" i="16" s="1"/>
  <c r="B93" i="16" s="1"/>
  <c r="B94" i="16" s="1"/>
  <c r="B95" i="16" s="1"/>
  <c r="B96" i="16" s="1"/>
  <c r="B97" i="16" s="1"/>
  <c r="B98" i="16" s="1"/>
  <c r="B99" i="16" s="1"/>
  <c r="B100" i="16" s="1"/>
  <c r="B101" i="16" s="1"/>
  <c r="B102" i="16" s="1"/>
  <c r="B103" i="16" s="1"/>
  <c r="B104" i="16" s="1"/>
  <c r="B105" i="16" s="1"/>
  <c r="I21" i="4" l="1"/>
  <c r="H3091" i="4"/>
  <c r="Z3090" i="4"/>
  <c r="G21" i="5"/>
  <c r="E21" i="5"/>
  <c r="F21" i="5"/>
  <c r="H20" i="5"/>
  <c r="H9" i="4"/>
  <c r="I24" i="4"/>
  <c r="B22" i="5"/>
  <c r="D162" i="3"/>
  <c r="F106" i="16"/>
  <c r="E106" i="16"/>
  <c r="H10" i="4" l="1"/>
  <c r="Z10" i="4" s="1"/>
  <c r="Z9" i="4"/>
  <c r="C12" i="5"/>
  <c r="H3092" i="4"/>
  <c r="Z3091" i="4"/>
  <c r="I22" i="4"/>
  <c r="I23" i="4" s="1"/>
  <c r="D15" i="5"/>
  <c r="I25" i="4"/>
  <c r="H11" i="4"/>
  <c r="H21" i="5"/>
  <c r="F22" i="5"/>
  <c r="G22" i="5"/>
  <c r="E22" i="5"/>
  <c r="I26" i="4"/>
  <c r="D16" i="38"/>
  <c r="B23" i="5"/>
  <c r="H12" i="4" l="1"/>
  <c r="Z11" i="4"/>
  <c r="H3093" i="4"/>
  <c r="Z3092" i="4"/>
  <c r="I27" i="4"/>
  <c r="I28" i="4" s="1"/>
  <c r="I29" i="4" s="1"/>
  <c r="D17" i="38" s="1"/>
  <c r="D16" i="5"/>
  <c r="E23" i="5"/>
  <c r="G23" i="5"/>
  <c r="F23" i="5"/>
  <c r="H22" i="5"/>
  <c r="H24" i="4"/>
  <c r="Z24" i="4" s="1"/>
  <c r="I30" i="4"/>
  <c r="B24" i="5"/>
  <c r="D106" i="16"/>
  <c r="D106" i="3"/>
  <c r="H3094" i="4" l="1"/>
  <c r="Z3093" i="4"/>
  <c r="H13" i="4"/>
  <c r="Z12" i="4"/>
  <c r="C13" i="5"/>
  <c r="I31" i="4"/>
  <c r="H25" i="4"/>
  <c r="H23" i="5"/>
  <c r="F24" i="5"/>
  <c r="E24" i="5"/>
  <c r="G24" i="5"/>
  <c r="B25" i="5"/>
  <c r="I32" i="4" l="1"/>
  <c r="D17" i="5"/>
  <c r="Z13" i="4"/>
  <c r="H14" i="4"/>
  <c r="H26" i="4"/>
  <c r="Z25" i="4"/>
  <c r="H3095" i="4"/>
  <c r="Z3094" i="4"/>
  <c r="C16" i="5"/>
  <c r="I33" i="4"/>
  <c r="H24" i="5"/>
  <c r="G25" i="5"/>
  <c r="E25" i="5"/>
  <c r="F25" i="5"/>
  <c r="B26" i="5"/>
  <c r="H3096" i="4" l="1"/>
  <c r="Z3095" i="4"/>
  <c r="H27" i="4"/>
  <c r="Z26" i="4"/>
  <c r="H15" i="4"/>
  <c r="Z14" i="4"/>
  <c r="I34" i="4"/>
  <c r="I35" i="4" s="1"/>
  <c r="D13" i="23"/>
  <c r="H25" i="5"/>
  <c r="F26" i="5"/>
  <c r="G26" i="5"/>
  <c r="E26" i="5"/>
  <c r="C17" i="23"/>
  <c r="B27" i="5"/>
  <c r="H16" i="4" l="1"/>
  <c r="Z15" i="4"/>
  <c r="C14" i="5"/>
  <c r="H28" i="4"/>
  <c r="Z27" i="4"/>
  <c r="H3097" i="4"/>
  <c r="Z3096" i="4"/>
  <c r="I36" i="4"/>
  <c r="E27" i="5"/>
  <c r="G27" i="5"/>
  <c r="F27" i="5"/>
  <c r="H26" i="5"/>
  <c r="H107" i="4"/>
  <c r="C18" i="23"/>
  <c r="B28" i="5"/>
  <c r="H3098" i="4" l="1"/>
  <c r="Z3097" i="4"/>
  <c r="Z28" i="4"/>
  <c r="H29" i="4"/>
  <c r="H108" i="4"/>
  <c r="Z107" i="4"/>
  <c r="H17" i="4"/>
  <c r="Z16" i="4"/>
  <c r="H121" i="4"/>
  <c r="I37" i="4"/>
  <c r="H34" i="4"/>
  <c r="H27" i="5"/>
  <c r="F28" i="5"/>
  <c r="E28" i="5"/>
  <c r="G28" i="5"/>
  <c r="H135" i="4"/>
  <c r="C19" i="23"/>
  <c r="B29" i="5"/>
  <c r="Z17" i="4" l="1"/>
  <c r="H18" i="4"/>
  <c r="H35" i="4"/>
  <c r="Z35" i="4" s="1"/>
  <c r="Z34" i="4"/>
  <c r="H109" i="4"/>
  <c r="Z108" i="4"/>
  <c r="H136" i="4"/>
  <c r="Z135" i="4"/>
  <c r="R17" i="7" s="1"/>
  <c r="H30" i="4"/>
  <c r="Z29" i="4"/>
  <c r="H122" i="4"/>
  <c r="Z121" i="4"/>
  <c r="H3099" i="4"/>
  <c r="Z3098" i="4"/>
  <c r="H36" i="4"/>
  <c r="Z36" i="4" s="1"/>
  <c r="I38" i="4"/>
  <c r="D18" i="38"/>
  <c r="H28" i="5"/>
  <c r="G29" i="5"/>
  <c r="E29" i="5"/>
  <c r="F29" i="5"/>
  <c r="B30" i="5"/>
  <c r="H137" i="4" l="1"/>
  <c r="Z136" i="4"/>
  <c r="H3100" i="4"/>
  <c r="Z3099" i="4"/>
  <c r="H110" i="4"/>
  <c r="Z109" i="4"/>
  <c r="H123" i="4"/>
  <c r="Z122" i="4"/>
  <c r="I39" i="4"/>
  <c r="I40" i="4" s="1"/>
  <c r="D18" i="5"/>
  <c r="H19" i="4"/>
  <c r="Z18" i="4"/>
  <c r="Z30" i="4"/>
  <c r="H31" i="4"/>
  <c r="H37" i="4"/>
  <c r="H29" i="5"/>
  <c r="F30" i="5"/>
  <c r="G30" i="5"/>
  <c r="E30" i="5"/>
  <c r="B31" i="5"/>
  <c r="H38" i="4" l="1"/>
  <c r="Z37" i="4"/>
  <c r="H138" i="4"/>
  <c r="Z137" i="4"/>
  <c r="H124" i="4"/>
  <c r="Z123" i="4"/>
  <c r="H111" i="4"/>
  <c r="Z110" i="4"/>
  <c r="Z19" i="4"/>
  <c r="H20" i="4"/>
  <c r="H3101" i="4"/>
  <c r="Z3100" i="4"/>
  <c r="H32" i="4"/>
  <c r="Z31" i="4"/>
  <c r="C17" i="5"/>
  <c r="I41" i="4"/>
  <c r="D19" i="38"/>
  <c r="E31" i="5"/>
  <c r="G31" i="5"/>
  <c r="F31" i="5"/>
  <c r="H30" i="5"/>
  <c r="B32" i="5"/>
  <c r="H112" i="4" l="1"/>
  <c r="Z111" i="4"/>
  <c r="S18" i="7" s="1"/>
  <c r="Z32" i="4"/>
  <c r="H33" i="4"/>
  <c r="H125" i="4"/>
  <c r="Z124" i="4"/>
  <c r="H39" i="4"/>
  <c r="Z38" i="4"/>
  <c r="C18" i="5"/>
  <c r="H3102" i="4"/>
  <c r="Z3101" i="4"/>
  <c r="I42" i="4"/>
  <c r="I43" i="4" s="1"/>
  <c r="I44" i="4" s="1"/>
  <c r="D19" i="5"/>
  <c r="Z20" i="4"/>
  <c r="H21" i="4"/>
  <c r="C12" i="23"/>
  <c r="H139" i="4"/>
  <c r="Z138" i="4"/>
  <c r="H31" i="5"/>
  <c r="F32" i="5"/>
  <c r="E32" i="5"/>
  <c r="G32" i="5"/>
  <c r="I69" i="4"/>
  <c r="I70" i="4" s="1"/>
  <c r="I71" i="4" s="1"/>
  <c r="I72" i="4" s="1"/>
  <c r="B33" i="5"/>
  <c r="H22" i="4" l="1"/>
  <c r="Z21" i="4"/>
  <c r="C15" i="5"/>
  <c r="Z39" i="4"/>
  <c r="H40" i="4"/>
  <c r="H126" i="4"/>
  <c r="Z125" i="4"/>
  <c r="H3103" i="4"/>
  <c r="Z3102" i="4"/>
  <c r="H140" i="4"/>
  <c r="Z139" i="4"/>
  <c r="Z33" i="4"/>
  <c r="C13" i="23"/>
  <c r="H113" i="4"/>
  <c r="Z112" i="4"/>
  <c r="I45" i="4"/>
  <c r="D26" i="5"/>
  <c r="G33" i="5"/>
  <c r="E33" i="5"/>
  <c r="F33" i="5"/>
  <c r="H32" i="5"/>
  <c r="I73" i="4"/>
  <c r="I74" i="4" s="1"/>
  <c r="I75" i="4" s="1"/>
  <c r="D14" i="23" s="1"/>
  <c r="D27" i="38"/>
  <c r="B34" i="5"/>
  <c r="H114" i="4" l="1"/>
  <c r="Z113" i="4"/>
  <c r="H127" i="4"/>
  <c r="Z126" i="4"/>
  <c r="H41" i="4"/>
  <c r="Z40" i="4"/>
  <c r="H3104" i="4"/>
  <c r="Z3103" i="4"/>
  <c r="H141" i="4"/>
  <c r="Z140" i="4"/>
  <c r="Z22" i="4"/>
  <c r="H23" i="4"/>
  <c r="Z23" i="4" s="1"/>
  <c r="I46" i="4"/>
  <c r="D20" i="38"/>
  <c r="H33" i="5"/>
  <c r="F34" i="5"/>
  <c r="G34" i="5"/>
  <c r="E34" i="5"/>
  <c r="I76" i="4"/>
  <c r="I77" i="4" s="1"/>
  <c r="I78" i="4" s="1"/>
  <c r="I79" i="4" s="1"/>
  <c r="D28" i="38"/>
  <c r="B35" i="5"/>
  <c r="H3105" i="4" l="1"/>
  <c r="Z3104" i="4"/>
  <c r="I47" i="4"/>
  <c r="D20" i="5"/>
  <c r="H42" i="4"/>
  <c r="Z41" i="4"/>
  <c r="C19" i="5"/>
  <c r="H128" i="4"/>
  <c r="Z127" i="4"/>
  <c r="H142" i="4"/>
  <c r="Z141" i="4"/>
  <c r="H115" i="4"/>
  <c r="Z114" i="4"/>
  <c r="R72" i="7" s="1"/>
  <c r="I48" i="4"/>
  <c r="D27" i="5"/>
  <c r="H34" i="5"/>
  <c r="E35" i="5"/>
  <c r="G35" i="5"/>
  <c r="F35" i="5"/>
  <c r="I80" i="4"/>
  <c r="I81" i="4" s="1"/>
  <c r="D29" i="38"/>
  <c r="B36" i="5"/>
  <c r="Z42" i="4" l="1"/>
  <c r="H43" i="4"/>
  <c r="H129" i="4"/>
  <c r="Z128" i="4"/>
  <c r="H116" i="4"/>
  <c r="Z115" i="4"/>
  <c r="H143" i="4"/>
  <c r="Z142" i="4"/>
  <c r="H3106" i="4"/>
  <c r="Z3105" i="4"/>
  <c r="I49" i="4"/>
  <c r="D21" i="38"/>
  <c r="H35" i="5"/>
  <c r="F36" i="5"/>
  <c r="E36" i="5"/>
  <c r="G36" i="5"/>
  <c r="I82" i="4"/>
  <c r="I83" i="4" s="1"/>
  <c r="I84" i="4" s="1"/>
  <c r="D15" i="23" s="1"/>
  <c r="D30" i="38"/>
  <c r="B37" i="5"/>
  <c r="H144" i="4" l="1"/>
  <c r="Z143" i="4"/>
  <c r="H44" i="4"/>
  <c r="Z43" i="4"/>
  <c r="H117" i="4"/>
  <c r="Z116" i="4"/>
  <c r="I50" i="4"/>
  <c r="I51" i="4" s="1"/>
  <c r="D21" i="5"/>
  <c r="H130" i="4"/>
  <c r="Z129" i="4"/>
  <c r="H3107" i="4"/>
  <c r="Z3106" i="4"/>
  <c r="I52" i="4"/>
  <c r="D28" i="5"/>
  <c r="H36" i="5"/>
  <c r="G37" i="5"/>
  <c r="E37" i="5"/>
  <c r="F37" i="5"/>
  <c r="I85" i="4"/>
  <c r="I86" i="4" s="1"/>
  <c r="I87" i="4" s="1"/>
  <c r="D31" i="38"/>
  <c r="B38" i="5"/>
  <c r="H118" i="4" l="1"/>
  <c r="Z117" i="4"/>
  <c r="H3108" i="4"/>
  <c r="Z3107" i="4"/>
  <c r="Z44" i="4"/>
  <c r="H45" i="4"/>
  <c r="H131" i="4"/>
  <c r="Z130" i="4"/>
  <c r="H145" i="4"/>
  <c r="Z144" i="4"/>
  <c r="I53" i="4"/>
  <c r="D22" i="38"/>
  <c r="H64" i="4"/>
  <c r="Z64" i="4" s="1"/>
  <c r="H37" i="5"/>
  <c r="F38" i="5"/>
  <c r="G38" i="5"/>
  <c r="E38" i="5"/>
  <c r="I88" i="4"/>
  <c r="I89" i="4" s="1"/>
  <c r="I90" i="4" s="1"/>
  <c r="I91" i="4" s="1"/>
  <c r="I92" i="4" s="1"/>
  <c r="I93" i="4" s="1"/>
  <c r="I94" i="4" s="1"/>
  <c r="I95" i="4" s="1"/>
  <c r="I96" i="4" s="1"/>
  <c r="I97" i="4" s="1"/>
  <c r="I98" i="4" s="1"/>
  <c r="I99" i="4" s="1"/>
  <c r="I100" i="4" s="1"/>
  <c r="I101" i="4" s="1"/>
  <c r="D32" i="38"/>
  <c r="B39" i="5"/>
  <c r="I102" i="4" l="1"/>
  <c r="I103" i="4" s="1"/>
  <c r="D33" i="5"/>
  <c r="H132" i="4"/>
  <c r="Z131" i="4"/>
  <c r="R31" i="7" s="1"/>
  <c r="I54" i="4"/>
  <c r="I55" i="4" s="1"/>
  <c r="D22" i="5"/>
  <c r="H3109" i="4"/>
  <c r="Z3108" i="4"/>
  <c r="H46" i="4"/>
  <c r="Z45" i="4"/>
  <c r="H146" i="4"/>
  <c r="Z145" i="4"/>
  <c r="H119" i="4"/>
  <c r="Z118" i="4"/>
  <c r="H65" i="4"/>
  <c r="D29" i="5"/>
  <c r="E39" i="5"/>
  <c r="G39" i="5"/>
  <c r="F39" i="5"/>
  <c r="H38" i="5"/>
  <c r="I104" i="4"/>
  <c r="D17" i="23"/>
  <c r="B40" i="5"/>
  <c r="H120" i="4" l="1"/>
  <c r="Z119" i="4"/>
  <c r="I105" i="4"/>
  <c r="I106" i="4" s="1"/>
  <c r="D34" i="5"/>
  <c r="H66" i="4"/>
  <c r="Z65" i="4"/>
  <c r="H3110" i="4"/>
  <c r="Z3109" i="4"/>
  <c r="H147" i="4"/>
  <c r="Z146" i="4"/>
  <c r="H133" i="4"/>
  <c r="Z132" i="4"/>
  <c r="H47" i="4"/>
  <c r="Z46" i="4"/>
  <c r="C20" i="5"/>
  <c r="I56" i="4"/>
  <c r="D23" i="38"/>
  <c r="H39" i="5"/>
  <c r="D40" i="5"/>
  <c r="F40" i="5"/>
  <c r="E40" i="5"/>
  <c r="G40" i="5"/>
  <c r="I107" i="4"/>
  <c r="I108" i="4" s="1"/>
  <c r="I109" i="4" s="1"/>
  <c r="I110" i="4" s="1"/>
  <c r="I111" i="4" s="1"/>
  <c r="I112" i="4" s="1"/>
  <c r="I113" i="4" s="1"/>
  <c r="D18" i="23"/>
  <c r="B41" i="5"/>
  <c r="H3111" i="4" l="1"/>
  <c r="Z3110" i="4"/>
  <c r="Z47" i="4"/>
  <c r="H48" i="4"/>
  <c r="H67" i="4"/>
  <c r="Z66" i="4"/>
  <c r="C25" i="5"/>
  <c r="I57" i="4"/>
  <c r="I58" i="4" s="1"/>
  <c r="D23" i="5"/>
  <c r="H134" i="4"/>
  <c r="Z134" i="4" s="1"/>
  <c r="Z133" i="4"/>
  <c r="I114" i="4"/>
  <c r="I115" i="4" s="1"/>
  <c r="I116" i="4" s="1"/>
  <c r="I117" i="4" s="1"/>
  <c r="I118" i="4" s="1"/>
  <c r="D35" i="5"/>
  <c r="H148" i="4"/>
  <c r="Z147" i="4"/>
  <c r="Z120" i="4"/>
  <c r="C16" i="23"/>
  <c r="I121" i="4"/>
  <c r="I122" i="4" s="1"/>
  <c r="I123" i="4" s="1"/>
  <c r="D30" i="5"/>
  <c r="G41" i="5"/>
  <c r="E41" i="5"/>
  <c r="D41" i="5"/>
  <c r="F41" i="5"/>
  <c r="H40" i="5"/>
  <c r="I135" i="4"/>
  <c r="I136" i="4" s="1"/>
  <c r="I137" i="4" s="1"/>
  <c r="I138" i="4" s="1"/>
  <c r="I139" i="4" s="1"/>
  <c r="I140" i="4" s="1"/>
  <c r="I141" i="4" s="1"/>
  <c r="I142" i="4" s="1"/>
  <c r="I143" i="4" s="1"/>
  <c r="I144" i="4" s="1"/>
  <c r="I145" i="4" s="1"/>
  <c r="I146" i="4" s="1"/>
  <c r="I147" i="4" s="1"/>
  <c r="I148" i="4" s="1"/>
  <c r="I149" i="4" s="1"/>
  <c r="I150" i="4" s="1"/>
  <c r="I151" i="4" s="1"/>
  <c r="I152" i="4" s="1"/>
  <c r="I153" i="4" s="1"/>
  <c r="I154" i="4" s="1"/>
  <c r="I155" i="4" s="1"/>
  <c r="I156" i="4" s="1"/>
  <c r="I157" i="4" s="1"/>
  <c r="I158" i="4" s="1"/>
  <c r="I159" i="4" s="1"/>
  <c r="I160" i="4" s="1"/>
  <c r="I161" i="4" s="1"/>
  <c r="I162" i="4" s="1"/>
  <c r="I163" i="4" s="1"/>
  <c r="I164" i="4" s="1"/>
  <c r="I165" i="4" s="1"/>
  <c r="I166" i="4" s="1"/>
  <c r="I167" i="4" s="1"/>
  <c r="I168" i="4" s="1"/>
  <c r="I169" i="4" s="1"/>
  <c r="I170" i="4" s="1"/>
  <c r="I171" i="4" s="1"/>
  <c r="I172" i="4" s="1"/>
  <c r="I173" i="4" s="1"/>
  <c r="I174" i="4" s="1"/>
  <c r="I175" i="4" s="1"/>
  <c r="I176" i="4" s="1"/>
  <c r="I177" i="4" s="1"/>
  <c r="I178" i="4" s="1"/>
  <c r="I179" i="4" s="1"/>
  <c r="I180" i="4" s="1"/>
  <c r="I181" i="4" s="1"/>
  <c r="I182" i="4" s="1"/>
  <c r="I183" i="4" s="1"/>
  <c r="I184" i="4" s="1"/>
  <c r="I185" i="4" s="1"/>
  <c r="I186" i="4" s="1"/>
  <c r="I187" i="4" s="1"/>
  <c r="I188" i="4" s="1"/>
  <c r="I189" i="4" s="1"/>
  <c r="I190" i="4" s="1"/>
  <c r="I191" i="4" s="1"/>
  <c r="I192" i="4" s="1"/>
  <c r="I193" i="4" s="1"/>
  <c r="I194" i="4" s="1"/>
  <c r="I195" i="4" s="1"/>
  <c r="I196" i="4" s="1"/>
  <c r="I197" i="4" s="1"/>
  <c r="I198" i="4" s="1"/>
  <c r="I199" i="4" s="1"/>
  <c r="I200" i="4" s="1"/>
  <c r="I201" i="4" s="1"/>
  <c r="I202" i="4" s="1"/>
  <c r="I203" i="4" s="1"/>
  <c r="I204" i="4" s="1"/>
  <c r="I205" i="4" s="1"/>
  <c r="I206" i="4" s="1"/>
  <c r="I207" i="4" s="1"/>
  <c r="I208" i="4" s="1"/>
  <c r="I209" i="4" s="1"/>
  <c r="I210" i="4" s="1"/>
  <c r="I211" i="4" s="1"/>
  <c r="I212" i="4" s="1"/>
  <c r="I213" i="4" s="1"/>
  <c r="I214" i="4" s="1"/>
  <c r="I215" i="4" s="1"/>
  <c r="I216" i="4" s="1"/>
  <c r="I217" i="4" s="1"/>
  <c r="I218" i="4" s="1"/>
  <c r="I219" i="4" s="1"/>
  <c r="I220" i="4" s="1"/>
  <c r="I221" i="4" s="1"/>
  <c r="I222" i="4" s="1"/>
  <c r="I223" i="4" s="1"/>
  <c r="I224" i="4" s="1"/>
  <c r="I225" i="4" s="1"/>
  <c r="I226" i="4" s="1"/>
  <c r="I227" i="4" s="1"/>
  <c r="I228" i="4" s="1"/>
  <c r="I229" i="4" s="1"/>
  <c r="I230" i="4" s="1"/>
  <c r="I231" i="4" s="1"/>
  <c r="I232" i="4" s="1"/>
  <c r="I233" i="4" s="1"/>
  <c r="I234" i="4" s="1"/>
  <c r="I235" i="4" s="1"/>
  <c r="I236" i="4" s="1"/>
  <c r="I237" i="4" s="1"/>
  <c r="I238" i="4" s="1"/>
  <c r="I239" i="4" s="1"/>
  <c r="I240" i="4" s="1"/>
  <c r="I241" i="4" s="1"/>
  <c r="I242" i="4" s="1"/>
  <c r="I243" i="4" s="1"/>
  <c r="I244" i="4" s="1"/>
  <c r="I245" i="4" s="1"/>
  <c r="I246" i="4" s="1"/>
  <c r="I247" i="4" s="1"/>
  <c r="I248" i="4" s="1"/>
  <c r="I249" i="4" s="1"/>
  <c r="I250" i="4" s="1"/>
  <c r="I251" i="4" s="1"/>
  <c r="I252" i="4" s="1"/>
  <c r="I253" i="4" s="1"/>
  <c r="I254" i="4" s="1"/>
  <c r="I255" i="4" s="1"/>
  <c r="I256" i="4" s="1"/>
  <c r="I257" i="4" s="1"/>
  <c r="I258" i="4" s="1"/>
  <c r="I259" i="4" s="1"/>
  <c r="I260" i="4" s="1"/>
  <c r="I261" i="4" s="1"/>
  <c r="I262" i="4" s="1"/>
  <c r="I263" i="4" s="1"/>
  <c r="I264" i="4" s="1"/>
  <c r="I265" i="4" s="1"/>
  <c r="I266" i="4" s="1"/>
  <c r="I267" i="4" s="1"/>
  <c r="I268" i="4" s="1"/>
  <c r="I269" i="4" s="1"/>
  <c r="I270" i="4" s="1"/>
  <c r="I271" i="4" s="1"/>
  <c r="I272" i="4" s="1"/>
  <c r="I273" i="4" s="1"/>
  <c r="I274" i="4" s="1"/>
  <c r="I275" i="4" s="1"/>
  <c r="I276" i="4" s="1"/>
  <c r="I277" i="4" s="1"/>
  <c r="I278" i="4" s="1"/>
  <c r="I279" i="4" s="1"/>
  <c r="I280" i="4" s="1"/>
  <c r="I281" i="4" s="1"/>
  <c r="I282" i="4" s="1"/>
  <c r="I283" i="4" s="1"/>
  <c r="I284" i="4" s="1"/>
  <c r="I285" i="4" s="1"/>
  <c r="I286" i="4" s="1"/>
  <c r="I287" i="4" s="1"/>
  <c r="I288" i="4" s="1"/>
  <c r="I289" i="4" s="1"/>
  <c r="I290" i="4" s="1"/>
  <c r="I291" i="4" s="1"/>
  <c r="I292" i="4" s="1"/>
  <c r="I293" i="4" s="1"/>
  <c r="I294" i="4" s="1"/>
  <c r="I295" i="4" s="1"/>
  <c r="I296" i="4" s="1"/>
  <c r="I297" i="4" s="1"/>
  <c r="I298" i="4" s="1"/>
  <c r="I299" i="4" s="1"/>
  <c r="I300" i="4" s="1"/>
  <c r="I301" i="4" s="1"/>
  <c r="I302" i="4" s="1"/>
  <c r="I303" i="4" s="1"/>
  <c r="I304" i="4" s="1"/>
  <c r="I305" i="4" s="1"/>
  <c r="I306" i="4" s="1"/>
  <c r="I307" i="4" s="1"/>
  <c r="I308" i="4" s="1"/>
  <c r="I309" i="4" s="1"/>
  <c r="I310" i="4" s="1"/>
  <c r="I311" i="4" s="1"/>
  <c r="I312" i="4" s="1"/>
  <c r="I313" i="4" s="1"/>
  <c r="I314" i="4" s="1"/>
  <c r="I315" i="4" s="1"/>
  <c r="I316" i="4" s="1"/>
  <c r="I317" i="4" s="1"/>
  <c r="I318" i="4" s="1"/>
  <c r="I319" i="4" s="1"/>
  <c r="I320" i="4" s="1"/>
  <c r="I321" i="4" s="1"/>
  <c r="I322" i="4" s="1"/>
  <c r="I323" i="4" s="1"/>
  <c r="I324" i="4" s="1"/>
  <c r="I325" i="4" s="1"/>
  <c r="I326" i="4" s="1"/>
  <c r="I327" i="4" s="1"/>
  <c r="I328" i="4" s="1"/>
  <c r="I329" i="4" s="1"/>
  <c r="I330" i="4" s="1"/>
  <c r="I331" i="4" s="1"/>
  <c r="I332" i="4" s="1"/>
  <c r="I333" i="4" s="1"/>
  <c r="I334" i="4" s="1"/>
  <c r="I335" i="4" s="1"/>
  <c r="I336" i="4" s="1"/>
  <c r="I337" i="4" s="1"/>
  <c r="I338" i="4" s="1"/>
  <c r="I339" i="4" s="1"/>
  <c r="I340" i="4" s="1"/>
  <c r="I341" i="4" s="1"/>
  <c r="I342" i="4" s="1"/>
  <c r="I343" i="4" s="1"/>
  <c r="I344" i="4" s="1"/>
  <c r="I345" i="4" s="1"/>
  <c r="I346" i="4" s="1"/>
  <c r="I347" i="4" s="1"/>
  <c r="I348" i="4" s="1"/>
  <c r="I349" i="4" s="1"/>
  <c r="I350" i="4" s="1"/>
  <c r="I351" i="4" s="1"/>
  <c r="I352" i="4" s="1"/>
  <c r="I353" i="4" s="1"/>
  <c r="I354" i="4" s="1"/>
  <c r="I355" i="4" s="1"/>
  <c r="I356" i="4" s="1"/>
  <c r="I357" i="4" s="1"/>
  <c r="I358" i="4" s="1"/>
  <c r="I359" i="4" s="1"/>
  <c r="I360" i="4" s="1"/>
  <c r="I361" i="4" s="1"/>
  <c r="I362" i="4" s="1"/>
  <c r="I363" i="4" s="1"/>
  <c r="I364" i="4" s="1"/>
  <c r="I365" i="4" s="1"/>
  <c r="I366" i="4" s="1"/>
  <c r="I367" i="4" s="1"/>
  <c r="I368" i="4" s="1"/>
  <c r="I369" i="4" s="1"/>
  <c r="I370" i="4" s="1"/>
  <c r="I371" i="4" s="1"/>
  <c r="I372" i="4" s="1"/>
  <c r="I373" i="4" s="1"/>
  <c r="I374" i="4" s="1"/>
  <c r="I375" i="4" s="1"/>
  <c r="I376" i="4" s="1"/>
  <c r="I377" i="4" s="1"/>
  <c r="I378" i="4" s="1"/>
  <c r="I379" i="4" s="1"/>
  <c r="I380" i="4" s="1"/>
  <c r="I381" i="4" s="1"/>
  <c r="I382" i="4" s="1"/>
  <c r="I383" i="4" s="1"/>
  <c r="I384" i="4" s="1"/>
  <c r="I385" i="4" s="1"/>
  <c r="I386" i="4" s="1"/>
  <c r="I387" i="4" s="1"/>
  <c r="I388" i="4" s="1"/>
  <c r="I389" i="4" s="1"/>
  <c r="I390" i="4" s="1"/>
  <c r="I391" i="4" s="1"/>
  <c r="I392" i="4" s="1"/>
  <c r="I393" i="4" s="1"/>
  <c r="I394" i="4" s="1"/>
  <c r="I395" i="4" s="1"/>
  <c r="I396" i="4" s="1"/>
  <c r="I397" i="4" s="1"/>
  <c r="I398" i="4" s="1"/>
  <c r="I399" i="4" s="1"/>
  <c r="I400" i="4" s="1"/>
  <c r="I401" i="4" s="1"/>
  <c r="I402" i="4" s="1"/>
  <c r="I403" i="4" s="1"/>
  <c r="I404" i="4" s="1"/>
  <c r="I405" i="4" s="1"/>
  <c r="I406" i="4" s="1"/>
  <c r="I407" i="4" s="1"/>
  <c r="I408" i="4" s="1"/>
  <c r="I409" i="4" s="1"/>
  <c r="I410" i="4" s="1"/>
  <c r="I411" i="4" s="1"/>
  <c r="I412" i="4" s="1"/>
  <c r="I413" i="4" s="1"/>
  <c r="I414" i="4" s="1"/>
  <c r="I415" i="4" s="1"/>
  <c r="I416" i="4" s="1"/>
  <c r="I417" i="4" s="1"/>
  <c r="I418" i="4" s="1"/>
  <c r="I419" i="4" s="1"/>
  <c r="I420" i="4" s="1"/>
  <c r="I421" i="4" s="1"/>
  <c r="I422" i="4" s="1"/>
  <c r="I423" i="4" s="1"/>
  <c r="I424" i="4" s="1"/>
  <c r="I425" i="4" s="1"/>
  <c r="I426" i="4" s="1"/>
  <c r="I427" i="4" s="1"/>
  <c r="I428" i="4" s="1"/>
  <c r="I429" i="4" s="1"/>
  <c r="I430" i="4" s="1"/>
  <c r="I431" i="4" s="1"/>
  <c r="I432" i="4" s="1"/>
  <c r="I433" i="4" s="1"/>
  <c r="I434" i="4" s="1"/>
  <c r="I435" i="4" s="1"/>
  <c r="I436" i="4" s="1"/>
  <c r="I437" i="4" s="1"/>
  <c r="I438" i="4" s="1"/>
  <c r="I439" i="4" s="1"/>
  <c r="I440" i="4" s="1"/>
  <c r="I441" i="4" s="1"/>
  <c r="I442" i="4" s="1"/>
  <c r="I443" i="4" s="1"/>
  <c r="I444" i="4" s="1"/>
  <c r="I445" i="4" s="1"/>
  <c r="I446" i="4" s="1"/>
  <c r="I447" i="4" s="1"/>
  <c r="I448" i="4" s="1"/>
  <c r="I449" i="4" s="1"/>
  <c r="I450" i="4" s="1"/>
  <c r="I451" i="4" s="1"/>
  <c r="I452" i="4" s="1"/>
  <c r="I453" i="4" s="1"/>
  <c r="I454" i="4" s="1"/>
  <c r="I455" i="4" s="1"/>
  <c r="I456" i="4" s="1"/>
  <c r="I457" i="4" s="1"/>
  <c r="I458" i="4" s="1"/>
  <c r="I459" i="4" s="1"/>
  <c r="I460" i="4" s="1"/>
  <c r="I461" i="4" s="1"/>
  <c r="I462" i="4" s="1"/>
  <c r="I463" i="4" s="1"/>
  <c r="I464" i="4" s="1"/>
  <c r="I465" i="4" s="1"/>
  <c r="I466" i="4" s="1"/>
  <c r="I467" i="4" s="1"/>
  <c r="I468" i="4" s="1"/>
  <c r="I469" i="4" s="1"/>
  <c r="I470" i="4" s="1"/>
  <c r="I471" i="4" s="1"/>
  <c r="I472" i="4" s="1"/>
  <c r="I473" i="4" s="1"/>
  <c r="I474" i="4" s="1"/>
  <c r="I475" i="4" s="1"/>
  <c r="I476" i="4" s="1"/>
  <c r="I477" i="4" s="1"/>
  <c r="I478" i="4" s="1"/>
  <c r="I479" i="4" s="1"/>
  <c r="I480" i="4" s="1"/>
  <c r="I481" i="4" s="1"/>
  <c r="I482" i="4" s="1"/>
  <c r="I483" i="4" s="1"/>
  <c r="I484" i="4" s="1"/>
  <c r="I485" i="4" s="1"/>
  <c r="I486" i="4" s="1"/>
  <c r="I487" i="4" s="1"/>
  <c r="I488" i="4" s="1"/>
  <c r="I489" i="4" s="1"/>
  <c r="I490" i="4" s="1"/>
  <c r="I491" i="4" s="1"/>
  <c r="I492" i="4" s="1"/>
  <c r="I493" i="4" s="1"/>
  <c r="I494" i="4" s="1"/>
  <c r="I495" i="4" s="1"/>
  <c r="I496" i="4" s="1"/>
  <c r="I497" i="4" s="1"/>
  <c r="I498" i="4" s="1"/>
  <c r="I499" i="4" s="1"/>
  <c r="I500" i="4" s="1"/>
  <c r="I501" i="4" s="1"/>
  <c r="I502" i="4" s="1"/>
  <c r="I503" i="4" s="1"/>
  <c r="I504" i="4" s="1"/>
  <c r="I505" i="4" s="1"/>
  <c r="I506" i="4" s="1"/>
  <c r="I507" i="4" s="1"/>
  <c r="I508" i="4" s="1"/>
  <c r="I509" i="4" s="1"/>
  <c r="I510" i="4" s="1"/>
  <c r="I511" i="4" s="1"/>
  <c r="I512" i="4" s="1"/>
  <c r="I513" i="4" s="1"/>
  <c r="I514" i="4" s="1"/>
  <c r="I515" i="4" s="1"/>
  <c r="I516" i="4" s="1"/>
  <c r="I517" i="4" s="1"/>
  <c r="I518" i="4" s="1"/>
  <c r="I519" i="4" s="1"/>
  <c r="I520" i="4" s="1"/>
  <c r="I521" i="4" s="1"/>
  <c r="I522" i="4" s="1"/>
  <c r="I523" i="4" s="1"/>
  <c r="I524" i="4" s="1"/>
  <c r="I525" i="4" s="1"/>
  <c r="I526" i="4" s="1"/>
  <c r="I527" i="4" s="1"/>
  <c r="I528" i="4" s="1"/>
  <c r="I529" i="4" s="1"/>
  <c r="I530" i="4" s="1"/>
  <c r="I531" i="4" s="1"/>
  <c r="I532" i="4" s="1"/>
  <c r="I533" i="4" s="1"/>
  <c r="I534" i="4" s="1"/>
  <c r="I535" i="4" s="1"/>
  <c r="I536" i="4" s="1"/>
  <c r="I537" i="4" s="1"/>
  <c r="I538" i="4" s="1"/>
  <c r="I539" i="4" s="1"/>
  <c r="I540" i="4" s="1"/>
  <c r="I541" i="4" s="1"/>
  <c r="I542" i="4" s="1"/>
  <c r="I543" i="4" s="1"/>
  <c r="I544" i="4" s="1"/>
  <c r="I545" i="4" s="1"/>
  <c r="I546" i="4" s="1"/>
  <c r="I547" i="4" s="1"/>
  <c r="I548" i="4" s="1"/>
  <c r="I549" i="4" s="1"/>
  <c r="I550" i="4" s="1"/>
  <c r="I551" i="4" s="1"/>
  <c r="I552" i="4" s="1"/>
  <c r="I553" i="4" s="1"/>
  <c r="I554" i="4" s="1"/>
  <c r="I555" i="4" s="1"/>
  <c r="I556" i="4" s="1"/>
  <c r="I557" i="4" s="1"/>
  <c r="I558" i="4" s="1"/>
  <c r="I559" i="4" s="1"/>
  <c r="I560" i="4" s="1"/>
  <c r="I561" i="4" s="1"/>
  <c r="I562" i="4" s="1"/>
  <c r="I563" i="4" s="1"/>
  <c r="I564" i="4" s="1"/>
  <c r="I565" i="4" s="1"/>
  <c r="I566" i="4" s="1"/>
  <c r="I567" i="4" s="1"/>
  <c r="I568" i="4" s="1"/>
  <c r="I569" i="4" s="1"/>
  <c r="I570" i="4" s="1"/>
  <c r="I571" i="4" s="1"/>
  <c r="I572" i="4" s="1"/>
  <c r="I573" i="4" s="1"/>
  <c r="I574" i="4" s="1"/>
  <c r="I575" i="4" s="1"/>
  <c r="I576" i="4" s="1"/>
  <c r="I577" i="4" s="1"/>
  <c r="I578" i="4" s="1"/>
  <c r="I579" i="4" s="1"/>
  <c r="I580" i="4" s="1"/>
  <c r="I581" i="4" s="1"/>
  <c r="I582" i="4" s="1"/>
  <c r="I583" i="4" s="1"/>
  <c r="I584" i="4" s="1"/>
  <c r="I585" i="4" s="1"/>
  <c r="I586" i="4" s="1"/>
  <c r="I587" i="4" s="1"/>
  <c r="I588" i="4" s="1"/>
  <c r="I589" i="4" s="1"/>
  <c r="I590" i="4" s="1"/>
  <c r="I591" i="4" s="1"/>
  <c r="I592" i="4" s="1"/>
  <c r="I593" i="4" s="1"/>
  <c r="I594" i="4" s="1"/>
  <c r="I595" i="4" s="1"/>
  <c r="I596" i="4" s="1"/>
  <c r="I597" i="4" s="1"/>
  <c r="I598" i="4" s="1"/>
  <c r="I599" i="4" s="1"/>
  <c r="I600" i="4" s="1"/>
  <c r="I601" i="4" s="1"/>
  <c r="I602" i="4" s="1"/>
  <c r="I603" i="4" s="1"/>
  <c r="I604" i="4" s="1"/>
  <c r="I605" i="4" s="1"/>
  <c r="I606" i="4" s="1"/>
  <c r="I607" i="4" s="1"/>
  <c r="I608" i="4" s="1"/>
  <c r="I609" i="4" s="1"/>
  <c r="I610" i="4" s="1"/>
  <c r="I611" i="4" s="1"/>
  <c r="I612" i="4" s="1"/>
  <c r="I613" i="4" s="1"/>
  <c r="I614" i="4" s="1"/>
  <c r="I615" i="4" s="1"/>
  <c r="I616" i="4" s="1"/>
  <c r="I617" i="4" s="1"/>
  <c r="I618" i="4" s="1"/>
  <c r="I619" i="4" s="1"/>
  <c r="I620" i="4" s="1"/>
  <c r="I621" i="4" s="1"/>
  <c r="I622" i="4" s="1"/>
  <c r="I623" i="4" s="1"/>
  <c r="I624" i="4" s="1"/>
  <c r="I625" i="4" s="1"/>
  <c r="I626" i="4" s="1"/>
  <c r="I627" i="4" s="1"/>
  <c r="I628" i="4" s="1"/>
  <c r="I629" i="4" s="1"/>
  <c r="I630" i="4" s="1"/>
  <c r="I631" i="4" s="1"/>
  <c r="I632" i="4" s="1"/>
  <c r="I633" i="4" s="1"/>
  <c r="I634" i="4" s="1"/>
  <c r="I635" i="4" s="1"/>
  <c r="I636" i="4" s="1"/>
  <c r="I637" i="4" s="1"/>
  <c r="I638" i="4" s="1"/>
  <c r="I639" i="4" s="1"/>
  <c r="I640" i="4" s="1"/>
  <c r="I641" i="4" s="1"/>
  <c r="I642" i="4" s="1"/>
  <c r="I643" i="4" s="1"/>
  <c r="I644" i="4" s="1"/>
  <c r="I645" i="4" s="1"/>
  <c r="I646" i="4" s="1"/>
  <c r="I647" i="4" s="1"/>
  <c r="I648" i="4" s="1"/>
  <c r="I649" i="4" s="1"/>
  <c r="I650" i="4" s="1"/>
  <c r="I651" i="4" s="1"/>
  <c r="I652" i="4" s="1"/>
  <c r="I653" i="4" s="1"/>
  <c r="I654" i="4" s="1"/>
  <c r="I655" i="4" s="1"/>
  <c r="I656" i="4" s="1"/>
  <c r="I657" i="4" s="1"/>
  <c r="I658" i="4" s="1"/>
  <c r="I659" i="4" s="1"/>
  <c r="I660" i="4" s="1"/>
  <c r="I661" i="4" s="1"/>
  <c r="I662" i="4" s="1"/>
  <c r="I663" i="4" s="1"/>
  <c r="I664" i="4" s="1"/>
  <c r="I665" i="4" s="1"/>
  <c r="I666" i="4" s="1"/>
  <c r="I667" i="4" s="1"/>
  <c r="I668" i="4" s="1"/>
  <c r="I669" i="4" s="1"/>
  <c r="I670" i="4" s="1"/>
  <c r="I671" i="4" s="1"/>
  <c r="I672" i="4" s="1"/>
  <c r="I673" i="4" s="1"/>
  <c r="I674" i="4" s="1"/>
  <c r="I675" i="4" s="1"/>
  <c r="I676" i="4" s="1"/>
  <c r="I677" i="4" s="1"/>
  <c r="I678" i="4" s="1"/>
  <c r="I679" i="4" s="1"/>
  <c r="I680" i="4" s="1"/>
  <c r="I681" i="4" s="1"/>
  <c r="I682" i="4" s="1"/>
  <c r="I683" i="4" s="1"/>
  <c r="I684" i="4" s="1"/>
  <c r="I685" i="4" s="1"/>
  <c r="I686" i="4" s="1"/>
  <c r="I687" i="4" s="1"/>
  <c r="I688" i="4" s="1"/>
  <c r="I689" i="4" s="1"/>
  <c r="I690" i="4" s="1"/>
  <c r="I691" i="4" s="1"/>
  <c r="I692" i="4" s="1"/>
  <c r="I693" i="4" s="1"/>
  <c r="I694" i="4" s="1"/>
  <c r="I695" i="4" s="1"/>
  <c r="I696" i="4" s="1"/>
  <c r="I697" i="4" s="1"/>
  <c r="I698" i="4" s="1"/>
  <c r="I699" i="4" s="1"/>
  <c r="I700" i="4" s="1"/>
  <c r="I701" i="4" s="1"/>
  <c r="I702" i="4" s="1"/>
  <c r="I703" i="4" s="1"/>
  <c r="I704" i="4" s="1"/>
  <c r="I705" i="4" s="1"/>
  <c r="I706" i="4" s="1"/>
  <c r="I707" i="4" s="1"/>
  <c r="I708" i="4" s="1"/>
  <c r="I709" i="4" s="1"/>
  <c r="I710" i="4" s="1"/>
  <c r="I711" i="4" s="1"/>
  <c r="I712" i="4" s="1"/>
  <c r="I713" i="4" s="1"/>
  <c r="I714" i="4" s="1"/>
  <c r="I715" i="4" s="1"/>
  <c r="I716" i="4" s="1"/>
  <c r="I717" i="4" s="1"/>
  <c r="I718" i="4" s="1"/>
  <c r="I719" i="4" s="1"/>
  <c r="I720" i="4" s="1"/>
  <c r="I721" i="4" s="1"/>
  <c r="I722" i="4" s="1"/>
  <c r="I723" i="4" s="1"/>
  <c r="I724" i="4" s="1"/>
  <c r="I725" i="4" s="1"/>
  <c r="I726" i="4" s="1"/>
  <c r="I727" i="4" s="1"/>
  <c r="I728" i="4" s="1"/>
  <c r="I729" i="4" s="1"/>
  <c r="I730" i="4" s="1"/>
  <c r="I731" i="4" s="1"/>
  <c r="I732" i="4" s="1"/>
  <c r="I733" i="4" s="1"/>
  <c r="I734" i="4" s="1"/>
  <c r="I735" i="4" s="1"/>
  <c r="I736" i="4" s="1"/>
  <c r="I737" i="4" s="1"/>
  <c r="I738" i="4" s="1"/>
  <c r="I739" i="4" s="1"/>
  <c r="I740" i="4" s="1"/>
  <c r="I741" i="4" s="1"/>
  <c r="I742" i="4" s="1"/>
  <c r="I743" i="4" s="1"/>
  <c r="I744" i="4" s="1"/>
  <c r="I745" i="4" s="1"/>
  <c r="I746" i="4" s="1"/>
  <c r="I747" i="4" s="1"/>
  <c r="I748" i="4" s="1"/>
  <c r="I749" i="4" s="1"/>
  <c r="I750" i="4" s="1"/>
  <c r="I751" i="4" s="1"/>
  <c r="I752" i="4" s="1"/>
  <c r="I753" i="4" s="1"/>
  <c r="I754" i="4" s="1"/>
  <c r="I755" i="4" s="1"/>
  <c r="I756" i="4" s="1"/>
  <c r="I757" i="4" s="1"/>
  <c r="I758" i="4" s="1"/>
  <c r="I759" i="4" s="1"/>
  <c r="I760" i="4" s="1"/>
  <c r="I761" i="4" s="1"/>
  <c r="I762" i="4" s="1"/>
  <c r="I763" i="4" s="1"/>
  <c r="I764" i="4" s="1"/>
  <c r="I765" i="4" s="1"/>
  <c r="I766" i="4" s="1"/>
  <c r="I767" i="4" s="1"/>
  <c r="I768" i="4" s="1"/>
  <c r="I769" i="4" s="1"/>
  <c r="I770" i="4" s="1"/>
  <c r="I771" i="4" s="1"/>
  <c r="I772" i="4" s="1"/>
  <c r="I773" i="4" s="1"/>
  <c r="I774" i="4" s="1"/>
  <c r="I775" i="4" s="1"/>
  <c r="I776" i="4" s="1"/>
  <c r="I777" i="4" s="1"/>
  <c r="I778" i="4" s="1"/>
  <c r="I779" i="4" s="1"/>
  <c r="I780" i="4" s="1"/>
  <c r="I781" i="4" s="1"/>
  <c r="I782" i="4" s="1"/>
  <c r="I783" i="4" s="1"/>
  <c r="I784" i="4" s="1"/>
  <c r="I785" i="4" s="1"/>
  <c r="I786" i="4" s="1"/>
  <c r="I787" i="4" s="1"/>
  <c r="I788" i="4" s="1"/>
  <c r="I789" i="4" s="1"/>
  <c r="I790" i="4" s="1"/>
  <c r="I791" i="4" s="1"/>
  <c r="I792" i="4" s="1"/>
  <c r="I793" i="4" s="1"/>
  <c r="I794" i="4" s="1"/>
  <c r="I795" i="4" s="1"/>
  <c r="I796" i="4" s="1"/>
  <c r="I797" i="4" s="1"/>
  <c r="I798" i="4" s="1"/>
  <c r="I799" i="4" s="1"/>
  <c r="I800" i="4" s="1"/>
  <c r="I801" i="4" s="1"/>
  <c r="I802" i="4" s="1"/>
  <c r="I803" i="4" s="1"/>
  <c r="I804" i="4" s="1"/>
  <c r="I805" i="4" s="1"/>
  <c r="I806" i="4" s="1"/>
  <c r="I807" i="4" s="1"/>
  <c r="I808" i="4" s="1"/>
  <c r="I809" i="4" s="1"/>
  <c r="I810" i="4" s="1"/>
  <c r="I811" i="4" s="1"/>
  <c r="I812" i="4" s="1"/>
  <c r="I813" i="4" s="1"/>
  <c r="I814" i="4" s="1"/>
  <c r="I815" i="4" s="1"/>
  <c r="I816" i="4" s="1"/>
  <c r="I817" i="4" s="1"/>
  <c r="I818" i="4" s="1"/>
  <c r="I819" i="4" s="1"/>
  <c r="I820" i="4" s="1"/>
  <c r="I821" i="4" s="1"/>
  <c r="I822" i="4" s="1"/>
  <c r="I823" i="4" s="1"/>
  <c r="I824" i="4" s="1"/>
  <c r="I825" i="4" s="1"/>
  <c r="I826" i="4" s="1"/>
  <c r="I827" i="4" s="1"/>
  <c r="I828" i="4" s="1"/>
  <c r="I829" i="4" s="1"/>
  <c r="I830" i="4" s="1"/>
  <c r="I831" i="4" s="1"/>
  <c r="I832" i="4" s="1"/>
  <c r="I833" i="4" s="1"/>
  <c r="I834" i="4" s="1"/>
  <c r="I835" i="4" s="1"/>
  <c r="I836" i="4" s="1"/>
  <c r="I837" i="4" s="1"/>
  <c r="I838" i="4" s="1"/>
  <c r="I839" i="4" s="1"/>
  <c r="I840" i="4" s="1"/>
  <c r="I841" i="4" s="1"/>
  <c r="I842" i="4" s="1"/>
  <c r="I843" i="4" s="1"/>
  <c r="I844" i="4" s="1"/>
  <c r="I845" i="4" s="1"/>
  <c r="I846" i="4" s="1"/>
  <c r="I847" i="4" s="1"/>
  <c r="I848" i="4" s="1"/>
  <c r="I849" i="4" s="1"/>
  <c r="I850" i="4" s="1"/>
  <c r="I851" i="4" s="1"/>
  <c r="I852" i="4" s="1"/>
  <c r="I853" i="4" s="1"/>
  <c r="I854" i="4" s="1"/>
  <c r="I855" i="4" s="1"/>
  <c r="I856" i="4" s="1"/>
  <c r="I857" i="4" s="1"/>
  <c r="I858" i="4" s="1"/>
  <c r="I859" i="4" s="1"/>
  <c r="I860" i="4" s="1"/>
  <c r="I861" i="4" s="1"/>
  <c r="I862" i="4" s="1"/>
  <c r="I863" i="4" s="1"/>
  <c r="I864" i="4" s="1"/>
  <c r="I865" i="4" s="1"/>
  <c r="I866" i="4" s="1"/>
  <c r="I867" i="4" s="1"/>
  <c r="I868" i="4" s="1"/>
  <c r="I869" i="4" s="1"/>
  <c r="I870" i="4" s="1"/>
  <c r="I871" i="4" s="1"/>
  <c r="I872" i="4" s="1"/>
  <c r="I873" i="4" s="1"/>
  <c r="I874" i="4" s="1"/>
  <c r="I875" i="4" s="1"/>
  <c r="I876" i="4" s="1"/>
  <c r="I877" i="4" s="1"/>
  <c r="I878" i="4" s="1"/>
  <c r="I879" i="4" s="1"/>
  <c r="I880" i="4" s="1"/>
  <c r="I881" i="4" s="1"/>
  <c r="I882" i="4" s="1"/>
  <c r="I883" i="4" s="1"/>
  <c r="I884" i="4" s="1"/>
  <c r="I885" i="4" s="1"/>
  <c r="I886" i="4" s="1"/>
  <c r="I887" i="4" s="1"/>
  <c r="I888" i="4" s="1"/>
  <c r="I889" i="4" s="1"/>
  <c r="I890" i="4" s="1"/>
  <c r="I891" i="4" s="1"/>
  <c r="I892" i="4" s="1"/>
  <c r="I893" i="4" s="1"/>
  <c r="I894" i="4" s="1"/>
  <c r="I895" i="4" s="1"/>
  <c r="I896" i="4" s="1"/>
  <c r="I897" i="4" s="1"/>
  <c r="I898" i="4" s="1"/>
  <c r="I899" i="4" s="1"/>
  <c r="I900" i="4" s="1"/>
  <c r="I901" i="4" s="1"/>
  <c r="I902" i="4" s="1"/>
  <c r="I903" i="4" s="1"/>
  <c r="I904" i="4" s="1"/>
  <c r="I905" i="4" s="1"/>
  <c r="I906" i="4" s="1"/>
  <c r="I907" i="4" s="1"/>
  <c r="I908" i="4" s="1"/>
  <c r="I909" i="4" s="1"/>
  <c r="I910" i="4" s="1"/>
  <c r="I911" i="4" s="1"/>
  <c r="I912" i="4" s="1"/>
  <c r="I913" i="4" s="1"/>
  <c r="I914" i="4" s="1"/>
  <c r="I915" i="4" s="1"/>
  <c r="I916" i="4" s="1"/>
  <c r="I917" i="4" s="1"/>
  <c r="I918" i="4" s="1"/>
  <c r="I919" i="4" s="1"/>
  <c r="I920" i="4" s="1"/>
  <c r="I921" i="4" s="1"/>
  <c r="I922" i="4" s="1"/>
  <c r="I923" i="4" s="1"/>
  <c r="I924" i="4" s="1"/>
  <c r="I925" i="4" s="1"/>
  <c r="I926" i="4" s="1"/>
  <c r="I927" i="4" s="1"/>
  <c r="I928" i="4" s="1"/>
  <c r="I929" i="4" s="1"/>
  <c r="I930" i="4" s="1"/>
  <c r="I931" i="4" s="1"/>
  <c r="I932" i="4" s="1"/>
  <c r="I933" i="4" s="1"/>
  <c r="I934" i="4" s="1"/>
  <c r="I935" i="4" s="1"/>
  <c r="I936" i="4" s="1"/>
  <c r="I937" i="4" s="1"/>
  <c r="I938" i="4" s="1"/>
  <c r="I939" i="4" s="1"/>
  <c r="I940" i="4" s="1"/>
  <c r="I941" i="4" s="1"/>
  <c r="I942" i="4" s="1"/>
  <c r="I943" i="4" s="1"/>
  <c r="I944" i="4" s="1"/>
  <c r="I945" i="4" s="1"/>
  <c r="I946" i="4" s="1"/>
  <c r="I947" i="4" s="1"/>
  <c r="I948" i="4" s="1"/>
  <c r="I949" i="4" s="1"/>
  <c r="I950" i="4" s="1"/>
  <c r="I951" i="4" s="1"/>
  <c r="I952" i="4" s="1"/>
  <c r="I953" i="4" s="1"/>
  <c r="I954" i="4" s="1"/>
  <c r="I955" i="4" s="1"/>
  <c r="I956" i="4" s="1"/>
  <c r="I957" i="4" s="1"/>
  <c r="I958" i="4" s="1"/>
  <c r="I959" i="4" s="1"/>
  <c r="I960" i="4" s="1"/>
  <c r="I961" i="4" s="1"/>
  <c r="I962" i="4" s="1"/>
  <c r="I963" i="4" s="1"/>
  <c r="I964" i="4" s="1"/>
  <c r="I965" i="4" s="1"/>
  <c r="I966" i="4" s="1"/>
  <c r="I967" i="4" s="1"/>
  <c r="I968" i="4" s="1"/>
  <c r="I969" i="4" s="1"/>
  <c r="I970" i="4" s="1"/>
  <c r="I971" i="4" s="1"/>
  <c r="I972" i="4" s="1"/>
  <c r="I973" i="4" s="1"/>
  <c r="I974" i="4" s="1"/>
  <c r="I975" i="4" s="1"/>
  <c r="I976" i="4" s="1"/>
  <c r="I977" i="4" s="1"/>
  <c r="I978" i="4" s="1"/>
  <c r="I979" i="4" s="1"/>
  <c r="I980" i="4" s="1"/>
  <c r="I981" i="4" s="1"/>
  <c r="I982" i="4" s="1"/>
  <c r="I983" i="4" s="1"/>
  <c r="I984" i="4" s="1"/>
  <c r="I985" i="4" s="1"/>
  <c r="I986" i="4" s="1"/>
  <c r="I987" i="4" s="1"/>
  <c r="I988" i="4" s="1"/>
  <c r="I989" i="4" s="1"/>
  <c r="I990" i="4" s="1"/>
  <c r="I991" i="4" s="1"/>
  <c r="I992" i="4" s="1"/>
  <c r="I993" i="4" s="1"/>
  <c r="I994" i="4" s="1"/>
  <c r="I995" i="4" s="1"/>
  <c r="I996" i="4" s="1"/>
  <c r="I997" i="4" s="1"/>
  <c r="I998" i="4" s="1"/>
  <c r="I999" i="4" s="1"/>
  <c r="I1000" i="4" s="1"/>
  <c r="I1001" i="4" s="1"/>
  <c r="I1002" i="4" s="1"/>
  <c r="I1003" i="4" s="1"/>
  <c r="I1004" i="4" s="1"/>
  <c r="I1005" i="4" s="1"/>
  <c r="I1006" i="4" s="1"/>
  <c r="I1007" i="4" s="1"/>
  <c r="I1008" i="4" s="1"/>
  <c r="I1009" i="4" s="1"/>
  <c r="I1010" i="4" s="1"/>
  <c r="I1011" i="4" s="1"/>
  <c r="I1012" i="4" s="1"/>
  <c r="I1013" i="4" s="1"/>
  <c r="I1014" i="4" s="1"/>
  <c r="I1015" i="4" s="1"/>
  <c r="I1016" i="4" s="1"/>
  <c r="I1017" i="4" s="1"/>
  <c r="I1018" i="4" s="1"/>
  <c r="I1019" i="4" s="1"/>
  <c r="I1020" i="4" s="1"/>
  <c r="I1021" i="4" s="1"/>
  <c r="I1022" i="4" s="1"/>
  <c r="I1023" i="4" s="1"/>
  <c r="I1024" i="4" s="1"/>
  <c r="I1025" i="4" s="1"/>
  <c r="I1026" i="4" s="1"/>
  <c r="I1027" i="4" s="1"/>
  <c r="I1028" i="4" s="1"/>
  <c r="I1029" i="4" s="1"/>
  <c r="I1030" i="4" s="1"/>
  <c r="I1031" i="4" s="1"/>
  <c r="I1032" i="4" s="1"/>
  <c r="I1033" i="4" s="1"/>
  <c r="I1034" i="4" s="1"/>
  <c r="I1035" i="4" s="1"/>
  <c r="I1036" i="4" s="1"/>
  <c r="I1037" i="4" s="1"/>
  <c r="I1038" i="4" s="1"/>
  <c r="I1039" i="4" s="1"/>
  <c r="I1040" i="4" s="1"/>
  <c r="I1041" i="4" s="1"/>
  <c r="I1042" i="4" s="1"/>
  <c r="I1043" i="4" s="1"/>
  <c r="I1044" i="4" s="1"/>
  <c r="I1045" i="4" s="1"/>
  <c r="I1046" i="4" s="1"/>
  <c r="I1047" i="4" s="1"/>
  <c r="I1048" i="4" s="1"/>
  <c r="I1049" i="4" s="1"/>
  <c r="I1050" i="4" s="1"/>
  <c r="I1051" i="4" s="1"/>
  <c r="I1052" i="4" s="1"/>
  <c r="I1053" i="4" s="1"/>
  <c r="I1054" i="4" s="1"/>
  <c r="I1055" i="4" s="1"/>
  <c r="I1056" i="4" s="1"/>
  <c r="I1057" i="4" s="1"/>
  <c r="I1058" i="4" s="1"/>
  <c r="I1059" i="4" s="1"/>
  <c r="I1060" i="4" s="1"/>
  <c r="I1061" i="4" s="1"/>
  <c r="I1062" i="4" s="1"/>
  <c r="I1063" i="4" s="1"/>
  <c r="I1064" i="4" s="1"/>
  <c r="I1065" i="4" s="1"/>
  <c r="I1066" i="4" s="1"/>
  <c r="I1067" i="4" s="1"/>
  <c r="I1068" i="4" s="1"/>
  <c r="I1069" i="4" s="1"/>
  <c r="I1070" i="4" s="1"/>
  <c r="I1071" i="4" s="1"/>
  <c r="I1072" i="4" s="1"/>
  <c r="I1073" i="4" s="1"/>
  <c r="I1074" i="4" s="1"/>
  <c r="I1075" i="4" s="1"/>
  <c r="I1076" i="4" s="1"/>
  <c r="I1077" i="4" s="1"/>
  <c r="I1078" i="4" s="1"/>
  <c r="I1079" i="4" s="1"/>
  <c r="I1080" i="4" s="1"/>
  <c r="I1081" i="4" s="1"/>
  <c r="I1082" i="4" s="1"/>
  <c r="I1083" i="4" s="1"/>
  <c r="I1084" i="4" s="1"/>
  <c r="I1085" i="4" s="1"/>
  <c r="I1086" i="4" s="1"/>
  <c r="I1087" i="4" s="1"/>
  <c r="I1088" i="4" s="1"/>
  <c r="I1089" i="4" s="1"/>
  <c r="I1090" i="4" s="1"/>
  <c r="I1091" i="4" s="1"/>
  <c r="I1092" i="4" s="1"/>
  <c r="I1093" i="4" s="1"/>
  <c r="I1094" i="4" s="1"/>
  <c r="I1095" i="4" s="1"/>
  <c r="I1096" i="4" s="1"/>
  <c r="I1097" i="4" s="1"/>
  <c r="I1098" i="4" s="1"/>
  <c r="I1099" i="4" s="1"/>
  <c r="I1100" i="4" s="1"/>
  <c r="I1101" i="4" s="1"/>
  <c r="I1102" i="4" s="1"/>
  <c r="I1103" i="4" s="1"/>
  <c r="I1104" i="4" s="1"/>
  <c r="I1105" i="4" s="1"/>
  <c r="I1106" i="4" s="1"/>
  <c r="I1107" i="4" s="1"/>
  <c r="I1108" i="4" s="1"/>
  <c r="I1109" i="4" s="1"/>
  <c r="I1110" i="4" s="1"/>
  <c r="I1111" i="4" s="1"/>
  <c r="I1112" i="4" s="1"/>
  <c r="I1113" i="4" s="1"/>
  <c r="I1114" i="4" s="1"/>
  <c r="I1115" i="4" s="1"/>
  <c r="I1116" i="4" s="1"/>
  <c r="I1117" i="4" s="1"/>
  <c r="I1118" i="4" s="1"/>
  <c r="I1119" i="4" s="1"/>
  <c r="I1120" i="4" s="1"/>
  <c r="I1121" i="4" s="1"/>
  <c r="I1122" i="4" s="1"/>
  <c r="I1123" i="4" s="1"/>
  <c r="I1124" i="4" s="1"/>
  <c r="I1125" i="4" s="1"/>
  <c r="I1126" i="4" s="1"/>
  <c r="I1127" i="4" s="1"/>
  <c r="I1128" i="4" s="1"/>
  <c r="I1129" i="4" s="1"/>
  <c r="I1130" i="4" s="1"/>
  <c r="I1131" i="4" s="1"/>
  <c r="I1132" i="4" s="1"/>
  <c r="I1133" i="4" s="1"/>
  <c r="I1134" i="4" s="1"/>
  <c r="I1135" i="4" s="1"/>
  <c r="I1136" i="4" s="1"/>
  <c r="I1137" i="4" s="1"/>
  <c r="I1138" i="4" s="1"/>
  <c r="I1139" i="4" s="1"/>
  <c r="I1140" i="4" s="1"/>
  <c r="I1141" i="4" s="1"/>
  <c r="I1142" i="4" s="1"/>
  <c r="I1143" i="4" s="1"/>
  <c r="I1144" i="4" s="1"/>
  <c r="I1145" i="4" s="1"/>
  <c r="I1146" i="4" s="1"/>
  <c r="I1147" i="4" s="1"/>
  <c r="I1148" i="4" s="1"/>
  <c r="I1149" i="4" s="1"/>
  <c r="I1150" i="4" s="1"/>
  <c r="I1151" i="4" s="1"/>
  <c r="I1152" i="4" s="1"/>
  <c r="I1153" i="4" s="1"/>
  <c r="I1154" i="4" s="1"/>
  <c r="I1155" i="4" s="1"/>
  <c r="I1156" i="4" s="1"/>
  <c r="I1157" i="4" s="1"/>
  <c r="I1158" i="4" s="1"/>
  <c r="I1159" i="4" s="1"/>
  <c r="I1160" i="4" s="1"/>
  <c r="I1161" i="4" s="1"/>
  <c r="I1162" i="4" s="1"/>
  <c r="I1163" i="4" s="1"/>
  <c r="I1164" i="4" s="1"/>
  <c r="I1165" i="4" s="1"/>
  <c r="I1166" i="4" s="1"/>
  <c r="I1167" i="4" s="1"/>
  <c r="I1168" i="4" s="1"/>
  <c r="I1169" i="4" s="1"/>
  <c r="I1170" i="4" s="1"/>
  <c r="I1171" i="4" s="1"/>
  <c r="I1172" i="4" s="1"/>
  <c r="I1173" i="4" s="1"/>
  <c r="I1174" i="4" s="1"/>
  <c r="I1175" i="4" s="1"/>
  <c r="I1176" i="4" s="1"/>
  <c r="I1177" i="4" s="1"/>
  <c r="I1178" i="4" s="1"/>
  <c r="I1179" i="4" s="1"/>
  <c r="I1180" i="4" s="1"/>
  <c r="I1181" i="4" s="1"/>
  <c r="I1182" i="4" s="1"/>
  <c r="I1183" i="4" s="1"/>
  <c r="I1184" i="4" s="1"/>
  <c r="I1185" i="4" s="1"/>
  <c r="I1186" i="4" s="1"/>
  <c r="I1187" i="4" s="1"/>
  <c r="I1188" i="4" s="1"/>
  <c r="I1189" i="4" s="1"/>
  <c r="I1190" i="4" s="1"/>
  <c r="I1191" i="4" s="1"/>
  <c r="I1192" i="4" s="1"/>
  <c r="I1193" i="4" s="1"/>
  <c r="I1194" i="4" s="1"/>
  <c r="I1195" i="4" s="1"/>
  <c r="I1196" i="4" s="1"/>
  <c r="I1197" i="4" s="1"/>
  <c r="I1198" i="4" s="1"/>
  <c r="I1199" i="4" s="1"/>
  <c r="I1200" i="4" s="1"/>
  <c r="I1201" i="4" s="1"/>
  <c r="I1202" i="4" s="1"/>
  <c r="I1203" i="4" s="1"/>
  <c r="I1204" i="4" s="1"/>
  <c r="I1205" i="4" s="1"/>
  <c r="I1206" i="4" s="1"/>
  <c r="I1207" i="4" s="1"/>
  <c r="I1208" i="4" s="1"/>
  <c r="I1209" i="4" s="1"/>
  <c r="I1210" i="4" s="1"/>
  <c r="I1211" i="4" s="1"/>
  <c r="I1212" i="4" s="1"/>
  <c r="I1213" i="4" s="1"/>
  <c r="I1214" i="4" s="1"/>
  <c r="I1215" i="4" s="1"/>
  <c r="I1216" i="4" s="1"/>
  <c r="I1217" i="4" s="1"/>
  <c r="I1218" i="4" s="1"/>
  <c r="I1219" i="4" s="1"/>
  <c r="I1220" i="4" s="1"/>
  <c r="I1221" i="4" s="1"/>
  <c r="I1222" i="4" s="1"/>
  <c r="I1223" i="4" s="1"/>
  <c r="I1224" i="4" s="1"/>
  <c r="I1225" i="4" s="1"/>
  <c r="I1226" i="4" s="1"/>
  <c r="I1227" i="4" s="1"/>
  <c r="I1228" i="4" s="1"/>
  <c r="I1229" i="4" s="1"/>
  <c r="I1230" i="4" s="1"/>
  <c r="I1231" i="4" s="1"/>
  <c r="I1232" i="4" s="1"/>
  <c r="I1233" i="4" s="1"/>
  <c r="I1234" i="4" s="1"/>
  <c r="I1235" i="4" s="1"/>
  <c r="I1236" i="4" s="1"/>
  <c r="I1237" i="4" s="1"/>
  <c r="I1238" i="4" s="1"/>
  <c r="I1239" i="4" s="1"/>
  <c r="I1240" i="4" s="1"/>
  <c r="I1241" i="4" s="1"/>
  <c r="I1242" i="4" s="1"/>
  <c r="I1243" i="4" s="1"/>
  <c r="I1244" i="4" s="1"/>
  <c r="I1245" i="4" s="1"/>
  <c r="I1246" i="4" s="1"/>
  <c r="I1247" i="4" s="1"/>
  <c r="I1248" i="4" s="1"/>
  <c r="I1249" i="4" s="1"/>
  <c r="I1250" i="4" s="1"/>
  <c r="I1251" i="4" s="1"/>
  <c r="I1252" i="4" s="1"/>
  <c r="I1253" i="4" s="1"/>
  <c r="I1254" i="4" s="1"/>
  <c r="I1255" i="4" s="1"/>
  <c r="I1256" i="4" s="1"/>
  <c r="I1257" i="4" s="1"/>
  <c r="I1258" i="4" s="1"/>
  <c r="I1259" i="4" s="1"/>
  <c r="I1260" i="4" s="1"/>
  <c r="I1261" i="4" s="1"/>
  <c r="I1262" i="4" s="1"/>
  <c r="I1263" i="4" s="1"/>
  <c r="I1264" i="4" s="1"/>
  <c r="I1265" i="4" s="1"/>
  <c r="I1266" i="4" s="1"/>
  <c r="I1267" i="4" s="1"/>
  <c r="I1268" i="4" s="1"/>
  <c r="I1269" i="4" s="1"/>
  <c r="I1270" i="4" s="1"/>
  <c r="I1271" i="4" s="1"/>
  <c r="I1272" i="4" s="1"/>
  <c r="I1273" i="4" s="1"/>
  <c r="I1274" i="4" s="1"/>
  <c r="I1275" i="4" s="1"/>
  <c r="I1276" i="4" s="1"/>
  <c r="I1277" i="4" s="1"/>
  <c r="I1278" i="4" s="1"/>
  <c r="I1279" i="4" s="1"/>
  <c r="I1280" i="4" s="1"/>
  <c r="I1281" i="4" s="1"/>
  <c r="I1282" i="4" s="1"/>
  <c r="I1283" i="4" s="1"/>
  <c r="I1284" i="4" s="1"/>
  <c r="I1285" i="4" s="1"/>
  <c r="I1286" i="4" s="1"/>
  <c r="I1287" i="4" s="1"/>
  <c r="I1288" i="4" s="1"/>
  <c r="I1289" i="4" s="1"/>
  <c r="I1290" i="4" s="1"/>
  <c r="I1291" i="4" s="1"/>
  <c r="I1292" i="4" s="1"/>
  <c r="I1293" i="4" s="1"/>
  <c r="I1294" i="4" s="1"/>
  <c r="I1295" i="4" s="1"/>
  <c r="I1296" i="4" s="1"/>
  <c r="I1297" i="4" s="1"/>
  <c r="I1298" i="4" s="1"/>
  <c r="I1299" i="4" s="1"/>
  <c r="I1300" i="4" s="1"/>
  <c r="I1301" i="4" s="1"/>
  <c r="I1302" i="4" s="1"/>
  <c r="I1303" i="4" s="1"/>
  <c r="I1304" i="4" s="1"/>
  <c r="I1305" i="4" s="1"/>
  <c r="I1306" i="4" s="1"/>
  <c r="I1307" i="4" s="1"/>
  <c r="I1308" i="4" s="1"/>
  <c r="I1309" i="4" s="1"/>
  <c r="I1310" i="4" s="1"/>
  <c r="I1311" i="4" s="1"/>
  <c r="I1312" i="4" s="1"/>
  <c r="I1313" i="4" s="1"/>
  <c r="I1314" i="4" s="1"/>
  <c r="I1315" i="4" s="1"/>
  <c r="I1316" i="4" s="1"/>
  <c r="I1317" i="4" s="1"/>
  <c r="I1318" i="4" s="1"/>
  <c r="I1319" i="4" s="1"/>
  <c r="I1320" i="4" s="1"/>
  <c r="I1321" i="4" s="1"/>
  <c r="I1322" i="4" s="1"/>
  <c r="I1323" i="4" s="1"/>
  <c r="I1324" i="4" s="1"/>
  <c r="I1325" i="4" s="1"/>
  <c r="I1326" i="4" s="1"/>
  <c r="I1327" i="4" s="1"/>
  <c r="I1328" i="4" s="1"/>
  <c r="I1329" i="4" s="1"/>
  <c r="I1330" i="4" s="1"/>
  <c r="I1331" i="4" s="1"/>
  <c r="I1332" i="4" s="1"/>
  <c r="I1333" i="4" s="1"/>
  <c r="I1334" i="4" s="1"/>
  <c r="I1335" i="4" s="1"/>
  <c r="I1336" i="4" s="1"/>
  <c r="I1337" i="4" s="1"/>
  <c r="I1338" i="4" s="1"/>
  <c r="I1339" i="4" s="1"/>
  <c r="I1340" i="4" s="1"/>
  <c r="I1341" i="4" s="1"/>
  <c r="I1342" i="4" s="1"/>
  <c r="I1343" i="4" s="1"/>
  <c r="I1344" i="4" s="1"/>
  <c r="I1345" i="4" s="1"/>
  <c r="I1346" i="4" s="1"/>
  <c r="I1347" i="4" s="1"/>
  <c r="I1348" i="4" s="1"/>
  <c r="I1349" i="4" s="1"/>
  <c r="I1350" i="4" s="1"/>
  <c r="I1351" i="4" s="1"/>
  <c r="I1352" i="4" s="1"/>
  <c r="I1353" i="4" s="1"/>
  <c r="I1354" i="4" s="1"/>
  <c r="I1355" i="4" s="1"/>
  <c r="I1356" i="4" s="1"/>
  <c r="I1357" i="4" s="1"/>
  <c r="I1358" i="4" s="1"/>
  <c r="I1359" i="4" s="1"/>
  <c r="I1360" i="4" s="1"/>
  <c r="I1361" i="4" s="1"/>
  <c r="I1362" i="4" s="1"/>
  <c r="I1363" i="4" s="1"/>
  <c r="I1364" i="4" s="1"/>
  <c r="I1365" i="4" s="1"/>
  <c r="I1366" i="4" s="1"/>
  <c r="I1367" i="4" s="1"/>
  <c r="I1368" i="4" s="1"/>
  <c r="I1369" i="4" s="1"/>
  <c r="I1370" i="4" s="1"/>
  <c r="I1371" i="4" s="1"/>
  <c r="I1372" i="4" s="1"/>
  <c r="I1373" i="4" s="1"/>
  <c r="I1374" i="4" s="1"/>
  <c r="I1375" i="4" s="1"/>
  <c r="I1376" i="4" s="1"/>
  <c r="I1377" i="4" s="1"/>
  <c r="I1378" i="4" s="1"/>
  <c r="I1379" i="4" s="1"/>
  <c r="I1380" i="4" s="1"/>
  <c r="I1381" i="4" s="1"/>
  <c r="I1382" i="4" s="1"/>
  <c r="I1383" i="4" s="1"/>
  <c r="I1384" i="4" s="1"/>
  <c r="I1385" i="4" s="1"/>
  <c r="I1386" i="4" s="1"/>
  <c r="I1387" i="4" s="1"/>
  <c r="I1388" i="4" s="1"/>
  <c r="I1389" i="4" s="1"/>
  <c r="I1390" i="4" s="1"/>
  <c r="I1391" i="4" s="1"/>
  <c r="I1392" i="4" s="1"/>
  <c r="I1393" i="4" s="1"/>
  <c r="I1394" i="4" s="1"/>
  <c r="I1395" i="4" s="1"/>
  <c r="I1396" i="4" s="1"/>
  <c r="I1397" i="4" s="1"/>
  <c r="I1398" i="4" s="1"/>
  <c r="I1399" i="4" s="1"/>
  <c r="I1400" i="4" s="1"/>
  <c r="I1401" i="4" s="1"/>
  <c r="I1402" i="4" s="1"/>
  <c r="I1403" i="4" s="1"/>
  <c r="I1404" i="4" s="1"/>
  <c r="I1405" i="4" s="1"/>
  <c r="I1406" i="4" s="1"/>
  <c r="I1407" i="4" s="1"/>
  <c r="I1408" i="4" s="1"/>
  <c r="I1409" i="4" s="1"/>
  <c r="I1410" i="4" s="1"/>
  <c r="I1411" i="4" s="1"/>
  <c r="I1412" i="4" s="1"/>
  <c r="I1413" i="4" s="1"/>
  <c r="I1414" i="4" s="1"/>
  <c r="I1415" i="4" s="1"/>
  <c r="I1416" i="4" s="1"/>
  <c r="I1417" i="4" s="1"/>
  <c r="I1418" i="4" s="1"/>
  <c r="I1419" i="4" s="1"/>
  <c r="I1420" i="4" s="1"/>
  <c r="I1421" i="4" s="1"/>
  <c r="I1422" i="4" s="1"/>
  <c r="I1423" i="4" s="1"/>
  <c r="I1424" i="4" s="1"/>
  <c r="I1425" i="4" s="1"/>
  <c r="I1426" i="4" s="1"/>
  <c r="I1427" i="4" s="1"/>
  <c r="I1428" i="4" s="1"/>
  <c r="I1429" i="4" s="1"/>
  <c r="I1430" i="4" s="1"/>
  <c r="I1431" i="4" s="1"/>
  <c r="I1432" i="4" s="1"/>
  <c r="I1433" i="4" s="1"/>
  <c r="I1434" i="4" s="1"/>
  <c r="I1435" i="4" s="1"/>
  <c r="I1436" i="4" s="1"/>
  <c r="I1437" i="4" s="1"/>
  <c r="I1438" i="4" s="1"/>
  <c r="I1439" i="4" s="1"/>
  <c r="I1440" i="4" s="1"/>
  <c r="I1441" i="4" s="1"/>
  <c r="I1442" i="4" s="1"/>
  <c r="I1443" i="4" s="1"/>
  <c r="I1444" i="4" s="1"/>
  <c r="I1445" i="4" s="1"/>
  <c r="I1446" i="4" s="1"/>
  <c r="I1447" i="4" s="1"/>
  <c r="I1448" i="4" s="1"/>
  <c r="I1449" i="4" s="1"/>
  <c r="I1450" i="4" s="1"/>
  <c r="I1451" i="4" s="1"/>
  <c r="I1452" i="4" s="1"/>
  <c r="I1453" i="4" s="1"/>
  <c r="I1454" i="4" s="1"/>
  <c r="I1455" i="4" s="1"/>
  <c r="I1456" i="4" s="1"/>
  <c r="I1457" i="4" s="1"/>
  <c r="I1458" i="4" s="1"/>
  <c r="I1459" i="4" s="1"/>
  <c r="I1460" i="4" s="1"/>
  <c r="I1461" i="4" s="1"/>
  <c r="I1462" i="4" s="1"/>
  <c r="I1463" i="4" s="1"/>
  <c r="I1464" i="4" s="1"/>
  <c r="I1465" i="4" s="1"/>
  <c r="I1466" i="4" s="1"/>
  <c r="I1467" i="4" s="1"/>
  <c r="I1468" i="4" s="1"/>
  <c r="I1469" i="4" s="1"/>
  <c r="I1470" i="4" s="1"/>
  <c r="I1471" i="4" s="1"/>
  <c r="I1472" i="4" s="1"/>
  <c r="I1473" i="4" s="1"/>
  <c r="I1474" i="4" s="1"/>
  <c r="I1475" i="4" s="1"/>
  <c r="I1476" i="4" s="1"/>
  <c r="I1477" i="4" s="1"/>
  <c r="I1478" i="4" s="1"/>
  <c r="I1479" i="4" s="1"/>
  <c r="I1480" i="4" s="1"/>
  <c r="I1481" i="4" s="1"/>
  <c r="I1482" i="4" s="1"/>
  <c r="I1483" i="4" s="1"/>
  <c r="I1484" i="4" s="1"/>
  <c r="I1485" i="4" s="1"/>
  <c r="I1486" i="4" s="1"/>
  <c r="I1487" i="4" s="1"/>
  <c r="I1488" i="4" s="1"/>
  <c r="I1489" i="4" s="1"/>
  <c r="I1490" i="4" s="1"/>
  <c r="I1491" i="4" s="1"/>
  <c r="I1492" i="4" s="1"/>
  <c r="I1493" i="4" s="1"/>
  <c r="I1494" i="4" s="1"/>
  <c r="I1495" i="4" s="1"/>
  <c r="I1496" i="4" s="1"/>
  <c r="I1497" i="4" s="1"/>
  <c r="I1498" i="4" s="1"/>
  <c r="I1499" i="4" s="1"/>
  <c r="I1500" i="4" s="1"/>
  <c r="I1501" i="4" s="1"/>
  <c r="I1502" i="4" s="1"/>
  <c r="I1503" i="4" s="1"/>
  <c r="I1504" i="4" s="1"/>
  <c r="I1505" i="4" s="1"/>
  <c r="I1506" i="4" s="1"/>
  <c r="I1507" i="4" s="1"/>
  <c r="I1508" i="4" s="1"/>
  <c r="I1509" i="4" s="1"/>
  <c r="I1510" i="4" s="1"/>
  <c r="I1511" i="4" s="1"/>
  <c r="I1512" i="4" s="1"/>
  <c r="I1513" i="4" s="1"/>
  <c r="I1514" i="4" s="1"/>
  <c r="I1515" i="4" s="1"/>
  <c r="I1516" i="4" s="1"/>
  <c r="I1517" i="4" s="1"/>
  <c r="I1518" i="4" s="1"/>
  <c r="I1519" i="4" s="1"/>
  <c r="I1520" i="4" s="1"/>
  <c r="I1521" i="4" s="1"/>
  <c r="I1522" i="4" s="1"/>
  <c r="I1523" i="4" s="1"/>
  <c r="I1524" i="4" s="1"/>
  <c r="I1525" i="4" s="1"/>
  <c r="I1526" i="4" s="1"/>
  <c r="I1527" i="4" s="1"/>
  <c r="I1528" i="4" s="1"/>
  <c r="I1529" i="4" s="1"/>
  <c r="I1530" i="4" s="1"/>
  <c r="I1531" i="4" s="1"/>
  <c r="I1532" i="4" s="1"/>
  <c r="I1533" i="4" s="1"/>
  <c r="I1534" i="4" s="1"/>
  <c r="I1535" i="4" s="1"/>
  <c r="I1536" i="4" s="1"/>
  <c r="I1537" i="4" s="1"/>
  <c r="I1538" i="4" s="1"/>
  <c r="I1539" i="4" s="1"/>
  <c r="I1540" i="4" s="1"/>
  <c r="I1541" i="4" s="1"/>
  <c r="I1542" i="4" s="1"/>
  <c r="I1543" i="4" s="1"/>
  <c r="I1544" i="4" s="1"/>
  <c r="I1545" i="4" s="1"/>
  <c r="I1546" i="4" s="1"/>
  <c r="I1547" i="4" s="1"/>
  <c r="I1548" i="4" s="1"/>
  <c r="I1549" i="4" s="1"/>
  <c r="I1550" i="4" s="1"/>
  <c r="I1551" i="4" s="1"/>
  <c r="I1552" i="4" s="1"/>
  <c r="I1553" i="4" s="1"/>
  <c r="I1554" i="4" s="1"/>
  <c r="I1555" i="4" s="1"/>
  <c r="I1556" i="4" s="1"/>
  <c r="I1557" i="4" s="1"/>
  <c r="I1558" i="4" s="1"/>
  <c r="I1559" i="4" s="1"/>
  <c r="I1560" i="4" s="1"/>
  <c r="I1561" i="4" s="1"/>
  <c r="I1562" i="4" s="1"/>
  <c r="I1563" i="4" s="1"/>
  <c r="I1564" i="4" s="1"/>
  <c r="I1565" i="4" s="1"/>
  <c r="I1566" i="4" s="1"/>
  <c r="I1567" i="4" s="1"/>
  <c r="I1568" i="4" s="1"/>
  <c r="I1569" i="4" s="1"/>
  <c r="I1570" i="4" s="1"/>
  <c r="I1571" i="4" s="1"/>
  <c r="I1572" i="4" s="1"/>
  <c r="I1573" i="4" s="1"/>
  <c r="I1574" i="4" s="1"/>
  <c r="I1575" i="4" s="1"/>
  <c r="I1576" i="4" s="1"/>
  <c r="I1577" i="4" s="1"/>
  <c r="I1578" i="4" s="1"/>
  <c r="I1579" i="4" s="1"/>
  <c r="I1580" i="4" s="1"/>
  <c r="I1581" i="4" s="1"/>
  <c r="I1582" i="4" s="1"/>
  <c r="I1583" i="4" s="1"/>
  <c r="I1584" i="4" s="1"/>
  <c r="I1585" i="4" s="1"/>
  <c r="I1586" i="4" s="1"/>
  <c r="I1587" i="4" s="1"/>
  <c r="I1588" i="4" s="1"/>
  <c r="I1589" i="4" s="1"/>
  <c r="I1590" i="4" s="1"/>
  <c r="I1591" i="4" s="1"/>
  <c r="I1592" i="4" s="1"/>
  <c r="I1593" i="4" s="1"/>
  <c r="I1594" i="4" s="1"/>
  <c r="I1595" i="4" s="1"/>
  <c r="I1596" i="4" s="1"/>
  <c r="I1597" i="4" s="1"/>
  <c r="I1598" i="4" s="1"/>
  <c r="I1599" i="4" s="1"/>
  <c r="I1600" i="4" s="1"/>
  <c r="I1601" i="4" s="1"/>
  <c r="I1602" i="4" s="1"/>
  <c r="I1603" i="4" s="1"/>
  <c r="I1604" i="4" s="1"/>
  <c r="I1605" i="4" s="1"/>
  <c r="I1606" i="4" s="1"/>
  <c r="I1607" i="4" s="1"/>
  <c r="I1608" i="4" s="1"/>
  <c r="I1609" i="4" s="1"/>
  <c r="I1610" i="4" s="1"/>
  <c r="I1611" i="4" s="1"/>
  <c r="I1612" i="4" s="1"/>
  <c r="I1613" i="4" s="1"/>
  <c r="I1614" i="4" s="1"/>
  <c r="I1615" i="4" s="1"/>
  <c r="I1616" i="4" s="1"/>
  <c r="I1617" i="4" s="1"/>
  <c r="I1618" i="4" s="1"/>
  <c r="I1619" i="4" s="1"/>
  <c r="I1620" i="4" s="1"/>
  <c r="I1621" i="4" s="1"/>
  <c r="I1622" i="4" s="1"/>
  <c r="I1623" i="4" s="1"/>
  <c r="I1624" i="4" s="1"/>
  <c r="I1625" i="4" s="1"/>
  <c r="I1626" i="4" s="1"/>
  <c r="I1627" i="4" s="1"/>
  <c r="I1628" i="4" s="1"/>
  <c r="I1629" i="4" s="1"/>
  <c r="I1630" i="4" s="1"/>
  <c r="I1631" i="4" s="1"/>
  <c r="I1632" i="4" s="1"/>
  <c r="I1633" i="4" s="1"/>
  <c r="I1634" i="4" s="1"/>
  <c r="I1635" i="4" s="1"/>
  <c r="I1636" i="4" s="1"/>
  <c r="I1637" i="4" s="1"/>
  <c r="I1638" i="4" s="1"/>
  <c r="I1639" i="4" s="1"/>
  <c r="I1640" i="4" s="1"/>
  <c r="I1641" i="4" s="1"/>
  <c r="I1642" i="4" s="1"/>
  <c r="I1643" i="4" s="1"/>
  <c r="I1644" i="4" s="1"/>
  <c r="I1645" i="4" s="1"/>
  <c r="I1646" i="4" s="1"/>
  <c r="I1647" i="4" s="1"/>
  <c r="I1648" i="4" s="1"/>
  <c r="I1649" i="4" s="1"/>
  <c r="I1650" i="4" s="1"/>
  <c r="I1651" i="4" s="1"/>
  <c r="I1652" i="4" s="1"/>
  <c r="I1653" i="4" s="1"/>
  <c r="I1654" i="4" s="1"/>
  <c r="I1655" i="4" s="1"/>
  <c r="I1656" i="4" s="1"/>
  <c r="I1657" i="4" s="1"/>
  <c r="I1658" i="4" s="1"/>
  <c r="I1659" i="4" s="1"/>
  <c r="I1660" i="4" s="1"/>
  <c r="I1661" i="4" s="1"/>
  <c r="I1662" i="4" s="1"/>
  <c r="I1663" i="4" s="1"/>
  <c r="I1664" i="4" s="1"/>
  <c r="I1665" i="4" s="1"/>
  <c r="I1666" i="4" s="1"/>
  <c r="I1667" i="4" s="1"/>
  <c r="I1668" i="4" s="1"/>
  <c r="I1669" i="4" s="1"/>
  <c r="I1670" i="4" s="1"/>
  <c r="I1671" i="4" s="1"/>
  <c r="I1672" i="4" s="1"/>
  <c r="I1673" i="4" s="1"/>
  <c r="I1674" i="4" s="1"/>
  <c r="I1675" i="4" s="1"/>
  <c r="I1676" i="4" s="1"/>
  <c r="I1677" i="4" s="1"/>
  <c r="I1678" i="4" s="1"/>
  <c r="I1679" i="4" s="1"/>
  <c r="I1680" i="4" s="1"/>
  <c r="I1681" i="4" s="1"/>
  <c r="I1682" i="4" s="1"/>
  <c r="I1683" i="4" s="1"/>
  <c r="I1684" i="4" s="1"/>
  <c r="I1685" i="4" s="1"/>
  <c r="I1686" i="4" s="1"/>
  <c r="I1687" i="4" s="1"/>
  <c r="I1688" i="4" s="1"/>
  <c r="I1689" i="4" s="1"/>
  <c r="I1690" i="4" s="1"/>
  <c r="I1691" i="4" s="1"/>
  <c r="I1692" i="4" s="1"/>
  <c r="I1693" i="4" s="1"/>
  <c r="I1694" i="4" s="1"/>
  <c r="I1695" i="4" s="1"/>
  <c r="I1696" i="4" s="1"/>
  <c r="I1697" i="4" s="1"/>
  <c r="I1698" i="4" s="1"/>
  <c r="I1699" i="4" s="1"/>
  <c r="I1700" i="4" s="1"/>
  <c r="I1701" i="4" s="1"/>
  <c r="I1702" i="4" s="1"/>
  <c r="I1703" i="4" s="1"/>
  <c r="I1704" i="4" s="1"/>
  <c r="I1705" i="4" s="1"/>
  <c r="I1706" i="4" s="1"/>
  <c r="I1707" i="4" s="1"/>
  <c r="I1708" i="4" s="1"/>
  <c r="I1709" i="4" s="1"/>
  <c r="I1710" i="4" s="1"/>
  <c r="I1711" i="4" s="1"/>
  <c r="I1712" i="4" s="1"/>
  <c r="I1713" i="4" s="1"/>
  <c r="I1714" i="4" s="1"/>
  <c r="I1715" i="4" s="1"/>
  <c r="I1716" i="4" s="1"/>
  <c r="I1717" i="4" s="1"/>
  <c r="I1718" i="4" s="1"/>
  <c r="I1719" i="4" s="1"/>
  <c r="I1720" i="4" s="1"/>
  <c r="I1721" i="4" s="1"/>
  <c r="I1722" i="4" s="1"/>
  <c r="I1723" i="4" s="1"/>
  <c r="I1724" i="4" s="1"/>
  <c r="I1725" i="4" s="1"/>
  <c r="I1726" i="4" s="1"/>
  <c r="I1727" i="4" s="1"/>
  <c r="I1728" i="4" s="1"/>
  <c r="I1729" i="4" s="1"/>
  <c r="I1730" i="4" s="1"/>
  <c r="I1731" i="4" s="1"/>
  <c r="I1732" i="4" s="1"/>
  <c r="I1733" i="4" s="1"/>
  <c r="I1734" i="4" s="1"/>
  <c r="I1735" i="4" s="1"/>
  <c r="I1736" i="4" s="1"/>
  <c r="I1737" i="4" s="1"/>
  <c r="I1738" i="4" s="1"/>
  <c r="I1739" i="4" s="1"/>
  <c r="I1740" i="4" s="1"/>
  <c r="I1741" i="4" s="1"/>
  <c r="I1742" i="4" s="1"/>
  <c r="I1743" i="4" s="1"/>
  <c r="I1744" i="4" s="1"/>
  <c r="I1745" i="4" s="1"/>
  <c r="I1746" i="4" s="1"/>
  <c r="I1747" i="4" s="1"/>
  <c r="I1748" i="4" s="1"/>
  <c r="I1749" i="4" s="1"/>
  <c r="I1750" i="4" s="1"/>
  <c r="I1751" i="4" s="1"/>
  <c r="I1752" i="4" s="1"/>
  <c r="I1753" i="4" s="1"/>
  <c r="I1754" i="4" s="1"/>
  <c r="I1755" i="4" s="1"/>
  <c r="I1756" i="4" s="1"/>
  <c r="I1757" i="4" s="1"/>
  <c r="I1758" i="4" s="1"/>
  <c r="I1759" i="4" s="1"/>
  <c r="I1760" i="4" s="1"/>
  <c r="I1761" i="4" s="1"/>
  <c r="I1762" i="4" s="1"/>
  <c r="I1763" i="4" s="1"/>
  <c r="I1764" i="4" s="1"/>
  <c r="I1765" i="4" s="1"/>
  <c r="I1766" i="4" s="1"/>
  <c r="I1767" i="4" s="1"/>
  <c r="I1768" i="4" s="1"/>
  <c r="I1769" i="4" s="1"/>
  <c r="I1770" i="4" s="1"/>
  <c r="I1771" i="4" s="1"/>
  <c r="I1772" i="4" s="1"/>
  <c r="I1773" i="4" s="1"/>
  <c r="I1774" i="4" s="1"/>
  <c r="I1775" i="4" s="1"/>
  <c r="I1776" i="4" s="1"/>
  <c r="I1777" i="4" s="1"/>
  <c r="I1778" i="4" s="1"/>
  <c r="I1779" i="4" s="1"/>
  <c r="I1780" i="4" s="1"/>
  <c r="I1781" i="4" s="1"/>
  <c r="I1782" i="4" s="1"/>
  <c r="I1783" i="4" s="1"/>
  <c r="I1784" i="4" s="1"/>
  <c r="I1785" i="4" s="1"/>
  <c r="I1786" i="4" s="1"/>
  <c r="I1787" i="4" s="1"/>
  <c r="I1788" i="4" s="1"/>
  <c r="I1789" i="4" s="1"/>
  <c r="I1790" i="4" s="1"/>
  <c r="I1791" i="4" s="1"/>
  <c r="I1792" i="4" s="1"/>
  <c r="I1793" i="4" s="1"/>
  <c r="I1794" i="4" s="1"/>
  <c r="I1795" i="4" s="1"/>
  <c r="I1796" i="4" s="1"/>
  <c r="I1797" i="4" s="1"/>
  <c r="I1798" i="4" s="1"/>
  <c r="I1799" i="4" s="1"/>
  <c r="I1800" i="4" s="1"/>
  <c r="I1801" i="4" s="1"/>
  <c r="I1802" i="4" s="1"/>
  <c r="I1803" i="4" s="1"/>
  <c r="I1804" i="4" s="1"/>
  <c r="I1805" i="4" s="1"/>
  <c r="I1806" i="4" s="1"/>
  <c r="I1807" i="4" s="1"/>
  <c r="I1808" i="4" s="1"/>
  <c r="I1809" i="4" s="1"/>
  <c r="I1810" i="4" s="1"/>
  <c r="I1811" i="4" s="1"/>
  <c r="I1812" i="4" s="1"/>
  <c r="I1813" i="4" s="1"/>
  <c r="I1814" i="4" s="1"/>
  <c r="I1815" i="4" s="1"/>
  <c r="I1816" i="4" s="1"/>
  <c r="I1817" i="4" s="1"/>
  <c r="I1818" i="4" s="1"/>
  <c r="I1819" i="4" s="1"/>
  <c r="I1820" i="4" s="1"/>
  <c r="I1821" i="4" s="1"/>
  <c r="I1822" i="4" s="1"/>
  <c r="I1823" i="4" s="1"/>
  <c r="I1824" i="4" s="1"/>
  <c r="I1825" i="4" s="1"/>
  <c r="I1826" i="4" s="1"/>
  <c r="I1827" i="4" s="1"/>
  <c r="I1828" i="4" s="1"/>
  <c r="I1829" i="4" s="1"/>
  <c r="I1830" i="4" s="1"/>
  <c r="I1831" i="4" s="1"/>
  <c r="I1832" i="4" s="1"/>
  <c r="I1833" i="4" s="1"/>
  <c r="I1834" i="4" s="1"/>
  <c r="I1835" i="4" s="1"/>
  <c r="I1836" i="4" s="1"/>
  <c r="I1837" i="4" s="1"/>
  <c r="I1838" i="4" s="1"/>
  <c r="I1839" i="4" s="1"/>
  <c r="I1840" i="4" s="1"/>
  <c r="I1841" i="4" s="1"/>
  <c r="I1842" i="4" s="1"/>
  <c r="I1843" i="4" s="1"/>
  <c r="I1844" i="4" s="1"/>
  <c r="I1845" i="4" s="1"/>
  <c r="I1846" i="4" s="1"/>
  <c r="I1847" i="4" s="1"/>
  <c r="I1848" i="4" s="1"/>
  <c r="I1849" i="4" s="1"/>
  <c r="I1850" i="4" s="1"/>
  <c r="I1851" i="4" s="1"/>
  <c r="I1852" i="4" s="1"/>
  <c r="I1853" i="4" s="1"/>
  <c r="I1854" i="4" s="1"/>
  <c r="I1855" i="4" s="1"/>
  <c r="I1856" i="4" s="1"/>
  <c r="I1857" i="4" s="1"/>
  <c r="I1858" i="4" s="1"/>
  <c r="I1859" i="4" s="1"/>
  <c r="I1860" i="4" s="1"/>
  <c r="I1861" i="4" s="1"/>
  <c r="I1862" i="4" s="1"/>
  <c r="I1863" i="4" s="1"/>
  <c r="I1864" i="4" s="1"/>
  <c r="I1865" i="4" s="1"/>
  <c r="I1866" i="4" s="1"/>
  <c r="I1867" i="4" s="1"/>
  <c r="I1868" i="4" s="1"/>
  <c r="I1869" i="4" s="1"/>
  <c r="I1870" i="4" s="1"/>
  <c r="I1871" i="4" s="1"/>
  <c r="I1872" i="4" s="1"/>
  <c r="I1873" i="4" s="1"/>
  <c r="I1874" i="4" s="1"/>
  <c r="I1875" i="4" s="1"/>
  <c r="I1876" i="4" s="1"/>
  <c r="I1877" i="4" s="1"/>
  <c r="I1878" i="4" s="1"/>
  <c r="I1879" i="4" s="1"/>
  <c r="I1880" i="4" s="1"/>
  <c r="I1881" i="4" s="1"/>
  <c r="I1882" i="4" s="1"/>
  <c r="I1883" i="4" s="1"/>
  <c r="I1884" i="4" s="1"/>
  <c r="I1885" i="4" s="1"/>
  <c r="I1886" i="4" s="1"/>
  <c r="I1887" i="4" s="1"/>
  <c r="I1888" i="4" s="1"/>
  <c r="I1889" i="4" s="1"/>
  <c r="I1890" i="4" s="1"/>
  <c r="I1891" i="4" s="1"/>
  <c r="I1892" i="4" s="1"/>
  <c r="I1893" i="4" s="1"/>
  <c r="I1894" i="4" s="1"/>
  <c r="I1895" i="4" s="1"/>
  <c r="I1896" i="4" s="1"/>
  <c r="I1897" i="4" s="1"/>
  <c r="I1898" i="4" s="1"/>
  <c r="I1899" i="4" s="1"/>
  <c r="I1900" i="4" s="1"/>
  <c r="I1901" i="4" s="1"/>
  <c r="I1902" i="4" s="1"/>
  <c r="I1903" i="4" s="1"/>
  <c r="I1904" i="4" s="1"/>
  <c r="I1905" i="4" s="1"/>
  <c r="I1906" i="4" s="1"/>
  <c r="I1907" i="4" s="1"/>
  <c r="I1908" i="4" s="1"/>
  <c r="I1909" i="4" s="1"/>
  <c r="I1910" i="4" s="1"/>
  <c r="I1911" i="4" s="1"/>
  <c r="I1912" i="4" s="1"/>
  <c r="I1913" i="4" s="1"/>
  <c r="I1914" i="4" s="1"/>
  <c r="I1915" i="4" s="1"/>
  <c r="I1916" i="4" s="1"/>
  <c r="I1917" i="4" s="1"/>
  <c r="I1918" i="4" s="1"/>
  <c r="I1919" i="4" s="1"/>
  <c r="I1920" i="4" s="1"/>
  <c r="I1921" i="4" s="1"/>
  <c r="I1922" i="4" s="1"/>
  <c r="I1923" i="4" s="1"/>
  <c r="I1924" i="4" s="1"/>
  <c r="I1925" i="4" s="1"/>
  <c r="I1926" i="4" s="1"/>
  <c r="I1927" i="4" s="1"/>
  <c r="I1928" i="4" s="1"/>
  <c r="I1929" i="4" s="1"/>
  <c r="I1930" i="4" s="1"/>
  <c r="I1931" i="4" s="1"/>
  <c r="I1932" i="4" s="1"/>
  <c r="I1933" i="4" s="1"/>
  <c r="I1934" i="4" s="1"/>
  <c r="I1935" i="4" s="1"/>
  <c r="I1936" i="4" s="1"/>
  <c r="I1937" i="4" s="1"/>
  <c r="I1938" i="4" s="1"/>
  <c r="I1939" i="4" s="1"/>
  <c r="I1940" i="4" s="1"/>
  <c r="I1941" i="4" s="1"/>
  <c r="I1942" i="4" s="1"/>
  <c r="I1943" i="4" s="1"/>
  <c r="I1944" i="4" s="1"/>
  <c r="I1945" i="4" s="1"/>
  <c r="I1946" i="4" s="1"/>
  <c r="I1947" i="4" s="1"/>
  <c r="I1948" i="4" s="1"/>
  <c r="I1949" i="4" s="1"/>
  <c r="I1950" i="4" s="1"/>
  <c r="I1951" i="4" s="1"/>
  <c r="I1952" i="4" s="1"/>
  <c r="I1953" i="4" s="1"/>
  <c r="I1954" i="4" s="1"/>
  <c r="I1955" i="4" s="1"/>
  <c r="I1956" i="4" s="1"/>
  <c r="I1957" i="4" s="1"/>
  <c r="I1958" i="4" s="1"/>
  <c r="I1959" i="4" s="1"/>
  <c r="I1960" i="4" s="1"/>
  <c r="I1961" i="4" s="1"/>
  <c r="I1962" i="4" s="1"/>
  <c r="I1963" i="4" s="1"/>
  <c r="I1964" i="4" s="1"/>
  <c r="I1965" i="4" s="1"/>
  <c r="I1966" i="4" s="1"/>
  <c r="I1967" i="4" s="1"/>
  <c r="I1968" i="4" s="1"/>
  <c r="I1969" i="4" s="1"/>
  <c r="I1970" i="4" s="1"/>
  <c r="I1971" i="4" s="1"/>
  <c r="I1972" i="4" s="1"/>
  <c r="I1973" i="4" s="1"/>
  <c r="I1974" i="4" s="1"/>
  <c r="I1975" i="4" s="1"/>
  <c r="I1976" i="4" s="1"/>
  <c r="I1977" i="4" s="1"/>
  <c r="I1978" i="4" s="1"/>
  <c r="I1979" i="4" s="1"/>
  <c r="I1980" i="4" s="1"/>
  <c r="I1981" i="4" s="1"/>
  <c r="I1982" i="4" s="1"/>
  <c r="I1983" i="4" s="1"/>
  <c r="I1984" i="4" s="1"/>
  <c r="I1985" i="4" s="1"/>
  <c r="I1986" i="4" s="1"/>
  <c r="I1987" i="4" s="1"/>
  <c r="I1988" i="4" s="1"/>
  <c r="I1989" i="4" s="1"/>
  <c r="I1990" i="4" s="1"/>
  <c r="I1991" i="4" s="1"/>
  <c r="I1992" i="4" s="1"/>
  <c r="I1993" i="4" s="1"/>
  <c r="I1994" i="4" s="1"/>
  <c r="I1995" i="4" s="1"/>
  <c r="I1996" i="4" s="1"/>
  <c r="I1997" i="4" s="1"/>
  <c r="I1998" i="4" s="1"/>
  <c r="I1999" i="4" s="1"/>
  <c r="I2000" i="4" s="1"/>
  <c r="I2001" i="4" s="1"/>
  <c r="I2002" i="4" s="1"/>
  <c r="I2003" i="4" s="1"/>
  <c r="I2004" i="4" s="1"/>
  <c r="I2005" i="4" s="1"/>
  <c r="I2006" i="4" s="1"/>
  <c r="I2007" i="4" s="1"/>
  <c r="I2008" i="4" s="1"/>
  <c r="I2009" i="4" s="1"/>
  <c r="I2010" i="4" s="1"/>
  <c r="I2011" i="4" s="1"/>
  <c r="I2012" i="4" s="1"/>
  <c r="I2013" i="4" s="1"/>
  <c r="I2014" i="4" s="1"/>
  <c r="I2015" i="4" s="1"/>
  <c r="I2016" i="4" s="1"/>
  <c r="I2017" i="4" s="1"/>
  <c r="I2018" i="4" s="1"/>
  <c r="I2019" i="4" s="1"/>
  <c r="I2020" i="4" s="1"/>
  <c r="I2021" i="4" s="1"/>
  <c r="I2022" i="4" s="1"/>
  <c r="I2023" i="4" s="1"/>
  <c r="I2024" i="4" s="1"/>
  <c r="I2025" i="4" s="1"/>
  <c r="I2026" i="4" s="1"/>
  <c r="I2027" i="4" s="1"/>
  <c r="I2028" i="4" s="1"/>
  <c r="I2029" i="4" s="1"/>
  <c r="I2030" i="4" s="1"/>
  <c r="I2031" i="4" s="1"/>
  <c r="I2032" i="4" s="1"/>
  <c r="I2033" i="4" s="1"/>
  <c r="I2034" i="4" s="1"/>
  <c r="I2035" i="4" s="1"/>
  <c r="I2036" i="4" s="1"/>
  <c r="I2037" i="4" s="1"/>
  <c r="I2038" i="4" s="1"/>
  <c r="I2039" i="4" s="1"/>
  <c r="I2040" i="4" s="1"/>
  <c r="I2041" i="4" s="1"/>
  <c r="I2042" i="4" s="1"/>
  <c r="I2043" i="4" s="1"/>
  <c r="I2044" i="4" s="1"/>
  <c r="I2045" i="4" s="1"/>
  <c r="I2046" i="4" s="1"/>
  <c r="I2047" i="4" s="1"/>
  <c r="I2048" i="4" s="1"/>
  <c r="I2049" i="4" s="1"/>
  <c r="I2050" i="4" s="1"/>
  <c r="I2051" i="4" s="1"/>
  <c r="I2052" i="4" s="1"/>
  <c r="I2053" i="4" s="1"/>
  <c r="I2054" i="4" s="1"/>
  <c r="I2055" i="4" s="1"/>
  <c r="I2056" i="4" s="1"/>
  <c r="I2057" i="4" s="1"/>
  <c r="I2058" i="4" s="1"/>
  <c r="I2059" i="4" s="1"/>
  <c r="I2060" i="4" s="1"/>
  <c r="I2061" i="4" s="1"/>
  <c r="I2062" i="4" s="1"/>
  <c r="I2063" i="4" s="1"/>
  <c r="I2064" i="4" s="1"/>
  <c r="I2065" i="4" s="1"/>
  <c r="I2066" i="4" s="1"/>
  <c r="I2067" i="4" s="1"/>
  <c r="I2068" i="4" s="1"/>
  <c r="I2069" i="4" s="1"/>
  <c r="I2070" i="4" s="1"/>
  <c r="I2071" i="4" s="1"/>
  <c r="I2072" i="4" s="1"/>
  <c r="I2073" i="4" s="1"/>
  <c r="I2074" i="4" s="1"/>
  <c r="I2075" i="4" s="1"/>
  <c r="I2076" i="4" s="1"/>
  <c r="I2077" i="4" s="1"/>
  <c r="I2078" i="4" s="1"/>
  <c r="I2079" i="4" s="1"/>
  <c r="I2080" i="4" s="1"/>
  <c r="I2081" i="4" s="1"/>
  <c r="I2082" i="4" s="1"/>
  <c r="I2083" i="4" s="1"/>
  <c r="I2084" i="4" s="1"/>
  <c r="I2085" i="4" s="1"/>
  <c r="I2086" i="4" s="1"/>
  <c r="I2087" i="4" s="1"/>
  <c r="I2088" i="4" s="1"/>
  <c r="I2089" i="4" s="1"/>
  <c r="I2090" i="4" s="1"/>
  <c r="I2091" i="4" s="1"/>
  <c r="I2092" i="4" s="1"/>
  <c r="I2093" i="4" s="1"/>
  <c r="I2094" i="4" s="1"/>
  <c r="I2095" i="4" s="1"/>
  <c r="I2096" i="4" s="1"/>
  <c r="I2097" i="4" s="1"/>
  <c r="I2098" i="4" s="1"/>
  <c r="I2099" i="4" s="1"/>
  <c r="I2100" i="4" s="1"/>
  <c r="I2101" i="4" s="1"/>
  <c r="I2102" i="4" s="1"/>
  <c r="I2103" i="4" s="1"/>
  <c r="I2104" i="4" s="1"/>
  <c r="I2105" i="4" s="1"/>
  <c r="I2106" i="4" s="1"/>
  <c r="I2107" i="4" s="1"/>
  <c r="I2108" i="4" s="1"/>
  <c r="I2109" i="4" s="1"/>
  <c r="I2110" i="4" s="1"/>
  <c r="I2111" i="4" s="1"/>
  <c r="I2112" i="4" s="1"/>
  <c r="I2113" i="4" s="1"/>
  <c r="I2114" i="4" s="1"/>
  <c r="I2115" i="4" s="1"/>
  <c r="I2116" i="4" s="1"/>
  <c r="I2117" i="4" s="1"/>
  <c r="I2118" i="4" s="1"/>
  <c r="I2119" i="4" s="1"/>
  <c r="I2120" i="4" s="1"/>
  <c r="I2121" i="4" s="1"/>
  <c r="I2122" i="4" s="1"/>
  <c r="I2123" i="4" s="1"/>
  <c r="I2124" i="4" s="1"/>
  <c r="I2125" i="4" s="1"/>
  <c r="I2126" i="4" s="1"/>
  <c r="I2127" i="4" s="1"/>
  <c r="I2128" i="4" s="1"/>
  <c r="I2129" i="4" s="1"/>
  <c r="I2130" i="4" s="1"/>
  <c r="I2131" i="4" s="1"/>
  <c r="I2132" i="4" s="1"/>
  <c r="I2133" i="4" s="1"/>
  <c r="I2134" i="4" s="1"/>
  <c r="I2135" i="4" s="1"/>
  <c r="I2136" i="4" s="1"/>
  <c r="I2137" i="4" s="1"/>
  <c r="I2138" i="4" s="1"/>
  <c r="I2139" i="4" s="1"/>
  <c r="I2140" i="4" s="1"/>
  <c r="I2141" i="4" s="1"/>
  <c r="I2142" i="4" s="1"/>
  <c r="I2143" i="4" s="1"/>
  <c r="I2144" i="4" s="1"/>
  <c r="I2145" i="4" s="1"/>
  <c r="I2146" i="4" s="1"/>
  <c r="I2147" i="4" s="1"/>
  <c r="I2148" i="4" s="1"/>
  <c r="I2149" i="4" s="1"/>
  <c r="I2150" i="4" s="1"/>
  <c r="I2151" i="4" s="1"/>
  <c r="I2152" i="4" s="1"/>
  <c r="I2153" i="4" s="1"/>
  <c r="I2154" i="4" s="1"/>
  <c r="I2155" i="4" s="1"/>
  <c r="I2156" i="4" s="1"/>
  <c r="I2157" i="4" s="1"/>
  <c r="I2158" i="4" s="1"/>
  <c r="I2159" i="4" s="1"/>
  <c r="I2160" i="4" s="1"/>
  <c r="I2161" i="4" s="1"/>
  <c r="I2162" i="4" s="1"/>
  <c r="I2163" i="4" s="1"/>
  <c r="I2164" i="4" s="1"/>
  <c r="I2165" i="4" s="1"/>
  <c r="I2166" i="4" s="1"/>
  <c r="I2167" i="4" s="1"/>
  <c r="I2168" i="4" s="1"/>
  <c r="I2169" i="4" s="1"/>
  <c r="I2170" i="4" s="1"/>
  <c r="I2171" i="4" s="1"/>
  <c r="I2172" i="4" s="1"/>
  <c r="I2173" i="4" s="1"/>
  <c r="I2174" i="4" s="1"/>
  <c r="I2175" i="4" s="1"/>
  <c r="I2176" i="4" s="1"/>
  <c r="I2177" i="4" s="1"/>
  <c r="I2178" i="4" s="1"/>
  <c r="I2179" i="4" s="1"/>
  <c r="I2180" i="4" s="1"/>
  <c r="I2181" i="4" s="1"/>
  <c r="I2182" i="4" s="1"/>
  <c r="I2183" i="4" s="1"/>
  <c r="I2184" i="4" s="1"/>
  <c r="I2185" i="4" s="1"/>
  <c r="I2186" i="4" s="1"/>
  <c r="I2187" i="4" s="1"/>
  <c r="I2188" i="4" s="1"/>
  <c r="I2189" i="4" s="1"/>
  <c r="I2190" i="4" s="1"/>
  <c r="I2191" i="4" s="1"/>
  <c r="I2192" i="4" s="1"/>
  <c r="I2193" i="4" s="1"/>
  <c r="I2194" i="4" s="1"/>
  <c r="I2195" i="4" s="1"/>
  <c r="I2196" i="4" s="1"/>
  <c r="I2197" i="4" s="1"/>
  <c r="I2198" i="4" s="1"/>
  <c r="I2199" i="4" s="1"/>
  <c r="I2200" i="4" s="1"/>
  <c r="I2201" i="4" s="1"/>
  <c r="I2202" i="4" s="1"/>
  <c r="I2203" i="4" s="1"/>
  <c r="I2204" i="4" s="1"/>
  <c r="I2205" i="4" s="1"/>
  <c r="I2206" i="4" s="1"/>
  <c r="I2207" i="4" s="1"/>
  <c r="I2208" i="4" s="1"/>
  <c r="I2209" i="4" s="1"/>
  <c r="I2210" i="4" s="1"/>
  <c r="I2211" i="4" s="1"/>
  <c r="I2212" i="4" s="1"/>
  <c r="I2213" i="4" s="1"/>
  <c r="I2214" i="4" s="1"/>
  <c r="I2215" i="4" s="1"/>
  <c r="I2216" i="4" s="1"/>
  <c r="I2217" i="4" s="1"/>
  <c r="I2218" i="4" s="1"/>
  <c r="I2219" i="4" s="1"/>
  <c r="I2220" i="4" s="1"/>
  <c r="I2221" i="4" s="1"/>
  <c r="I2222" i="4" s="1"/>
  <c r="I2223" i="4" s="1"/>
  <c r="I2224" i="4" s="1"/>
  <c r="I2225" i="4" s="1"/>
  <c r="I2226" i="4" s="1"/>
  <c r="I2227" i="4" s="1"/>
  <c r="I2228" i="4" s="1"/>
  <c r="I2229" i="4" s="1"/>
  <c r="I2230" i="4" s="1"/>
  <c r="I2231" i="4" s="1"/>
  <c r="I2232" i="4" s="1"/>
  <c r="I2233" i="4" s="1"/>
  <c r="I2234" i="4" s="1"/>
  <c r="I2235" i="4" s="1"/>
  <c r="I2236" i="4" s="1"/>
  <c r="I2237" i="4" s="1"/>
  <c r="I2238" i="4" s="1"/>
  <c r="I2239" i="4" s="1"/>
  <c r="I2240" i="4" s="1"/>
  <c r="I2241" i="4" s="1"/>
  <c r="I2242" i="4" s="1"/>
  <c r="I2243" i="4" s="1"/>
  <c r="I2244" i="4" s="1"/>
  <c r="I2245" i="4" s="1"/>
  <c r="I2246" i="4" s="1"/>
  <c r="I2247" i="4" s="1"/>
  <c r="I2248" i="4" s="1"/>
  <c r="I2249" i="4" s="1"/>
  <c r="I2250" i="4" s="1"/>
  <c r="I2251" i="4" s="1"/>
  <c r="I2252" i="4" s="1"/>
  <c r="I2253" i="4" s="1"/>
  <c r="I2254" i="4" s="1"/>
  <c r="I2255" i="4" s="1"/>
  <c r="I2256" i="4" s="1"/>
  <c r="I2257" i="4" s="1"/>
  <c r="I2258" i="4" s="1"/>
  <c r="I2259" i="4" s="1"/>
  <c r="I2260" i="4" s="1"/>
  <c r="I2261" i="4" s="1"/>
  <c r="I2262" i="4" s="1"/>
  <c r="I2263" i="4" s="1"/>
  <c r="I2264" i="4" s="1"/>
  <c r="I2265" i="4" s="1"/>
  <c r="I2266" i="4" s="1"/>
  <c r="I2267" i="4" s="1"/>
  <c r="I2268" i="4" s="1"/>
  <c r="I2269" i="4" s="1"/>
  <c r="I2270" i="4" s="1"/>
  <c r="I2271" i="4" s="1"/>
  <c r="I2272" i="4" s="1"/>
  <c r="I2273" i="4" s="1"/>
  <c r="I2274" i="4" s="1"/>
  <c r="I2275" i="4" s="1"/>
  <c r="I2276" i="4" s="1"/>
  <c r="I2277" i="4" s="1"/>
  <c r="I2278" i="4" s="1"/>
  <c r="I2279" i="4" s="1"/>
  <c r="I2280" i="4" s="1"/>
  <c r="I2281" i="4" s="1"/>
  <c r="I2282" i="4" s="1"/>
  <c r="I2283" i="4" s="1"/>
  <c r="I2284" i="4" s="1"/>
  <c r="I2285" i="4" s="1"/>
  <c r="I2286" i="4" s="1"/>
  <c r="I2287" i="4" s="1"/>
  <c r="I2288" i="4" s="1"/>
  <c r="I2289" i="4" s="1"/>
  <c r="I2290" i="4" s="1"/>
  <c r="I2291" i="4" s="1"/>
  <c r="I2292" i="4" s="1"/>
  <c r="I2293" i="4" s="1"/>
  <c r="I2294" i="4" s="1"/>
  <c r="I2295" i="4" s="1"/>
  <c r="I2296" i="4" s="1"/>
  <c r="I2297" i="4" s="1"/>
  <c r="I2298" i="4" s="1"/>
  <c r="I2299" i="4" s="1"/>
  <c r="I2300" i="4" s="1"/>
  <c r="I2301" i="4" s="1"/>
  <c r="I2302" i="4" s="1"/>
  <c r="I2303" i="4" s="1"/>
  <c r="I2304" i="4" s="1"/>
  <c r="I2305" i="4" s="1"/>
  <c r="I2306" i="4" s="1"/>
  <c r="I2307" i="4" s="1"/>
  <c r="I2308" i="4" s="1"/>
  <c r="I2309" i="4" s="1"/>
  <c r="I2310" i="4" s="1"/>
  <c r="I2311" i="4" s="1"/>
  <c r="I2312" i="4" s="1"/>
  <c r="I2313" i="4" s="1"/>
  <c r="I2314" i="4" s="1"/>
  <c r="I2315" i="4" s="1"/>
  <c r="I2316" i="4" s="1"/>
  <c r="I2317" i="4" s="1"/>
  <c r="I2318" i="4" s="1"/>
  <c r="I2319" i="4" s="1"/>
  <c r="I2320" i="4" s="1"/>
  <c r="I2321" i="4" s="1"/>
  <c r="I2322" i="4" s="1"/>
  <c r="I2323" i="4" s="1"/>
  <c r="I2324" i="4" s="1"/>
  <c r="I2325" i="4" s="1"/>
  <c r="I2326" i="4" s="1"/>
  <c r="I2327" i="4" s="1"/>
  <c r="I2328" i="4" s="1"/>
  <c r="I2329" i="4" s="1"/>
  <c r="I2330" i="4" s="1"/>
  <c r="I2331" i="4" s="1"/>
  <c r="I2332" i="4" s="1"/>
  <c r="I2333" i="4" s="1"/>
  <c r="I2334" i="4" s="1"/>
  <c r="I2335" i="4" s="1"/>
  <c r="I2336" i="4" s="1"/>
  <c r="I2337" i="4" s="1"/>
  <c r="I2338" i="4" s="1"/>
  <c r="I2339" i="4" s="1"/>
  <c r="I2340" i="4" s="1"/>
  <c r="I2341" i="4" s="1"/>
  <c r="I2342" i="4" s="1"/>
  <c r="I2343" i="4" s="1"/>
  <c r="I2344" i="4" s="1"/>
  <c r="I2345" i="4" s="1"/>
  <c r="I2346" i="4" s="1"/>
  <c r="I2347" i="4" s="1"/>
  <c r="I2348" i="4" s="1"/>
  <c r="I2349" i="4" s="1"/>
  <c r="I2350" i="4" s="1"/>
  <c r="I2351" i="4" s="1"/>
  <c r="I2352" i="4" s="1"/>
  <c r="I2353" i="4" s="1"/>
  <c r="I2354" i="4" s="1"/>
  <c r="I2355" i="4" s="1"/>
  <c r="I2356" i="4" s="1"/>
  <c r="I2357" i="4" s="1"/>
  <c r="I2358" i="4" s="1"/>
  <c r="I2359" i="4" s="1"/>
  <c r="I2360" i="4" s="1"/>
  <c r="I2361" i="4" s="1"/>
  <c r="I2362" i="4" s="1"/>
  <c r="I2363" i="4" s="1"/>
  <c r="I2364" i="4" s="1"/>
  <c r="I2365" i="4" s="1"/>
  <c r="I2366" i="4" s="1"/>
  <c r="I2367" i="4" s="1"/>
  <c r="I2368" i="4" s="1"/>
  <c r="I2369" i="4" s="1"/>
  <c r="I2370" i="4" s="1"/>
  <c r="I2371" i="4" s="1"/>
  <c r="I2372" i="4" s="1"/>
  <c r="I2373" i="4" s="1"/>
  <c r="I2374" i="4" s="1"/>
  <c r="I2375" i="4" s="1"/>
  <c r="I2376" i="4" s="1"/>
  <c r="I2377" i="4" s="1"/>
  <c r="I2378" i="4" s="1"/>
  <c r="I2379" i="4" s="1"/>
  <c r="I2380" i="4" s="1"/>
  <c r="I2381" i="4" s="1"/>
  <c r="I2382" i="4" s="1"/>
  <c r="I2383" i="4" s="1"/>
  <c r="I2384" i="4" s="1"/>
  <c r="I2385" i="4" s="1"/>
  <c r="I2386" i="4" s="1"/>
  <c r="I2387" i="4" s="1"/>
  <c r="I2388" i="4" s="1"/>
  <c r="I2389" i="4" s="1"/>
  <c r="I2390" i="4" s="1"/>
  <c r="I2391" i="4" s="1"/>
  <c r="I2392" i="4" s="1"/>
  <c r="I2393" i="4" s="1"/>
  <c r="I2394" i="4" s="1"/>
  <c r="I2395" i="4" s="1"/>
  <c r="I2396" i="4" s="1"/>
  <c r="I2397" i="4" s="1"/>
  <c r="I2398" i="4" s="1"/>
  <c r="I2399" i="4" s="1"/>
  <c r="I2400" i="4" s="1"/>
  <c r="I2401" i="4" s="1"/>
  <c r="I2402" i="4" s="1"/>
  <c r="I2403" i="4" s="1"/>
  <c r="I2404" i="4" s="1"/>
  <c r="I2405" i="4" s="1"/>
  <c r="I2406" i="4" s="1"/>
  <c r="I2407" i="4" s="1"/>
  <c r="I2408" i="4" s="1"/>
  <c r="I2409" i="4" s="1"/>
  <c r="I2410" i="4" s="1"/>
  <c r="I2411" i="4" s="1"/>
  <c r="I2412" i="4" s="1"/>
  <c r="I2413" i="4" s="1"/>
  <c r="I2414" i="4" s="1"/>
  <c r="I2415" i="4" s="1"/>
  <c r="I2416" i="4" s="1"/>
  <c r="I2417" i="4" s="1"/>
  <c r="I2418" i="4" s="1"/>
  <c r="I2419" i="4" s="1"/>
  <c r="I2420" i="4" s="1"/>
  <c r="I2421" i="4" s="1"/>
  <c r="I2422" i="4" s="1"/>
  <c r="I2423" i="4" s="1"/>
  <c r="I2424" i="4" s="1"/>
  <c r="I2425" i="4" s="1"/>
  <c r="I2426" i="4" s="1"/>
  <c r="I2427" i="4" s="1"/>
  <c r="I2428" i="4" s="1"/>
  <c r="I2429" i="4" s="1"/>
  <c r="I2430" i="4" s="1"/>
  <c r="I2431" i="4" s="1"/>
  <c r="I2432" i="4" s="1"/>
  <c r="I2433" i="4" s="1"/>
  <c r="I2434" i="4" s="1"/>
  <c r="I2435" i="4" s="1"/>
  <c r="I2436" i="4" s="1"/>
  <c r="I2437" i="4" s="1"/>
  <c r="I2438" i="4" s="1"/>
  <c r="I2439" i="4" s="1"/>
  <c r="I2440" i="4" s="1"/>
  <c r="I2441" i="4" s="1"/>
  <c r="I2442" i="4" s="1"/>
  <c r="I2443" i="4" s="1"/>
  <c r="I2444" i="4" s="1"/>
  <c r="I2445" i="4" s="1"/>
  <c r="I2446" i="4" s="1"/>
  <c r="I2447" i="4" s="1"/>
  <c r="I2448" i="4" s="1"/>
  <c r="I2449" i="4" s="1"/>
  <c r="I2450" i="4" s="1"/>
  <c r="I2451" i="4" s="1"/>
  <c r="I2452" i="4" s="1"/>
  <c r="I2453" i="4" s="1"/>
  <c r="I2454" i="4" s="1"/>
  <c r="I2455" i="4" s="1"/>
  <c r="I2456" i="4" s="1"/>
  <c r="I2457" i="4" s="1"/>
  <c r="I2458" i="4" s="1"/>
  <c r="I2459" i="4" s="1"/>
  <c r="I2460" i="4" s="1"/>
  <c r="I2461" i="4" s="1"/>
  <c r="I2462" i="4" s="1"/>
  <c r="I2463" i="4" s="1"/>
  <c r="I2464" i="4" s="1"/>
  <c r="I2465" i="4" s="1"/>
  <c r="I2466" i="4" s="1"/>
  <c r="I2467" i="4" s="1"/>
  <c r="I2468" i="4" s="1"/>
  <c r="I2469" i="4" s="1"/>
  <c r="I2470" i="4" s="1"/>
  <c r="I2471" i="4" s="1"/>
  <c r="I2472" i="4" s="1"/>
  <c r="I2473" i="4" s="1"/>
  <c r="I2474" i="4" s="1"/>
  <c r="I2475" i="4" s="1"/>
  <c r="I2476" i="4" s="1"/>
  <c r="I2477" i="4" s="1"/>
  <c r="I2478" i="4" s="1"/>
  <c r="I2479" i="4" s="1"/>
  <c r="I2480" i="4" s="1"/>
  <c r="I2481" i="4" s="1"/>
  <c r="I2482" i="4" s="1"/>
  <c r="I2483" i="4" s="1"/>
  <c r="I2484" i="4" s="1"/>
  <c r="I2485" i="4" s="1"/>
  <c r="I2486" i="4" s="1"/>
  <c r="I2487" i="4" s="1"/>
  <c r="I2488" i="4" s="1"/>
  <c r="I2489" i="4" s="1"/>
  <c r="I2490" i="4" s="1"/>
  <c r="I2491" i="4" s="1"/>
  <c r="I2492" i="4" s="1"/>
  <c r="I2493" i="4" s="1"/>
  <c r="I2494" i="4" s="1"/>
  <c r="I2495" i="4" s="1"/>
  <c r="I2496" i="4" s="1"/>
  <c r="I2497" i="4" s="1"/>
  <c r="I2498" i="4" s="1"/>
  <c r="I2499" i="4" s="1"/>
  <c r="I2500" i="4" s="1"/>
  <c r="I2501" i="4" s="1"/>
  <c r="I2502" i="4" s="1"/>
  <c r="I2503" i="4" s="1"/>
  <c r="I2504" i="4" s="1"/>
  <c r="I2505" i="4" s="1"/>
  <c r="I2506" i="4" s="1"/>
  <c r="I2507" i="4" s="1"/>
  <c r="I2508" i="4" s="1"/>
  <c r="I2509" i="4" s="1"/>
  <c r="I2510" i="4" s="1"/>
  <c r="I2511" i="4" s="1"/>
  <c r="I2512" i="4" s="1"/>
  <c r="I2513" i="4" s="1"/>
  <c r="I2514" i="4" s="1"/>
  <c r="I2515" i="4" s="1"/>
  <c r="I2516" i="4" s="1"/>
  <c r="I2517" i="4" s="1"/>
  <c r="I2518" i="4" s="1"/>
  <c r="I2519" i="4" s="1"/>
  <c r="I2520" i="4" s="1"/>
  <c r="I2521" i="4" s="1"/>
  <c r="I2522" i="4" s="1"/>
  <c r="I2523" i="4" s="1"/>
  <c r="I2524" i="4" s="1"/>
  <c r="I2525" i="4" s="1"/>
  <c r="I2526" i="4" s="1"/>
  <c r="I2527" i="4" s="1"/>
  <c r="I2528" i="4" s="1"/>
  <c r="I2529" i="4" s="1"/>
  <c r="I2530" i="4" s="1"/>
  <c r="I2531" i="4" s="1"/>
  <c r="I2532" i="4" s="1"/>
  <c r="I2533" i="4" s="1"/>
  <c r="I2534" i="4" s="1"/>
  <c r="I2535" i="4" s="1"/>
  <c r="I2536" i="4" s="1"/>
  <c r="I2537" i="4" s="1"/>
  <c r="I2538" i="4" s="1"/>
  <c r="I2539" i="4" s="1"/>
  <c r="I2540" i="4" s="1"/>
  <c r="I2541" i="4" s="1"/>
  <c r="I2542" i="4" s="1"/>
  <c r="I2543" i="4" s="1"/>
  <c r="I2544" i="4" s="1"/>
  <c r="I2545" i="4" s="1"/>
  <c r="I2546" i="4" s="1"/>
  <c r="I2547" i="4" s="1"/>
  <c r="I2548" i="4" s="1"/>
  <c r="I2549" i="4" s="1"/>
  <c r="I2550" i="4" s="1"/>
  <c r="I2551" i="4" s="1"/>
  <c r="I2552" i="4" s="1"/>
  <c r="I2553" i="4" s="1"/>
  <c r="I2554" i="4" s="1"/>
  <c r="I2555" i="4" s="1"/>
  <c r="I2556" i="4" s="1"/>
  <c r="I2557" i="4" s="1"/>
  <c r="I2558" i="4" s="1"/>
  <c r="I2559" i="4" s="1"/>
  <c r="I2560" i="4" s="1"/>
  <c r="I2561" i="4" s="1"/>
  <c r="I2562" i="4" s="1"/>
  <c r="I2563" i="4" s="1"/>
  <c r="I2564" i="4" s="1"/>
  <c r="I2565" i="4" s="1"/>
  <c r="I2566" i="4" s="1"/>
  <c r="I2567" i="4" s="1"/>
  <c r="I2568" i="4" s="1"/>
  <c r="I2569" i="4" s="1"/>
  <c r="I2570" i="4" s="1"/>
  <c r="I2571" i="4" s="1"/>
  <c r="I2572" i="4" s="1"/>
  <c r="I2573" i="4" s="1"/>
  <c r="I2574" i="4" s="1"/>
  <c r="I2575" i="4" s="1"/>
  <c r="I2576" i="4" s="1"/>
  <c r="I2577" i="4" s="1"/>
  <c r="I2578" i="4" s="1"/>
  <c r="I2579" i="4" s="1"/>
  <c r="I2580" i="4" s="1"/>
  <c r="I2581" i="4" s="1"/>
  <c r="I2582" i="4" s="1"/>
  <c r="I2583" i="4" s="1"/>
  <c r="I2584" i="4" s="1"/>
  <c r="I2585" i="4" s="1"/>
  <c r="I2586" i="4" s="1"/>
  <c r="I2587" i="4" s="1"/>
  <c r="I2588" i="4" s="1"/>
  <c r="I2589" i="4" s="1"/>
  <c r="I2590" i="4" s="1"/>
  <c r="I2591" i="4" s="1"/>
  <c r="I2592" i="4" s="1"/>
  <c r="I2593" i="4" s="1"/>
  <c r="I2594" i="4" s="1"/>
  <c r="I2595" i="4" s="1"/>
  <c r="I2596" i="4" s="1"/>
  <c r="I2597" i="4" s="1"/>
  <c r="I2598" i="4" s="1"/>
  <c r="I2599" i="4" s="1"/>
  <c r="I2600" i="4" s="1"/>
  <c r="I2601" i="4" s="1"/>
  <c r="I2602" i="4" s="1"/>
  <c r="I2603" i="4" s="1"/>
  <c r="I2604" i="4" s="1"/>
  <c r="I2605" i="4" s="1"/>
  <c r="I2606" i="4" s="1"/>
  <c r="I2607" i="4" s="1"/>
  <c r="I2608" i="4" s="1"/>
  <c r="I2609" i="4" s="1"/>
  <c r="I2610" i="4" s="1"/>
  <c r="I2611" i="4" s="1"/>
  <c r="I2612" i="4" s="1"/>
  <c r="I2613" i="4" s="1"/>
  <c r="I2614" i="4" s="1"/>
  <c r="I2615" i="4" s="1"/>
  <c r="I2616" i="4" s="1"/>
  <c r="I2617" i="4" s="1"/>
  <c r="I2618" i="4" s="1"/>
  <c r="I2619" i="4" s="1"/>
  <c r="I2620" i="4" s="1"/>
  <c r="I2621" i="4" s="1"/>
  <c r="I2622" i="4" s="1"/>
  <c r="I2623" i="4" s="1"/>
  <c r="I2624" i="4" s="1"/>
  <c r="I2625" i="4" s="1"/>
  <c r="I2626" i="4" s="1"/>
  <c r="I2627" i="4" s="1"/>
  <c r="I2628" i="4" s="1"/>
  <c r="I2629" i="4" s="1"/>
  <c r="I2630" i="4" s="1"/>
  <c r="I2631" i="4" s="1"/>
  <c r="I2632" i="4" s="1"/>
  <c r="I2633" i="4" s="1"/>
  <c r="I2634" i="4" s="1"/>
  <c r="I2635" i="4" s="1"/>
  <c r="I2636" i="4" s="1"/>
  <c r="I2637" i="4" s="1"/>
  <c r="I2638" i="4" s="1"/>
  <c r="I2639" i="4" s="1"/>
  <c r="I2640" i="4" s="1"/>
  <c r="I2641" i="4" s="1"/>
  <c r="I2642" i="4" s="1"/>
  <c r="I2643" i="4" s="1"/>
  <c r="I2644" i="4" s="1"/>
  <c r="I2645" i="4" s="1"/>
  <c r="I2646" i="4" s="1"/>
  <c r="I2647" i="4" s="1"/>
  <c r="I2648" i="4" s="1"/>
  <c r="I2649" i="4" s="1"/>
  <c r="I2650" i="4" s="1"/>
  <c r="I2651" i="4" s="1"/>
  <c r="I2652" i="4" s="1"/>
  <c r="I2653" i="4" s="1"/>
  <c r="I2654" i="4" s="1"/>
  <c r="I2655" i="4" s="1"/>
  <c r="I2656" i="4" s="1"/>
  <c r="I2657" i="4" s="1"/>
  <c r="I2658" i="4" s="1"/>
  <c r="I2659" i="4" s="1"/>
  <c r="I2660" i="4" s="1"/>
  <c r="I2661" i="4" s="1"/>
  <c r="I2662" i="4" s="1"/>
  <c r="I2663" i="4" s="1"/>
  <c r="I2664" i="4" s="1"/>
  <c r="I2665" i="4" s="1"/>
  <c r="I2666" i="4" s="1"/>
  <c r="I2667" i="4" s="1"/>
  <c r="I2668" i="4" s="1"/>
  <c r="I2669" i="4" s="1"/>
  <c r="I2670" i="4" s="1"/>
  <c r="I2671" i="4" s="1"/>
  <c r="I2672" i="4" s="1"/>
  <c r="I2673" i="4" s="1"/>
  <c r="I2674" i="4" s="1"/>
  <c r="I2675" i="4" s="1"/>
  <c r="I2676" i="4" s="1"/>
  <c r="I2677" i="4" s="1"/>
  <c r="I2678" i="4" s="1"/>
  <c r="I2679" i="4" s="1"/>
  <c r="I2680" i="4" s="1"/>
  <c r="I2681" i="4" s="1"/>
  <c r="I2682" i="4" s="1"/>
  <c r="I2683" i="4" s="1"/>
  <c r="I2684" i="4" s="1"/>
  <c r="I2685" i="4" s="1"/>
  <c r="I2686" i="4" s="1"/>
  <c r="I2687" i="4" s="1"/>
  <c r="I2688" i="4" s="1"/>
  <c r="I2689" i="4" s="1"/>
  <c r="I2690" i="4" s="1"/>
  <c r="I2691" i="4" s="1"/>
  <c r="I2692" i="4" s="1"/>
  <c r="I2693" i="4" s="1"/>
  <c r="I2694" i="4" s="1"/>
  <c r="I2695" i="4" s="1"/>
  <c r="I2696" i="4" s="1"/>
  <c r="I2697" i="4" s="1"/>
  <c r="I2698" i="4" s="1"/>
  <c r="I2699" i="4" s="1"/>
  <c r="I2700" i="4" s="1"/>
  <c r="I2701" i="4" s="1"/>
  <c r="I2702" i="4" s="1"/>
  <c r="I2703" i="4" s="1"/>
  <c r="I2704" i="4" s="1"/>
  <c r="I2705" i="4" s="1"/>
  <c r="I2706" i="4" s="1"/>
  <c r="I2707" i="4" s="1"/>
  <c r="I2708" i="4" s="1"/>
  <c r="I2709" i="4" s="1"/>
  <c r="I2710" i="4" s="1"/>
  <c r="I2711" i="4" s="1"/>
  <c r="I2712" i="4" s="1"/>
  <c r="I2713" i="4" s="1"/>
  <c r="I2714" i="4" s="1"/>
  <c r="I2715" i="4" s="1"/>
  <c r="I2716" i="4" s="1"/>
  <c r="I2717" i="4" s="1"/>
  <c r="I2718" i="4" s="1"/>
  <c r="I2719" i="4" s="1"/>
  <c r="I2720" i="4" s="1"/>
  <c r="I2721" i="4" s="1"/>
  <c r="I2722" i="4" s="1"/>
  <c r="I2723" i="4" s="1"/>
  <c r="I2724" i="4" s="1"/>
  <c r="I2725" i="4" s="1"/>
  <c r="I2726" i="4" s="1"/>
  <c r="I2727" i="4" s="1"/>
  <c r="I2728" i="4" s="1"/>
  <c r="I2729" i="4" s="1"/>
  <c r="I2730" i="4" s="1"/>
  <c r="I2731" i="4" s="1"/>
  <c r="I2732" i="4" s="1"/>
  <c r="I2733" i="4" s="1"/>
  <c r="I2734" i="4" s="1"/>
  <c r="I2735" i="4" s="1"/>
  <c r="I2736" i="4" s="1"/>
  <c r="I2737" i="4" s="1"/>
  <c r="I2738" i="4" s="1"/>
  <c r="I2739" i="4" s="1"/>
  <c r="I2740" i="4" s="1"/>
  <c r="I2741" i="4" s="1"/>
  <c r="I2742" i="4" s="1"/>
  <c r="I2743" i="4" s="1"/>
  <c r="I2744" i="4" s="1"/>
  <c r="I2745" i="4" s="1"/>
  <c r="I2746" i="4" s="1"/>
  <c r="I2747" i="4" s="1"/>
  <c r="I2748" i="4" s="1"/>
  <c r="I2749" i="4" s="1"/>
  <c r="I2750" i="4" s="1"/>
  <c r="I2751" i="4" s="1"/>
  <c r="I2752" i="4" s="1"/>
  <c r="I2753" i="4" s="1"/>
  <c r="I2754" i="4" s="1"/>
  <c r="I2755" i="4" s="1"/>
  <c r="I2756" i="4" s="1"/>
  <c r="I2757" i="4" s="1"/>
  <c r="I2758" i="4" s="1"/>
  <c r="I2759" i="4" s="1"/>
  <c r="I2760" i="4" s="1"/>
  <c r="I2761" i="4" s="1"/>
  <c r="I2762" i="4" s="1"/>
  <c r="I2763" i="4" s="1"/>
  <c r="I2764" i="4" s="1"/>
  <c r="I2765" i="4" s="1"/>
  <c r="I2766" i="4" s="1"/>
  <c r="I2767" i="4" s="1"/>
  <c r="I2768" i="4" s="1"/>
  <c r="I2769" i="4" s="1"/>
  <c r="I2770" i="4" s="1"/>
  <c r="I2771" i="4" s="1"/>
  <c r="I2772" i="4" s="1"/>
  <c r="I2773" i="4" s="1"/>
  <c r="I2774" i="4" s="1"/>
  <c r="I2775" i="4" s="1"/>
  <c r="I2776" i="4" s="1"/>
  <c r="I2777" i="4" s="1"/>
  <c r="I2778" i="4" s="1"/>
  <c r="I2779" i="4" s="1"/>
  <c r="I2780" i="4" s="1"/>
  <c r="I2781" i="4" s="1"/>
  <c r="I2782" i="4" s="1"/>
  <c r="I2783" i="4" s="1"/>
  <c r="I2784" i="4" s="1"/>
  <c r="I2785" i="4" s="1"/>
  <c r="I2786" i="4" s="1"/>
  <c r="I2787" i="4" s="1"/>
  <c r="I2788" i="4" s="1"/>
  <c r="I2789" i="4" s="1"/>
  <c r="I2790" i="4" s="1"/>
  <c r="I2791" i="4" s="1"/>
  <c r="I2792" i="4" s="1"/>
  <c r="I2793" i="4" s="1"/>
  <c r="I2794" i="4" s="1"/>
  <c r="I2795" i="4" s="1"/>
  <c r="I2796" i="4" s="1"/>
  <c r="I2797" i="4" s="1"/>
  <c r="I2798" i="4" s="1"/>
  <c r="I2799" i="4" s="1"/>
  <c r="I2800" i="4" s="1"/>
  <c r="I2801" i="4" s="1"/>
  <c r="I2802" i="4" s="1"/>
  <c r="I2803" i="4" s="1"/>
  <c r="I2804" i="4" s="1"/>
  <c r="I2805" i="4" s="1"/>
  <c r="I2806" i="4" s="1"/>
  <c r="I2807" i="4" s="1"/>
  <c r="I2808" i="4" s="1"/>
  <c r="I2809" i="4" s="1"/>
  <c r="I2810" i="4" s="1"/>
  <c r="I2811" i="4" s="1"/>
  <c r="I2812" i="4" s="1"/>
  <c r="I2813" i="4" s="1"/>
  <c r="I2814" i="4" s="1"/>
  <c r="I2815" i="4" s="1"/>
  <c r="I2816" i="4" s="1"/>
  <c r="I2817" i="4" s="1"/>
  <c r="I2818" i="4" s="1"/>
  <c r="I2819" i="4" s="1"/>
  <c r="I2820" i="4" s="1"/>
  <c r="I2821" i="4" s="1"/>
  <c r="I2822" i="4" s="1"/>
  <c r="I2823" i="4" s="1"/>
  <c r="I2824" i="4" s="1"/>
  <c r="I2825" i="4" s="1"/>
  <c r="I2826" i="4" s="1"/>
  <c r="I2827" i="4" s="1"/>
  <c r="I2828" i="4" s="1"/>
  <c r="I2829" i="4" s="1"/>
  <c r="I2830" i="4" s="1"/>
  <c r="I2831" i="4" s="1"/>
  <c r="I2832" i="4" s="1"/>
  <c r="I2833" i="4" s="1"/>
  <c r="I2834" i="4" s="1"/>
  <c r="I2835" i="4" s="1"/>
  <c r="I2836" i="4" s="1"/>
  <c r="I2837" i="4" s="1"/>
  <c r="I2838" i="4" s="1"/>
  <c r="I2839" i="4" s="1"/>
  <c r="I2840" i="4" s="1"/>
  <c r="I2841" i="4" s="1"/>
  <c r="I2842" i="4" s="1"/>
  <c r="I2843" i="4" s="1"/>
  <c r="I2844" i="4" s="1"/>
  <c r="I2845" i="4" s="1"/>
  <c r="I2846" i="4" s="1"/>
  <c r="I2847" i="4" s="1"/>
  <c r="I2848" i="4" s="1"/>
  <c r="I2849" i="4" s="1"/>
  <c r="I2850" i="4" s="1"/>
  <c r="I2851" i="4" s="1"/>
  <c r="I2852" i="4" s="1"/>
  <c r="I2853" i="4" s="1"/>
  <c r="I2854" i="4" s="1"/>
  <c r="I2855" i="4" s="1"/>
  <c r="I2856" i="4" s="1"/>
  <c r="I2857" i="4" s="1"/>
  <c r="I2858" i="4" s="1"/>
  <c r="I2859" i="4" s="1"/>
  <c r="I2860" i="4" s="1"/>
  <c r="I2861" i="4" s="1"/>
  <c r="I2862" i="4" s="1"/>
  <c r="I2863" i="4" s="1"/>
  <c r="I2864" i="4" s="1"/>
  <c r="I2865" i="4" s="1"/>
  <c r="I2866" i="4" s="1"/>
  <c r="I2867" i="4" s="1"/>
  <c r="I2868" i="4" s="1"/>
  <c r="I2869" i="4" s="1"/>
  <c r="I2870" i="4" s="1"/>
  <c r="I2871" i="4" s="1"/>
  <c r="I2872" i="4" s="1"/>
  <c r="I2873" i="4" s="1"/>
  <c r="I2874" i="4" s="1"/>
  <c r="I2875" i="4" s="1"/>
  <c r="I2876" i="4" s="1"/>
  <c r="I2877" i="4" s="1"/>
  <c r="I2878" i="4" s="1"/>
  <c r="I2879" i="4" s="1"/>
  <c r="I2880" i="4" s="1"/>
  <c r="I2881" i="4" s="1"/>
  <c r="I2882" i="4" s="1"/>
  <c r="I2883" i="4" s="1"/>
  <c r="I2884" i="4" s="1"/>
  <c r="I2885" i="4" s="1"/>
  <c r="I2886" i="4" s="1"/>
  <c r="I2887" i="4" s="1"/>
  <c r="I2888" i="4" s="1"/>
  <c r="I2889" i="4" s="1"/>
  <c r="I2890" i="4" s="1"/>
  <c r="I2891" i="4" s="1"/>
  <c r="I2892" i="4" s="1"/>
  <c r="I2893" i="4" s="1"/>
  <c r="I2894" i="4" s="1"/>
  <c r="I2895" i="4" s="1"/>
  <c r="I2896" i="4" s="1"/>
  <c r="I2897" i="4" s="1"/>
  <c r="I2898" i="4" s="1"/>
  <c r="I2899" i="4" s="1"/>
  <c r="I2900" i="4" s="1"/>
  <c r="I2901" i="4" s="1"/>
  <c r="I2902" i="4" s="1"/>
  <c r="I2903" i="4" s="1"/>
  <c r="I2904" i="4" s="1"/>
  <c r="I2905" i="4" s="1"/>
  <c r="I2906" i="4" s="1"/>
  <c r="I2907" i="4" s="1"/>
  <c r="I2908" i="4" s="1"/>
  <c r="I2909" i="4" s="1"/>
  <c r="I2910" i="4" s="1"/>
  <c r="I2911" i="4" s="1"/>
  <c r="I2912" i="4" s="1"/>
  <c r="I2913" i="4" s="1"/>
  <c r="I2914" i="4" s="1"/>
  <c r="I2915" i="4" s="1"/>
  <c r="I2916" i="4" s="1"/>
  <c r="I2917" i="4" s="1"/>
  <c r="I2918" i="4" s="1"/>
  <c r="I2919" i="4" s="1"/>
  <c r="I2920" i="4" s="1"/>
  <c r="I2921" i="4" s="1"/>
  <c r="I2922" i="4" s="1"/>
  <c r="I2923" i="4" s="1"/>
  <c r="I2924" i="4" s="1"/>
  <c r="I2925" i="4" s="1"/>
  <c r="I2926" i="4" s="1"/>
  <c r="I2927" i="4" s="1"/>
  <c r="I2928" i="4" s="1"/>
  <c r="I2929" i="4" s="1"/>
  <c r="I2930" i="4" s="1"/>
  <c r="I2931" i="4" s="1"/>
  <c r="I2932" i="4" s="1"/>
  <c r="I2933" i="4" s="1"/>
  <c r="I2934" i="4" s="1"/>
  <c r="I2935" i="4" s="1"/>
  <c r="I2936" i="4" s="1"/>
  <c r="I2937" i="4" s="1"/>
  <c r="I2938" i="4" s="1"/>
  <c r="I2939" i="4" s="1"/>
  <c r="I2940" i="4" s="1"/>
  <c r="I2941" i="4" s="1"/>
  <c r="I2942" i="4" s="1"/>
  <c r="I2943" i="4" s="1"/>
  <c r="I2944" i="4" s="1"/>
  <c r="I2945" i="4" s="1"/>
  <c r="I2946" i="4" s="1"/>
  <c r="I2947" i="4" s="1"/>
  <c r="I2948" i="4" s="1"/>
  <c r="I2949" i="4" s="1"/>
  <c r="I2950" i="4" s="1"/>
  <c r="I2951" i="4" s="1"/>
  <c r="I2952" i="4" s="1"/>
  <c r="I2953" i="4" s="1"/>
  <c r="I2954" i="4" s="1"/>
  <c r="I2955" i="4" s="1"/>
  <c r="I2956" i="4" s="1"/>
  <c r="I2957" i="4" s="1"/>
  <c r="I2958" i="4" s="1"/>
  <c r="I2959" i="4" s="1"/>
  <c r="I2960" i="4" s="1"/>
  <c r="I2961" i="4" s="1"/>
  <c r="I2962" i="4" s="1"/>
  <c r="I2963" i="4" s="1"/>
  <c r="I2964" i="4" s="1"/>
  <c r="I2965" i="4" s="1"/>
  <c r="I2966" i="4" s="1"/>
  <c r="I2967" i="4" s="1"/>
  <c r="I2968" i="4" s="1"/>
  <c r="I2969" i="4" s="1"/>
  <c r="I2970" i="4" s="1"/>
  <c r="I2971" i="4" s="1"/>
  <c r="I2972" i="4" s="1"/>
  <c r="I2973" i="4" s="1"/>
  <c r="I2974" i="4" s="1"/>
  <c r="I2975" i="4" s="1"/>
  <c r="I2976" i="4" s="1"/>
  <c r="I2977" i="4" s="1"/>
  <c r="I2978" i="4" s="1"/>
  <c r="I2979" i="4" s="1"/>
  <c r="I2980" i="4" s="1"/>
  <c r="I2981" i="4" s="1"/>
  <c r="I2982" i="4" s="1"/>
  <c r="I2983" i="4" s="1"/>
  <c r="I2984" i="4" s="1"/>
  <c r="I2985" i="4" s="1"/>
  <c r="I2986" i="4" s="1"/>
  <c r="I2987" i="4" s="1"/>
  <c r="I2988" i="4" s="1"/>
  <c r="I2989" i="4" s="1"/>
  <c r="I2990" i="4" s="1"/>
  <c r="I2991" i="4" s="1"/>
  <c r="I2992" i="4" s="1"/>
  <c r="I2993" i="4" s="1"/>
  <c r="I2994" i="4" s="1"/>
  <c r="I2995" i="4" s="1"/>
  <c r="I2996" i="4" s="1"/>
  <c r="I2997" i="4" s="1"/>
  <c r="I2998" i="4" s="1"/>
  <c r="I2999" i="4" s="1"/>
  <c r="I3000" i="4" s="1"/>
  <c r="I3001" i="4" s="1"/>
  <c r="I3002" i="4" s="1"/>
  <c r="I3003" i="4" s="1"/>
  <c r="I3004" i="4" s="1"/>
  <c r="I3005" i="4" s="1"/>
  <c r="I3006" i="4" s="1"/>
  <c r="D19" i="23"/>
  <c r="B42" i="5"/>
  <c r="H149" i="4" l="1"/>
  <c r="Z148" i="4"/>
  <c r="H68" i="4"/>
  <c r="Z67" i="4"/>
  <c r="I119" i="4"/>
  <c r="I120" i="4" s="1"/>
  <c r="D16" i="23" s="1"/>
  <c r="D36" i="5"/>
  <c r="H49" i="4"/>
  <c r="Z48" i="4"/>
  <c r="I124" i="4"/>
  <c r="I125" i="4" s="1"/>
  <c r="I126" i="4" s="1"/>
  <c r="I127" i="4" s="1"/>
  <c r="I128" i="4" s="1"/>
  <c r="D37" i="5"/>
  <c r="H3112" i="4"/>
  <c r="Z3111" i="4"/>
  <c r="I59" i="4"/>
  <c r="D24" i="38"/>
  <c r="H41" i="5"/>
  <c r="F42" i="5"/>
  <c r="D42" i="5"/>
  <c r="G42" i="5"/>
  <c r="E42" i="5"/>
  <c r="B43" i="5"/>
  <c r="H50" i="4" l="1"/>
  <c r="Z49" i="4"/>
  <c r="C21" i="5"/>
  <c r="H3113" i="4"/>
  <c r="Z3112" i="4"/>
  <c r="H69" i="4"/>
  <c r="Z68" i="4"/>
  <c r="I60" i="4"/>
  <c r="I61" i="4" s="1"/>
  <c r="I62" i="4" s="1"/>
  <c r="I63" i="4" s="1"/>
  <c r="D24" i="5"/>
  <c r="I129" i="4"/>
  <c r="I130" i="4" s="1"/>
  <c r="D38" i="5"/>
  <c r="H150" i="4"/>
  <c r="Z149" i="4"/>
  <c r="C35" i="5"/>
  <c r="I64" i="4"/>
  <c r="D31" i="5"/>
  <c r="E43" i="5"/>
  <c r="G43" i="5"/>
  <c r="F43" i="5"/>
  <c r="D43" i="5"/>
  <c r="H42" i="5"/>
  <c r="B44" i="5"/>
  <c r="H70" i="4" l="1"/>
  <c r="Z69" i="4"/>
  <c r="H151" i="4"/>
  <c r="Z150" i="4"/>
  <c r="H3114" i="4"/>
  <c r="Z3113" i="4"/>
  <c r="I131" i="4"/>
  <c r="I132" i="4" s="1"/>
  <c r="I133" i="4" s="1"/>
  <c r="I134" i="4" s="1"/>
  <c r="D39" i="5"/>
  <c r="H51" i="4"/>
  <c r="Z50" i="4"/>
  <c r="I65" i="4"/>
  <c r="D32" i="5"/>
  <c r="C36" i="5"/>
  <c r="H43" i="5"/>
  <c r="D44" i="5"/>
  <c r="F44" i="5"/>
  <c r="E44" i="5"/>
  <c r="G44" i="5"/>
  <c r="B45" i="5"/>
  <c r="H3115" i="4" l="1"/>
  <c r="Z3114" i="4"/>
  <c r="H152" i="4"/>
  <c r="Z151" i="4"/>
  <c r="Z51" i="4"/>
  <c r="H52" i="4"/>
  <c r="H71" i="4"/>
  <c r="Z70" i="4"/>
  <c r="S19" i="7" s="1"/>
  <c r="C37" i="5"/>
  <c r="I66" i="4"/>
  <c r="D25" i="38"/>
  <c r="H44" i="5"/>
  <c r="G45" i="5"/>
  <c r="C45" i="5"/>
  <c r="E45" i="5"/>
  <c r="D45" i="5"/>
  <c r="F45" i="5"/>
  <c r="B46" i="5"/>
  <c r="Z71" i="4" l="1"/>
  <c r="H72" i="4"/>
  <c r="H53" i="4"/>
  <c r="Z52" i="4"/>
  <c r="I67" i="4"/>
  <c r="I68" i="4" s="1"/>
  <c r="D26" i="38" s="1"/>
  <c r="D25" i="5"/>
  <c r="H153" i="4"/>
  <c r="Z152" i="4"/>
  <c r="H3116" i="4"/>
  <c r="Z3115" i="4"/>
  <c r="H45" i="5"/>
  <c r="F46" i="5"/>
  <c r="D46" i="5"/>
  <c r="G46" i="5"/>
  <c r="C46" i="5"/>
  <c r="E46" i="5"/>
  <c r="B47" i="5"/>
  <c r="H154" i="4" l="1"/>
  <c r="Z153" i="4"/>
  <c r="H54" i="4"/>
  <c r="Z53" i="4"/>
  <c r="C22" i="5"/>
  <c r="H3117" i="4"/>
  <c r="Z3116" i="4"/>
  <c r="H73" i="4"/>
  <c r="Z72" i="4"/>
  <c r="C38" i="5"/>
  <c r="E47" i="5"/>
  <c r="G47" i="5"/>
  <c r="C47" i="5"/>
  <c r="F47" i="5"/>
  <c r="D47" i="5"/>
  <c r="H46" i="5"/>
  <c r="B48" i="5"/>
  <c r="H3118" i="4" l="1"/>
  <c r="Z3117" i="4"/>
  <c r="Z54" i="4"/>
  <c r="H55" i="4"/>
  <c r="H74" i="4"/>
  <c r="Z73" i="4"/>
  <c r="C26" i="5"/>
  <c r="H155" i="4"/>
  <c r="Z154" i="4"/>
  <c r="H91" i="4"/>
  <c r="Z91" i="4" s="1"/>
  <c r="C39" i="5"/>
  <c r="H47" i="5"/>
  <c r="D48" i="5"/>
  <c r="F48" i="5"/>
  <c r="E48" i="5"/>
  <c r="G48" i="5"/>
  <c r="C48" i="5"/>
  <c r="B49" i="5"/>
  <c r="H156" i="4" l="1"/>
  <c r="Z155" i="4"/>
  <c r="Z74" i="4"/>
  <c r="H75" i="4"/>
  <c r="H56" i="4"/>
  <c r="Z55" i="4"/>
  <c r="H3119" i="4"/>
  <c r="Z3118" i="4"/>
  <c r="H92" i="4"/>
  <c r="C40" i="5"/>
  <c r="G49" i="5"/>
  <c r="C49" i="5"/>
  <c r="E49" i="5"/>
  <c r="D49" i="5"/>
  <c r="F49" i="5"/>
  <c r="H48" i="5"/>
  <c r="B50" i="5"/>
  <c r="H3120" i="4" l="1"/>
  <c r="Z3119" i="4"/>
  <c r="H57" i="4"/>
  <c r="Z56" i="4"/>
  <c r="C23" i="5"/>
  <c r="Z75" i="4"/>
  <c r="H76" i="4"/>
  <c r="C14" i="23"/>
  <c r="H93" i="4"/>
  <c r="Z92" i="4"/>
  <c r="C31" i="5"/>
  <c r="H157" i="4"/>
  <c r="Z156" i="4"/>
  <c r="H96" i="4"/>
  <c r="Z96" i="4" s="1"/>
  <c r="C41" i="5"/>
  <c r="H49" i="5"/>
  <c r="F50" i="5"/>
  <c r="D50" i="5"/>
  <c r="G50" i="5"/>
  <c r="C50" i="5"/>
  <c r="E50" i="5"/>
  <c r="B51" i="5"/>
  <c r="H77" i="4" l="1"/>
  <c r="Z76" i="4"/>
  <c r="C27" i="5"/>
  <c r="H158" i="4"/>
  <c r="Z157" i="4"/>
  <c r="Z57" i="4"/>
  <c r="H58" i="4"/>
  <c r="H94" i="4"/>
  <c r="Z93" i="4"/>
  <c r="R74" i="7" s="1"/>
  <c r="H3121" i="4"/>
  <c r="Z3120" i="4"/>
  <c r="H97" i="4"/>
  <c r="C42" i="5"/>
  <c r="E51" i="5"/>
  <c r="G51" i="5"/>
  <c r="C51" i="5"/>
  <c r="F51" i="5"/>
  <c r="D51" i="5"/>
  <c r="H50" i="5"/>
  <c r="B52" i="5"/>
  <c r="H95" i="4" l="1"/>
  <c r="Z95" i="4" s="1"/>
  <c r="Z94" i="4"/>
  <c r="R75" i="7" s="1"/>
  <c r="H59" i="4"/>
  <c r="Z58" i="4"/>
  <c r="H98" i="4"/>
  <c r="Z97" i="4"/>
  <c r="H159" i="4"/>
  <c r="Z158" i="4"/>
  <c r="H3122" i="4"/>
  <c r="Z3121" i="4"/>
  <c r="H78" i="4"/>
  <c r="Z77" i="4"/>
  <c r="R16" i="7" s="1"/>
  <c r="C43" i="5"/>
  <c r="H51" i="5"/>
  <c r="D52" i="5"/>
  <c r="G52" i="5"/>
  <c r="F52" i="5"/>
  <c r="E52" i="5"/>
  <c r="C52" i="5"/>
  <c r="B53" i="5"/>
  <c r="H160" i="4" l="1"/>
  <c r="Z159" i="4"/>
  <c r="H99" i="4"/>
  <c r="Z98" i="4"/>
  <c r="C32" i="5"/>
  <c r="Z78" i="4"/>
  <c r="H79" i="4"/>
  <c r="H60" i="4"/>
  <c r="Z59" i="4"/>
  <c r="C24" i="5"/>
  <c r="H3123" i="4"/>
  <c r="Z3122" i="4"/>
  <c r="C44" i="5"/>
  <c r="G53" i="5"/>
  <c r="C53" i="5"/>
  <c r="F53" i="5"/>
  <c r="E53" i="5"/>
  <c r="D53" i="5"/>
  <c r="H52" i="5"/>
  <c r="B54" i="5"/>
  <c r="H80" i="4" l="1"/>
  <c r="Z79" i="4"/>
  <c r="H61" i="4"/>
  <c r="Z60" i="4"/>
  <c r="R58" i="7" s="1"/>
  <c r="H3124" i="4"/>
  <c r="Z3123" i="4"/>
  <c r="Z99" i="4"/>
  <c r="H100" i="4"/>
  <c r="H161" i="4"/>
  <c r="Z160" i="4"/>
  <c r="H53" i="5"/>
  <c r="F54" i="5"/>
  <c r="E54" i="5"/>
  <c r="D54" i="5"/>
  <c r="G54" i="5"/>
  <c r="C54" i="5"/>
  <c r="B55" i="5"/>
  <c r="H101" i="4" l="1"/>
  <c r="Z100" i="4"/>
  <c r="H62" i="4"/>
  <c r="Z61" i="4"/>
  <c r="H3125" i="4"/>
  <c r="Z3124" i="4"/>
  <c r="H162" i="4"/>
  <c r="Z161" i="4"/>
  <c r="Z80" i="4"/>
  <c r="H81" i="4"/>
  <c r="E55" i="5"/>
  <c r="D55" i="5"/>
  <c r="G55" i="5"/>
  <c r="C55" i="5"/>
  <c r="F55" i="5"/>
  <c r="H54" i="5"/>
  <c r="B56" i="5"/>
  <c r="H163" i="4" l="1"/>
  <c r="Z162" i="4"/>
  <c r="H3126" i="4"/>
  <c r="Z3125" i="4"/>
  <c r="H63" i="4"/>
  <c r="Z63" i="4" s="1"/>
  <c r="Z62" i="4"/>
  <c r="H82" i="4"/>
  <c r="Z81" i="4"/>
  <c r="H102" i="4"/>
  <c r="Z101" i="4"/>
  <c r="C33" i="5"/>
  <c r="H55" i="5"/>
  <c r="D56" i="5"/>
  <c r="G56" i="5"/>
  <c r="C56" i="5"/>
  <c r="F56" i="5"/>
  <c r="E56" i="5"/>
  <c r="B4" i="23"/>
  <c r="B57" i="5"/>
  <c r="H83" i="4" l="1"/>
  <c r="Z82" i="4"/>
  <c r="C28" i="5"/>
  <c r="H3127" i="4"/>
  <c r="Z3126" i="4"/>
  <c r="Z102" i="4"/>
  <c r="H103" i="4"/>
  <c r="H164" i="4"/>
  <c r="Z163" i="4"/>
  <c r="H56" i="5"/>
  <c r="G57" i="5"/>
  <c r="C57" i="5"/>
  <c r="F57" i="5"/>
  <c r="E57" i="5"/>
  <c r="D57" i="5"/>
  <c r="B58" i="5"/>
  <c r="H104" i="4" l="1"/>
  <c r="Z103" i="4"/>
  <c r="H3128" i="4"/>
  <c r="Z3127" i="4"/>
  <c r="H165" i="4"/>
  <c r="Z164" i="4"/>
  <c r="Z83" i="4"/>
  <c r="H84" i="4"/>
  <c r="H57" i="5"/>
  <c r="F58" i="5"/>
  <c r="E58" i="5"/>
  <c r="D58" i="5"/>
  <c r="G58" i="5"/>
  <c r="C58" i="5"/>
  <c r="B59" i="5"/>
  <c r="Z84" i="4" l="1"/>
  <c r="H85" i="4"/>
  <c r="C15" i="23"/>
  <c r="H166" i="4"/>
  <c r="Z165" i="4"/>
  <c r="H3129" i="4"/>
  <c r="Z3128" i="4"/>
  <c r="H105" i="4"/>
  <c r="Z104" i="4"/>
  <c r="C34" i="5"/>
  <c r="E59" i="5"/>
  <c r="D59" i="5"/>
  <c r="G59" i="5"/>
  <c r="C59" i="5"/>
  <c r="F59" i="5"/>
  <c r="H58" i="5"/>
  <c r="B60" i="5"/>
  <c r="H106" i="4" l="1"/>
  <c r="Z106" i="4" s="1"/>
  <c r="Z105" i="4"/>
  <c r="R59" i="7" s="1"/>
  <c r="H3130" i="4"/>
  <c r="Z3129" i="4"/>
  <c r="H167" i="4"/>
  <c r="Z166" i="4"/>
  <c r="H86" i="4"/>
  <c r="Z85" i="4"/>
  <c r="C29" i="5"/>
  <c r="H59" i="5"/>
  <c r="D60" i="5"/>
  <c r="G60" i="5"/>
  <c r="C60" i="5"/>
  <c r="F60" i="5"/>
  <c r="E60" i="5"/>
  <c r="B61" i="5"/>
  <c r="Z86" i="4" l="1"/>
  <c r="H87" i="4"/>
  <c r="H168" i="4"/>
  <c r="Z167" i="4"/>
  <c r="H3131" i="4"/>
  <c r="Z3130" i="4"/>
  <c r="H60" i="5"/>
  <c r="G61" i="5"/>
  <c r="C61" i="5"/>
  <c r="F61" i="5"/>
  <c r="E61" i="5"/>
  <c r="D61" i="5"/>
  <c r="B62" i="5"/>
  <c r="H3132" i="4" l="1"/>
  <c r="Z3131" i="4"/>
  <c r="H169" i="4"/>
  <c r="Z168" i="4"/>
  <c r="H88" i="4"/>
  <c r="Z87" i="4"/>
  <c r="H61" i="5"/>
  <c r="F62" i="5"/>
  <c r="E62" i="5"/>
  <c r="D62" i="5"/>
  <c r="G62" i="5"/>
  <c r="C62" i="5"/>
  <c r="B63" i="5"/>
  <c r="H89" i="4" l="1"/>
  <c r="Z88" i="4"/>
  <c r="C30" i="5"/>
  <c r="H170" i="4"/>
  <c r="Z169" i="4"/>
  <c r="H3133" i="4"/>
  <c r="Z3132" i="4"/>
  <c r="E63" i="5"/>
  <c r="D63" i="5"/>
  <c r="G63" i="5"/>
  <c r="C63" i="5"/>
  <c r="F63" i="5"/>
  <c r="H62" i="5"/>
  <c r="B64" i="5"/>
  <c r="H3134" i="4" l="1"/>
  <c r="Z3133" i="4"/>
  <c r="H171" i="4"/>
  <c r="Z170" i="4"/>
  <c r="H90" i="4"/>
  <c r="Z90" i="4" s="1"/>
  <c r="Z89" i="4"/>
  <c r="H63" i="5"/>
  <c r="D64" i="5"/>
  <c r="G64" i="5"/>
  <c r="C64" i="5"/>
  <c r="F64" i="5"/>
  <c r="E64" i="5"/>
  <c r="B65" i="5"/>
  <c r="H172" i="4" l="1"/>
  <c r="Z171" i="4"/>
  <c r="H3135" i="4"/>
  <c r="Z3134" i="4"/>
  <c r="H64" i="5"/>
  <c r="G65" i="5"/>
  <c r="C65" i="5"/>
  <c r="F65" i="5"/>
  <c r="E65" i="5"/>
  <c r="D65" i="5"/>
  <c r="B66" i="5"/>
  <c r="H3136" i="4" l="1"/>
  <c r="Z3135" i="4"/>
  <c r="H173" i="4"/>
  <c r="Z172" i="4"/>
  <c r="H65" i="5"/>
  <c r="F66" i="5"/>
  <c r="E66" i="5"/>
  <c r="D66" i="5"/>
  <c r="G66" i="5"/>
  <c r="C66" i="5"/>
  <c r="B67" i="5"/>
  <c r="H174" i="4" l="1"/>
  <c r="Z173" i="4"/>
  <c r="H3137" i="4"/>
  <c r="Z3136" i="4"/>
  <c r="E67" i="5"/>
  <c r="D67" i="5"/>
  <c r="G67" i="5"/>
  <c r="C67" i="5"/>
  <c r="F67" i="5"/>
  <c r="H66" i="5"/>
  <c r="B68" i="5"/>
  <c r="H3138" i="4" l="1"/>
  <c r="Z3137" i="4"/>
  <c r="H175" i="4"/>
  <c r="Z174" i="4"/>
  <c r="H67" i="5"/>
  <c r="D68" i="5"/>
  <c r="G68" i="5"/>
  <c r="C68" i="5"/>
  <c r="F68" i="5"/>
  <c r="E68" i="5"/>
  <c r="B69" i="5"/>
  <c r="H176" i="4" l="1"/>
  <c r="Z175" i="4"/>
  <c r="H3139" i="4"/>
  <c r="Z3138" i="4"/>
  <c r="H68" i="5"/>
  <c r="G69" i="5"/>
  <c r="C69" i="5"/>
  <c r="F69" i="5"/>
  <c r="E69" i="5"/>
  <c r="D69" i="5"/>
  <c r="B70" i="5"/>
  <c r="H3140" i="4" l="1"/>
  <c r="Z3139" i="4"/>
  <c r="H177" i="4"/>
  <c r="Z176" i="4"/>
  <c r="H69" i="5"/>
  <c r="F70" i="5"/>
  <c r="E70" i="5"/>
  <c r="D70" i="5"/>
  <c r="G70" i="5"/>
  <c r="C70" i="5"/>
  <c r="B71" i="5"/>
  <c r="H178" i="4" l="1"/>
  <c r="Z177" i="4"/>
  <c r="H3141" i="4"/>
  <c r="Z3140" i="4"/>
  <c r="E71" i="5"/>
  <c r="D71" i="5"/>
  <c r="G71" i="5"/>
  <c r="C71" i="5"/>
  <c r="F71" i="5"/>
  <c r="H70" i="5"/>
  <c r="B72" i="5"/>
  <c r="H3142" i="4" l="1"/>
  <c r="Z3141" i="4"/>
  <c r="H179" i="4"/>
  <c r="Z178" i="4"/>
  <c r="H71" i="5"/>
  <c r="D72" i="5"/>
  <c r="G72" i="5"/>
  <c r="C72" i="5"/>
  <c r="F72" i="5"/>
  <c r="E72" i="5"/>
  <c r="B73" i="5"/>
  <c r="H180" i="4" l="1"/>
  <c r="Z179" i="4"/>
  <c r="H3143" i="4"/>
  <c r="Z3142" i="4"/>
  <c r="H72" i="5"/>
  <c r="G73" i="5"/>
  <c r="C73" i="5"/>
  <c r="F73" i="5"/>
  <c r="E73" i="5"/>
  <c r="D73" i="5"/>
  <c r="B74" i="5"/>
  <c r="H3144" i="4" l="1"/>
  <c r="Z3143" i="4"/>
  <c r="H181" i="4"/>
  <c r="Z180" i="4"/>
  <c r="H73" i="5"/>
  <c r="F74" i="5"/>
  <c r="E74" i="5"/>
  <c r="D74" i="5"/>
  <c r="G74" i="5"/>
  <c r="C74" i="5"/>
  <c r="B75" i="5"/>
  <c r="H182" i="4" l="1"/>
  <c r="Z181" i="4"/>
  <c r="H3145" i="4"/>
  <c r="Z3144" i="4"/>
  <c r="E75" i="5"/>
  <c r="D75" i="5"/>
  <c r="G75" i="5"/>
  <c r="C75" i="5"/>
  <c r="F75" i="5"/>
  <c r="H74" i="5"/>
  <c r="B76" i="5"/>
  <c r="H3146" i="4" l="1"/>
  <c r="Z3145" i="4"/>
  <c r="H183" i="4"/>
  <c r="Z182" i="4"/>
  <c r="H75" i="5"/>
  <c r="D76" i="5"/>
  <c r="G76" i="5"/>
  <c r="C76" i="5"/>
  <c r="F76" i="5"/>
  <c r="E76" i="5"/>
  <c r="B77" i="5"/>
  <c r="H184" i="4" l="1"/>
  <c r="Z183" i="4"/>
  <c r="H3147" i="4"/>
  <c r="Z3146" i="4"/>
  <c r="H76" i="5"/>
  <c r="G77" i="5"/>
  <c r="C77" i="5"/>
  <c r="F77" i="5"/>
  <c r="E77" i="5"/>
  <c r="D77" i="5"/>
  <c r="B78" i="5"/>
  <c r="H3148" i="4" l="1"/>
  <c r="Z3147" i="4"/>
  <c r="H185" i="4"/>
  <c r="Z184" i="4"/>
  <c r="H77" i="5"/>
  <c r="F78" i="5"/>
  <c r="E78" i="5"/>
  <c r="D78" i="5"/>
  <c r="G78" i="5"/>
  <c r="C78" i="5"/>
  <c r="B79" i="5"/>
  <c r="H186" i="4" l="1"/>
  <c r="Z185" i="4"/>
  <c r="H3149" i="4"/>
  <c r="Z3148" i="4"/>
  <c r="E79" i="5"/>
  <c r="D79" i="5"/>
  <c r="G79" i="5"/>
  <c r="C79" i="5"/>
  <c r="F79" i="5"/>
  <c r="H78" i="5"/>
  <c r="B80" i="5"/>
  <c r="H3150" i="4" l="1"/>
  <c r="Z3149" i="4"/>
  <c r="H187" i="4"/>
  <c r="Z186" i="4"/>
  <c r="H79" i="5"/>
  <c r="D80" i="5"/>
  <c r="G80" i="5"/>
  <c r="C80" i="5"/>
  <c r="F80" i="5"/>
  <c r="E80" i="5"/>
  <c r="B81" i="5"/>
  <c r="H188" i="4" l="1"/>
  <c r="Z187" i="4"/>
  <c r="H3151" i="4"/>
  <c r="Z3150" i="4"/>
  <c r="H80" i="5"/>
  <c r="G81" i="5"/>
  <c r="C81" i="5"/>
  <c r="F81" i="5"/>
  <c r="E81" i="5"/>
  <c r="D81" i="5"/>
  <c r="B82" i="5"/>
  <c r="H3152" i="4" l="1"/>
  <c r="Z3151" i="4"/>
  <c r="H189" i="4"/>
  <c r="Z188" i="4"/>
  <c r="H81" i="5"/>
  <c r="F82" i="5"/>
  <c r="E82" i="5"/>
  <c r="D82" i="5"/>
  <c r="G82" i="5"/>
  <c r="C82" i="5"/>
  <c r="B83" i="5"/>
  <c r="H190" i="4" l="1"/>
  <c r="Z189" i="4"/>
  <c r="H3153" i="4"/>
  <c r="Z3152" i="4"/>
  <c r="E83" i="5"/>
  <c r="D83" i="5"/>
  <c r="G83" i="5"/>
  <c r="C83" i="5"/>
  <c r="F83" i="5"/>
  <c r="H82" i="5"/>
  <c r="B84" i="5"/>
  <c r="H3154" i="4" l="1"/>
  <c r="Z3153" i="4"/>
  <c r="H191" i="4"/>
  <c r="Z190" i="4"/>
  <c r="H83" i="5"/>
  <c r="D84" i="5"/>
  <c r="G84" i="5"/>
  <c r="C84" i="5"/>
  <c r="F84" i="5"/>
  <c r="E84" i="5"/>
  <c r="B85" i="5"/>
  <c r="H192" i="4" l="1"/>
  <c r="Z191" i="4"/>
  <c r="H3155" i="4"/>
  <c r="Z3154" i="4"/>
  <c r="H84" i="5"/>
  <c r="G85" i="5"/>
  <c r="C85" i="5"/>
  <c r="F85" i="5"/>
  <c r="E85" i="5"/>
  <c r="D85" i="5"/>
  <c r="B86" i="5"/>
  <c r="H3156" i="4" l="1"/>
  <c r="Z3155" i="4"/>
  <c r="H193" i="4"/>
  <c r="Z192" i="4"/>
  <c r="H85" i="5"/>
  <c r="F86" i="5"/>
  <c r="E86" i="5"/>
  <c r="D86" i="5"/>
  <c r="G86" i="5"/>
  <c r="C86" i="5"/>
  <c r="B87" i="5"/>
  <c r="H194" i="4" l="1"/>
  <c r="Z193" i="4"/>
  <c r="H3157" i="4"/>
  <c r="Z3156" i="4"/>
  <c r="E87" i="5"/>
  <c r="D87" i="5"/>
  <c r="G87" i="5"/>
  <c r="C87" i="5"/>
  <c r="F87" i="5"/>
  <c r="H86" i="5"/>
  <c r="B88" i="5"/>
  <c r="H3158" i="4" l="1"/>
  <c r="Z3157" i="4"/>
  <c r="H195" i="4"/>
  <c r="Z194" i="4"/>
  <c r="H87" i="5"/>
  <c r="D88" i="5"/>
  <c r="G88" i="5"/>
  <c r="C88" i="5"/>
  <c r="F88" i="5"/>
  <c r="E88" i="5"/>
  <c r="B89" i="5"/>
  <c r="H196" i="4" l="1"/>
  <c r="Z195" i="4"/>
  <c r="H3159" i="4"/>
  <c r="Z3158" i="4"/>
  <c r="H88" i="5"/>
  <c r="G89" i="5"/>
  <c r="C89" i="5"/>
  <c r="F89" i="5"/>
  <c r="E89" i="5"/>
  <c r="D89" i="5"/>
  <c r="D5" i="29"/>
  <c r="B90" i="5"/>
  <c r="H3160" i="4" l="1"/>
  <c r="Z3159" i="4"/>
  <c r="H197" i="4"/>
  <c r="Z196" i="4"/>
  <c r="H89" i="5"/>
  <c r="F90" i="5"/>
  <c r="E90" i="5"/>
  <c r="D90" i="5"/>
  <c r="G90" i="5"/>
  <c r="C90" i="5"/>
  <c r="B91" i="5"/>
  <c r="H198" i="4" l="1"/>
  <c r="Z197" i="4"/>
  <c r="H3161" i="4"/>
  <c r="Z3160" i="4"/>
  <c r="E91" i="5"/>
  <c r="D91" i="5"/>
  <c r="G91" i="5"/>
  <c r="C91" i="5"/>
  <c r="F91" i="5"/>
  <c r="H90" i="5"/>
  <c r="B92" i="5"/>
  <c r="H3162" i="4" l="1"/>
  <c r="Z3161" i="4"/>
  <c r="H199" i="4"/>
  <c r="Z198" i="4"/>
  <c r="H91" i="5"/>
  <c r="D92" i="5"/>
  <c r="G92" i="5"/>
  <c r="C92" i="5"/>
  <c r="F92" i="5"/>
  <c r="E92" i="5"/>
  <c r="I8" i="7"/>
  <c r="N8" i="7" s="1"/>
  <c r="H207" i="7"/>
  <c r="G207" i="7"/>
  <c r="I7" i="7"/>
  <c r="N7" i="7" s="1"/>
  <c r="B93" i="5"/>
  <c r="H200" i="4" l="1"/>
  <c r="Z199" i="4"/>
  <c r="H3163" i="4"/>
  <c r="Z3162" i="4"/>
  <c r="H92" i="5"/>
  <c r="G93" i="5"/>
  <c r="C93" i="5"/>
  <c r="F93" i="5"/>
  <c r="E93" i="5"/>
  <c r="D93" i="5"/>
  <c r="J207" i="7"/>
  <c r="O207" i="7"/>
  <c r="N207" i="7"/>
  <c r="L207" i="7"/>
  <c r="M207" i="7"/>
  <c r="I207" i="7"/>
  <c r="B94" i="5"/>
  <c r="H3164" i="4" l="1"/>
  <c r="Z3163" i="4"/>
  <c r="H201" i="4"/>
  <c r="Z200" i="4"/>
  <c r="H93" i="5"/>
  <c r="F94" i="5"/>
  <c r="E94" i="5"/>
  <c r="D94" i="5"/>
  <c r="G94" i="5"/>
  <c r="C94" i="5"/>
  <c r="L208" i="7"/>
  <c r="L209" i="7" s="1"/>
  <c r="N208" i="7"/>
  <c r="N209" i="7" s="1"/>
  <c r="O208" i="7"/>
  <c r="O209" i="7" s="1"/>
  <c r="M208" i="7"/>
  <c r="B95" i="5"/>
  <c r="H202" i="4" l="1"/>
  <c r="Z201" i="4"/>
  <c r="H3165" i="4"/>
  <c r="Z3164" i="4"/>
  <c r="E95" i="5"/>
  <c r="D95" i="5"/>
  <c r="G95" i="5"/>
  <c r="C95" i="5"/>
  <c r="F95" i="5"/>
  <c r="H94" i="5"/>
  <c r="M209" i="7"/>
  <c r="B209" i="7" s="1"/>
  <c r="B208" i="7"/>
  <c r="B96" i="5"/>
  <c r="H3166" i="4" l="1"/>
  <c r="Z3165" i="4"/>
  <c r="H203" i="4"/>
  <c r="Z202" i="4"/>
  <c r="D108" i="8"/>
  <c r="D109" i="8"/>
  <c r="D100" i="8"/>
  <c r="D101" i="8"/>
  <c r="D28" i="8"/>
  <c r="D32" i="8"/>
  <c r="D18" i="8"/>
  <c r="D29" i="8"/>
  <c r="D21" i="8"/>
  <c r="D27" i="8"/>
  <c r="D24" i="8"/>
  <c r="D22" i="8"/>
  <c r="D34" i="8"/>
  <c r="D20" i="8"/>
  <c r="D23" i="8"/>
  <c r="D25" i="8"/>
  <c r="D26" i="8"/>
  <c r="D30" i="8"/>
  <c r="D36" i="8"/>
  <c r="D31" i="8"/>
  <c r="D33" i="8"/>
  <c r="D19" i="8"/>
  <c r="D35" i="8"/>
  <c r="D13" i="8"/>
  <c r="D14" i="8"/>
  <c r="D8" i="8"/>
  <c r="D9" i="8"/>
  <c r="E7" i="8"/>
  <c r="E6" i="8"/>
  <c r="D154" i="9"/>
  <c r="D155" i="9"/>
  <c r="D156" i="9"/>
  <c r="D135" i="9"/>
  <c r="D133" i="9"/>
  <c r="D137" i="9"/>
  <c r="D136" i="9"/>
  <c r="D134" i="9"/>
  <c r="D121" i="9"/>
  <c r="D122" i="9"/>
  <c r="D123" i="9"/>
  <c r="D101" i="9"/>
  <c r="D100" i="9"/>
  <c r="D99" i="9"/>
  <c r="D102" i="9"/>
  <c r="D80" i="9"/>
  <c r="D79" i="9"/>
  <c r="D82" i="9"/>
  <c r="D78" i="9"/>
  <c r="D81" i="9"/>
  <c r="D83" i="9"/>
  <c r="D23" i="9"/>
  <c r="D7" i="9"/>
  <c r="D10" i="9"/>
  <c r="D9" i="9"/>
  <c r="D12" i="9"/>
  <c r="D19" i="9"/>
  <c r="D22" i="9"/>
  <c r="D21" i="9"/>
  <c r="D24" i="9"/>
  <c r="D8" i="9"/>
  <c r="D15" i="9"/>
  <c r="D18" i="9"/>
  <c r="D17" i="9"/>
  <c r="D20" i="9"/>
  <c r="D11" i="9"/>
  <c r="D14" i="9"/>
  <c r="D13" i="9"/>
  <c r="D16" i="9"/>
  <c r="D166" i="9"/>
  <c r="D169" i="9"/>
  <c r="D167" i="9"/>
  <c r="D166" i="29"/>
  <c r="F166" i="29" s="1"/>
  <c r="D167" i="29"/>
  <c r="F167" i="29" s="1"/>
  <c r="C22" i="35" s="1"/>
  <c r="D169" i="29"/>
  <c r="F169" i="29" s="1"/>
  <c r="D155" i="29"/>
  <c r="F155" i="29" s="1"/>
  <c r="D156" i="29"/>
  <c r="F156" i="29" s="1"/>
  <c r="D154" i="29"/>
  <c r="F154" i="29" s="1"/>
  <c r="D134" i="29"/>
  <c r="F134" i="29" s="1"/>
  <c r="D136" i="29"/>
  <c r="F136" i="29" s="1"/>
  <c r="D137" i="29"/>
  <c r="F137" i="29" s="1"/>
  <c r="D133" i="29"/>
  <c r="F133" i="29" s="1"/>
  <c r="D135" i="29"/>
  <c r="F135" i="29" s="1"/>
  <c r="D123" i="29"/>
  <c r="F123" i="29" s="1"/>
  <c r="D121" i="29"/>
  <c r="F121" i="29" s="1"/>
  <c r="D122" i="29"/>
  <c r="F122" i="29" s="1"/>
  <c r="D100" i="29"/>
  <c r="F100" i="29" s="1"/>
  <c r="D102" i="29"/>
  <c r="F102" i="29" s="1"/>
  <c r="D101" i="29"/>
  <c r="F101" i="29" s="1"/>
  <c r="D99" i="29"/>
  <c r="F99" i="29" s="1"/>
  <c r="D83" i="29"/>
  <c r="F83" i="29" s="1"/>
  <c r="D80" i="29"/>
  <c r="F80" i="29" s="1"/>
  <c r="D79" i="29"/>
  <c r="F79" i="29" s="1"/>
  <c r="D78" i="29"/>
  <c r="F78" i="29" s="1"/>
  <c r="D82" i="29"/>
  <c r="F82" i="29" s="1"/>
  <c r="D81" i="29"/>
  <c r="F81" i="29" s="1"/>
  <c r="D19" i="29"/>
  <c r="F19" i="29" s="1"/>
  <c r="D18" i="29"/>
  <c r="F18" i="29" s="1"/>
  <c r="D22" i="29"/>
  <c r="F22" i="29" s="1"/>
  <c r="D12" i="29"/>
  <c r="F12" i="29" s="1"/>
  <c r="D9" i="29"/>
  <c r="F9" i="29" s="1"/>
  <c r="D24" i="29"/>
  <c r="F24" i="29" s="1"/>
  <c r="D13" i="29"/>
  <c r="F13" i="29" s="1"/>
  <c r="D21" i="29"/>
  <c r="F21" i="29" s="1"/>
  <c r="D11" i="29"/>
  <c r="F11" i="29" s="1"/>
  <c r="D14" i="29"/>
  <c r="F14" i="29" s="1"/>
  <c r="D10" i="29"/>
  <c r="F10" i="29" s="1"/>
  <c r="D23" i="29"/>
  <c r="F23" i="29" s="1"/>
  <c r="D20" i="29"/>
  <c r="F20" i="29" s="1"/>
  <c r="D15" i="29"/>
  <c r="F15" i="29" s="1"/>
  <c r="D17" i="29"/>
  <c r="F17" i="29" s="1"/>
  <c r="D16" i="29"/>
  <c r="F16" i="29" s="1"/>
  <c r="D8" i="29"/>
  <c r="F8" i="29" s="1"/>
  <c r="D7" i="29"/>
  <c r="F7" i="29" s="1"/>
  <c r="H95" i="5"/>
  <c r="D96" i="5"/>
  <c r="G96" i="5"/>
  <c r="C96" i="5"/>
  <c r="F96" i="5"/>
  <c r="E96" i="5"/>
  <c r="B97" i="5"/>
  <c r="H204" i="4" l="1"/>
  <c r="Z203" i="4"/>
  <c r="H3167" i="4"/>
  <c r="Z3166" i="4"/>
  <c r="H96" i="5"/>
  <c r="G97" i="5"/>
  <c r="C97" i="5"/>
  <c r="F97" i="5"/>
  <c r="E97" i="5"/>
  <c r="D97" i="5"/>
  <c r="E163" i="9"/>
  <c r="F114" i="8"/>
  <c r="E97" i="9"/>
  <c r="F130" i="9"/>
  <c r="E118" i="9"/>
  <c r="F15" i="8"/>
  <c r="E152" i="9"/>
  <c r="F97" i="8"/>
  <c r="F106" i="8"/>
  <c r="D163" i="29"/>
  <c r="E10" i="8"/>
  <c r="F11" i="8" s="1"/>
  <c r="G11" i="8" s="1"/>
  <c r="F76" i="9"/>
  <c r="F76" i="29"/>
  <c r="D76" i="29"/>
  <c r="F130" i="29"/>
  <c r="D130" i="29"/>
  <c r="F97" i="29"/>
  <c r="D97" i="29"/>
  <c r="F163" i="29"/>
  <c r="F152" i="29"/>
  <c r="D152" i="29"/>
  <c r="D118" i="29"/>
  <c r="B98" i="5"/>
  <c r="H3168" i="4" l="1"/>
  <c r="Z3167" i="4"/>
  <c r="H205" i="4"/>
  <c r="Z204" i="4"/>
  <c r="H97" i="5"/>
  <c r="F98" i="5"/>
  <c r="E98" i="5"/>
  <c r="D98" i="5"/>
  <c r="G98" i="5"/>
  <c r="C98" i="5"/>
  <c r="D164" i="29"/>
  <c r="F164" i="29"/>
  <c r="G106" i="8"/>
  <c r="G114" i="8"/>
  <c r="E164" i="9"/>
  <c r="G97" i="8"/>
  <c r="G15" i="8"/>
  <c r="C9" i="35"/>
  <c r="C16" i="35"/>
  <c r="C28" i="35"/>
  <c r="C23" i="35"/>
  <c r="D24" i="35" s="1"/>
  <c r="C11" i="35"/>
  <c r="C27" i="35"/>
  <c r="C15" i="35"/>
  <c r="C10" i="35"/>
  <c r="F119" i="9"/>
  <c r="F131" i="9" s="1"/>
  <c r="F16" i="8"/>
  <c r="G16" i="8" s="1"/>
  <c r="F118" i="29"/>
  <c r="C8" i="35" s="1"/>
  <c r="D119" i="29"/>
  <c r="D131" i="29" s="1"/>
  <c r="B99" i="5"/>
  <c r="H206" i="4" l="1"/>
  <c r="Z205" i="4"/>
  <c r="H3169" i="4"/>
  <c r="Z3168" i="4"/>
  <c r="E99" i="5"/>
  <c r="D99" i="5"/>
  <c r="G99" i="5"/>
  <c r="C99" i="5"/>
  <c r="F99" i="5"/>
  <c r="H98" i="5"/>
  <c r="D29" i="35"/>
  <c r="D30" i="35" s="1"/>
  <c r="F98" i="8"/>
  <c r="G98" i="8" s="1"/>
  <c r="F119" i="29"/>
  <c r="F131" i="29" s="1"/>
  <c r="B100" i="5"/>
  <c r="H3170" i="4" l="1"/>
  <c r="Z3169" i="4"/>
  <c r="H207" i="4"/>
  <c r="Z206" i="4"/>
  <c r="H99" i="5"/>
  <c r="D100" i="5"/>
  <c r="G100" i="5"/>
  <c r="C100" i="5"/>
  <c r="F100" i="5"/>
  <c r="E100" i="5"/>
  <c r="F115" i="8"/>
  <c r="D168" i="9" s="1"/>
  <c r="B101" i="5"/>
  <c r="H208" i="4" l="1"/>
  <c r="Z207" i="4"/>
  <c r="H3171" i="4"/>
  <c r="Z3170" i="4"/>
  <c r="D168" i="29"/>
  <c r="F168" i="29" s="1"/>
  <c r="F175" i="29" s="1"/>
  <c r="F176" i="29" s="1"/>
  <c r="F177" i="29" s="1"/>
  <c r="H100" i="5"/>
  <c r="G101" i="5"/>
  <c r="C101" i="5"/>
  <c r="F101" i="5"/>
  <c r="E101" i="5"/>
  <c r="D101" i="5"/>
  <c r="B115" i="8"/>
  <c r="G115" i="8"/>
  <c r="C7" i="35"/>
  <c r="D12" i="35" s="1"/>
  <c r="C17" i="35"/>
  <c r="D18" i="35" s="1"/>
  <c r="B102" i="5"/>
  <c r="H3172" i="4" l="1"/>
  <c r="Z3171" i="4"/>
  <c r="H209" i="4"/>
  <c r="Z208" i="4"/>
  <c r="H101" i="5"/>
  <c r="F102" i="5"/>
  <c r="E102" i="5"/>
  <c r="D102" i="5"/>
  <c r="G102" i="5"/>
  <c r="C102" i="5"/>
  <c r="E175" i="9"/>
  <c r="F176" i="9" s="1"/>
  <c r="F177" i="9" s="1"/>
  <c r="D175" i="29"/>
  <c r="D176" i="29" s="1"/>
  <c r="D177" i="29" s="1"/>
  <c r="D19" i="35"/>
  <c r="D31" i="35" s="1"/>
  <c r="B103" i="5"/>
  <c r="H210" i="4" l="1"/>
  <c r="Z209" i="4"/>
  <c r="H3173" i="4"/>
  <c r="Z3172" i="4"/>
  <c r="E103" i="5"/>
  <c r="D103" i="5"/>
  <c r="G103" i="5"/>
  <c r="C103" i="5"/>
  <c r="F103" i="5"/>
  <c r="H102" i="5"/>
  <c r="B104" i="5"/>
  <c r="H3174" i="4" l="1"/>
  <c r="Z3173" i="4"/>
  <c r="H211" i="4"/>
  <c r="Z210" i="4"/>
  <c r="H103" i="5"/>
  <c r="D104" i="5"/>
  <c r="G104" i="5"/>
  <c r="C104" i="5"/>
  <c r="F104" i="5"/>
  <c r="E104" i="5"/>
  <c r="B105" i="5"/>
  <c r="H212" i="4" l="1"/>
  <c r="Z211" i="4"/>
  <c r="H3175" i="4"/>
  <c r="Z3174" i="4"/>
  <c r="H104" i="5"/>
  <c r="G105" i="5"/>
  <c r="C105" i="5"/>
  <c r="F105" i="5"/>
  <c r="E105" i="5"/>
  <c r="D105" i="5"/>
  <c r="B106" i="5"/>
  <c r="H3176" i="4" l="1"/>
  <c r="Z3175" i="4"/>
  <c r="H213" i="4"/>
  <c r="Z212" i="4"/>
  <c r="H105" i="5"/>
  <c r="F106" i="5"/>
  <c r="E106" i="5"/>
  <c r="D106" i="5"/>
  <c r="G106" i="5"/>
  <c r="C106" i="5"/>
  <c r="B107" i="5"/>
  <c r="H3177" i="4" l="1"/>
  <c r="Z3176" i="4"/>
  <c r="H214" i="4"/>
  <c r="Z213" i="4"/>
  <c r="E107" i="5"/>
  <c r="D107" i="5"/>
  <c r="G107" i="5"/>
  <c r="C107" i="5"/>
  <c r="F107" i="5"/>
  <c r="H106" i="5"/>
  <c r="B108" i="5"/>
  <c r="H215" i="4" l="1"/>
  <c r="Z214" i="4"/>
  <c r="H3178" i="4"/>
  <c r="Z3177" i="4"/>
  <c r="H107" i="5"/>
  <c r="D108" i="5"/>
  <c r="G108" i="5"/>
  <c r="C108" i="5"/>
  <c r="F108" i="5"/>
  <c r="E108" i="5"/>
  <c r="B109" i="5"/>
  <c r="H3179" i="4" l="1"/>
  <c r="Z3178" i="4"/>
  <c r="H216" i="4"/>
  <c r="Z215" i="4"/>
  <c r="H108" i="5"/>
  <c r="G109" i="5"/>
  <c r="C109" i="5"/>
  <c r="F109" i="5"/>
  <c r="E109" i="5"/>
  <c r="D109" i="5"/>
  <c r="B110" i="5"/>
  <c r="H217" i="4" l="1"/>
  <c r="Z216" i="4"/>
  <c r="H3180" i="4"/>
  <c r="Z3179" i="4"/>
  <c r="H109" i="5"/>
  <c r="F110" i="5"/>
  <c r="E110" i="5"/>
  <c r="D110" i="5"/>
  <c r="G110" i="5"/>
  <c r="C110" i="5"/>
  <c r="B111" i="5"/>
  <c r="H218" i="4" l="1"/>
  <c r="Z217" i="4"/>
  <c r="H3181" i="4"/>
  <c r="Z3180" i="4"/>
  <c r="E111" i="5"/>
  <c r="D111" i="5"/>
  <c r="G111" i="5"/>
  <c r="H7" i="5" s="1"/>
  <c r="C111" i="5"/>
  <c r="F111" i="5"/>
  <c r="H110" i="5"/>
  <c r="H3182" i="4" l="1"/>
  <c r="Z3181" i="4"/>
  <c r="H219" i="4"/>
  <c r="Z218" i="4"/>
  <c r="H111" i="5"/>
  <c r="H8" i="5" s="1"/>
  <c r="H6" i="5"/>
  <c r="E6" i="23"/>
  <c r="H220" i="4" l="1"/>
  <c r="Z219" i="4"/>
  <c r="H3183" i="4"/>
  <c r="Z3182" i="4"/>
  <c r="H5" i="5"/>
  <c r="B4" i="5"/>
  <c r="H3184" i="4" l="1"/>
  <c r="Z3183" i="4"/>
  <c r="H221" i="4"/>
  <c r="Z220" i="4"/>
  <c r="H222" i="4" l="1"/>
  <c r="Z221" i="4"/>
  <c r="H3185" i="4"/>
  <c r="Z3184" i="4"/>
  <c r="H3186" i="4" l="1"/>
  <c r="Z3185" i="4"/>
  <c r="H223" i="4"/>
  <c r="Z222" i="4"/>
  <c r="H3187" i="4" l="1"/>
  <c r="Z3186" i="4"/>
  <c r="H224" i="4"/>
  <c r="Z223" i="4"/>
  <c r="H225" i="4" l="1"/>
  <c r="Z224" i="4"/>
  <c r="H3188" i="4"/>
  <c r="Z3187" i="4"/>
  <c r="H3189" i="4" l="1"/>
  <c r="Z3188" i="4"/>
  <c r="H226" i="4"/>
  <c r="Z225" i="4"/>
  <c r="H227" i="4" l="1"/>
  <c r="Z226" i="4"/>
  <c r="H3190" i="4"/>
  <c r="Z3189" i="4"/>
  <c r="H3191" i="4" l="1"/>
  <c r="Z3190" i="4"/>
  <c r="H228" i="4"/>
  <c r="Z227" i="4"/>
  <c r="H229" i="4" l="1"/>
  <c r="Z228" i="4"/>
  <c r="H3192" i="4"/>
  <c r="Z3191" i="4"/>
  <c r="H3193" i="4" l="1"/>
  <c r="Z3192" i="4"/>
  <c r="H230" i="4"/>
  <c r="Z229" i="4"/>
  <c r="H231" i="4" l="1"/>
  <c r="Z230" i="4"/>
  <c r="H3194" i="4"/>
  <c r="Z3193" i="4"/>
  <c r="H3195" i="4" l="1"/>
  <c r="Z3194" i="4"/>
  <c r="H232" i="4"/>
  <c r="Z231" i="4"/>
  <c r="H233" i="4" l="1"/>
  <c r="Z232" i="4"/>
  <c r="H3196" i="4"/>
  <c r="Z3195" i="4"/>
  <c r="H234" i="4" l="1"/>
  <c r="Z233" i="4"/>
  <c r="H3197" i="4"/>
  <c r="Z3196" i="4"/>
  <c r="H3198" i="4" l="1"/>
  <c r="Z3197" i="4"/>
  <c r="H235" i="4"/>
  <c r="Z234" i="4"/>
  <c r="H236" i="4" l="1"/>
  <c r="Z235" i="4"/>
  <c r="H3199" i="4"/>
  <c r="Z3198" i="4"/>
  <c r="H3200" i="4" l="1"/>
  <c r="Z3199" i="4"/>
  <c r="H237" i="4"/>
  <c r="Z236" i="4"/>
  <c r="H238" i="4" l="1"/>
  <c r="Z237" i="4"/>
  <c r="H3201" i="4"/>
  <c r="Z3200" i="4"/>
  <c r="H3202" i="4" l="1"/>
  <c r="Z3201" i="4"/>
  <c r="H239" i="4"/>
  <c r="Z238" i="4"/>
  <c r="H240" i="4" l="1"/>
  <c r="Z239" i="4"/>
  <c r="H3203" i="4"/>
  <c r="Z3202" i="4"/>
  <c r="H3204" i="4" l="1"/>
  <c r="Z3203" i="4"/>
  <c r="H241" i="4"/>
  <c r="Z240" i="4"/>
  <c r="H242" i="4" l="1"/>
  <c r="Z241" i="4"/>
  <c r="H3205" i="4"/>
  <c r="Z3204" i="4"/>
  <c r="H3206" i="4" l="1"/>
  <c r="Z3205" i="4"/>
  <c r="H243" i="4"/>
  <c r="Z242" i="4"/>
  <c r="H244" i="4" l="1"/>
  <c r="Z243" i="4"/>
  <c r="H3207" i="4"/>
  <c r="Z3206" i="4"/>
  <c r="H3208" i="4" l="1"/>
  <c r="Z3207" i="4"/>
  <c r="H245" i="4"/>
  <c r="Z244" i="4"/>
  <c r="H246" i="4" l="1"/>
  <c r="Z245" i="4"/>
  <c r="H3209" i="4"/>
  <c r="Z3208" i="4"/>
  <c r="H3210" i="4" l="1"/>
  <c r="Z3209" i="4"/>
  <c r="H247" i="4"/>
  <c r="Z246" i="4"/>
  <c r="H248" i="4" l="1"/>
  <c r="Z247" i="4"/>
  <c r="H3211" i="4"/>
  <c r="Z3210" i="4"/>
  <c r="H3212" i="4" l="1"/>
  <c r="Z3212" i="4" s="1"/>
  <c r="Z3211" i="4"/>
  <c r="H249" i="4"/>
  <c r="Z248" i="4"/>
  <c r="H250" i="4" l="1"/>
  <c r="Z249" i="4"/>
  <c r="R9" i="7"/>
  <c r="R11" i="7"/>
  <c r="S57" i="7"/>
  <c r="S43" i="7"/>
  <c r="R207" i="7" l="1"/>
  <c r="S207" i="7"/>
  <c r="H251" i="4"/>
  <c r="Z250" i="4"/>
  <c r="S208" i="7" l="1"/>
  <c r="H252" i="4"/>
  <c r="Z251" i="4"/>
  <c r="H253" i="4" l="1"/>
  <c r="Z252" i="4"/>
  <c r="H254" i="4" l="1"/>
  <c r="Z253" i="4"/>
  <c r="H255" i="4" l="1"/>
  <c r="Z254" i="4"/>
  <c r="H256" i="4" l="1"/>
  <c r="Z255" i="4"/>
  <c r="H257" i="4" l="1"/>
  <c r="Z256" i="4"/>
  <c r="H258" i="4" l="1"/>
  <c r="Z257" i="4"/>
  <c r="H259" i="4" l="1"/>
  <c r="Z258" i="4"/>
  <c r="H260" i="4" l="1"/>
  <c r="Z259" i="4"/>
  <c r="H261" i="4" l="1"/>
  <c r="Z260" i="4"/>
  <c r="H262" i="4" l="1"/>
  <c r="Z261" i="4"/>
  <c r="H263" i="4" l="1"/>
  <c r="Z262" i="4"/>
  <c r="H264" i="4" l="1"/>
  <c r="Z263" i="4"/>
  <c r="H265" i="4" l="1"/>
  <c r="Z264" i="4"/>
  <c r="H266" i="4" l="1"/>
  <c r="Z265" i="4"/>
  <c r="H267" i="4" l="1"/>
  <c r="Z266" i="4"/>
  <c r="H268" i="4" l="1"/>
  <c r="Z267" i="4"/>
  <c r="H269" i="4" l="1"/>
  <c r="Z268" i="4"/>
  <c r="H270" i="4" l="1"/>
  <c r="Z269" i="4"/>
  <c r="H271" i="4" l="1"/>
  <c r="Z270" i="4"/>
  <c r="H272" i="4" l="1"/>
  <c r="Z271" i="4"/>
  <c r="H273" i="4" l="1"/>
  <c r="Z272" i="4"/>
  <c r="H274" i="4" l="1"/>
  <c r="Z273" i="4"/>
  <c r="H275" i="4" l="1"/>
  <c r="Z274" i="4"/>
  <c r="H276" i="4" l="1"/>
  <c r="Z275" i="4"/>
  <c r="H277" i="4" l="1"/>
  <c r="Z276" i="4"/>
  <c r="H278" i="4" l="1"/>
  <c r="Z277" i="4"/>
  <c r="H279" i="4" l="1"/>
  <c r="Z278" i="4"/>
  <c r="H280" i="4" l="1"/>
  <c r="Z279" i="4"/>
  <c r="H281" i="4" l="1"/>
  <c r="Z280" i="4"/>
  <c r="H282" i="4" l="1"/>
  <c r="Z281" i="4"/>
  <c r="H283" i="4" l="1"/>
  <c r="Z282" i="4"/>
  <c r="H284" i="4" l="1"/>
  <c r="Z283" i="4"/>
  <c r="H285" i="4" l="1"/>
  <c r="Z284" i="4"/>
  <c r="H286" i="4" l="1"/>
  <c r="Z285" i="4"/>
  <c r="H287" i="4" l="1"/>
  <c r="Z286" i="4"/>
  <c r="H288" i="4" l="1"/>
  <c r="Z287" i="4"/>
  <c r="H289" i="4" l="1"/>
  <c r="Z288" i="4"/>
  <c r="H290" i="4" l="1"/>
  <c r="Z289" i="4"/>
  <c r="H291" i="4" l="1"/>
  <c r="Z290" i="4"/>
  <c r="H292" i="4" l="1"/>
  <c r="Z291" i="4"/>
  <c r="H293" i="4" l="1"/>
  <c r="Z292" i="4"/>
  <c r="H294" i="4" l="1"/>
  <c r="Z293" i="4"/>
  <c r="H295" i="4" l="1"/>
  <c r="Z294" i="4"/>
  <c r="H296" i="4" l="1"/>
  <c r="Z295" i="4"/>
  <c r="H297" i="4" l="1"/>
  <c r="Z296" i="4"/>
  <c r="H298" i="4" l="1"/>
  <c r="Z297" i="4"/>
  <c r="H299" i="4" l="1"/>
  <c r="Z298" i="4"/>
  <c r="H300" i="4" l="1"/>
  <c r="Z299" i="4"/>
  <c r="H301" i="4" l="1"/>
  <c r="Z300" i="4"/>
  <c r="H302" i="4" l="1"/>
  <c r="Z301" i="4"/>
  <c r="H303" i="4" l="1"/>
  <c r="Z302" i="4"/>
  <c r="H304" i="4" l="1"/>
  <c r="Z303" i="4"/>
  <c r="H305" i="4" l="1"/>
  <c r="Z304" i="4"/>
  <c r="H306" i="4" l="1"/>
  <c r="Z305" i="4"/>
  <c r="H307" i="4" l="1"/>
  <c r="Z306" i="4"/>
  <c r="H308" i="4" l="1"/>
  <c r="Z307" i="4"/>
  <c r="H309" i="4" l="1"/>
  <c r="Z308" i="4"/>
  <c r="H310" i="4" l="1"/>
  <c r="Z309" i="4"/>
  <c r="H311" i="4" l="1"/>
  <c r="Z310" i="4"/>
  <c r="H312" i="4" l="1"/>
  <c r="Z311" i="4"/>
  <c r="H313" i="4" l="1"/>
  <c r="Z312" i="4"/>
  <c r="H314" i="4" l="1"/>
  <c r="Z313" i="4"/>
  <c r="H315" i="4" l="1"/>
  <c r="Z314" i="4"/>
  <c r="H316" i="4" l="1"/>
  <c r="Z315" i="4"/>
  <c r="H317" i="4" l="1"/>
  <c r="Z316" i="4"/>
  <c r="H318" i="4" l="1"/>
  <c r="Z317" i="4"/>
  <c r="H319" i="4" l="1"/>
  <c r="Z318" i="4"/>
  <c r="H320" i="4" l="1"/>
  <c r="Z319" i="4"/>
  <c r="H321" i="4" l="1"/>
  <c r="Z320" i="4"/>
  <c r="H322" i="4" l="1"/>
  <c r="Z321" i="4"/>
  <c r="H323" i="4" l="1"/>
  <c r="Z322" i="4"/>
  <c r="H324" i="4" l="1"/>
  <c r="Z323" i="4"/>
  <c r="H325" i="4" l="1"/>
  <c r="Z324" i="4"/>
  <c r="H326" i="4" l="1"/>
  <c r="Z325" i="4"/>
  <c r="H327" i="4" l="1"/>
  <c r="Z326" i="4"/>
  <c r="H328" i="4" l="1"/>
  <c r="Z327" i="4"/>
  <c r="H329" i="4" l="1"/>
  <c r="Z328" i="4"/>
  <c r="H330" i="4" l="1"/>
  <c r="Z329" i="4"/>
  <c r="H331" i="4" l="1"/>
  <c r="Z330" i="4"/>
  <c r="H332" i="4" l="1"/>
  <c r="Z331" i="4"/>
  <c r="H333" i="4" l="1"/>
  <c r="Z332" i="4"/>
  <c r="H334" i="4" l="1"/>
  <c r="Z333" i="4"/>
  <c r="H335" i="4" l="1"/>
  <c r="Z334" i="4"/>
  <c r="H336" i="4" l="1"/>
  <c r="Z335" i="4"/>
  <c r="H337" i="4" l="1"/>
  <c r="Z336" i="4"/>
  <c r="H338" i="4" l="1"/>
  <c r="Z337" i="4"/>
  <c r="H339" i="4" l="1"/>
  <c r="Z338" i="4"/>
  <c r="H340" i="4" l="1"/>
  <c r="Z339" i="4"/>
  <c r="H341" i="4" l="1"/>
  <c r="Z340" i="4"/>
  <c r="H342" i="4" l="1"/>
  <c r="Z341" i="4"/>
  <c r="H343" i="4" l="1"/>
  <c r="Z342" i="4"/>
  <c r="H344" i="4" l="1"/>
  <c r="Z343" i="4"/>
  <c r="H345" i="4" l="1"/>
  <c r="Z344" i="4"/>
  <c r="H346" i="4" l="1"/>
  <c r="Z345" i="4"/>
  <c r="H347" i="4" l="1"/>
  <c r="Z346" i="4"/>
  <c r="H348" i="4" l="1"/>
  <c r="Z347" i="4"/>
  <c r="H349" i="4" l="1"/>
  <c r="Z348" i="4"/>
  <c r="H350" i="4" l="1"/>
  <c r="Z349" i="4"/>
  <c r="H351" i="4" l="1"/>
  <c r="Z350" i="4"/>
  <c r="H352" i="4" l="1"/>
  <c r="Z351" i="4"/>
  <c r="H353" i="4" l="1"/>
  <c r="Z352" i="4"/>
  <c r="H354" i="4" l="1"/>
  <c r="Z353" i="4"/>
  <c r="H355" i="4" l="1"/>
  <c r="Z354" i="4"/>
  <c r="H356" i="4" l="1"/>
  <c r="Z355" i="4"/>
  <c r="H357" i="4" l="1"/>
  <c r="Z356" i="4"/>
  <c r="H358" i="4" l="1"/>
  <c r="Z357" i="4"/>
  <c r="H359" i="4" l="1"/>
  <c r="Z358" i="4"/>
  <c r="H360" i="4" l="1"/>
  <c r="Z359" i="4"/>
  <c r="H361" i="4" l="1"/>
  <c r="Z360" i="4"/>
  <c r="H362" i="4" l="1"/>
  <c r="Z361" i="4"/>
  <c r="H363" i="4" l="1"/>
  <c r="Z362" i="4"/>
  <c r="H364" i="4" l="1"/>
  <c r="Z363" i="4"/>
  <c r="H365" i="4" l="1"/>
  <c r="Z364" i="4"/>
  <c r="H366" i="4" l="1"/>
  <c r="Z365" i="4"/>
  <c r="H367" i="4" l="1"/>
  <c r="Z366" i="4"/>
  <c r="H368" i="4" l="1"/>
  <c r="Z367" i="4"/>
  <c r="H369" i="4" l="1"/>
  <c r="Z368" i="4"/>
  <c r="H370" i="4" l="1"/>
  <c r="Z369" i="4"/>
  <c r="H371" i="4" l="1"/>
  <c r="Z370" i="4"/>
  <c r="H372" i="4" l="1"/>
  <c r="Z371" i="4"/>
  <c r="H373" i="4" l="1"/>
  <c r="Z372" i="4"/>
  <c r="H374" i="4" l="1"/>
  <c r="Z373" i="4"/>
  <c r="H375" i="4" l="1"/>
  <c r="Z374" i="4"/>
  <c r="H376" i="4" l="1"/>
  <c r="Z375" i="4"/>
  <c r="H377" i="4" l="1"/>
  <c r="Z376" i="4"/>
  <c r="H378" i="4" l="1"/>
  <c r="Z377" i="4"/>
  <c r="H379" i="4" l="1"/>
  <c r="Z378" i="4"/>
  <c r="H380" i="4" l="1"/>
  <c r="Z379" i="4"/>
  <c r="H381" i="4" l="1"/>
  <c r="Z380" i="4"/>
  <c r="H382" i="4" l="1"/>
  <c r="Z381" i="4"/>
  <c r="H383" i="4" l="1"/>
  <c r="Z382" i="4"/>
  <c r="H384" i="4" l="1"/>
  <c r="Z383" i="4"/>
  <c r="H385" i="4" l="1"/>
  <c r="Z384" i="4"/>
  <c r="H386" i="4" l="1"/>
  <c r="Z385" i="4"/>
  <c r="H387" i="4" l="1"/>
  <c r="Z386" i="4"/>
  <c r="H388" i="4" l="1"/>
  <c r="Z387" i="4"/>
  <c r="H389" i="4" l="1"/>
  <c r="Z388" i="4"/>
  <c r="H390" i="4" l="1"/>
  <c r="Z389" i="4"/>
  <c r="H391" i="4" l="1"/>
  <c r="Z390" i="4"/>
  <c r="H392" i="4" l="1"/>
  <c r="Z391" i="4"/>
  <c r="H393" i="4" l="1"/>
  <c r="Z392" i="4"/>
  <c r="H394" i="4" l="1"/>
  <c r="Z393" i="4"/>
  <c r="H395" i="4" l="1"/>
  <c r="Z394" i="4"/>
  <c r="H396" i="4" l="1"/>
  <c r="Z395" i="4"/>
  <c r="H397" i="4" l="1"/>
  <c r="Z396" i="4"/>
  <c r="H398" i="4" l="1"/>
  <c r="Z397" i="4"/>
  <c r="H399" i="4" l="1"/>
  <c r="Z398" i="4"/>
  <c r="H400" i="4" l="1"/>
  <c r="Z399" i="4"/>
  <c r="H401" i="4" l="1"/>
  <c r="Z400" i="4"/>
  <c r="H402" i="4" l="1"/>
  <c r="Z401" i="4"/>
  <c r="H403" i="4" l="1"/>
  <c r="Z402" i="4"/>
  <c r="H404" i="4" l="1"/>
  <c r="Z403" i="4"/>
  <c r="H405" i="4" l="1"/>
  <c r="Z404" i="4"/>
  <c r="H406" i="4" l="1"/>
  <c r="Z405" i="4"/>
  <c r="H407" i="4" l="1"/>
  <c r="Z406" i="4"/>
  <c r="H408" i="4" l="1"/>
  <c r="Z407" i="4"/>
  <c r="H409" i="4" l="1"/>
  <c r="Z408" i="4"/>
  <c r="H410" i="4" l="1"/>
  <c r="Z409" i="4"/>
  <c r="H411" i="4" l="1"/>
  <c r="Z410" i="4"/>
  <c r="H412" i="4" l="1"/>
  <c r="Z411" i="4"/>
  <c r="H413" i="4" l="1"/>
  <c r="Z412" i="4"/>
  <c r="H414" i="4" l="1"/>
  <c r="Z413" i="4"/>
  <c r="H415" i="4" l="1"/>
  <c r="Z414" i="4"/>
  <c r="H416" i="4" l="1"/>
  <c r="Z415" i="4"/>
  <c r="H417" i="4" l="1"/>
  <c r="Z416" i="4"/>
  <c r="H418" i="4" l="1"/>
  <c r="Z417" i="4"/>
  <c r="H419" i="4" l="1"/>
  <c r="Z418" i="4"/>
  <c r="H420" i="4" l="1"/>
  <c r="Z419" i="4"/>
  <c r="H421" i="4" l="1"/>
  <c r="Z420" i="4"/>
  <c r="H422" i="4" l="1"/>
  <c r="Z421" i="4"/>
  <c r="H423" i="4" l="1"/>
  <c r="Z422" i="4"/>
  <c r="H424" i="4" l="1"/>
  <c r="Z423" i="4"/>
  <c r="H425" i="4" l="1"/>
  <c r="Z424" i="4"/>
  <c r="H426" i="4" l="1"/>
  <c r="Z425" i="4"/>
  <c r="H427" i="4" l="1"/>
  <c r="Z426" i="4"/>
  <c r="H428" i="4" l="1"/>
  <c r="Z427" i="4"/>
  <c r="H429" i="4" l="1"/>
  <c r="Z428" i="4"/>
  <c r="H430" i="4" l="1"/>
  <c r="Z429" i="4"/>
  <c r="H431" i="4" l="1"/>
  <c r="Z430" i="4"/>
  <c r="H432" i="4" l="1"/>
  <c r="Z431" i="4"/>
  <c r="H433" i="4" l="1"/>
  <c r="Z432" i="4"/>
  <c r="H434" i="4" l="1"/>
  <c r="Z433" i="4"/>
  <c r="H435" i="4" l="1"/>
  <c r="Z434" i="4"/>
  <c r="H436" i="4" l="1"/>
  <c r="Z435" i="4"/>
  <c r="H437" i="4" l="1"/>
  <c r="Z436" i="4"/>
  <c r="H438" i="4" l="1"/>
  <c r="Z437" i="4"/>
  <c r="H439" i="4" l="1"/>
  <c r="Z438" i="4"/>
  <c r="H440" i="4" l="1"/>
  <c r="Z439" i="4"/>
  <c r="H441" i="4" l="1"/>
  <c r="Z440" i="4"/>
  <c r="H442" i="4" l="1"/>
  <c r="Z441" i="4"/>
  <c r="H443" i="4" l="1"/>
  <c r="Z442" i="4"/>
  <c r="H444" i="4" l="1"/>
  <c r="Z443" i="4"/>
  <c r="H445" i="4" l="1"/>
  <c r="Z444" i="4"/>
  <c r="H446" i="4" l="1"/>
  <c r="Z445" i="4"/>
  <c r="H447" i="4" l="1"/>
  <c r="Z446" i="4"/>
  <c r="H448" i="4" l="1"/>
  <c r="Z447" i="4"/>
  <c r="H449" i="4" l="1"/>
  <c r="Z448" i="4"/>
  <c r="H450" i="4" l="1"/>
  <c r="Z449" i="4"/>
  <c r="H451" i="4" l="1"/>
  <c r="Z450" i="4"/>
  <c r="H452" i="4" l="1"/>
  <c r="Z451" i="4"/>
  <c r="H453" i="4" l="1"/>
  <c r="Z452" i="4"/>
  <c r="H454" i="4" l="1"/>
  <c r="Z453" i="4"/>
  <c r="H455" i="4" l="1"/>
  <c r="Z454" i="4"/>
  <c r="H456" i="4" l="1"/>
  <c r="Z455" i="4"/>
  <c r="H457" i="4" l="1"/>
  <c r="Z456" i="4"/>
  <c r="H458" i="4" l="1"/>
  <c r="Z457" i="4"/>
  <c r="H459" i="4" l="1"/>
  <c r="Z458" i="4"/>
  <c r="H460" i="4" l="1"/>
  <c r="Z459" i="4"/>
  <c r="H461" i="4" l="1"/>
  <c r="Z460" i="4"/>
  <c r="H462" i="4" l="1"/>
  <c r="Z461" i="4"/>
  <c r="H463" i="4" l="1"/>
  <c r="Z462" i="4"/>
  <c r="H464" i="4" l="1"/>
  <c r="Z463" i="4"/>
  <c r="H465" i="4" l="1"/>
  <c r="Z464" i="4"/>
  <c r="H466" i="4" l="1"/>
  <c r="Z465" i="4"/>
  <c r="H467" i="4" l="1"/>
  <c r="Z466" i="4"/>
  <c r="H468" i="4" l="1"/>
  <c r="Z467" i="4"/>
  <c r="H469" i="4" l="1"/>
  <c r="Z468" i="4"/>
  <c r="H470" i="4" l="1"/>
  <c r="Z469" i="4"/>
  <c r="H471" i="4" l="1"/>
  <c r="Z470" i="4"/>
  <c r="H472" i="4" l="1"/>
  <c r="Z471" i="4"/>
  <c r="H473" i="4" l="1"/>
  <c r="Z472" i="4"/>
  <c r="H474" i="4" l="1"/>
  <c r="Z473" i="4"/>
  <c r="H475" i="4" l="1"/>
  <c r="Z474" i="4"/>
  <c r="H476" i="4" l="1"/>
  <c r="Z475" i="4"/>
  <c r="H477" i="4" l="1"/>
  <c r="Z476" i="4"/>
  <c r="H478" i="4" l="1"/>
  <c r="Z477" i="4"/>
  <c r="H479" i="4" l="1"/>
  <c r="Z478" i="4"/>
  <c r="H480" i="4" l="1"/>
  <c r="Z479" i="4"/>
  <c r="H481" i="4" l="1"/>
  <c r="Z480" i="4"/>
  <c r="H482" i="4" l="1"/>
  <c r="Z481" i="4"/>
  <c r="H483" i="4" l="1"/>
  <c r="Z482" i="4"/>
  <c r="H484" i="4" l="1"/>
  <c r="Z483" i="4"/>
  <c r="H485" i="4" l="1"/>
  <c r="Z484" i="4"/>
  <c r="H486" i="4" l="1"/>
  <c r="Z485" i="4"/>
  <c r="H487" i="4" l="1"/>
  <c r="Z486" i="4"/>
  <c r="H488" i="4" l="1"/>
  <c r="Z487" i="4"/>
  <c r="H489" i="4" l="1"/>
  <c r="Z488" i="4"/>
  <c r="H490" i="4" l="1"/>
  <c r="Z489" i="4"/>
  <c r="H491" i="4" l="1"/>
  <c r="Z490" i="4"/>
  <c r="H492" i="4" l="1"/>
  <c r="Z491" i="4"/>
  <c r="H493" i="4" l="1"/>
  <c r="Z492" i="4"/>
  <c r="H494" i="4" l="1"/>
  <c r="Z493" i="4"/>
  <c r="H495" i="4" l="1"/>
  <c r="Z494" i="4"/>
  <c r="H496" i="4" l="1"/>
  <c r="Z495" i="4"/>
  <c r="H497" i="4" l="1"/>
  <c r="Z496" i="4"/>
  <c r="H498" i="4" l="1"/>
  <c r="Z497" i="4"/>
  <c r="H499" i="4" l="1"/>
  <c r="Z498" i="4"/>
  <c r="H500" i="4" l="1"/>
  <c r="Z499" i="4"/>
  <c r="H501" i="4" l="1"/>
  <c r="Z500" i="4"/>
  <c r="H502" i="4" l="1"/>
  <c r="Z501" i="4"/>
  <c r="H503" i="4" l="1"/>
  <c r="Z502" i="4"/>
  <c r="H504" i="4" l="1"/>
  <c r="Z503" i="4"/>
  <c r="H505" i="4" l="1"/>
  <c r="Z504" i="4"/>
  <c r="H506" i="4" l="1"/>
  <c r="Z505" i="4"/>
  <c r="H507" i="4" l="1"/>
  <c r="Z506" i="4"/>
  <c r="H508" i="4" l="1"/>
  <c r="Z507" i="4"/>
  <c r="H509" i="4" l="1"/>
  <c r="Z508" i="4"/>
  <c r="H510" i="4" l="1"/>
  <c r="Z509" i="4"/>
  <c r="H511" i="4" l="1"/>
  <c r="Z510" i="4"/>
  <c r="H512" i="4" l="1"/>
  <c r="Z511" i="4"/>
  <c r="H513" i="4" l="1"/>
  <c r="Z512" i="4"/>
  <c r="H514" i="4" l="1"/>
  <c r="Z513" i="4"/>
  <c r="H515" i="4" l="1"/>
  <c r="Z514" i="4"/>
  <c r="H516" i="4" l="1"/>
  <c r="Z515" i="4"/>
  <c r="H517" i="4" l="1"/>
  <c r="Z516" i="4"/>
  <c r="H518" i="4" l="1"/>
  <c r="Z517" i="4"/>
  <c r="H519" i="4" l="1"/>
  <c r="Z518" i="4"/>
  <c r="H520" i="4" l="1"/>
  <c r="Z519" i="4"/>
  <c r="H521" i="4" l="1"/>
  <c r="Z520" i="4"/>
  <c r="H522" i="4" l="1"/>
  <c r="Z521" i="4"/>
  <c r="H523" i="4" l="1"/>
  <c r="Z522" i="4"/>
  <c r="H524" i="4" l="1"/>
  <c r="Z523" i="4"/>
  <c r="H525" i="4" l="1"/>
  <c r="Z524" i="4"/>
  <c r="H526" i="4" l="1"/>
  <c r="Z525" i="4"/>
  <c r="H527" i="4" l="1"/>
  <c r="Z526" i="4"/>
  <c r="H528" i="4" l="1"/>
  <c r="Z527" i="4"/>
  <c r="H529" i="4" l="1"/>
  <c r="Z528" i="4"/>
  <c r="H530" i="4" l="1"/>
  <c r="Z529" i="4"/>
  <c r="H531" i="4" l="1"/>
  <c r="Z530" i="4"/>
  <c r="H532" i="4" l="1"/>
  <c r="Z531" i="4"/>
  <c r="H533" i="4" l="1"/>
  <c r="Z532" i="4"/>
  <c r="H534" i="4" l="1"/>
  <c r="Z533" i="4"/>
  <c r="H535" i="4" l="1"/>
  <c r="Z534" i="4"/>
  <c r="H536" i="4" l="1"/>
  <c r="Z535" i="4"/>
  <c r="H537" i="4" l="1"/>
  <c r="Z536" i="4"/>
  <c r="H538" i="4" l="1"/>
  <c r="Z537" i="4"/>
  <c r="H539" i="4" l="1"/>
  <c r="Z538" i="4"/>
  <c r="H540" i="4" l="1"/>
  <c r="Z539" i="4"/>
  <c r="H541" i="4" l="1"/>
  <c r="Z540" i="4"/>
  <c r="H542" i="4" l="1"/>
  <c r="Z541" i="4"/>
  <c r="H543" i="4" l="1"/>
  <c r="Z542" i="4"/>
  <c r="H544" i="4" l="1"/>
  <c r="Z543" i="4"/>
  <c r="H545" i="4" l="1"/>
  <c r="Z544" i="4"/>
  <c r="H546" i="4" l="1"/>
  <c r="Z545" i="4"/>
  <c r="H547" i="4" l="1"/>
  <c r="Z546" i="4"/>
  <c r="H548" i="4" l="1"/>
  <c r="Z547" i="4"/>
  <c r="H549" i="4" l="1"/>
  <c r="Z548" i="4"/>
  <c r="H550" i="4" l="1"/>
  <c r="Z549" i="4"/>
  <c r="H551" i="4" l="1"/>
  <c r="Z550" i="4"/>
  <c r="H552" i="4" l="1"/>
  <c r="Z551" i="4"/>
  <c r="H553" i="4" l="1"/>
  <c r="Z552" i="4"/>
  <c r="H554" i="4" l="1"/>
  <c r="Z553" i="4"/>
  <c r="H555" i="4" l="1"/>
  <c r="Z554" i="4"/>
  <c r="H556" i="4" l="1"/>
  <c r="Z555" i="4"/>
  <c r="H557" i="4" l="1"/>
  <c r="Z556" i="4"/>
  <c r="H558" i="4" l="1"/>
  <c r="Z557" i="4"/>
  <c r="H559" i="4" l="1"/>
  <c r="Z558" i="4"/>
  <c r="H560" i="4" l="1"/>
  <c r="Z559" i="4"/>
  <c r="H561" i="4" l="1"/>
  <c r="Z560" i="4"/>
  <c r="H562" i="4" l="1"/>
  <c r="Z561" i="4"/>
  <c r="H563" i="4" l="1"/>
  <c r="Z562" i="4"/>
  <c r="H564" i="4" l="1"/>
  <c r="Z563" i="4"/>
  <c r="H565" i="4" l="1"/>
  <c r="Z564" i="4"/>
  <c r="H566" i="4" l="1"/>
  <c r="Z565" i="4"/>
  <c r="H567" i="4" l="1"/>
  <c r="Z566" i="4"/>
  <c r="H568" i="4" l="1"/>
  <c r="Z567" i="4"/>
  <c r="H569" i="4" l="1"/>
  <c r="Z568" i="4"/>
  <c r="H570" i="4" l="1"/>
  <c r="Z569" i="4"/>
  <c r="H571" i="4" l="1"/>
  <c r="Z570" i="4"/>
  <c r="H572" i="4" l="1"/>
  <c r="Z571" i="4"/>
  <c r="H573" i="4" l="1"/>
  <c r="Z572" i="4"/>
  <c r="H574" i="4" l="1"/>
  <c r="Z573" i="4"/>
  <c r="H575" i="4" l="1"/>
  <c r="Z574" i="4"/>
  <c r="H576" i="4" l="1"/>
  <c r="Z575" i="4"/>
  <c r="H577" i="4" l="1"/>
  <c r="Z576" i="4"/>
  <c r="H578" i="4" l="1"/>
  <c r="Z577" i="4"/>
  <c r="H579" i="4" l="1"/>
  <c r="Z578" i="4"/>
  <c r="H580" i="4" l="1"/>
  <c r="Z579" i="4"/>
  <c r="H581" i="4" l="1"/>
  <c r="Z580" i="4"/>
  <c r="H582" i="4" l="1"/>
  <c r="Z581" i="4"/>
  <c r="H583" i="4" l="1"/>
  <c r="Z582" i="4"/>
  <c r="H584" i="4" l="1"/>
  <c r="Z583" i="4"/>
  <c r="H585" i="4" l="1"/>
  <c r="Z584" i="4"/>
  <c r="H586" i="4" l="1"/>
  <c r="Z585" i="4"/>
  <c r="H587" i="4" l="1"/>
  <c r="Z586" i="4"/>
  <c r="H588" i="4" l="1"/>
  <c r="Z587" i="4"/>
  <c r="H589" i="4" l="1"/>
  <c r="Z588" i="4"/>
  <c r="H590" i="4" l="1"/>
  <c r="Z589" i="4"/>
  <c r="H591" i="4" l="1"/>
  <c r="Z590" i="4"/>
  <c r="H592" i="4" l="1"/>
  <c r="Z591" i="4"/>
  <c r="H593" i="4" l="1"/>
  <c r="Z592" i="4"/>
  <c r="H594" i="4" l="1"/>
  <c r="Z593" i="4"/>
  <c r="H595" i="4" l="1"/>
  <c r="Z594" i="4"/>
  <c r="H596" i="4" l="1"/>
  <c r="Z595" i="4"/>
  <c r="H597" i="4" l="1"/>
  <c r="Z596" i="4"/>
  <c r="H598" i="4" l="1"/>
  <c r="Z597" i="4"/>
  <c r="H599" i="4" l="1"/>
  <c r="Z598" i="4"/>
  <c r="H600" i="4" l="1"/>
  <c r="Z599" i="4"/>
  <c r="H601" i="4" l="1"/>
  <c r="Z600" i="4"/>
  <c r="H602" i="4" l="1"/>
  <c r="Z601" i="4"/>
  <c r="H603" i="4" l="1"/>
  <c r="Z602" i="4"/>
  <c r="H604" i="4" l="1"/>
  <c r="Z603" i="4"/>
  <c r="H605" i="4" l="1"/>
  <c r="Z604" i="4"/>
  <c r="H606" i="4" l="1"/>
  <c r="Z605" i="4"/>
  <c r="H607" i="4" l="1"/>
  <c r="Z606" i="4"/>
  <c r="H608" i="4" l="1"/>
  <c r="Z607" i="4"/>
  <c r="H609" i="4" l="1"/>
  <c r="Z608" i="4"/>
  <c r="H610" i="4" l="1"/>
  <c r="Z609" i="4"/>
  <c r="H611" i="4" l="1"/>
  <c r="Z610" i="4"/>
  <c r="H612" i="4" l="1"/>
  <c r="Z611" i="4"/>
  <c r="H613" i="4" l="1"/>
  <c r="Z612" i="4"/>
  <c r="H614" i="4" l="1"/>
  <c r="Z613" i="4"/>
  <c r="H615" i="4" l="1"/>
  <c r="Z614" i="4"/>
  <c r="H616" i="4" l="1"/>
  <c r="Z615" i="4"/>
  <c r="H617" i="4" l="1"/>
  <c r="Z616" i="4"/>
  <c r="H618" i="4" l="1"/>
  <c r="Z617" i="4"/>
  <c r="H619" i="4" l="1"/>
  <c r="Z618" i="4"/>
  <c r="H620" i="4" l="1"/>
  <c r="Z619" i="4"/>
  <c r="H621" i="4" l="1"/>
  <c r="Z620" i="4"/>
  <c r="H622" i="4" l="1"/>
  <c r="Z621" i="4"/>
  <c r="H623" i="4" l="1"/>
  <c r="Z622" i="4"/>
  <c r="H624" i="4" l="1"/>
  <c r="Z623" i="4"/>
  <c r="H625" i="4" l="1"/>
  <c r="Z624" i="4"/>
  <c r="H626" i="4" l="1"/>
  <c r="Z625" i="4"/>
  <c r="H627" i="4" l="1"/>
  <c r="Z626" i="4"/>
  <c r="H628" i="4" l="1"/>
  <c r="Z627" i="4"/>
  <c r="H629" i="4" l="1"/>
  <c r="Z628" i="4"/>
  <c r="H630" i="4" l="1"/>
  <c r="Z629" i="4"/>
  <c r="H631" i="4" l="1"/>
  <c r="Z630" i="4"/>
  <c r="H632" i="4" l="1"/>
  <c r="Z631" i="4"/>
  <c r="H633" i="4" l="1"/>
  <c r="Z632" i="4"/>
  <c r="H634" i="4" l="1"/>
  <c r="Z633" i="4"/>
  <c r="H635" i="4" l="1"/>
  <c r="Z634" i="4"/>
  <c r="H636" i="4" l="1"/>
  <c r="Z635" i="4"/>
  <c r="H637" i="4" l="1"/>
  <c r="Z636" i="4"/>
  <c r="H638" i="4" l="1"/>
  <c r="Z637" i="4"/>
  <c r="H639" i="4" l="1"/>
  <c r="Z638" i="4"/>
  <c r="H640" i="4" l="1"/>
  <c r="Z639" i="4"/>
  <c r="H641" i="4" l="1"/>
  <c r="Z640" i="4"/>
  <c r="H642" i="4" l="1"/>
  <c r="Z641" i="4"/>
  <c r="H643" i="4" l="1"/>
  <c r="Z642" i="4"/>
  <c r="H644" i="4" l="1"/>
  <c r="Z643" i="4"/>
  <c r="H645" i="4" l="1"/>
  <c r="Z644" i="4"/>
  <c r="H646" i="4" l="1"/>
  <c r="Z645" i="4"/>
  <c r="H647" i="4" l="1"/>
  <c r="Z646" i="4"/>
  <c r="H648" i="4" l="1"/>
  <c r="Z647" i="4"/>
  <c r="H649" i="4" l="1"/>
  <c r="Z648" i="4"/>
  <c r="H650" i="4" l="1"/>
  <c r="Z649" i="4"/>
  <c r="H651" i="4" l="1"/>
  <c r="Z650" i="4"/>
  <c r="H652" i="4" l="1"/>
  <c r="Z651" i="4"/>
  <c r="H653" i="4" l="1"/>
  <c r="Z652" i="4"/>
  <c r="H654" i="4" l="1"/>
  <c r="Z653" i="4"/>
  <c r="H655" i="4" l="1"/>
  <c r="Z654" i="4"/>
  <c r="H656" i="4" l="1"/>
  <c r="Z655" i="4"/>
  <c r="H657" i="4" l="1"/>
  <c r="Z656" i="4"/>
  <c r="H658" i="4" l="1"/>
  <c r="Z657" i="4"/>
  <c r="H659" i="4" l="1"/>
  <c r="Z658" i="4"/>
  <c r="H660" i="4" l="1"/>
  <c r="Z659" i="4"/>
  <c r="H661" i="4" l="1"/>
  <c r="Z660" i="4"/>
  <c r="H662" i="4" l="1"/>
  <c r="Z661" i="4"/>
  <c r="H663" i="4" l="1"/>
  <c r="Z662" i="4"/>
  <c r="H664" i="4" l="1"/>
  <c r="Z663" i="4"/>
  <c r="H665" i="4" l="1"/>
  <c r="Z664" i="4"/>
  <c r="H666" i="4" l="1"/>
  <c r="Z665" i="4"/>
  <c r="H667" i="4" l="1"/>
  <c r="Z666" i="4"/>
  <c r="H668" i="4" l="1"/>
  <c r="Z667" i="4"/>
  <c r="H669" i="4" l="1"/>
  <c r="Z668" i="4"/>
  <c r="H670" i="4" l="1"/>
  <c r="Z669" i="4"/>
  <c r="H671" i="4" l="1"/>
  <c r="Z670" i="4"/>
  <c r="H672" i="4" l="1"/>
  <c r="Z671" i="4"/>
  <c r="H673" i="4" l="1"/>
  <c r="Z672" i="4"/>
  <c r="H674" i="4" l="1"/>
  <c r="Z673" i="4"/>
  <c r="H675" i="4" l="1"/>
  <c r="Z674" i="4"/>
  <c r="H676" i="4" l="1"/>
  <c r="Z675" i="4"/>
  <c r="H677" i="4" l="1"/>
  <c r="Z676" i="4"/>
  <c r="H678" i="4" l="1"/>
  <c r="Z677" i="4"/>
  <c r="H679" i="4" l="1"/>
  <c r="Z678" i="4"/>
  <c r="H680" i="4" l="1"/>
  <c r="Z679" i="4"/>
  <c r="H681" i="4" l="1"/>
  <c r="Z680" i="4"/>
  <c r="H682" i="4" l="1"/>
  <c r="Z681" i="4"/>
  <c r="H683" i="4" l="1"/>
  <c r="Z682" i="4"/>
  <c r="H684" i="4" l="1"/>
  <c r="Z683" i="4"/>
  <c r="H685" i="4" l="1"/>
  <c r="Z684" i="4"/>
  <c r="H686" i="4" l="1"/>
  <c r="Z685" i="4"/>
  <c r="H687" i="4" l="1"/>
  <c r="Z686" i="4"/>
  <c r="H688" i="4" l="1"/>
  <c r="Z687" i="4"/>
  <c r="H689" i="4" l="1"/>
  <c r="Z688" i="4"/>
  <c r="H690" i="4" l="1"/>
  <c r="Z689" i="4"/>
  <c r="H691" i="4" l="1"/>
  <c r="Z690" i="4"/>
  <c r="H692" i="4" l="1"/>
  <c r="Z691" i="4"/>
  <c r="H693" i="4" l="1"/>
  <c r="Z692" i="4"/>
  <c r="H694" i="4" l="1"/>
  <c r="Z693" i="4"/>
  <c r="H695" i="4" l="1"/>
  <c r="Z694" i="4"/>
  <c r="H696" i="4" l="1"/>
  <c r="Z695" i="4"/>
  <c r="H697" i="4" l="1"/>
  <c r="Z696" i="4"/>
  <c r="H698" i="4" l="1"/>
  <c r="Z697" i="4"/>
  <c r="H699" i="4" l="1"/>
  <c r="Z698" i="4"/>
  <c r="H700" i="4" l="1"/>
  <c r="Z699" i="4"/>
  <c r="H701" i="4" l="1"/>
  <c r="Z700" i="4"/>
  <c r="H702" i="4" l="1"/>
  <c r="Z701" i="4"/>
  <c r="H703" i="4" l="1"/>
  <c r="Z702" i="4"/>
  <c r="H704" i="4" l="1"/>
  <c r="Z703" i="4"/>
  <c r="H705" i="4" l="1"/>
  <c r="Z704" i="4"/>
  <c r="H706" i="4" l="1"/>
  <c r="Z705" i="4"/>
  <c r="H707" i="4" l="1"/>
  <c r="Z706" i="4"/>
  <c r="H708" i="4" l="1"/>
  <c r="Z707" i="4"/>
  <c r="H709" i="4" l="1"/>
  <c r="Z708" i="4"/>
  <c r="H710" i="4" l="1"/>
  <c r="Z709" i="4"/>
  <c r="H711" i="4" l="1"/>
  <c r="Z710" i="4"/>
  <c r="H712" i="4" l="1"/>
  <c r="Z711" i="4"/>
  <c r="H713" i="4" l="1"/>
  <c r="Z712" i="4"/>
  <c r="H714" i="4" l="1"/>
  <c r="Z713" i="4"/>
  <c r="H715" i="4" l="1"/>
  <c r="Z714" i="4"/>
  <c r="H716" i="4" l="1"/>
  <c r="Z715" i="4"/>
  <c r="H717" i="4" l="1"/>
  <c r="Z716" i="4"/>
  <c r="H718" i="4" l="1"/>
  <c r="Z717" i="4"/>
  <c r="H719" i="4" l="1"/>
  <c r="Z718" i="4"/>
  <c r="H720" i="4" l="1"/>
  <c r="Z719" i="4"/>
  <c r="H721" i="4" l="1"/>
  <c r="Z720" i="4"/>
  <c r="H722" i="4" l="1"/>
  <c r="Z721" i="4"/>
  <c r="H723" i="4" l="1"/>
  <c r="Z722" i="4"/>
  <c r="H724" i="4" l="1"/>
  <c r="Z723" i="4"/>
  <c r="H725" i="4" l="1"/>
  <c r="Z724" i="4"/>
  <c r="H726" i="4" l="1"/>
  <c r="Z725" i="4"/>
  <c r="H727" i="4" l="1"/>
  <c r="Z726" i="4"/>
  <c r="H728" i="4" l="1"/>
  <c r="Z727" i="4"/>
  <c r="H729" i="4" l="1"/>
  <c r="Z728" i="4"/>
  <c r="H730" i="4" l="1"/>
  <c r="Z729" i="4"/>
  <c r="H731" i="4" l="1"/>
  <c r="Z730" i="4"/>
  <c r="H732" i="4" l="1"/>
  <c r="Z731" i="4"/>
  <c r="H733" i="4" l="1"/>
  <c r="Z732" i="4"/>
  <c r="H734" i="4" l="1"/>
  <c r="Z733" i="4"/>
  <c r="H735" i="4" l="1"/>
  <c r="Z734" i="4"/>
  <c r="H736" i="4" l="1"/>
  <c r="Z735" i="4"/>
  <c r="H737" i="4" l="1"/>
  <c r="Z736" i="4"/>
  <c r="H738" i="4" l="1"/>
  <c r="Z737" i="4"/>
  <c r="H739" i="4" l="1"/>
  <c r="Z738" i="4"/>
  <c r="H740" i="4" l="1"/>
  <c r="Z739" i="4"/>
  <c r="H741" i="4" l="1"/>
  <c r="Z740" i="4"/>
  <c r="H742" i="4" l="1"/>
  <c r="Z741" i="4"/>
  <c r="H743" i="4" l="1"/>
  <c r="Z742" i="4"/>
  <c r="H744" i="4" l="1"/>
  <c r="Z743" i="4"/>
  <c r="H745" i="4" l="1"/>
  <c r="Z744" i="4"/>
  <c r="H746" i="4" l="1"/>
  <c r="Z745" i="4"/>
  <c r="H747" i="4" l="1"/>
  <c r="Z746" i="4"/>
  <c r="H748" i="4" l="1"/>
  <c r="Z747" i="4"/>
  <c r="H749" i="4" l="1"/>
  <c r="Z748" i="4"/>
  <c r="H750" i="4" l="1"/>
  <c r="Z749" i="4"/>
  <c r="H751" i="4" l="1"/>
  <c r="Z750" i="4"/>
  <c r="H752" i="4" l="1"/>
  <c r="Z751" i="4"/>
  <c r="H753" i="4" l="1"/>
  <c r="Z752" i="4"/>
  <c r="H754" i="4" l="1"/>
  <c r="Z753" i="4"/>
  <c r="H755" i="4" l="1"/>
  <c r="Z754" i="4"/>
  <c r="H756" i="4" l="1"/>
  <c r="Z755" i="4"/>
  <c r="H757" i="4" l="1"/>
  <c r="Z756" i="4"/>
  <c r="H758" i="4" l="1"/>
  <c r="Z757" i="4"/>
  <c r="H759" i="4" l="1"/>
  <c r="Z758" i="4"/>
  <c r="H760" i="4" l="1"/>
  <c r="Z759" i="4"/>
  <c r="H761" i="4" l="1"/>
  <c r="Z760" i="4"/>
  <c r="H762" i="4" l="1"/>
  <c r="Z761" i="4"/>
  <c r="H763" i="4" l="1"/>
  <c r="Z762" i="4"/>
  <c r="H764" i="4" l="1"/>
  <c r="Z763" i="4"/>
  <c r="H765" i="4" l="1"/>
  <c r="Z764" i="4"/>
  <c r="H766" i="4" l="1"/>
  <c r="Z765" i="4"/>
  <c r="H767" i="4" l="1"/>
  <c r="Z766" i="4"/>
  <c r="H768" i="4" l="1"/>
  <c r="Z767" i="4"/>
  <c r="H769" i="4" l="1"/>
  <c r="Z768" i="4"/>
  <c r="H770" i="4" l="1"/>
  <c r="Z769" i="4"/>
  <c r="H771" i="4" l="1"/>
  <c r="Z770" i="4"/>
  <c r="H772" i="4" l="1"/>
  <c r="Z771" i="4"/>
  <c r="H773" i="4" l="1"/>
  <c r="Z772" i="4"/>
  <c r="H774" i="4" l="1"/>
  <c r="Z773" i="4"/>
  <c r="H775" i="4" l="1"/>
  <c r="Z774" i="4"/>
  <c r="H776" i="4" l="1"/>
  <c r="Z775" i="4"/>
  <c r="H777" i="4" l="1"/>
  <c r="Z776" i="4"/>
  <c r="H778" i="4" l="1"/>
  <c r="Z777" i="4"/>
  <c r="H779" i="4" l="1"/>
  <c r="Z778" i="4"/>
  <c r="H780" i="4" l="1"/>
  <c r="Z779" i="4"/>
  <c r="H781" i="4" l="1"/>
  <c r="Z780" i="4"/>
  <c r="H782" i="4" l="1"/>
  <c r="Z781" i="4"/>
  <c r="H783" i="4" l="1"/>
  <c r="Z782" i="4"/>
  <c r="H784" i="4" l="1"/>
  <c r="Z783" i="4"/>
  <c r="H785" i="4" l="1"/>
  <c r="Z784" i="4"/>
  <c r="H786" i="4" l="1"/>
  <c r="Z785" i="4"/>
  <c r="H787" i="4" l="1"/>
  <c r="Z786" i="4"/>
  <c r="H788" i="4" l="1"/>
  <c r="Z787" i="4"/>
  <c r="H789" i="4" l="1"/>
  <c r="Z788" i="4"/>
  <c r="H790" i="4" l="1"/>
  <c r="Z789" i="4"/>
  <c r="H791" i="4" l="1"/>
  <c r="Z790" i="4"/>
  <c r="H792" i="4" l="1"/>
  <c r="Z791" i="4"/>
  <c r="H793" i="4" l="1"/>
  <c r="Z792" i="4"/>
  <c r="H794" i="4" l="1"/>
  <c r="Z793" i="4"/>
  <c r="H795" i="4" l="1"/>
  <c r="Z794" i="4"/>
  <c r="H796" i="4" l="1"/>
  <c r="Z795" i="4"/>
  <c r="H797" i="4" l="1"/>
  <c r="Z796" i="4"/>
  <c r="H798" i="4" l="1"/>
  <c r="Z797" i="4"/>
  <c r="H799" i="4" l="1"/>
  <c r="Z798" i="4"/>
  <c r="H800" i="4" l="1"/>
  <c r="Z799" i="4"/>
  <c r="H801" i="4" l="1"/>
  <c r="Z800" i="4"/>
  <c r="H802" i="4" l="1"/>
  <c r="Z801" i="4"/>
  <c r="H803" i="4" l="1"/>
  <c r="Z802" i="4"/>
  <c r="H804" i="4" l="1"/>
  <c r="Z803" i="4"/>
  <c r="H805" i="4" l="1"/>
  <c r="Z804" i="4"/>
  <c r="H806" i="4" l="1"/>
  <c r="Z805" i="4"/>
  <c r="H807" i="4" l="1"/>
  <c r="Z806" i="4"/>
  <c r="H808" i="4" l="1"/>
  <c r="Z807" i="4"/>
  <c r="H809" i="4" l="1"/>
  <c r="Z808" i="4"/>
  <c r="H810" i="4" l="1"/>
  <c r="Z809" i="4"/>
  <c r="H811" i="4" l="1"/>
  <c r="Z810" i="4"/>
  <c r="H812" i="4" l="1"/>
  <c r="Z811" i="4"/>
  <c r="H813" i="4" l="1"/>
  <c r="Z812" i="4"/>
  <c r="H814" i="4" l="1"/>
  <c r="Z813" i="4"/>
  <c r="H815" i="4" l="1"/>
  <c r="Z814" i="4"/>
  <c r="H816" i="4" l="1"/>
  <c r="Z815" i="4"/>
  <c r="H817" i="4" l="1"/>
  <c r="Z816" i="4"/>
  <c r="H818" i="4" l="1"/>
  <c r="Z817" i="4"/>
  <c r="H819" i="4" l="1"/>
  <c r="Z818" i="4"/>
  <c r="H820" i="4" l="1"/>
  <c r="Z819" i="4"/>
  <c r="H821" i="4" l="1"/>
  <c r="Z820" i="4"/>
  <c r="H822" i="4" l="1"/>
  <c r="Z821" i="4"/>
  <c r="H823" i="4" l="1"/>
  <c r="Z822" i="4"/>
  <c r="H824" i="4" l="1"/>
  <c r="Z823" i="4"/>
  <c r="H825" i="4" l="1"/>
  <c r="Z824" i="4"/>
  <c r="H826" i="4" l="1"/>
  <c r="Z825" i="4"/>
  <c r="H827" i="4" l="1"/>
  <c r="Z826" i="4"/>
  <c r="H828" i="4" l="1"/>
  <c r="Z827" i="4"/>
  <c r="H829" i="4" l="1"/>
  <c r="Z828" i="4"/>
  <c r="H830" i="4" l="1"/>
  <c r="Z829" i="4"/>
  <c r="H831" i="4" l="1"/>
  <c r="Z830" i="4"/>
  <c r="H832" i="4" l="1"/>
  <c r="Z831" i="4"/>
  <c r="H833" i="4" l="1"/>
  <c r="Z832" i="4"/>
  <c r="H834" i="4" l="1"/>
  <c r="Z833" i="4"/>
  <c r="H835" i="4" l="1"/>
  <c r="Z834" i="4"/>
  <c r="H836" i="4" l="1"/>
  <c r="Z835" i="4"/>
  <c r="H837" i="4" l="1"/>
  <c r="Z836" i="4"/>
  <c r="H838" i="4" l="1"/>
  <c r="Z837" i="4"/>
  <c r="H839" i="4" l="1"/>
  <c r="Z838" i="4"/>
  <c r="H840" i="4" l="1"/>
  <c r="Z839" i="4"/>
  <c r="H841" i="4" l="1"/>
  <c r="Z840" i="4"/>
  <c r="H842" i="4" l="1"/>
  <c r="Z841" i="4"/>
  <c r="H843" i="4" l="1"/>
  <c r="Z842" i="4"/>
  <c r="H844" i="4" l="1"/>
  <c r="Z843" i="4"/>
  <c r="H845" i="4" l="1"/>
  <c r="Z844" i="4"/>
  <c r="H846" i="4" l="1"/>
  <c r="Z845" i="4"/>
  <c r="H847" i="4" l="1"/>
  <c r="Z846" i="4"/>
  <c r="H848" i="4" l="1"/>
  <c r="Z847" i="4"/>
  <c r="H849" i="4" l="1"/>
  <c r="Z848" i="4"/>
  <c r="H850" i="4" l="1"/>
  <c r="Z849" i="4"/>
  <c r="H851" i="4" l="1"/>
  <c r="Z850" i="4"/>
  <c r="H852" i="4" l="1"/>
  <c r="Z851" i="4"/>
  <c r="H853" i="4" l="1"/>
  <c r="Z852" i="4"/>
  <c r="H854" i="4" l="1"/>
  <c r="Z853" i="4"/>
  <c r="H855" i="4" l="1"/>
  <c r="Z854" i="4"/>
  <c r="H856" i="4" l="1"/>
  <c r="Z855" i="4"/>
  <c r="H857" i="4" l="1"/>
  <c r="Z856" i="4"/>
  <c r="H858" i="4" l="1"/>
  <c r="Z857" i="4"/>
  <c r="H859" i="4" l="1"/>
  <c r="Z858" i="4"/>
  <c r="H860" i="4" l="1"/>
  <c r="Z859" i="4"/>
  <c r="H861" i="4" l="1"/>
  <c r="Z860" i="4"/>
  <c r="H862" i="4" l="1"/>
  <c r="Z861" i="4"/>
  <c r="H863" i="4" l="1"/>
  <c r="Z862" i="4"/>
  <c r="H864" i="4" l="1"/>
  <c r="Z863" i="4"/>
  <c r="H865" i="4" l="1"/>
  <c r="Z864" i="4"/>
  <c r="H866" i="4" l="1"/>
  <c r="Z865" i="4"/>
  <c r="H867" i="4" l="1"/>
  <c r="Z866" i="4"/>
  <c r="H868" i="4" l="1"/>
  <c r="Z867" i="4"/>
  <c r="H869" i="4" l="1"/>
  <c r="Z868" i="4"/>
  <c r="H870" i="4" l="1"/>
  <c r="Z869" i="4"/>
  <c r="H871" i="4" l="1"/>
  <c r="Z870" i="4"/>
  <c r="H872" i="4" l="1"/>
  <c r="Z871" i="4"/>
  <c r="H873" i="4" l="1"/>
  <c r="Z872" i="4"/>
  <c r="H874" i="4" l="1"/>
  <c r="Z873" i="4"/>
  <c r="H875" i="4" l="1"/>
  <c r="Z874" i="4"/>
  <c r="H876" i="4" l="1"/>
  <c r="Z875" i="4"/>
  <c r="H877" i="4" l="1"/>
  <c r="Z876" i="4"/>
  <c r="H878" i="4" l="1"/>
  <c r="Z877" i="4"/>
  <c r="H879" i="4" l="1"/>
  <c r="Z878" i="4"/>
  <c r="H880" i="4" l="1"/>
  <c r="Z879" i="4"/>
  <c r="H881" i="4" l="1"/>
  <c r="Z880" i="4"/>
  <c r="H882" i="4" l="1"/>
  <c r="Z881" i="4"/>
  <c r="H883" i="4" l="1"/>
  <c r="Z882" i="4"/>
  <c r="H884" i="4" l="1"/>
  <c r="Z883" i="4"/>
  <c r="H885" i="4" l="1"/>
  <c r="Z884" i="4"/>
  <c r="H886" i="4" l="1"/>
  <c r="Z885" i="4"/>
  <c r="H887" i="4" l="1"/>
  <c r="Z886" i="4"/>
  <c r="H888" i="4" l="1"/>
  <c r="Z887" i="4"/>
  <c r="H889" i="4" l="1"/>
  <c r="Z888" i="4"/>
  <c r="H890" i="4" l="1"/>
  <c r="Z889" i="4"/>
  <c r="H891" i="4" l="1"/>
  <c r="Z890" i="4"/>
  <c r="H892" i="4" l="1"/>
  <c r="Z891" i="4"/>
  <c r="H893" i="4" l="1"/>
  <c r="Z892" i="4"/>
  <c r="H894" i="4" l="1"/>
  <c r="Z893" i="4"/>
  <c r="H895" i="4" l="1"/>
  <c r="Z894" i="4"/>
  <c r="H896" i="4" l="1"/>
  <c r="Z895" i="4"/>
  <c r="H897" i="4" l="1"/>
  <c r="Z896" i="4"/>
  <c r="H898" i="4" l="1"/>
  <c r="Z897" i="4"/>
  <c r="H899" i="4" l="1"/>
  <c r="Z898" i="4"/>
  <c r="H900" i="4" l="1"/>
  <c r="Z899" i="4"/>
  <c r="H901" i="4" l="1"/>
  <c r="Z900" i="4"/>
  <c r="H902" i="4" l="1"/>
  <c r="Z901" i="4"/>
  <c r="H903" i="4" l="1"/>
  <c r="Z902" i="4"/>
  <c r="H904" i="4" l="1"/>
  <c r="Z903" i="4"/>
  <c r="H905" i="4" l="1"/>
  <c r="Z904" i="4"/>
  <c r="H906" i="4" l="1"/>
  <c r="Z905" i="4"/>
  <c r="H907" i="4" l="1"/>
  <c r="Z906" i="4"/>
  <c r="H908" i="4" l="1"/>
  <c r="Z907" i="4"/>
  <c r="H909" i="4" l="1"/>
  <c r="Z908" i="4"/>
  <c r="H910" i="4" l="1"/>
  <c r="Z909" i="4"/>
  <c r="H911" i="4" l="1"/>
  <c r="Z910" i="4"/>
  <c r="H912" i="4" l="1"/>
  <c r="Z911" i="4"/>
  <c r="H913" i="4" l="1"/>
  <c r="Z912" i="4"/>
  <c r="H914" i="4" l="1"/>
  <c r="Z913" i="4"/>
  <c r="H915" i="4" l="1"/>
  <c r="Z914" i="4"/>
  <c r="H916" i="4" l="1"/>
  <c r="Z915" i="4"/>
  <c r="H917" i="4" l="1"/>
  <c r="Z916" i="4"/>
  <c r="H918" i="4" l="1"/>
  <c r="Z917" i="4"/>
  <c r="H919" i="4" l="1"/>
  <c r="Z918" i="4"/>
  <c r="H920" i="4" l="1"/>
  <c r="Z919" i="4"/>
  <c r="H921" i="4" l="1"/>
  <c r="Z920" i="4"/>
  <c r="H922" i="4" l="1"/>
  <c r="Z921" i="4"/>
  <c r="H923" i="4" l="1"/>
  <c r="Z922" i="4"/>
  <c r="H924" i="4" l="1"/>
  <c r="Z923" i="4"/>
  <c r="H925" i="4" l="1"/>
  <c r="Z924" i="4"/>
  <c r="H926" i="4" l="1"/>
  <c r="Z925" i="4"/>
  <c r="H927" i="4" l="1"/>
  <c r="Z926" i="4"/>
  <c r="H928" i="4" l="1"/>
  <c r="Z927" i="4"/>
  <c r="H929" i="4" l="1"/>
  <c r="Z928" i="4"/>
  <c r="H930" i="4" l="1"/>
  <c r="Z929" i="4"/>
  <c r="H931" i="4" l="1"/>
  <c r="Z930" i="4"/>
  <c r="H932" i="4" l="1"/>
  <c r="Z931" i="4"/>
  <c r="H933" i="4" l="1"/>
  <c r="Z932" i="4"/>
  <c r="H934" i="4" l="1"/>
  <c r="Z933" i="4"/>
  <c r="H935" i="4" l="1"/>
  <c r="Z934" i="4"/>
  <c r="H936" i="4" l="1"/>
  <c r="Z935" i="4"/>
  <c r="H937" i="4" l="1"/>
  <c r="Z936" i="4"/>
  <c r="H938" i="4" l="1"/>
  <c r="Z937" i="4"/>
  <c r="H939" i="4" l="1"/>
  <c r="Z938" i="4"/>
  <c r="H940" i="4" l="1"/>
  <c r="Z939" i="4"/>
  <c r="H941" i="4" l="1"/>
  <c r="Z940" i="4"/>
  <c r="H942" i="4" l="1"/>
  <c r="Z941" i="4"/>
  <c r="H943" i="4" l="1"/>
  <c r="Z942" i="4"/>
  <c r="H944" i="4" l="1"/>
  <c r="Z943" i="4"/>
  <c r="H945" i="4" l="1"/>
  <c r="Z944" i="4"/>
  <c r="H946" i="4" l="1"/>
  <c r="Z945" i="4"/>
  <c r="H947" i="4" l="1"/>
  <c r="Z946" i="4"/>
  <c r="H948" i="4" l="1"/>
  <c r="Z947" i="4"/>
  <c r="H949" i="4" l="1"/>
  <c r="Z948" i="4"/>
  <c r="H950" i="4" l="1"/>
  <c r="Z949" i="4"/>
  <c r="H951" i="4" l="1"/>
  <c r="Z950" i="4"/>
  <c r="H952" i="4" l="1"/>
  <c r="Z951" i="4"/>
  <c r="H953" i="4" l="1"/>
  <c r="Z952" i="4"/>
  <c r="H954" i="4" l="1"/>
  <c r="Z953" i="4"/>
  <c r="H955" i="4" l="1"/>
  <c r="Z954" i="4"/>
  <c r="H956" i="4" l="1"/>
  <c r="Z955" i="4"/>
  <c r="H957" i="4" l="1"/>
  <c r="Z956" i="4"/>
  <c r="H958" i="4" l="1"/>
  <c r="Z957" i="4"/>
  <c r="H959" i="4" l="1"/>
  <c r="Z958" i="4"/>
  <c r="H960" i="4" l="1"/>
  <c r="Z959" i="4"/>
  <c r="H961" i="4" l="1"/>
  <c r="Z960" i="4"/>
  <c r="H962" i="4" l="1"/>
  <c r="Z961" i="4"/>
  <c r="H963" i="4" l="1"/>
  <c r="Z962" i="4"/>
  <c r="H964" i="4" l="1"/>
  <c r="Z963" i="4"/>
  <c r="H965" i="4" l="1"/>
  <c r="Z964" i="4"/>
  <c r="H966" i="4" l="1"/>
  <c r="Z965" i="4"/>
  <c r="H967" i="4" l="1"/>
  <c r="Z966" i="4"/>
  <c r="H968" i="4" l="1"/>
  <c r="Z967" i="4"/>
  <c r="H969" i="4" l="1"/>
  <c r="Z968" i="4"/>
  <c r="H970" i="4" l="1"/>
  <c r="Z969" i="4"/>
  <c r="H971" i="4" l="1"/>
  <c r="Z970" i="4"/>
  <c r="H972" i="4" l="1"/>
  <c r="Z971" i="4"/>
  <c r="H973" i="4" l="1"/>
  <c r="Z972" i="4"/>
  <c r="H974" i="4" l="1"/>
  <c r="Z973" i="4"/>
  <c r="H975" i="4" l="1"/>
  <c r="Z974" i="4"/>
  <c r="H976" i="4" l="1"/>
  <c r="Z975" i="4"/>
  <c r="H977" i="4" l="1"/>
  <c r="Z976" i="4"/>
  <c r="H978" i="4" l="1"/>
  <c r="Z977" i="4"/>
  <c r="H979" i="4" l="1"/>
  <c r="Z978" i="4"/>
  <c r="H980" i="4" l="1"/>
  <c r="Z979" i="4"/>
  <c r="H981" i="4" l="1"/>
  <c r="Z980" i="4"/>
  <c r="H982" i="4" l="1"/>
  <c r="Z981" i="4"/>
  <c r="H983" i="4" l="1"/>
  <c r="Z982" i="4"/>
  <c r="H984" i="4" l="1"/>
  <c r="Z983" i="4"/>
  <c r="H985" i="4" l="1"/>
  <c r="Z984" i="4"/>
  <c r="H986" i="4" l="1"/>
  <c r="Z985" i="4"/>
  <c r="H987" i="4" l="1"/>
  <c r="Z986" i="4"/>
  <c r="H988" i="4" l="1"/>
  <c r="Z987" i="4"/>
  <c r="H989" i="4" l="1"/>
  <c r="Z988" i="4"/>
  <c r="H990" i="4" l="1"/>
  <c r="Z989" i="4"/>
  <c r="H991" i="4" l="1"/>
  <c r="Z990" i="4"/>
  <c r="H992" i="4" l="1"/>
  <c r="Z991" i="4"/>
  <c r="H993" i="4" l="1"/>
  <c r="Z992" i="4"/>
  <c r="H994" i="4" l="1"/>
  <c r="Z993" i="4"/>
  <c r="H995" i="4" l="1"/>
  <c r="Z994" i="4"/>
  <c r="H996" i="4" l="1"/>
  <c r="Z995" i="4"/>
  <c r="H997" i="4" l="1"/>
  <c r="Z996" i="4"/>
  <c r="H998" i="4" l="1"/>
  <c r="Z997" i="4"/>
  <c r="H999" i="4" l="1"/>
  <c r="Z998" i="4"/>
  <c r="H1000" i="4" l="1"/>
  <c r="Z999" i="4"/>
  <c r="H1001" i="4" l="1"/>
  <c r="Z1000" i="4"/>
  <c r="H1002" i="4" l="1"/>
  <c r="Z1001" i="4"/>
  <c r="H1003" i="4" l="1"/>
  <c r="Z1002" i="4"/>
  <c r="H1004" i="4" l="1"/>
  <c r="Z1003" i="4"/>
  <c r="H1005" i="4" l="1"/>
  <c r="Z1004" i="4"/>
  <c r="H1006" i="4" l="1"/>
  <c r="Z1005" i="4"/>
  <c r="H1007" i="4" l="1"/>
  <c r="Z1006" i="4"/>
  <c r="H1008" i="4" l="1"/>
  <c r="Z1007" i="4"/>
  <c r="H1009" i="4" l="1"/>
  <c r="Z1008" i="4"/>
  <c r="H1010" i="4" l="1"/>
  <c r="Z1009" i="4"/>
  <c r="H1011" i="4" l="1"/>
  <c r="Z1010" i="4"/>
  <c r="H1012" i="4" l="1"/>
  <c r="Z1011" i="4"/>
  <c r="H1013" i="4" l="1"/>
  <c r="Z1012" i="4"/>
  <c r="H1014" i="4" l="1"/>
  <c r="Z1013" i="4"/>
  <c r="H1015" i="4" l="1"/>
  <c r="Z1014" i="4"/>
  <c r="H1016" i="4" l="1"/>
  <c r="Z1015" i="4"/>
  <c r="H1017" i="4" l="1"/>
  <c r="Z1016" i="4"/>
  <c r="H1018" i="4" l="1"/>
  <c r="Z1017" i="4"/>
  <c r="H1019" i="4" l="1"/>
  <c r="Z1018" i="4"/>
  <c r="H1020" i="4" l="1"/>
  <c r="Z1019" i="4"/>
  <c r="H1021" i="4" l="1"/>
  <c r="Z1020" i="4"/>
  <c r="H1022" i="4" l="1"/>
  <c r="Z1021" i="4"/>
  <c r="H1023" i="4" l="1"/>
  <c r="Z1022" i="4"/>
  <c r="H1024" i="4" l="1"/>
  <c r="Z1023" i="4"/>
  <c r="H1025" i="4" l="1"/>
  <c r="Z1024" i="4"/>
  <c r="H1026" i="4" l="1"/>
  <c r="Z1025" i="4"/>
  <c r="H1027" i="4" l="1"/>
  <c r="Z1026" i="4"/>
  <c r="H1028" i="4" l="1"/>
  <c r="Z1027" i="4"/>
  <c r="H1029" i="4" l="1"/>
  <c r="Z1028" i="4"/>
  <c r="H1030" i="4" l="1"/>
  <c r="Z1029" i="4"/>
  <c r="H1031" i="4" l="1"/>
  <c r="Z1030" i="4"/>
  <c r="H1032" i="4" l="1"/>
  <c r="Z1031" i="4"/>
  <c r="H1033" i="4" l="1"/>
  <c r="Z1032" i="4"/>
  <c r="H1034" i="4" l="1"/>
  <c r="Z1033" i="4"/>
  <c r="H1035" i="4" l="1"/>
  <c r="Z1034" i="4"/>
  <c r="H1036" i="4" l="1"/>
  <c r="Z1035" i="4"/>
  <c r="H1037" i="4" l="1"/>
  <c r="Z1036" i="4"/>
  <c r="H1038" i="4" l="1"/>
  <c r="Z1037" i="4"/>
  <c r="H1039" i="4" l="1"/>
  <c r="Z1038" i="4"/>
  <c r="H1040" i="4" l="1"/>
  <c r="Z1039" i="4"/>
  <c r="H1041" i="4" l="1"/>
  <c r="Z1040" i="4"/>
  <c r="H1042" i="4" l="1"/>
  <c r="Z1041" i="4"/>
  <c r="H1043" i="4" l="1"/>
  <c r="Z1042" i="4"/>
  <c r="H1044" i="4" l="1"/>
  <c r="Z1043" i="4"/>
  <c r="H1045" i="4" l="1"/>
  <c r="Z1044" i="4"/>
  <c r="H1046" i="4" l="1"/>
  <c r="Z1045" i="4"/>
  <c r="H1047" i="4" l="1"/>
  <c r="Z1046" i="4"/>
  <c r="H1048" i="4" l="1"/>
  <c r="Z1047" i="4"/>
  <c r="H1049" i="4" l="1"/>
  <c r="Z1048" i="4"/>
  <c r="H1050" i="4" l="1"/>
  <c r="Z1049" i="4"/>
  <c r="H1051" i="4" l="1"/>
  <c r="Z1050" i="4"/>
  <c r="H1052" i="4" l="1"/>
  <c r="Z1051" i="4"/>
  <c r="H1053" i="4" l="1"/>
  <c r="Z1052" i="4"/>
  <c r="H1054" i="4" l="1"/>
  <c r="Z1053" i="4"/>
  <c r="H1055" i="4" l="1"/>
  <c r="Z1054" i="4"/>
  <c r="H1056" i="4" l="1"/>
  <c r="Z1055" i="4"/>
  <c r="H1057" i="4" l="1"/>
  <c r="Z1056" i="4"/>
  <c r="H1058" i="4" l="1"/>
  <c r="Z1057" i="4"/>
  <c r="H1059" i="4" l="1"/>
  <c r="Z1058" i="4"/>
  <c r="H1060" i="4" l="1"/>
  <c r="Z1059" i="4"/>
  <c r="H1061" i="4" l="1"/>
  <c r="Z1060" i="4"/>
  <c r="H1062" i="4" l="1"/>
  <c r="Z1061" i="4"/>
  <c r="H1063" i="4" l="1"/>
  <c r="Z1062" i="4"/>
  <c r="H1064" i="4" l="1"/>
  <c r="Z1063" i="4"/>
  <c r="H1065" i="4" l="1"/>
  <c r="Z1064" i="4"/>
  <c r="H1066" i="4" l="1"/>
  <c r="Z1065" i="4"/>
  <c r="H1067" i="4" l="1"/>
  <c r="Z1066" i="4"/>
  <c r="H1068" i="4" l="1"/>
  <c r="Z1067" i="4"/>
  <c r="H1069" i="4" l="1"/>
  <c r="Z1068" i="4"/>
  <c r="H1070" i="4" l="1"/>
  <c r="Z1069" i="4"/>
  <c r="H1071" i="4" l="1"/>
  <c r="Z1070" i="4"/>
  <c r="H1072" i="4" l="1"/>
  <c r="Z1071" i="4"/>
  <c r="H1073" i="4" l="1"/>
  <c r="Z1072" i="4"/>
  <c r="H1074" i="4" l="1"/>
  <c r="Z1073" i="4"/>
  <c r="H1075" i="4" l="1"/>
  <c r="Z1074" i="4"/>
  <c r="H1076" i="4" l="1"/>
  <c r="Z1075" i="4"/>
  <c r="H1077" i="4" l="1"/>
  <c r="Z1076" i="4"/>
  <c r="H1078" i="4" l="1"/>
  <c r="Z1077" i="4"/>
  <c r="H1079" i="4" l="1"/>
  <c r="Z1078" i="4"/>
  <c r="H1080" i="4" l="1"/>
  <c r="Z1079" i="4"/>
  <c r="H1081" i="4" l="1"/>
  <c r="Z1080" i="4"/>
  <c r="H1082" i="4" l="1"/>
  <c r="Z1081" i="4"/>
  <c r="H1083" i="4" l="1"/>
  <c r="Z1082" i="4"/>
  <c r="H1084" i="4" l="1"/>
  <c r="Z1083" i="4"/>
  <c r="H1085" i="4" l="1"/>
  <c r="Z1084" i="4"/>
  <c r="H1086" i="4" l="1"/>
  <c r="Z1085" i="4"/>
  <c r="H1087" i="4" l="1"/>
  <c r="Z1086" i="4"/>
  <c r="H1088" i="4" l="1"/>
  <c r="Z1087" i="4"/>
  <c r="H1089" i="4" l="1"/>
  <c r="Z1088" i="4"/>
  <c r="H1090" i="4" l="1"/>
  <c r="Z1089" i="4"/>
  <c r="H1091" i="4" l="1"/>
  <c r="Z1090" i="4"/>
  <c r="H1092" i="4" l="1"/>
  <c r="Z1091" i="4"/>
  <c r="H1093" i="4" l="1"/>
  <c r="Z1092" i="4"/>
  <c r="H1094" i="4" l="1"/>
  <c r="Z1093" i="4"/>
  <c r="H1095" i="4" l="1"/>
  <c r="Z1094" i="4"/>
  <c r="H1096" i="4" l="1"/>
  <c r="Z1095" i="4"/>
  <c r="H1097" i="4" l="1"/>
  <c r="Z1096" i="4"/>
  <c r="H1098" i="4" l="1"/>
  <c r="Z1097" i="4"/>
  <c r="H1099" i="4" l="1"/>
  <c r="Z1098" i="4"/>
  <c r="H1100" i="4" l="1"/>
  <c r="Z1099" i="4"/>
  <c r="H1101" i="4" l="1"/>
  <c r="Z1100" i="4"/>
  <c r="H1102" i="4" l="1"/>
  <c r="Z1101" i="4"/>
  <c r="H1103" i="4" l="1"/>
  <c r="Z1102" i="4"/>
  <c r="H1104" i="4" l="1"/>
  <c r="Z1103" i="4"/>
  <c r="H1105" i="4" l="1"/>
  <c r="Z1104" i="4"/>
  <c r="H1106" i="4" l="1"/>
  <c r="Z1105" i="4"/>
  <c r="H1107" i="4" l="1"/>
  <c r="Z1106" i="4"/>
  <c r="H1108" i="4" l="1"/>
  <c r="Z1107" i="4"/>
  <c r="H1109" i="4" l="1"/>
  <c r="Z1108" i="4"/>
  <c r="H1110" i="4" l="1"/>
  <c r="Z1109" i="4"/>
  <c r="H1111" i="4" l="1"/>
  <c r="Z1110" i="4"/>
  <c r="H1112" i="4" l="1"/>
  <c r="Z1111" i="4"/>
  <c r="H1113" i="4" l="1"/>
  <c r="Z1112" i="4"/>
  <c r="H1114" i="4" l="1"/>
  <c r="Z1113" i="4"/>
  <c r="H1115" i="4" l="1"/>
  <c r="Z1114" i="4"/>
  <c r="H1116" i="4" l="1"/>
  <c r="Z1115" i="4"/>
  <c r="H1117" i="4" l="1"/>
  <c r="Z1116" i="4"/>
  <c r="H1118" i="4" l="1"/>
  <c r="Z1117" i="4"/>
  <c r="H1119" i="4" l="1"/>
  <c r="Z1118" i="4"/>
  <c r="H1120" i="4" l="1"/>
  <c r="Z1119" i="4"/>
  <c r="H1121" i="4" l="1"/>
  <c r="Z1120" i="4"/>
  <c r="H1122" i="4" l="1"/>
  <c r="Z1121" i="4"/>
  <c r="H1123" i="4" l="1"/>
  <c r="Z1122" i="4"/>
  <c r="H1124" i="4" l="1"/>
  <c r="Z1123" i="4"/>
  <c r="H1125" i="4" l="1"/>
  <c r="Z1124" i="4"/>
  <c r="H1126" i="4" l="1"/>
  <c r="Z1125" i="4"/>
  <c r="H1127" i="4" l="1"/>
  <c r="Z1126" i="4"/>
  <c r="H1128" i="4" l="1"/>
  <c r="Z1127" i="4"/>
  <c r="H1129" i="4" l="1"/>
  <c r="Z1128" i="4"/>
  <c r="H1130" i="4" l="1"/>
  <c r="Z1129" i="4"/>
  <c r="H1131" i="4" l="1"/>
  <c r="Z1130" i="4"/>
  <c r="H1132" i="4" l="1"/>
  <c r="Z1131" i="4"/>
  <c r="H1133" i="4" l="1"/>
  <c r="Z1132" i="4"/>
  <c r="H1134" i="4" l="1"/>
  <c r="Z1133" i="4"/>
  <c r="H1135" i="4" l="1"/>
  <c r="Z1134" i="4"/>
  <c r="H1136" i="4" l="1"/>
  <c r="Z1135" i="4"/>
  <c r="H1137" i="4" l="1"/>
  <c r="Z1136" i="4"/>
  <c r="H1138" i="4" l="1"/>
  <c r="Z1137" i="4"/>
  <c r="H1139" i="4" l="1"/>
  <c r="Z1138" i="4"/>
  <c r="H1140" i="4" l="1"/>
  <c r="Z1139" i="4"/>
  <c r="H1141" i="4" l="1"/>
  <c r="Z1140" i="4"/>
  <c r="H1142" i="4" l="1"/>
  <c r="Z1141" i="4"/>
  <c r="H1143" i="4" l="1"/>
  <c r="Z1142" i="4"/>
  <c r="H1144" i="4" l="1"/>
  <c r="Z1143" i="4"/>
  <c r="H1145" i="4" l="1"/>
  <c r="Z1144" i="4"/>
  <c r="H1146" i="4" l="1"/>
  <c r="Z1145" i="4"/>
  <c r="H1147" i="4" l="1"/>
  <c r="Z1146" i="4"/>
  <c r="H1148" i="4" l="1"/>
  <c r="Z1147" i="4"/>
  <c r="H1149" i="4" l="1"/>
  <c r="Z1148" i="4"/>
  <c r="H1150" i="4" l="1"/>
  <c r="Z1149" i="4"/>
  <c r="H1151" i="4" l="1"/>
  <c r="Z1150" i="4"/>
  <c r="H1152" i="4" l="1"/>
  <c r="Z1151" i="4"/>
  <c r="H1153" i="4" l="1"/>
  <c r="Z1152" i="4"/>
  <c r="H1154" i="4" l="1"/>
  <c r="Z1153" i="4"/>
  <c r="H1155" i="4" l="1"/>
  <c r="Z1154" i="4"/>
  <c r="H1156" i="4" l="1"/>
  <c r="Z1155" i="4"/>
  <c r="H1157" i="4" l="1"/>
  <c r="Z1156" i="4"/>
  <c r="H1158" i="4" l="1"/>
  <c r="Z1157" i="4"/>
  <c r="H1159" i="4" l="1"/>
  <c r="Z1158" i="4"/>
  <c r="H1160" i="4" l="1"/>
  <c r="Z1159" i="4"/>
  <c r="H1161" i="4" l="1"/>
  <c r="Z1160" i="4"/>
  <c r="H1162" i="4" l="1"/>
  <c r="Z1161" i="4"/>
  <c r="H1163" i="4" l="1"/>
  <c r="Z1162" i="4"/>
  <c r="H1164" i="4" l="1"/>
  <c r="Z1163" i="4"/>
  <c r="H1165" i="4" l="1"/>
  <c r="Z1164" i="4"/>
  <c r="H1166" i="4" l="1"/>
  <c r="Z1165" i="4"/>
  <c r="H1167" i="4" l="1"/>
  <c r="Z1166" i="4"/>
  <c r="H1168" i="4" l="1"/>
  <c r="Z1167" i="4"/>
  <c r="H1169" i="4" l="1"/>
  <c r="Z1168" i="4"/>
  <c r="H1170" i="4" l="1"/>
  <c r="Z1169" i="4"/>
  <c r="H1171" i="4" l="1"/>
  <c r="Z1170" i="4"/>
  <c r="H1172" i="4" l="1"/>
  <c r="Z1171" i="4"/>
  <c r="H1173" i="4" l="1"/>
  <c r="Z1172" i="4"/>
  <c r="H1174" i="4" l="1"/>
  <c r="Z1173" i="4"/>
  <c r="H1175" i="4" l="1"/>
  <c r="Z1174" i="4"/>
  <c r="H1176" i="4" l="1"/>
  <c r="Z1175" i="4"/>
  <c r="H1177" i="4" l="1"/>
  <c r="Z1176" i="4"/>
  <c r="H1178" i="4" l="1"/>
  <c r="Z1177" i="4"/>
  <c r="H1179" i="4" l="1"/>
  <c r="Z1178" i="4"/>
  <c r="H1180" i="4" l="1"/>
  <c r="Z1179" i="4"/>
  <c r="H1181" i="4" l="1"/>
  <c r="Z1180" i="4"/>
  <c r="H1182" i="4" l="1"/>
  <c r="Z1181" i="4"/>
  <c r="H1183" i="4" l="1"/>
  <c r="Z1182" i="4"/>
  <c r="H1184" i="4" l="1"/>
  <c r="Z1183" i="4"/>
  <c r="H1185" i="4" l="1"/>
  <c r="Z1184" i="4"/>
  <c r="H1186" i="4" l="1"/>
  <c r="Z1185" i="4"/>
  <c r="H1187" i="4" l="1"/>
  <c r="Z1186" i="4"/>
  <c r="H1188" i="4" l="1"/>
  <c r="Z1187" i="4"/>
  <c r="H1189" i="4" l="1"/>
  <c r="Z1188" i="4"/>
  <c r="H1190" i="4" l="1"/>
  <c r="Z1189" i="4"/>
  <c r="H1191" i="4" l="1"/>
  <c r="Z1190" i="4"/>
  <c r="H1192" i="4" l="1"/>
  <c r="Z1191" i="4"/>
  <c r="H1193" i="4" l="1"/>
  <c r="Z1192" i="4"/>
  <c r="H1194" i="4" l="1"/>
  <c r="Z1193" i="4"/>
  <c r="H1195" i="4" l="1"/>
  <c r="Z1194" i="4"/>
  <c r="H1196" i="4" l="1"/>
  <c r="Z1195" i="4"/>
  <c r="H1197" i="4" l="1"/>
  <c r="Z1196" i="4"/>
  <c r="H1198" i="4" l="1"/>
  <c r="Z1197" i="4"/>
  <c r="H1199" i="4" l="1"/>
  <c r="Z1198" i="4"/>
  <c r="H1200" i="4" l="1"/>
  <c r="Z1199" i="4"/>
  <c r="H1201" i="4" l="1"/>
  <c r="Z1200" i="4"/>
  <c r="H1202" i="4" l="1"/>
  <c r="Z1201" i="4"/>
  <c r="H1203" i="4" l="1"/>
  <c r="Z1202" i="4"/>
  <c r="H1204" i="4" l="1"/>
  <c r="Z1203" i="4"/>
  <c r="H1205" i="4" l="1"/>
  <c r="Z1204" i="4"/>
  <c r="H1206" i="4" l="1"/>
  <c r="Z1205" i="4"/>
  <c r="H1207" i="4" l="1"/>
  <c r="Z1206" i="4"/>
  <c r="H1208" i="4" l="1"/>
  <c r="Z1207" i="4"/>
  <c r="H1209" i="4" l="1"/>
  <c r="Z1208" i="4"/>
  <c r="H1210" i="4" l="1"/>
  <c r="Z1209" i="4"/>
  <c r="H1211" i="4" l="1"/>
  <c r="Z1210" i="4"/>
  <c r="H1212" i="4" l="1"/>
  <c r="Z1211" i="4"/>
  <c r="H1213" i="4" l="1"/>
  <c r="Z1212" i="4"/>
  <c r="H1214" i="4" l="1"/>
  <c r="Z1213" i="4"/>
  <c r="H1215" i="4" l="1"/>
  <c r="Z1214" i="4"/>
  <c r="H1216" i="4" l="1"/>
  <c r="Z1215" i="4"/>
  <c r="H1217" i="4" l="1"/>
  <c r="Z1216" i="4"/>
  <c r="H1218" i="4" l="1"/>
  <c r="Z1217" i="4"/>
  <c r="H1219" i="4" l="1"/>
  <c r="Z1218" i="4"/>
  <c r="H1220" i="4" l="1"/>
  <c r="Z1219" i="4"/>
  <c r="H1221" i="4" l="1"/>
  <c r="Z1220" i="4"/>
  <c r="H1222" i="4" l="1"/>
  <c r="Z1221" i="4"/>
  <c r="H1223" i="4" l="1"/>
  <c r="Z1222" i="4"/>
  <c r="H1224" i="4" l="1"/>
  <c r="Z1223" i="4"/>
  <c r="H1225" i="4" l="1"/>
  <c r="Z1224" i="4"/>
  <c r="H1226" i="4" l="1"/>
  <c r="Z1225" i="4"/>
  <c r="H1227" i="4" l="1"/>
  <c r="Z1226" i="4"/>
  <c r="H1228" i="4" l="1"/>
  <c r="Z1227" i="4"/>
  <c r="H1229" i="4" l="1"/>
  <c r="Z1228" i="4"/>
  <c r="H1230" i="4" l="1"/>
  <c r="Z1229" i="4"/>
  <c r="H1231" i="4" l="1"/>
  <c r="Z1230" i="4"/>
  <c r="H1232" i="4" l="1"/>
  <c r="Z1231" i="4"/>
  <c r="H1233" i="4" l="1"/>
  <c r="Z1232" i="4"/>
  <c r="H1234" i="4" l="1"/>
  <c r="Z1233" i="4"/>
  <c r="H1235" i="4" l="1"/>
  <c r="Z1234" i="4"/>
  <c r="H1236" i="4" l="1"/>
  <c r="Z1235" i="4"/>
  <c r="H1237" i="4" l="1"/>
  <c r="Z1236" i="4"/>
  <c r="H1238" i="4" l="1"/>
  <c r="Z1237" i="4"/>
  <c r="H1239" i="4" l="1"/>
  <c r="Z1238" i="4"/>
  <c r="H1240" i="4" l="1"/>
  <c r="Z1239" i="4"/>
  <c r="H1241" i="4" l="1"/>
  <c r="Z1240" i="4"/>
  <c r="H1242" i="4" l="1"/>
  <c r="Z1241" i="4"/>
  <c r="H1243" i="4" l="1"/>
  <c r="Z1242" i="4"/>
  <c r="H1244" i="4" l="1"/>
  <c r="Z1243" i="4"/>
  <c r="H1245" i="4" l="1"/>
  <c r="Z1244" i="4"/>
  <c r="H1246" i="4" l="1"/>
  <c r="Z1245" i="4"/>
  <c r="H1247" i="4" l="1"/>
  <c r="Z1246" i="4"/>
  <c r="H1248" i="4" l="1"/>
  <c r="Z1247" i="4"/>
  <c r="H1249" i="4" l="1"/>
  <c r="Z1248" i="4"/>
  <c r="H1250" i="4" l="1"/>
  <c r="Z1249" i="4"/>
  <c r="H1251" i="4" l="1"/>
  <c r="Z1250" i="4"/>
  <c r="H1252" i="4" l="1"/>
  <c r="Z1251" i="4"/>
  <c r="H1253" i="4" l="1"/>
  <c r="Z1252" i="4"/>
  <c r="H1254" i="4" l="1"/>
  <c r="Z1253" i="4"/>
  <c r="H1255" i="4" l="1"/>
  <c r="Z1254" i="4"/>
  <c r="H1256" i="4" l="1"/>
  <c r="Z1255" i="4"/>
  <c r="H1257" i="4" l="1"/>
  <c r="Z1256" i="4"/>
  <c r="H1258" i="4" l="1"/>
  <c r="Z1257" i="4"/>
  <c r="H1259" i="4" l="1"/>
  <c r="Z1258" i="4"/>
  <c r="H1260" i="4" l="1"/>
  <c r="Z1259" i="4"/>
  <c r="H1261" i="4" l="1"/>
  <c r="Z1260" i="4"/>
  <c r="H1262" i="4" l="1"/>
  <c r="Z1261" i="4"/>
  <c r="H1263" i="4" l="1"/>
  <c r="Z1262" i="4"/>
  <c r="H1264" i="4" l="1"/>
  <c r="Z1263" i="4"/>
  <c r="H1265" i="4" l="1"/>
  <c r="Z1264" i="4"/>
  <c r="H1266" i="4" l="1"/>
  <c r="Z1265" i="4"/>
  <c r="H1267" i="4" l="1"/>
  <c r="Z1266" i="4"/>
  <c r="H1268" i="4" l="1"/>
  <c r="Z1267" i="4"/>
  <c r="H1269" i="4" l="1"/>
  <c r="Z1268" i="4"/>
  <c r="H1270" i="4" l="1"/>
  <c r="Z1269" i="4"/>
  <c r="H1271" i="4" l="1"/>
  <c r="Z1270" i="4"/>
  <c r="H1272" i="4" l="1"/>
  <c r="Z1271" i="4"/>
  <c r="H1273" i="4" l="1"/>
  <c r="Z1272" i="4"/>
  <c r="H1274" i="4" l="1"/>
  <c r="Z1273" i="4"/>
  <c r="H1275" i="4" l="1"/>
  <c r="Z1274" i="4"/>
  <c r="H1276" i="4" l="1"/>
  <c r="Z1275" i="4"/>
  <c r="H1277" i="4" l="1"/>
  <c r="Z1276" i="4"/>
  <c r="H1278" i="4" l="1"/>
  <c r="Z1277" i="4"/>
  <c r="H1279" i="4" l="1"/>
  <c r="Z1278" i="4"/>
  <c r="H1280" i="4" l="1"/>
  <c r="Z1279" i="4"/>
  <c r="H1281" i="4" l="1"/>
  <c r="Z1280" i="4"/>
  <c r="H1282" i="4" l="1"/>
  <c r="Z1281" i="4"/>
  <c r="H1283" i="4" l="1"/>
  <c r="Z1282" i="4"/>
  <c r="H1284" i="4" l="1"/>
  <c r="Z1283" i="4"/>
  <c r="H1285" i="4" l="1"/>
  <c r="Z1284" i="4"/>
  <c r="H1286" i="4" l="1"/>
  <c r="Z1285" i="4"/>
  <c r="H1287" i="4" l="1"/>
  <c r="Z1286" i="4"/>
  <c r="H1288" i="4" l="1"/>
  <c r="Z1287" i="4"/>
  <c r="H1289" i="4" l="1"/>
  <c r="Z1288" i="4"/>
  <c r="H1290" i="4" l="1"/>
  <c r="Z1289" i="4"/>
  <c r="H1291" i="4" l="1"/>
  <c r="Z1290" i="4"/>
  <c r="H1292" i="4" l="1"/>
  <c r="Z1291" i="4"/>
  <c r="H1293" i="4" l="1"/>
  <c r="Z1292" i="4"/>
  <c r="H1294" i="4" l="1"/>
  <c r="Z1293" i="4"/>
  <c r="H1295" i="4" l="1"/>
  <c r="Z1294" i="4"/>
  <c r="H1296" i="4" l="1"/>
  <c r="Z1295" i="4"/>
  <c r="H1297" i="4" l="1"/>
  <c r="Z1296" i="4"/>
  <c r="H1298" i="4" l="1"/>
  <c r="Z1297" i="4"/>
  <c r="H1299" i="4" l="1"/>
  <c r="Z1298" i="4"/>
  <c r="H1300" i="4" l="1"/>
  <c r="Z1299" i="4"/>
  <c r="H1301" i="4" l="1"/>
  <c r="Z1300" i="4"/>
  <c r="H1302" i="4" l="1"/>
  <c r="Z1301" i="4"/>
  <c r="H1303" i="4" l="1"/>
  <c r="Z1302" i="4"/>
  <c r="H1304" i="4" l="1"/>
  <c r="Z1303" i="4"/>
  <c r="H1305" i="4" l="1"/>
  <c r="Z1304" i="4"/>
  <c r="H1306" i="4" l="1"/>
  <c r="Z1305" i="4"/>
  <c r="H1307" i="4" l="1"/>
  <c r="Z1306" i="4"/>
  <c r="H1308" i="4" l="1"/>
  <c r="Z1307" i="4"/>
  <c r="H1309" i="4" l="1"/>
  <c r="Z1308" i="4"/>
  <c r="H1310" i="4" l="1"/>
  <c r="Z1309" i="4"/>
  <c r="H1311" i="4" l="1"/>
  <c r="Z1310" i="4"/>
  <c r="H1312" i="4" l="1"/>
  <c r="Z1311" i="4"/>
  <c r="H1313" i="4" l="1"/>
  <c r="Z1312" i="4"/>
  <c r="H1314" i="4" l="1"/>
  <c r="Z1313" i="4"/>
  <c r="H1315" i="4" l="1"/>
  <c r="Z1314" i="4"/>
  <c r="H1316" i="4" l="1"/>
  <c r="Z1315" i="4"/>
  <c r="H1317" i="4" l="1"/>
  <c r="Z1316" i="4"/>
  <c r="H1318" i="4" l="1"/>
  <c r="Z1317" i="4"/>
  <c r="H1319" i="4" l="1"/>
  <c r="Z1318" i="4"/>
  <c r="H1320" i="4" l="1"/>
  <c r="Z1319" i="4"/>
  <c r="H1321" i="4" l="1"/>
  <c r="Z1320" i="4"/>
  <c r="H1322" i="4" l="1"/>
  <c r="Z1321" i="4"/>
  <c r="H1323" i="4" l="1"/>
  <c r="Z1322" i="4"/>
  <c r="H1324" i="4" l="1"/>
  <c r="Z1323" i="4"/>
  <c r="H1325" i="4" l="1"/>
  <c r="Z1324" i="4"/>
  <c r="H1326" i="4" l="1"/>
  <c r="Z1325" i="4"/>
  <c r="H1327" i="4" l="1"/>
  <c r="Z1326" i="4"/>
  <c r="H1328" i="4" l="1"/>
  <c r="Z1327" i="4"/>
  <c r="H1329" i="4" l="1"/>
  <c r="Z1328" i="4"/>
  <c r="H1330" i="4" l="1"/>
  <c r="Z1329" i="4"/>
  <c r="H1331" i="4" l="1"/>
  <c r="Z1330" i="4"/>
  <c r="H1332" i="4" l="1"/>
  <c r="Z1331" i="4"/>
  <c r="H1333" i="4" l="1"/>
  <c r="Z1332" i="4"/>
  <c r="H1334" i="4" l="1"/>
  <c r="Z1333" i="4"/>
  <c r="H1335" i="4" l="1"/>
  <c r="Z1334" i="4"/>
  <c r="H1336" i="4" l="1"/>
  <c r="Z1335" i="4"/>
  <c r="H1337" i="4" l="1"/>
  <c r="Z1336" i="4"/>
  <c r="H1338" i="4" l="1"/>
  <c r="Z1337" i="4"/>
  <c r="H1339" i="4" l="1"/>
  <c r="Z1338" i="4"/>
  <c r="H1340" i="4" l="1"/>
  <c r="Z1339" i="4"/>
  <c r="H1341" i="4" l="1"/>
  <c r="Z1340" i="4"/>
  <c r="H1342" i="4" l="1"/>
  <c r="Z1341" i="4"/>
  <c r="H1343" i="4" l="1"/>
  <c r="Z1342" i="4"/>
  <c r="H1344" i="4" l="1"/>
  <c r="Z1343" i="4"/>
  <c r="H1345" i="4" l="1"/>
  <c r="Z1344" i="4"/>
  <c r="H1346" i="4" l="1"/>
  <c r="Z1345" i="4"/>
  <c r="H1347" i="4" l="1"/>
  <c r="Z1346" i="4"/>
  <c r="H1348" i="4" l="1"/>
  <c r="Z1347" i="4"/>
  <c r="H1349" i="4" l="1"/>
  <c r="Z1348" i="4"/>
  <c r="H1350" i="4" l="1"/>
  <c r="Z1349" i="4"/>
  <c r="H1351" i="4" l="1"/>
  <c r="Z1350" i="4"/>
  <c r="H1352" i="4" l="1"/>
  <c r="Z1351" i="4"/>
  <c r="H1353" i="4" l="1"/>
  <c r="Z1352" i="4"/>
  <c r="H1354" i="4" l="1"/>
  <c r="Z1353" i="4"/>
  <c r="H1355" i="4" l="1"/>
  <c r="Z1354" i="4"/>
  <c r="H1356" i="4" l="1"/>
  <c r="Z1355" i="4"/>
  <c r="H1357" i="4" l="1"/>
  <c r="Z1356" i="4"/>
  <c r="H1358" i="4" l="1"/>
  <c r="Z1357" i="4"/>
  <c r="H1359" i="4" l="1"/>
  <c r="Z1358" i="4"/>
  <c r="H1360" i="4" l="1"/>
  <c r="Z1359" i="4"/>
  <c r="H1361" i="4" l="1"/>
  <c r="Z1360" i="4"/>
  <c r="H1362" i="4" l="1"/>
  <c r="Z1361" i="4"/>
  <c r="H1363" i="4" l="1"/>
  <c r="Z1362" i="4"/>
  <c r="H1364" i="4" l="1"/>
  <c r="Z1363" i="4"/>
  <c r="H1365" i="4" l="1"/>
  <c r="Z1364" i="4"/>
  <c r="H1366" i="4" l="1"/>
  <c r="Z1365" i="4"/>
  <c r="H1367" i="4" l="1"/>
  <c r="Z1366" i="4"/>
  <c r="H1368" i="4" l="1"/>
  <c r="Z1367" i="4"/>
  <c r="H1369" i="4" l="1"/>
  <c r="Z1368" i="4"/>
  <c r="H1370" i="4" l="1"/>
  <c r="Z1369" i="4"/>
  <c r="H1371" i="4" l="1"/>
  <c r="Z1370" i="4"/>
  <c r="H1372" i="4" l="1"/>
  <c r="Z1371" i="4"/>
  <c r="H1373" i="4" l="1"/>
  <c r="Z1372" i="4"/>
  <c r="H1374" i="4" l="1"/>
  <c r="Z1373" i="4"/>
  <c r="H1375" i="4" l="1"/>
  <c r="Z1374" i="4"/>
  <c r="H1376" i="4" l="1"/>
  <c r="Z1375" i="4"/>
  <c r="H1377" i="4" l="1"/>
  <c r="Z1376" i="4"/>
  <c r="H1378" i="4" l="1"/>
  <c r="Z1377" i="4"/>
  <c r="H1379" i="4" l="1"/>
  <c r="Z1378" i="4"/>
  <c r="H1380" i="4" l="1"/>
  <c r="Z1379" i="4"/>
  <c r="H1381" i="4" l="1"/>
  <c r="Z1380" i="4"/>
  <c r="H1382" i="4" l="1"/>
  <c r="Z1381" i="4"/>
  <c r="H1383" i="4" l="1"/>
  <c r="Z1382" i="4"/>
  <c r="H1384" i="4" l="1"/>
  <c r="Z1383" i="4"/>
  <c r="H1385" i="4" l="1"/>
  <c r="Z1384" i="4"/>
  <c r="H1386" i="4" l="1"/>
  <c r="Z1385" i="4"/>
  <c r="H1387" i="4" l="1"/>
  <c r="Z1386" i="4"/>
  <c r="H1388" i="4" l="1"/>
  <c r="Z1387" i="4"/>
  <c r="H1389" i="4" l="1"/>
  <c r="Z1388" i="4"/>
  <c r="H1390" i="4" l="1"/>
  <c r="Z1389" i="4"/>
  <c r="H1391" i="4" l="1"/>
  <c r="Z1390" i="4"/>
  <c r="H1392" i="4" l="1"/>
  <c r="Z1391" i="4"/>
  <c r="H1393" i="4" l="1"/>
  <c r="Z1392" i="4"/>
  <c r="H1394" i="4" l="1"/>
  <c r="Z1393" i="4"/>
  <c r="H1395" i="4" l="1"/>
  <c r="Z1394" i="4"/>
  <c r="H1396" i="4" l="1"/>
  <c r="Z1395" i="4"/>
  <c r="H1397" i="4" l="1"/>
  <c r="Z1396" i="4"/>
  <c r="H1398" i="4" l="1"/>
  <c r="Z1397" i="4"/>
  <c r="H1399" i="4" l="1"/>
  <c r="Z1398" i="4"/>
  <c r="H1400" i="4" l="1"/>
  <c r="Z1399" i="4"/>
  <c r="H1401" i="4" l="1"/>
  <c r="Z1400" i="4"/>
  <c r="H1402" i="4" l="1"/>
  <c r="Z1401" i="4"/>
  <c r="H1403" i="4" l="1"/>
  <c r="Z1402" i="4"/>
  <c r="H1404" i="4" l="1"/>
  <c r="Z1403" i="4"/>
  <c r="H1405" i="4" l="1"/>
  <c r="Z1404" i="4"/>
  <c r="H1406" i="4" l="1"/>
  <c r="Z1405" i="4"/>
  <c r="H1407" i="4" l="1"/>
  <c r="Z1406" i="4"/>
  <c r="H1408" i="4" l="1"/>
  <c r="Z1407" i="4"/>
  <c r="H1409" i="4" l="1"/>
  <c r="Z1408" i="4"/>
  <c r="H1410" i="4" l="1"/>
  <c r="Z1409" i="4"/>
  <c r="H1411" i="4" l="1"/>
  <c r="Z1410" i="4"/>
  <c r="H1412" i="4" l="1"/>
  <c r="Z1411" i="4"/>
  <c r="H1413" i="4" l="1"/>
  <c r="Z1412" i="4"/>
  <c r="H1414" i="4" l="1"/>
  <c r="Z1413" i="4"/>
  <c r="H1415" i="4" l="1"/>
  <c r="Z1414" i="4"/>
  <c r="H1416" i="4" l="1"/>
  <c r="Z1415" i="4"/>
  <c r="H1417" i="4" l="1"/>
  <c r="Z1416" i="4"/>
  <c r="H1418" i="4" l="1"/>
  <c r="Z1417" i="4"/>
  <c r="H1419" i="4" l="1"/>
  <c r="Z1418" i="4"/>
  <c r="H1420" i="4" l="1"/>
  <c r="Z1419" i="4"/>
  <c r="H1421" i="4" l="1"/>
  <c r="Z1420" i="4"/>
  <c r="H1422" i="4" l="1"/>
  <c r="Z1421" i="4"/>
  <c r="H1423" i="4" l="1"/>
  <c r="Z1422" i="4"/>
  <c r="H1424" i="4" l="1"/>
  <c r="Z1423" i="4"/>
  <c r="H1425" i="4" l="1"/>
  <c r="Z1424" i="4"/>
  <c r="H1426" i="4" l="1"/>
  <c r="Z1425" i="4"/>
  <c r="H1427" i="4" l="1"/>
  <c r="Z1426" i="4"/>
  <c r="H1428" i="4" l="1"/>
  <c r="Z1427" i="4"/>
  <c r="H1429" i="4" l="1"/>
  <c r="Z1428" i="4"/>
  <c r="H1430" i="4" l="1"/>
  <c r="Z1429" i="4"/>
  <c r="H1431" i="4" l="1"/>
  <c r="Z1430" i="4"/>
  <c r="H1432" i="4" l="1"/>
  <c r="Z1431" i="4"/>
  <c r="H1433" i="4" l="1"/>
  <c r="Z1432" i="4"/>
  <c r="H1434" i="4" l="1"/>
  <c r="Z1433" i="4"/>
  <c r="H1435" i="4" l="1"/>
  <c r="Z1434" i="4"/>
  <c r="H1436" i="4" l="1"/>
  <c r="Z1435" i="4"/>
  <c r="H1437" i="4" l="1"/>
  <c r="Z1436" i="4"/>
  <c r="H1438" i="4" l="1"/>
  <c r="Z1437" i="4"/>
  <c r="H1439" i="4" l="1"/>
  <c r="Z1438" i="4"/>
  <c r="H1440" i="4" l="1"/>
  <c r="Z1439" i="4"/>
  <c r="H1441" i="4" l="1"/>
  <c r="Z1440" i="4"/>
  <c r="H1442" i="4" l="1"/>
  <c r="Z1441" i="4"/>
  <c r="H1443" i="4" l="1"/>
  <c r="Z1442" i="4"/>
  <c r="H1444" i="4" l="1"/>
  <c r="Z1443" i="4"/>
  <c r="H1445" i="4" l="1"/>
  <c r="Z1444" i="4"/>
  <c r="H1446" i="4" l="1"/>
  <c r="Z1445" i="4"/>
  <c r="H1447" i="4" l="1"/>
  <c r="Z1446" i="4"/>
  <c r="H1448" i="4" l="1"/>
  <c r="Z1447" i="4"/>
  <c r="H1449" i="4" l="1"/>
  <c r="Z1448" i="4"/>
  <c r="H1450" i="4" l="1"/>
  <c r="Z1449" i="4"/>
  <c r="H1451" i="4" l="1"/>
  <c r="Z1450" i="4"/>
  <c r="H1452" i="4" l="1"/>
  <c r="Z1451" i="4"/>
  <c r="H1453" i="4" l="1"/>
  <c r="Z1452" i="4"/>
  <c r="H1454" i="4" l="1"/>
  <c r="Z1453" i="4"/>
  <c r="H1455" i="4" l="1"/>
  <c r="Z1454" i="4"/>
  <c r="H1456" i="4" l="1"/>
  <c r="Z1455" i="4"/>
  <c r="H1457" i="4" l="1"/>
  <c r="Z1456" i="4"/>
  <c r="H1458" i="4" l="1"/>
  <c r="Z1457" i="4"/>
  <c r="H1459" i="4" l="1"/>
  <c r="Z1458" i="4"/>
  <c r="H1460" i="4" l="1"/>
  <c r="Z1459" i="4"/>
  <c r="H1461" i="4" l="1"/>
  <c r="Z1460" i="4"/>
  <c r="H1462" i="4" l="1"/>
  <c r="Z1461" i="4"/>
  <c r="H1463" i="4" l="1"/>
  <c r="Z1462" i="4"/>
  <c r="H1464" i="4" l="1"/>
  <c r="Z1463" i="4"/>
  <c r="H1465" i="4" l="1"/>
  <c r="Z1464" i="4"/>
  <c r="H1466" i="4" l="1"/>
  <c r="Z1465" i="4"/>
  <c r="H1467" i="4" l="1"/>
  <c r="Z1466" i="4"/>
  <c r="H1468" i="4" l="1"/>
  <c r="Z1467" i="4"/>
  <c r="H1469" i="4" l="1"/>
  <c r="Z1468" i="4"/>
  <c r="H1470" i="4" l="1"/>
  <c r="Z1469" i="4"/>
  <c r="H1471" i="4" l="1"/>
  <c r="Z1470" i="4"/>
  <c r="H1472" i="4" l="1"/>
  <c r="Z1471" i="4"/>
  <c r="H1473" i="4" l="1"/>
  <c r="Z1472" i="4"/>
  <c r="H1474" i="4" l="1"/>
  <c r="Z1473" i="4"/>
  <c r="H1475" i="4" l="1"/>
  <c r="Z1474" i="4"/>
  <c r="H1476" i="4" l="1"/>
  <c r="Z1475" i="4"/>
  <c r="H1477" i="4" l="1"/>
  <c r="Z1476" i="4"/>
  <c r="H1478" i="4" l="1"/>
  <c r="Z1477" i="4"/>
  <c r="H1479" i="4" l="1"/>
  <c r="Z1478" i="4"/>
  <c r="H1480" i="4" l="1"/>
  <c r="Z1479" i="4"/>
  <c r="H1481" i="4" l="1"/>
  <c r="Z1480" i="4"/>
  <c r="H1482" i="4" l="1"/>
  <c r="Z1481" i="4"/>
  <c r="H1483" i="4" l="1"/>
  <c r="Z1482" i="4"/>
  <c r="H1484" i="4" l="1"/>
  <c r="Z1483" i="4"/>
  <c r="H1485" i="4" l="1"/>
  <c r="Z1484" i="4"/>
  <c r="H1486" i="4" l="1"/>
  <c r="Z1485" i="4"/>
  <c r="H1487" i="4" l="1"/>
  <c r="Z1486" i="4"/>
  <c r="H1488" i="4" l="1"/>
  <c r="Z1487" i="4"/>
  <c r="H1489" i="4" l="1"/>
  <c r="Z1488" i="4"/>
  <c r="H1490" i="4" l="1"/>
  <c r="Z1489" i="4"/>
  <c r="H1491" i="4" l="1"/>
  <c r="Z1490" i="4"/>
  <c r="H1492" i="4" l="1"/>
  <c r="Z1491" i="4"/>
  <c r="H1493" i="4" l="1"/>
  <c r="Z1492" i="4"/>
  <c r="H1494" i="4" l="1"/>
  <c r="Z1493" i="4"/>
  <c r="H1495" i="4" l="1"/>
  <c r="Z1494" i="4"/>
  <c r="H1496" i="4" l="1"/>
  <c r="Z1495" i="4"/>
  <c r="H1497" i="4" l="1"/>
  <c r="Z1496" i="4"/>
  <c r="H1498" i="4" l="1"/>
  <c r="Z1497" i="4"/>
  <c r="H1499" i="4" l="1"/>
  <c r="Z1498" i="4"/>
  <c r="H1500" i="4" l="1"/>
  <c r="Z1499" i="4"/>
  <c r="H1501" i="4" l="1"/>
  <c r="Z1500" i="4"/>
  <c r="H1502" i="4" l="1"/>
  <c r="Z1501" i="4"/>
  <c r="H1503" i="4" l="1"/>
  <c r="Z1502" i="4"/>
  <c r="H1504" i="4" l="1"/>
  <c r="Z1503" i="4"/>
  <c r="H1505" i="4" l="1"/>
  <c r="Z1504" i="4"/>
  <c r="H1506" i="4" l="1"/>
  <c r="Z1505" i="4"/>
  <c r="H1507" i="4" l="1"/>
  <c r="Z1506" i="4"/>
  <c r="H1508" i="4" l="1"/>
  <c r="Z1507" i="4"/>
  <c r="H1509" i="4" l="1"/>
  <c r="Z1508" i="4"/>
  <c r="H1510" i="4" l="1"/>
  <c r="Z1509" i="4"/>
  <c r="H1511" i="4" l="1"/>
  <c r="Z1510" i="4"/>
  <c r="H1512" i="4" l="1"/>
  <c r="Z1511" i="4"/>
  <c r="H1513" i="4" l="1"/>
  <c r="Z1512" i="4"/>
  <c r="H1514" i="4" l="1"/>
  <c r="Z1513" i="4"/>
  <c r="H1515" i="4" l="1"/>
  <c r="Z1514" i="4"/>
  <c r="H1516" i="4" l="1"/>
  <c r="Z1515" i="4"/>
  <c r="H1517" i="4" l="1"/>
  <c r="Z1516" i="4"/>
  <c r="H1518" i="4" l="1"/>
  <c r="Z1517" i="4"/>
  <c r="H1519" i="4" l="1"/>
  <c r="Z1518" i="4"/>
  <c r="H1520" i="4" l="1"/>
  <c r="Z1519" i="4"/>
  <c r="H1521" i="4" l="1"/>
  <c r="Z1520" i="4"/>
  <c r="H1522" i="4" l="1"/>
  <c r="Z1521" i="4"/>
  <c r="H1523" i="4" l="1"/>
  <c r="Z1522" i="4"/>
  <c r="H1524" i="4" l="1"/>
  <c r="Z1523" i="4"/>
  <c r="H1525" i="4" l="1"/>
  <c r="Z1524" i="4"/>
  <c r="H1526" i="4" l="1"/>
  <c r="Z1525" i="4"/>
  <c r="H1527" i="4" l="1"/>
  <c r="Z1526" i="4"/>
  <c r="H1528" i="4" l="1"/>
  <c r="Z1527" i="4"/>
  <c r="H1529" i="4" l="1"/>
  <c r="Z1528" i="4"/>
  <c r="H1530" i="4" l="1"/>
  <c r="Z1529" i="4"/>
  <c r="H1531" i="4" l="1"/>
  <c r="Z1530" i="4"/>
  <c r="H1532" i="4" l="1"/>
  <c r="Z1531" i="4"/>
  <c r="H1533" i="4" l="1"/>
  <c r="Z1532" i="4"/>
  <c r="H1534" i="4" l="1"/>
  <c r="Z1533" i="4"/>
  <c r="H1535" i="4" l="1"/>
  <c r="Z1534" i="4"/>
  <c r="H1536" i="4" l="1"/>
  <c r="Z1535" i="4"/>
  <c r="H1537" i="4" l="1"/>
  <c r="Z1536" i="4"/>
  <c r="H1538" i="4" l="1"/>
  <c r="Z1537" i="4"/>
  <c r="H1539" i="4" l="1"/>
  <c r="Z1538" i="4"/>
  <c r="H1540" i="4" l="1"/>
  <c r="Z1539" i="4"/>
  <c r="H1541" i="4" l="1"/>
  <c r="Z1540" i="4"/>
  <c r="H1542" i="4" l="1"/>
  <c r="Z1541" i="4"/>
  <c r="H1543" i="4" l="1"/>
  <c r="Z1542" i="4"/>
  <c r="H1544" i="4" l="1"/>
  <c r="Z1543" i="4"/>
  <c r="H1545" i="4" l="1"/>
  <c r="Z1544" i="4"/>
  <c r="H1546" i="4" l="1"/>
  <c r="Z1545" i="4"/>
  <c r="H1547" i="4" l="1"/>
  <c r="Z1546" i="4"/>
  <c r="H1548" i="4" l="1"/>
  <c r="Z1547" i="4"/>
  <c r="H1549" i="4" l="1"/>
  <c r="Z1548" i="4"/>
  <c r="H1550" i="4" l="1"/>
  <c r="Z1549" i="4"/>
  <c r="H1551" i="4" l="1"/>
  <c r="Z1550" i="4"/>
  <c r="H1552" i="4" l="1"/>
  <c r="Z1551" i="4"/>
  <c r="H1553" i="4" l="1"/>
  <c r="Z1552" i="4"/>
  <c r="H1554" i="4" l="1"/>
  <c r="Z1553" i="4"/>
  <c r="H1555" i="4" l="1"/>
  <c r="Z1554" i="4"/>
  <c r="H1556" i="4" l="1"/>
  <c r="Z1555" i="4"/>
  <c r="H1557" i="4" l="1"/>
  <c r="Z1556" i="4"/>
  <c r="H1558" i="4" l="1"/>
  <c r="Z1557" i="4"/>
  <c r="H1559" i="4" l="1"/>
  <c r="Z1558" i="4"/>
  <c r="H1560" i="4" l="1"/>
  <c r="Z1559" i="4"/>
  <c r="H1561" i="4" l="1"/>
  <c r="Z1560" i="4"/>
  <c r="H1562" i="4" l="1"/>
  <c r="Z1561" i="4"/>
  <c r="H1563" i="4" l="1"/>
  <c r="Z1562" i="4"/>
  <c r="H1564" i="4" l="1"/>
  <c r="Z1563" i="4"/>
  <c r="H1565" i="4" l="1"/>
  <c r="Z1564" i="4"/>
  <c r="H1566" i="4" l="1"/>
  <c r="Z1565" i="4"/>
  <c r="H1567" i="4" l="1"/>
  <c r="Z1566" i="4"/>
  <c r="H1568" i="4" l="1"/>
  <c r="Z1567" i="4"/>
  <c r="H1569" i="4" l="1"/>
  <c r="Z1568" i="4"/>
  <c r="H1570" i="4" l="1"/>
  <c r="Z1569" i="4"/>
  <c r="H1571" i="4" l="1"/>
  <c r="Z1570" i="4"/>
  <c r="H1572" i="4" l="1"/>
  <c r="Z1571" i="4"/>
  <c r="H1573" i="4" l="1"/>
  <c r="Z1572" i="4"/>
  <c r="H1574" i="4" l="1"/>
  <c r="Z1573" i="4"/>
  <c r="H1575" i="4" l="1"/>
  <c r="Z1574" i="4"/>
  <c r="H1576" i="4" l="1"/>
  <c r="Z1575" i="4"/>
  <c r="H1577" i="4" l="1"/>
  <c r="Z1576" i="4"/>
  <c r="H1578" i="4" l="1"/>
  <c r="Z1577" i="4"/>
  <c r="H1579" i="4" l="1"/>
  <c r="Z1578" i="4"/>
  <c r="H1580" i="4" l="1"/>
  <c r="Z1579" i="4"/>
  <c r="H1581" i="4" l="1"/>
  <c r="Z1580" i="4"/>
  <c r="H1582" i="4" l="1"/>
  <c r="Z1581" i="4"/>
  <c r="H1583" i="4" l="1"/>
  <c r="Z1582" i="4"/>
  <c r="H1584" i="4" l="1"/>
  <c r="Z1583" i="4"/>
  <c r="H1585" i="4" l="1"/>
  <c r="Z1584" i="4"/>
  <c r="H1586" i="4" l="1"/>
  <c r="Z1585" i="4"/>
  <c r="H1587" i="4" l="1"/>
  <c r="Z1586" i="4"/>
  <c r="H1588" i="4" l="1"/>
  <c r="Z1587" i="4"/>
  <c r="H1589" i="4" l="1"/>
  <c r="Z1588" i="4"/>
  <c r="H1590" i="4" l="1"/>
  <c r="Z1589" i="4"/>
  <c r="H1591" i="4" l="1"/>
  <c r="Z1590" i="4"/>
  <c r="H1592" i="4" l="1"/>
  <c r="Z1591" i="4"/>
  <c r="H1593" i="4" l="1"/>
  <c r="Z1592" i="4"/>
  <c r="H1594" i="4" l="1"/>
  <c r="Z1593" i="4"/>
  <c r="H1595" i="4" l="1"/>
  <c r="Z1594" i="4"/>
  <c r="H1596" i="4" l="1"/>
  <c r="Z1595" i="4"/>
  <c r="H1597" i="4" l="1"/>
  <c r="Z1596" i="4"/>
  <c r="H1598" i="4" l="1"/>
  <c r="Z1597" i="4"/>
  <c r="H1599" i="4" l="1"/>
  <c r="Z1598" i="4"/>
  <c r="H1600" i="4" l="1"/>
  <c r="Z1599" i="4"/>
  <c r="H1601" i="4" l="1"/>
  <c r="Z1600" i="4"/>
  <c r="H1602" i="4" l="1"/>
  <c r="Z1601" i="4"/>
  <c r="H1603" i="4" l="1"/>
  <c r="Z1602" i="4"/>
  <c r="H1604" i="4" l="1"/>
  <c r="Z1603" i="4"/>
  <c r="H1605" i="4" l="1"/>
  <c r="Z1604" i="4"/>
  <c r="H1606" i="4" l="1"/>
  <c r="Z1605" i="4"/>
  <c r="H1607" i="4" l="1"/>
  <c r="Z1606" i="4"/>
  <c r="H1608" i="4" l="1"/>
  <c r="Z1607" i="4"/>
  <c r="H1609" i="4" l="1"/>
  <c r="Z1608" i="4"/>
  <c r="H1610" i="4" l="1"/>
  <c r="Z1609" i="4"/>
  <c r="H1611" i="4" l="1"/>
  <c r="Z1610" i="4"/>
  <c r="H1612" i="4" l="1"/>
  <c r="Z1611" i="4"/>
  <c r="H1613" i="4" l="1"/>
  <c r="Z1612" i="4"/>
  <c r="H1614" i="4" l="1"/>
  <c r="Z1613" i="4"/>
  <c r="H1615" i="4" l="1"/>
  <c r="Z1614" i="4"/>
  <c r="H1616" i="4" l="1"/>
  <c r="Z1615" i="4"/>
  <c r="H1617" i="4" l="1"/>
  <c r="Z1616" i="4"/>
  <c r="H1618" i="4" l="1"/>
  <c r="Z1617" i="4"/>
  <c r="H1619" i="4" l="1"/>
  <c r="Z1618" i="4"/>
  <c r="H1620" i="4" l="1"/>
  <c r="Z1619" i="4"/>
  <c r="H1621" i="4" l="1"/>
  <c r="Z1620" i="4"/>
  <c r="H1622" i="4" l="1"/>
  <c r="Z1621" i="4"/>
  <c r="H1623" i="4" l="1"/>
  <c r="Z1622" i="4"/>
  <c r="H1624" i="4" l="1"/>
  <c r="Z1623" i="4"/>
  <c r="H1625" i="4" l="1"/>
  <c r="Z1624" i="4"/>
  <c r="H1626" i="4" l="1"/>
  <c r="Z1625" i="4"/>
  <c r="H1627" i="4" l="1"/>
  <c r="Z1626" i="4"/>
  <c r="H1628" i="4" l="1"/>
  <c r="Z1627" i="4"/>
  <c r="H1629" i="4" l="1"/>
  <c r="Z1628" i="4"/>
  <c r="H1630" i="4" l="1"/>
  <c r="Z1629" i="4"/>
  <c r="H1631" i="4" l="1"/>
  <c r="Z1630" i="4"/>
  <c r="H1632" i="4" l="1"/>
  <c r="Z1631" i="4"/>
  <c r="H1633" i="4" l="1"/>
  <c r="Z1632" i="4"/>
  <c r="H1634" i="4" l="1"/>
  <c r="Z1633" i="4"/>
  <c r="H1635" i="4" l="1"/>
  <c r="Z1634" i="4"/>
  <c r="H1636" i="4" l="1"/>
  <c r="Z1635" i="4"/>
  <c r="H1637" i="4" l="1"/>
  <c r="Z1636" i="4"/>
  <c r="H1638" i="4" l="1"/>
  <c r="Z1637" i="4"/>
  <c r="H1639" i="4" l="1"/>
  <c r="Z1638" i="4"/>
  <c r="H1640" i="4" l="1"/>
  <c r="Z1639" i="4"/>
  <c r="H1641" i="4" l="1"/>
  <c r="Z1640" i="4"/>
  <c r="H1642" i="4" l="1"/>
  <c r="Z1641" i="4"/>
  <c r="H1643" i="4" l="1"/>
  <c r="Z1642" i="4"/>
  <c r="H1644" i="4" l="1"/>
  <c r="Z1643" i="4"/>
  <c r="H1645" i="4" l="1"/>
  <c r="Z1644" i="4"/>
  <c r="H1646" i="4" l="1"/>
  <c r="Z1645" i="4"/>
  <c r="H1647" i="4" l="1"/>
  <c r="Z1646" i="4"/>
  <c r="H1648" i="4" l="1"/>
  <c r="Z1647" i="4"/>
  <c r="H1649" i="4" l="1"/>
  <c r="Z1648" i="4"/>
  <c r="H1650" i="4" l="1"/>
  <c r="Z1649" i="4"/>
  <c r="H1651" i="4" l="1"/>
  <c r="Z1650" i="4"/>
  <c r="H1652" i="4" l="1"/>
  <c r="Z1651" i="4"/>
  <c r="H1653" i="4" l="1"/>
  <c r="Z1652" i="4"/>
  <c r="H1654" i="4" l="1"/>
  <c r="Z1653" i="4"/>
  <c r="H1655" i="4" l="1"/>
  <c r="Z1654" i="4"/>
  <c r="H1656" i="4" l="1"/>
  <c r="Z1655" i="4"/>
  <c r="H1657" i="4" l="1"/>
  <c r="Z1656" i="4"/>
  <c r="H1658" i="4" l="1"/>
  <c r="Z1657" i="4"/>
  <c r="H1659" i="4" l="1"/>
  <c r="Z1658" i="4"/>
  <c r="H1660" i="4" l="1"/>
  <c r="Z1659" i="4"/>
  <c r="H1661" i="4" l="1"/>
  <c r="Z1660" i="4"/>
  <c r="H1662" i="4" l="1"/>
  <c r="Z1661" i="4"/>
  <c r="H1663" i="4" l="1"/>
  <c r="Z1662" i="4"/>
  <c r="H1664" i="4" l="1"/>
  <c r="Z1663" i="4"/>
  <c r="H1665" i="4" l="1"/>
  <c r="Z1664" i="4"/>
  <c r="H1666" i="4" l="1"/>
  <c r="Z1665" i="4"/>
  <c r="H1667" i="4" l="1"/>
  <c r="Z1666" i="4"/>
  <c r="H1668" i="4" l="1"/>
  <c r="Z1667" i="4"/>
  <c r="H1669" i="4" l="1"/>
  <c r="Z1668" i="4"/>
  <c r="H1670" i="4" l="1"/>
  <c r="Z1669" i="4"/>
  <c r="H1671" i="4" l="1"/>
  <c r="Z1670" i="4"/>
  <c r="H1672" i="4" l="1"/>
  <c r="Z1671" i="4"/>
  <c r="H1673" i="4" l="1"/>
  <c r="Z1672" i="4"/>
  <c r="H1674" i="4" l="1"/>
  <c r="Z1673" i="4"/>
  <c r="H1675" i="4" l="1"/>
  <c r="Z1674" i="4"/>
  <c r="H1676" i="4" l="1"/>
  <c r="Z1675" i="4"/>
  <c r="H1677" i="4" l="1"/>
  <c r="Z1676" i="4"/>
  <c r="H1678" i="4" l="1"/>
  <c r="Z1677" i="4"/>
  <c r="H1679" i="4" l="1"/>
  <c r="Z1678" i="4"/>
  <c r="H1680" i="4" l="1"/>
  <c r="Z1679" i="4"/>
  <c r="H1681" i="4" l="1"/>
  <c r="Z1680" i="4"/>
  <c r="H1682" i="4" l="1"/>
  <c r="Z1681" i="4"/>
  <c r="H1683" i="4" l="1"/>
  <c r="Z1682" i="4"/>
  <c r="H1684" i="4" l="1"/>
  <c r="Z1683" i="4"/>
  <c r="H1685" i="4" l="1"/>
  <c r="Z1684" i="4"/>
  <c r="H1686" i="4" l="1"/>
  <c r="Z1685" i="4"/>
  <c r="H1687" i="4" l="1"/>
  <c r="Z1686" i="4"/>
  <c r="H1688" i="4" l="1"/>
  <c r="Z1687" i="4"/>
  <c r="H1689" i="4" l="1"/>
  <c r="Z1688" i="4"/>
  <c r="H1690" i="4" l="1"/>
  <c r="Z1689" i="4"/>
  <c r="H1691" i="4" l="1"/>
  <c r="Z1690" i="4"/>
  <c r="H1692" i="4" l="1"/>
  <c r="Z1691" i="4"/>
  <c r="H1693" i="4" l="1"/>
  <c r="Z1692" i="4"/>
  <c r="H1694" i="4" l="1"/>
  <c r="Z1693" i="4"/>
  <c r="H1695" i="4" l="1"/>
  <c r="Z1694" i="4"/>
  <c r="H1696" i="4" l="1"/>
  <c r="Z1695" i="4"/>
  <c r="H1697" i="4" l="1"/>
  <c r="Z1696" i="4"/>
  <c r="H1698" i="4" l="1"/>
  <c r="Z1697" i="4"/>
  <c r="H1699" i="4" l="1"/>
  <c r="Z1698" i="4"/>
  <c r="H1700" i="4" l="1"/>
  <c r="Z1699" i="4"/>
  <c r="H1701" i="4" l="1"/>
  <c r="Z1700" i="4"/>
  <c r="H1702" i="4" l="1"/>
  <c r="Z1701" i="4"/>
  <c r="H1703" i="4" l="1"/>
  <c r="Z1702" i="4"/>
  <c r="H1704" i="4" l="1"/>
  <c r="Z1703" i="4"/>
  <c r="H1705" i="4" l="1"/>
  <c r="Z1704" i="4"/>
  <c r="H1706" i="4" l="1"/>
  <c r="Z1705" i="4"/>
  <c r="H1707" i="4" l="1"/>
  <c r="Z1706" i="4"/>
  <c r="H1708" i="4" l="1"/>
  <c r="Z1707" i="4"/>
  <c r="H1709" i="4" l="1"/>
  <c r="Z1708" i="4"/>
  <c r="H1710" i="4" l="1"/>
  <c r="Z1709" i="4"/>
  <c r="H1711" i="4" l="1"/>
  <c r="Z1710" i="4"/>
  <c r="H1712" i="4" l="1"/>
  <c r="Z1711" i="4"/>
  <c r="H1713" i="4" l="1"/>
  <c r="Z1712" i="4"/>
  <c r="H1714" i="4" l="1"/>
  <c r="Z1713" i="4"/>
  <c r="H1715" i="4" l="1"/>
  <c r="Z1714" i="4"/>
  <c r="H1716" i="4" l="1"/>
  <c r="Z1715" i="4"/>
  <c r="H1717" i="4" l="1"/>
  <c r="Z1716" i="4"/>
  <c r="H1718" i="4" l="1"/>
  <c r="Z1717" i="4"/>
  <c r="H1719" i="4" l="1"/>
  <c r="Z1718" i="4"/>
  <c r="H1720" i="4" l="1"/>
  <c r="Z1719" i="4"/>
  <c r="H1721" i="4" l="1"/>
  <c r="Z1720" i="4"/>
  <c r="H1722" i="4" l="1"/>
  <c r="Z1721" i="4"/>
  <c r="H1723" i="4" l="1"/>
  <c r="Z1722" i="4"/>
  <c r="H1724" i="4" l="1"/>
  <c r="Z1723" i="4"/>
  <c r="H1725" i="4" l="1"/>
  <c r="Z1724" i="4"/>
  <c r="H1726" i="4" l="1"/>
  <c r="Z1725" i="4"/>
  <c r="H1727" i="4" l="1"/>
  <c r="Z1726" i="4"/>
  <c r="H1728" i="4" l="1"/>
  <c r="Z1727" i="4"/>
  <c r="H1729" i="4" l="1"/>
  <c r="Z1728" i="4"/>
  <c r="H1730" i="4" l="1"/>
  <c r="Z1729" i="4"/>
  <c r="H1731" i="4" l="1"/>
  <c r="Z1730" i="4"/>
  <c r="H1732" i="4" l="1"/>
  <c r="Z1731" i="4"/>
  <c r="H1733" i="4" l="1"/>
  <c r="Z1732" i="4"/>
  <c r="H1734" i="4" l="1"/>
  <c r="Z1733" i="4"/>
  <c r="H1735" i="4" l="1"/>
  <c r="Z1734" i="4"/>
  <c r="H1736" i="4" l="1"/>
  <c r="Z1735" i="4"/>
  <c r="H1737" i="4" l="1"/>
  <c r="Z1736" i="4"/>
  <c r="H1738" i="4" l="1"/>
  <c r="Z1737" i="4"/>
  <c r="H1739" i="4" l="1"/>
  <c r="Z1738" i="4"/>
  <c r="H1740" i="4" l="1"/>
  <c r="Z1739" i="4"/>
  <c r="H1741" i="4" l="1"/>
  <c r="Z1740" i="4"/>
  <c r="H1742" i="4" l="1"/>
  <c r="Z1741" i="4"/>
  <c r="H1743" i="4" l="1"/>
  <c r="Z1742" i="4"/>
  <c r="H1744" i="4" l="1"/>
  <c r="Z1743" i="4"/>
  <c r="H1745" i="4" l="1"/>
  <c r="Z1744" i="4"/>
  <c r="H1746" i="4" l="1"/>
  <c r="Z1745" i="4"/>
  <c r="H1747" i="4" l="1"/>
  <c r="Z1746" i="4"/>
  <c r="H1748" i="4" l="1"/>
  <c r="Z1747" i="4"/>
  <c r="H1749" i="4" l="1"/>
  <c r="Z1748" i="4"/>
  <c r="H1750" i="4" l="1"/>
  <c r="Z1749" i="4"/>
  <c r="H1751" i="4" l="1"/>
  <c r="Z1750" i="4"/>
  <c r="H1752" i="4" l="1"/>
  <c r="Z1751" i="4"/>
  <c r="H1753" i="4" l="1"/>
  <c r="Z1752" i="4"/>
  <c r="H1754" i="4" l="1"/>
  <c r="Z1753" i="4"/>
  <c r="H1755" i="4" l="1"/>
  <c r="Z1754" i="4"/>
  <c r="H1756" i="4" l="1"/>
  <c r="Z1755" i="4"/>
  <c r="H1757" i="4" l="1"/>
  <c r="Z1756" i="4"/>
  <c r="H1758" i="4" l="1"/>
  <c r="Z1757" i="4"/>
  <c r="H1759" i="4" l="1"/>
  <c r="Z1758" i="4"/>
  <c r="H1760" i="4" l="1"/>
  <c r="Z1759" i="4"/>
  <c r="H1761" i="4" l="1"/>
  <c r="Z1760" i="4"/>
  <c r="H1762" i="4" l="1"/>
  <c r="Z1761" i="4"/>
  <c r="H1763" i="4" l="1"/>
  <c r="Z1762" i="4"/>
  <c r="H1764" i="4" l="1"/>
  <c r="Z1763" i="4"/>
  <c r="H1765" i="4" l="1"/>
  <c r="Z1764" i="4"/>
  <c r="H1766" i="4" l="1"/>
  <c r="Z1765" i="4"/>
  <c r="H1767" i="4" l="1"/>
  <c r="Z1766" i="4"/>
  <c r="H1768" i="4" l="1"/>
  <c r="Z1767" i="4"/>
  <c r="H1769" i="4" l="1"/>
  <c r="Z1768" i="4"/>
  <c r="H1770" i="4" l="1"/>
  <c r="Z1769" i="4"/>
  <c r="H1771" i="4" l="1"/>
  <c r="Z1770" i="4"/>
  <c r="H1772" i="4" l="1"/>
  <c r="Z1771" i="4"/>
  <c r="H1773" i="4" l="1"/>
  <c r="Z1772" i="4"/>
  <c r="H1774" i="4" l="1"/>
  <c r="Z1773" i="4"/>
  <c r="H1775" i="4" l="1"/>
  <c r="Z1774" i="4"/>
  <c r="H1776" i="4" l="1"/>
  <c r="Z1775" i="4"/>
  <c r="H1777" i="4" l="1"/>
  <c r="Z1776" i="4"/>
  <c r="H1778" i="4" l="1"/>
  <c r="Z1777" i="4"/>
  <c r="H1779" i="4" l="1"/>
  <c r="Z1778" i="4"/>
  <c r="H1780" i="4" l="1"/>
  <c r="Z1779" i="4"/>
  <c r="H1781" i="4" l="1"/>
  <c r="Z1780" i="4"/>
  <c r="H1782" i="4" l="1"/>
  <c r="Z1781" i="4"/>
  <c r="H1783" i="4" l="1"/>
  <c r="Z1782" i="4"/>
  <c r="H1784" i="4" l="1"/>
  <c r="Z1783" i="4"/>
  <c r="H1785" i="4" l="1"/>
  <c r="Z1784" i="4"/>
  <c r="H1786" i="4" l="1"/>
  <c r="Z1785" i="4"/>
  <c r="H1787" i="4" l="1"/>
  <c r="Z1786" i="4"/>
  <c r="H1788" i="4" l="1"/>
  <c r="Z1787" i="4"/>
  <c r="H1789" i="4" l="1"/>
  <c r="Z1788" i="4"/>
  <c r="H1790" i="4" l="1"/>
  <c r="Z1789" i="4"/>
  <c r="H1791" i="4" l="1"/>
  <c r="Z1790" i="4"/>
  <c r="H1792" i="4" l="1"/>
  <c r="Z1791" i="4"/>
  <c r="H1793" i="4" l="1"/>
  <c r="Z1792" i="4"/>
  <c r="H1794" i="4" l="1"/>
  <c r="Z1793" i="4"/>
  <c r="H1795" i="4" l="1"/>
  <c r="Z1794" i="4"/>
  <c r="H1796" i="4" l="1"/>
  <c r="Z1795" i="4"/>
  <c r="H1797" i="4" l="1"/>
  <c r="Z1796" i="4"/>
  <c r="H1798" i="4" l="1"/>
  <c r="Z1797" i="4"/>
  <c r="H1799" i="4" l="1"/>
  <c r="Z1798" i="4"/>
  <c r="H1800" i="4" l="1"/>
  <c r="Z1799" i="4"/>
  <c r="H1801" i="4" l="1"/>
  <c r="Z1800" i="4"/>
  <c r="H1802" i="4" l="1"/>
  <c r="Z1801" i="4"/>
  <c r="H1803" i="4" l="1"/>
  <c r="Z1802" i="4"/>
  <c r="H1804" i="4" l="1"/>
  <c r="Z1803" i="4"/>
  <c r="H1805" i="4" l="1"/>
  <c r="Z1804" i="4"/>
  <c r="H1806" i="4" l="1"/>
  <c r="Z1805" i="4"/>
  <c r="H1807" i="4" l="1"/>
  <c r="Z1806" i="4"/>
  <c r="H1808" i="4" l="1"/>
  <c r="Z1807" i="4"/>
  <c r="H1809" i="4" l="1"/>
  <c r="Z1808" i="4"/>
  <c r="H1810" i="4" l="1"/>
  <c r="Z1809" i="4"/>
  <c r="H1811" i="4" l="1"/>
  <c r="Z1810" i="4"/>
  <c r="H1812" i="4" l="1"/>
  <c r="Z1811" i="4"/>
  <c r="H1813" i="4" l="1"/>
  <c r="Z1812" i="4"/>
  <c r="H1814" i="4" l="1"/>
  <c r="Z1813" i="4"/>
  <c r="H1815" i="4" l="1"/>
  <c r="Z1814" i="4"/>
  <c r="H1816" i="4" l="1"/>
  <c r="Z1815" i="4"/>
  <c r="H1817" i="4" l="1"/>
  <c r="Z1816" i="4"/>
  <c r="H1818" i="4" l="1"/>
  <c r="Z1817" i="4"/>
  <c r="H1819" i="4" l="1"/>
  <c r="Z1818" i="4"/>
  <c r="H1820" i="4" l="1"/>
  <c r="Z1819" i="4"/>
  <c r="H1821" i="4" l="1"/>
  <c r="Z1820" i="4"/>
  <c r="H1822" i="4" l="1"/>
  <c r="Z1821" i="4"/>
  <c r="H1823" i="4" l="1"/>
  <c r="Z1822" i="4"/>
  <c r="H1824" i="4" l="1"/>
  <c r="Z1823" i="4"/>
  <c r="H1825" i="4" l="1"/>
  <c r="Z1824" i="4"/>
  <c r="H1826" i="4" l="1"/>
  <c r="Z1825" i="4"/>
  <c r="H1827" i="4" l="1"/>
  <c r="Z1826" i="4"/>
  <c r="H1828" i="4" l="1"/>
  <c r="Z1827" i="4"/>
  <c r="H1829" i="4" l="1"/>
  <c r="Z1828" i="4"/>
  <c r="H1830" i="4" l="1"/>
  <c r="Z1829" i="4"/>
  <c r="H1831" i="4" l="1"/>
  <c r="Z1830" i="4"/>
  <c r="H1832" i="4" l="1"/>
  <c r="Z1831" i="4"/>
  <c r="H1833" i="4" l="1"/>
  <c r="Z1832" i="4"/>
  <c r="H1834" i="4" l="1"/>
  <c r="Z1833" i="4"/>
  <c r="H1835" i="4" l="1"/>
  <c r="Z1834" i="4"/>
  <c r="H1836" i="4" l="1"/>
  <c r="Z1835" i="4"/>
  <c r="H1837" i="4" l="1"/>
  <c r="Z1836" i="4"/>
  <c r="H1838" i="4" l="1"/>
  <c r="Z1837" i="4"/>
  <c r="H1839" i="4" l="1"/>
  <c r="Z1838" i="4"/>
  <c r="H1840" i="4" l="1"/>
  <c r="Z1839" i="4"/>
  <c r="H1841" i="4" l="1"/>
  <c r="Z1840" i="4"/>
  <c r="H1842" i="4" l="1"/>
  <c r="Z1841" i="4"/>
  <c r="H1843" i="4" l="1"/>
  <c r="Z1842" i="4"/>
  <c r="H1844" i="4" l="1"/>
  <c r="Z1843" i="4"/>
  <c r="H1845" i="4" l="1"/>
  <c r="Z1844" i="4"/>
  <c r="H1846" i="4" l="1"/>
  <c r="Z1845" i="4"/>
  <c r="H1847" i="4" l="1"/>
  <c r="Z1846" i="4"/>
  <c r="H1848" i="4" l="1"/>
  <c r="Z1847" i="4"/>
  <c r="H1849" i="4" l="1"/>
  <c r="Z1848" i="4"/>
  <c r="H1850" i="4" l="1"/>
  <c r="Z1849" i="4"/>
  <c r="H1851" i="4" l="1"/>
  <c r="Z1850" i="4"/>
  <c r="H1852" i="4" l="1"/>
  <c r="Z1851" i="4"/>
  <c r="H1853" i="4" l="1"/>
  <c r="Z1852" i="4"/>
  <c r="H1854" i="4" l="1"/>
  <c r="Z1853" i="4"/>
  <c r="H1855" i="4" l="1"/>
  <c r="Z1854" i="4"/>
  <c r="H1856" i="4" l="1"/>
  <c r="Z1855" i="4"/>
  <c r="H1857" i="4" l="1"/>
  <c r="Z1856" i="4"/>
  <c r="H1858" i="4" l="1"/>
  <c r="Z1857" i="4"/>
  <c r="H1859" i="4" l="1"/>
  <c r="Z1858" i="4"/>
  <c r="H1860" i="4" l="1"/>
  <c r="Z1859" i="4"/>
  <c r="H1861" i="4" l="1"/>
  <c r="Z1860" i="4"/>
  <c r="H1862" i="4" l="1"/>
  <c r="Z1861" i="4"/>
  <c r="H1863" i="4" l="1"/>
  <c r="Z1862" i="4"/>
  <c r="H1864" i="4" l="1"/>
  <c r="Z1863" i="4"/>
  <c r="H1865" i="4" l="1"/>
  <c r="Z1864" i="4"/>
  <c r="H1866" i="4" l="1"/>
  <c r="Z1865" i="4"/>
  <c r="H1867" i="4" l="1"/>
  <c r="Z1866" i="4"/>
  <c r="H1868" i="4" l="1"/>
  <c r="Z1867" i="4"/>
  <c r="H1869" i="4" l="1"/>
  <c r="Z1868" i="4"/>
  <c r="H1870" i="4" l="1"/>
  <c r="Z1869" i="4"/>
  <c r="H1871" i="4" l="1"/>
  <c r="Z1870" i="4"/>
  <c r="H1872" i="4" l="1"/>
  <c r="Z1871" i="4"/>
  <c r="H1873" i="4" l="1"/>
  <c r="Z1872" i="4"/>
  <c r="H1874" i="4" l="1"/>
  <c r="Z1873" i="4"/>
  <c r="H1875" i="4" l="1"/>
  <c r="Z1874" i="4"/>
  <c r="H1876" i="4" l="1"/>
  <c r="Z1875" i="4"/>
  <c r="H1877" i="4" l="1"/>
  <c r="Z1876" i="4"/>
  <c r="H1878" i="4" l="1"/>
  <c r="Z1877" i="4"/>
  <c r="H1879" i="4" l="1"/>
  <c r="Z1878" i="4"/>
  <c r="H1880" i="4" l="1"/>
  <c r="Z1879" i="4"/>
  <c r="H1881" i="4" l="1"/>
  <c r="Z1880" i="4"/>
  <c r="H1882" i="4" l="1"/>
  <c r="Z1881" i="4"/>
  <c r="H1883" i="4" l="1"/>
  <c r="Z1882" i="4"/>
  <c r="H1884" i="4" l="1"/>
  <c r="Z1883" i="4"/>
  <c r="H1885" i="4" l="1"/>
  <c r="Z1884" i="4"/>
  <c r="H1886" i="4" l="1"/>
  <c r="Z1885" i="4"/>
  <c r="H1887" i="4" l="1"/>
  <c r="Z1886" i="4"/>
  <c r="H1888" i="4" l="1"/>
  <c r="Z1887" i="4"/>
  <c r="H1889" i="4" l="1"/>
  <c r="Z1888" i="4"/>
  <c r="H1890" i="4" l="1"/>
  <c r="Z1889" i="4"/>
  <c r="H1891" i="4" l="1"/>
  <c r="Z1890" i="4"/>
  <c r="H1892" i="4" l="1"/>
  <c r="Z1891" i="4"/>
  <c r="H1893" i="4" l="1"/>
  <c r="Z1892" i="4"/>
  <c r="H1894" i="4" l="1"/>
  <c r="Z1893" i="4"/>
  <c r="H1895" i="4" l="1"/>
  <c r="Z1894" i="4"/>
  <c r="H1896" i="4" l="1"/>
  <c r="Z1895" i="4"/>
  <c r="H1897" i="4" l="1"/>
  <c r="Z1896" i="4"/>
  <c r="H1898" i="4" l="1"/>
  <c r="Z1897" i="4"/>
  <c r="H1899" i="4" l="1"/>
  <c r="Z1898" i="4"/>
  <c r="H1900" i="4" l="1"/>
  <c r="Z1899" i="4"/>
  <c r="H1901" i="4" l="1"/>
  <c r="Z1900" i="4"/>
  <c r="H1902" i="4" l="1"/>
  <c r="Z1901" i="4"/>
  <c r="H1903" i="4" l="1"/>
  <c r="Z1902" i="4"/>
  <c r="H1904" i="4" l="1"/>
  <c r="Z1903" i="4"/>
  <c r="H1905" i="4" l="1"/>
  <c r="Z1904" i="4"/>
  <c r="H1906" i="4" l="1"/>
  <c r="Z1905" i="4"/>
  <c r="H1907" i="4" l="1"/>
  <c r="Z1906" i="4"/>
  <c r="H1908" i="4" l="1"/>
  <c r="Z1907" i="4"/>
  <c r="H1909" i="4" l="1"/>
  <c r="Z1908" i="4"/>
  <c r="H1910" i="4" l="1"/>
  <c r="Z1909" i="4"/>
  <c r="H1911" i="4" l="1"/>
  <c r="Z1910" i="4"/>
  <c r="H1912" i="4" l="1"/>
  <c r="Z1911" i="4"/>
  <c r="H1913" i="4" l="1"/>
  <c r="Z1912" i="4"/>
  <c r="H1914" i="4" l="1"/>
  <c r="Z1913" i="4"/>
  <c r="H1915" i="4" l="1"/>
  <c r="Z1914" i="4"/>
  <c r="H1916" i="4" l="1"/>
  <c r="Z1915" i="4"/>
  <c r="H1917" i="4" l="1"/>
  <c r="Z1916" i="4"/>
  <c r="H1918" i="4" l="1"/>
  <c r="Z1917" i="4"/>
  <c r="H1919" i="4" l="1"/>
  <c r="Z1918" i="4"/>
  <c r="H1920" i="4" l="1"/>
  <c r="Z1919" i="4"/>
  <c r="H1921" i="4" l="1"/>
  <c r="Z1920" i="4"/>
  <c r="H1922" i="4" l="1"/>
  <c r="Z1921" i="4"/>
  <c r="H1923" i="4" l="1"/>
  <c r="Z1922" i="4"/>
  <c r="H1924" i="4" l="1"/>
  <c r="Z1923" i="4"/>
  <c r="H1925" i="4" l="1"/>
  <c r="Z1924" i="4"/>
  <c r="H1926" i="4" l="1"/>
  <c r="Z1925" i="4"/>
  <c r="H1927" i="4" l="1"/>
  <c r="Z1926" i="4"/>
  <c r="H1928" i="4" l="1"/>
  <c r="Z1927" i="4"/>
  <c r="H1929" i="4" l="1"/>
  <c r="Z1928" i="4"/>
  <c r="H1930" i="4" l="1"/>
  <c r="Z1929" i="4"/>
  <c r="H1931" i="4" l="1"/>
  <c r="Z1930" i="4"/>
  <c r="H1932" i="4" l="1"/>
  <c r="Z1931" i="4"/>
  <c r="H1933" i="4" l="1"/>
  <c r="Z1932" i="4"/>
  <c r="H1934" i="4" l="1"/>
  <c r="Z1933" i="4"/>
  <c r="H1935" i="4" l="1"/>
  <c r="Z1934" i="4"/>
  <c r="H1936" i="4" l="1"/>
  <c r="Z1935" i="4"/>
  <c r="H1937" i="4" l="1"/>
  <c r="Z1936" i="4"/>
  <c r="H1938" i="4" l="1"/>
  <c r="Z1937" i="4"/>
  <c r="H1939" i="4" l="1"/>
  <c r="Z1938" i="4"/>
  <c r="H1940" i="4" l="1"/>
  <c r="Z1939" i="4"/>
  <c r="H1941" i="4" l="1"/>
  <c r="Z1940" i="4"/>
  <c r="H1942" i="4" l="1"/>
  <c r="Z1941" i="4"/>
  <c r="H1943" i="4" l="1"/>
  <c r="Z1942" i="4"/>
  <c r="H1944" i="4" l="1"/>
  <c r="Z1943" i="4"/>
  <c r="H1945" i="4" l="1"/>
  <c r="Z1944" i="4"/>
  <c r="H1946" i="4" l="1"/>
  <c r="Z1945" i="4"/>
  <c r="H1947" i="4" l="1"/>
  <c r="Z1946" i="4"/>
  <c r="H1948" i="4" l="1"/>
  <c r="Z1947" i="4"/>
  <c r="H1949" i="4" l="1"/>
  <c r="Z1948" i="4"/>
  <c r="H1950" i="4" l="1"/>
  <c r="Z1949" i="4"/>
  <c r="H1951" i="4" l="1"/>
  <c r="Z1950" i="4"/>
  <c r="H1952" i="4" l="1"/>
  <c r="Z1951" i="4"/>
  <c r="H1953" i="4" l="1"/>
  <c r="Z1952" i="4"/>
  <c r="H1954" i="4" l="1"/>
  <c r="Z1953" i="4"/>
  <c r="H1955" i="4" l="1"/>
  <c r="Z1954" i="4"/>
  <c r="H1956" i="4" l="1"/>
  <c r="Z1955" i="4"/>
  <c r="H1957" i="4" l="1"/>
  <c r="Z1956" i="4"/>
  <c r="H1958" i="4" l="1"/>
  <c r="Z1957" i="4"/>
  <c r="H1959" i="4" l="1"/>
  <c r="Z1958" i="4"/>
  <c r="H1960" i="4" l="1"/>
  <c r="Z1959" i="4"/>
  <c r="H1961" i="4" l="1"/>
  <c r="Z1960" i="4"/>
  <c r="H1962" i="4" l="1"/>
  <c r="Z1961" i="4"/>
  <c r="H1963" i="4" l="1"/>
  <c r="Z1962" i="4"/>
  <c r="H1964" i="4" l="1"/>
  <c r="Z1963" i="4"/>
  <c r="H1965" i="4" l="1"/>
  <c r="Z1964" i="4"/>
  <c r="H1966" i="4" l="1"/>
  <c r="Z1965" i="4"/>
  <c r="H1967" i="4" l="1"/>
  <c r="Z1966" i="4"/>
  <c r="H1968" i="4" l="1"/>
  <c r="Z1967" i="4"/>
  <c r="H1969" i="4" l="1"/>
  <c r="Z1968" i="4"/>
  <c r="H1970" i="4" l="1"/>
  <c r="Z1969" i="4"/>
  <c r="H1971" i="4" l="1"/>
  <c r="Z1970" i="4"/>
  <c r="H1972" i="4" l="1"/>
  <c r="Z1971" i="4"/>
  <c r="H1973" i="4" l="1"/>
  <c r="Z1972" i="4"/>
  <c r="H1974" i="4" l="1"/>
  <c r="Z1973" i="4"/>
  <c r="H1975" i="4" l="1"/>
  <c r="Z1974" i="4"/>
  <c r="H1976" i="4" l="1"/>
  <c r="Z1975" i="4"/>
  <c r="H1977" i="4" l="1"/>
  <c r="Z1976" i="4"/>
  <c r="H1978" i="4" l="1"/>
  <c r="Z1977" i="4"/>
  <c r="H1979" i="4" l="1"/>
  <c r="Z1978" i="4"/>
  <c r="H1980" i="4" l="1"/>
  <c r="Z1979" i="4"/>
  <c r="H1981" i="4" l="1"/>
  <c r="Z1980" i="4"/>
  <c r="H1982" i="4" l="1"/>
  <c r="Z1981" i="4"/>
  <c r="H1983" i="4" l="1"/>
  <c r="Z1982" i="4"/>
  <c r="H1984" i="4" l="1"/>
  <c r="Z1983" i="4"/>
  <c r="H1985" i="4" l="1"/>
  <c r="Z1984" i="4"/>
  <c r="H1986" i="4" l="1"/>
  <c r="Z1985" i="4"/>
  <c r="H1987" i="4" l="1"/>
  <c r="Z1986" i="4"/>
  <c r="H1988" i="4" l="1"/>
  <c r="Z1987" i="4"/>
  <c r="H1989" i="4" l="1"/>
  <c r="Z1988" i="4"/>
  <c r="H1990" i="4" l="1"/>
  <c r="Z1989" i="4"/>
  <c r="H1991" i="4" l="1"/>
  <c r="Z1990" i="4"/>
  <c r="H1992" i="4" l="1"/>
  <c r="Z1991" i="4"/>
  <c r="H1993" i="4" l="1"/>
  <c r="Z1992" i="4"/>
  <c r="H1994" i="4" l="1"/>
  <c r="Z1993" i="4"/>
  <c r="H1995" i="4" l="1"/>
  <c r="Z1994" i="4"/>
  <c r="H1996" i="4" l="1"/>
  <c r="Z1995" i="4"/>
  <c r="H1997" i="4" l="1"/>
  <c r="Z1996" i="4"/>
  <c r="H1998" i="4" l="1"/>
  <c r="Z1997" i="4"/>
  <c r="H1999" i="4" l="1"/>
  <c r="Z1998" i="4"/>
  <c r="H2000" i="4" l="1"/>
  <c r="Z1999" i="4"/>
  <c r="H2001" i="4" l="1"/>
  <c r="Z2000" i="4"/>
  <c r="H2002" i="4" l="1"/>
  <c r="Z2001" i="4"/>
  <c r="H2003" i="4" l="1"/>
  <c r="Z2002" i="4"/>
  <c r="H2004" i="4" l="1"/>
  <c r="Z2003" i="4"/>
  <c r="H2005" i="4" l="1"/>
  <c r="Z2004" i="4"/>
  <c r="H2006" i="4" l="1"/>
  <c r="Z2005" i="4"/>
  <c r="H2007" i="4" l="1"/>
  <c r="Z2006" i="4"/>
  <c r="H2008" i="4" l="1"/>
  <c r="Z2007" i="4"/>
  <c r="H2009" i="4" l="1"/>
  <c r="Z2008" i="4"/>
  <c r="H2010" i="4" l="1"/>
  <c r="Z2009" i="4"/>
  <c r="H2011" i="4" l="1"/>
  <c r="Z2010" i="4"/>
  <c r="H2012" i="4" l="1"/>
  <c r="Z2011" i="4"/>
  <c r="H2013" i="4" l="1"/>
  <c r="Z2012" i="4"/>
  <c r="H2014" i="4" l="1"/>
  <c r="Z2013" i="4"/>
  <c r="H2015" i="4" l="1"/>
  <c r="Z2014" i="4"/>
  <c r="H2016" i="4" l="1"/>
  <c r="Z2015" i="4"/>
  <c r="H2017" i="4" l="1"/>
  <c r="Z2016" i="4"/>
  <c r="H2018" i="4" l="1"/>
  <c r="Z2017" i="4"/>
  <c r="H2019" i="4" l="1"/>
  <c r="Z2018" i="4"/>
  <c r="H2020" i="4" l="1"/>
  <c r="Z2019" i="4"/>
  <c r="H2021" i="4" l="1"/>
  <c r="Z2020" i="4"/>
  <c r="H2022" i="4" l="1"/>
  <c r="Z2021" i="4"/>
  <c r="H2023" i="4" l="1"/>
  <c r="Z2022" i="4"/>
  <c r="H2024" i="4" l="1"/>
  <c r="Z2023" i="4"/>
  <c r="H2025" i="4" l="1"/>
  <c r="Z2024" i="4"/>
  <c r="H2026" i="4" l="1"/>
  <c r="Z2025" i="4"/>
  <c r="H2027" i="4" l="1"/>
  <c r="Z2026" i="4"/>
  <c r="H2028" i="4" l="1"/>
  <c r="Z2027" i="4"/>
  <c r="H2029" i="4" l="1"/>
  <c r="Z2028" i="4"/>
  <c r="H2030" i="4" l="1"/>
  <c r="Z2029" i="4"/>
  <c r="H2031" i="4" l="1"/>
  <c r="Z2030" i="4"/>
  <c r="H2032" i="4" l="1"/>
  <c r="Z2031" i="4"/>
  <c r="H2033" i="4" l="1"/>
  <c r="Z2032" i="4"/>
  <c r="H2034" i="4" l="1"/>
  <c r="Z2033" i="4"/>
  <c r="H2035" i="4" l="1"/>
  <c r="Z2034" i="4"/>
  <c r="H2036" i="4" l="1"/>
  <c r="Z2035" i="4"/>
  <c r="H2037" i="4" l="1"/>
  <c r="Z2036" i="4"/>
  <c r="H2038" i="4" l="1"/>
  <c r="Z2037" i="4"/>
  <c r="H2039" i="4" l="1"/>
  <c r="Z2038" i="4"/>
  <c r="H2040" i="4" l="1"/>
  <c r="Z2039" i="4"/>
  <c r="H2041" i="4" l="1"/>
  <c r="Z2040" i="4"/>
  <c r="H2042" i="4" l="1"/>
  <c r="Z2041" i="4"/>
  <c r="H2043" i="4" l="1"/>
  <c r="Z2042" i="4"/>
  <c r="H2044" i="4" l="1"/>
  <c r="Z2043" i="4"/>
  <c r="H2045" i="4" l="1"/>
  <c r="Z2044" i="4"/>
  <c r="H2046" i="4" l="1"/>
  <c r="Z2045" i="4"/>
  <c r="H2047" i="4" l="1"/>
  <c r="Z2046" i="4"/>
  <c r="H2048" i="4" l="1"/>
  <c r="Z2047" i="4"/>
  <c r="H2049" i="4" l="1"/>
  <c r="Z2048" i="4"/>
  <c r="H2050" i="4" l="1"/>
  <c r="Z2049" i="4"/>
  <c r="H2051" i="4" l="1"/>
  <c r="Z2050" i="4"/>
  <c r="H2052" i="4" l="1"/>
  <c r="Z2051" i="4"/>
  <c r="H2053" i="4" l="1"/>
  <c r="Z2052" i="4"/>
  <c r="H2054" i="4" l="1"/>
  <c r="Z2053" i="4"/>
  <c r="H2055" i="4" l="1"/>
  <c r="Z2054" i="4"/>
  <c r="H2056" i="4" l="1"/>
  <c r="Z2055" i="4"/>
  <c r="H2057" i="4" l="1"/>
  <c r="Z2056" i="4"/>
  <c r="H2058" i="4" l="1"/>
  <c r="Z2057" i="4"/>
  <c r="H2059" i="4" l="1"/>
  <c r="Z2058" i="4"/>
  <c r="H2060" i="4" l="1"/>
  <c r="Z2059" i="4"/>
  <c r="H2061" i="4" l="1"/>
  <c r="Z2060" i="4"/>
  <c r="H2062" i="4" l="1"/>
  <c r="Z2061" i="4"/>
  <c r="H2063" i="4" l="1"/>
  <c r="Z2062" i="4"/>
  <c r="H2064" i="4" l="1"/>
  <c r="Z2063" i="4"/>
  <c r="H2065" i="4" l="1"/>
  <c r="Z2064" i="4"/>
  <c r="H2066" i="4" l="1"/>
  <c r="Z2065" i="4"/>
  <c r="H2067" i="4" l="1"/>
  <c r="Z2066" i="4"/>
  <c r="H2068" i="4" l="1"/>
  <c r="Z2067" i="4"/>
  <c r="H2069" i="4" l="1"/>
  <c r="Z2068" i="4"/>
  <c r="H2070" i="4" l="1"/>
  <c r="Z2069" i="4"/>
  <c r="H2071" i="4" l="1"/>
  <c r="Z2070" i="4"/>
  <c r="H2072" i="4" l="1"/>
  <c r="Z2071" i="4"/>
  <c r="H2073" i="4" l="1"/>
  <c r="Z2072" i="4"/>
  <c r="H2074" i="4" l="1"/>
  <c r="Z2073" i="4"/>
  <c r="H2075" i="4" l="1"/>
  <c r="Z2074" i="4"/>
  <c r="H2076" i="4" l="1"/>
  <c r="Z2075" i="4"/>
  <c r="H2077" i="4" l="1"/>
  <c r="Z2076" i="4"/>
  <c r="H2078" i="4" l="1"/>
  <c r="Z2077" i="4"/>
  <c r="H2079" i="4" l="1"/>
  <c r="Z2078" i="4"/>
  <c r="H2080" i="4" l="1"/>
  <c r="Z2079" i="4"/>
  <c r="H2081" i="4" l="1"/>
  <c r="Z2080" i="4"/>
  <c r="H2082" i="4" l="1"/>
  <c r="Z2081" i="4"/>
  <c r="H2083" i="4" l="1"/>
  <c r="Z2082" i="4"/>
  <c r="H2084" i="4" l="1"/>
  <c r="Z2083" i="4"/>
  <c r="H2085" i="4" l="1"/>
  <c r="Z2084" i="4"/>
  <c r="H2086" i="4" l="1"/>
  <c r="Z2085" i="4"/>
  <c r="H2087" i="4" l="1"/>
  <c r="Z2086" i="4"/>
  <c r="H2088" i="4" l="1"/>
  <c r="Z2087" i="4"/>
  <c r="H2089" i="4" l="1"/>
  <c r="Z2088" i="4"/>
  <c r="H2090" i="4" l="1"/>
  <c r="Z2089" i="4"/>
  <c r="H2091" i="4" l="1"/>
  <c r="Z2090" i="4"/>
  <c r="H2092" i="4" l="1"/>
  <c r="Z2091" i="4"/>
  <c r="H2093" i="4" l="1"/>
  <c r="Z2092" i="4"/>
  <c r="H2094" i="4" l="1"/>
  <c r="Z2093" i="4"/>
  <c r="H2095" i="4" l="1"/>
  <c r="Z2094" i="4"/>
  <c r="H2096" i="4" l="1"/>
  <c r="Z2095" i="4"/>
  <c r="H2097" i="4" l="1"/>
  <c r="Z2096" i="4"/>
  <c r="H2098" i="4" l="1"/>
  <c r="Z2097" i="4"/>
  <c r="H2099" i="4" l="1"/>
  <c r="Z2098" i="4"/>
  <c r="H2100" i="4" l="1"/>
  <c r="Z2099" i="4"/>
  <c r="H2101" i="4" l="1"/>
  <c r="Z2100" i="4"/>
  <c r="H2102" i="4" l="1"/>
  <c r="Z2101" i="4"/>
  <c r="H2103" i="4" l="1"/>
  <c r="Z2102" i="4"/>
  <c r="H2104" i="4" l="1"/>
  <c r="Z2103" i="4"/>
  <c r="H2105" i="4" l="1"/>
  <c r="Z2104" i="4"/>
  <c r="H2106" i="4" l="1"/>
  <c r="Z2105" i="4"/>
  <c r="H2107" i="4" l="1"/>
  <c r="Z2106" i="4"/>
  <c r="H2108" i="4" l="1"/>
  <c r="Z2107" i="4"/>
  <c r="H2109" i="4" l="1"/>
  <c r="Z2108" i="4"/>
  <c r="H2110" i="4" l="1"/>
  <c r="Z2109" i="4"/>
  <c r="H2111" i="4" l="1"/>
  <c r="Z2110" i="4"/>
  <c r="H2112" i="4" l="1"/>
  <c r="Z2111" i="4"/>
  <c r="H2113" i="4" l="1"/>
  <c r="Z2112" i="4"/>
  <c r="H2114" i="4" l="1"/>
  <c r="Z2113" i="4"/>
  <c r="H2115" i="4" l="1"/>
  <c r="Z2114" i="4"/>
  <c r="H2116" i="4" l="1"/>
  <c r="Z2115" i="4"/>
  <c r="H2117" i="4" l="1"/>
  <c r="Z2116" i="4"/>
  <c r="H2118" i="4" l="1"/>
  <c r="Z2117" i="4"/>
  <c r="H2119" i="4" l="1"/>
  <c r="Z2118" i="4"/>
  <c r="H2120" i="4" l="1"/>
  <c r="Z2119" i="4"/>
  <c r="H2121" i="4" l="1"/>
  <c r="Z2120" i="4"/>
  <c r="H2122" i="4" l="1"/>
  <c r="Z2121" i="4"/>
  <c r="H2123" i="4" l="1"/>
  <c r="Z2122" i="4"/>
  <c r="H2124" i="4" l="1"/>
  <c r="Z2123" i="4"/>
  <c r="H2125" i="4" l="1"/>
  <c r="Z2124" i="4"/>
  <c r="H2126" i="4" l="1"/>
  <c r="Z2125" i="4"/>
  <c r="H2127" i="4" l="1"/>
  <c r="Z2126" i="4"/>
  <c r="H2128" i="4" l="1"/>
  <c r="Z2127" i="4"/>
  <c r="H2129" i="4" l="1"/>
  <c r="Z2128" i="4"/>
  <c r="H2130" i="4" l="1"/>
  <c r="Z2129" i="4"/>
  <c r="H2131" i="4" l="1"/>
  <c r="Z2130" i="4"/>
  <c r="H2132" i="4" l="1"/>
  <c r="Z2131" i="4"/>
  <c r="H2133" i="4" l="1"/>
  <c r="Z2132" i="4"/>
  <c r="H2134" i="4" l="1"/>
  <c r="Z2133" i="4"/>
  <c r="H2135" i="4" l="1"/>
  <c r="Z2134" i="4"/>
  <c r="H2136" i="4" l="1"/>
  <c r="Z2135" i="4"/>
  <c r="H2137" i="4" l="1"/>
  <c r="Z2136" i="4"/>
  <c r="H2138" i="4" l="1"/>
  <c r="Z2137" i="4"/>
  <c r="H2139" i="4" l="1"/>
  <c r="Z2138" i="4"/>
  <c r="H2140" i="4" l="1"/>
  <c r="Z2139" i="4"/>
  <c r="H2141" i="4" l="1"/>
  <c r="Z2140" i="4"/>
  <c r="H2142" i="4" l="1"/>
  <c r="Z2141" i="4"/>
  <c r="H2143" i="4" l="1"/>
  <c r="Z2142" i="4"/>
  <c r="H2144" i="4" l="1"/>
  <c r="Z2143" i="4"/>
  <c r="H2145" i="4" l="1"/>
  <c r="Z2144" i="4"/>
  <c r="H2146" i="4" l="1"/>
  <c r="Z2145" i="4"/>
  <c r="H2147" i="4" l="1"/>
  <c r="Z2146" i="4"/>
  <c r="H2148" i="4" l="1"/>
  <c r="Z2147" i="4"/>
  <c r="H2149" i="4" l="1"/>
  <c r="Z2148" i="4"/>
  <c r="H2150" i="4" l="1"/>
  <c r="Z2149" i="4"/>
  <c r="H2151" i="4" l="1"/>
  <c r="Z2150" i="4"/>
  <c r="H2152" i="4" l="1"/>
  <c r="Z2151" i="4"/>
  <c r="H2153" i="4" l="1"/>
  <c r="Z2152" i="4"/>
  <c r="H2154" i="4" l="1"/>
  <c r="Z2153" i="4"/>
  <c r="H2155" i="4" l="1"/>
  <c r="Z2154" i="4"/>
  <c r="H2156" i="4" l="1"/>
  <c r="Z2155" i="4"/>
  <c r="H2157" i="4" l="1"/>
  <c r="Z2156" i="4"/>
  <c r="H2158" i="4" l="1"/>
  <c r="Z2157" i="4"/>
  <c r="H2159" i="4" l="1"/>
  <c r="Z2158" i="4"/>
  <c r="H2160" i="4" l="1"/>
  <c r="Z2159" i="4"/>
  <c r="H2161" i="4" l="1"/>
  <c r="Z2160" i="4"/>
  <c r="H2162" i="4" l="1"/>
  <c r="Z2161" i="4"/>
  <c r="H2163" i="4" l="1"/>
  <c r="Z2162" i="4"/>
  <c r="H2164" i="4" l="1"/>
  <c r="Z2163" i="4"/>
  <c r="H2165" i="4" l="1"/>
  <c r="Z2164" i="4"/>
  <c r="H2166" i="4" l="1"/>
  <c r="Z2165" i="4"/>
  <c r="H2167" i="4" l="1"/>
  <c r="Z2166" i="4"/>
  <c r="H2168" i="4" l="1"/>
  <c r="Z2167" i="4"/>
  <c r="H2169" i="4" l="1"/>
  <c r="Z2168" i="4"/>
  <c r="H2170" i="4" l="1"/>
  <c r="Z2169" i="4"/>
  <c r="H2171" i="4" l="1"/>
  <c r="Z2170" i="4"/>
  <c r="H2172" i="4" l="1"/>
  <c r="Z2171" i="4"/>
  <c r="H2173" i="4" l="1"/>
  <c r="Z2172" i="4"/>
  <c r="H2174" i="4" l="1"/>
  <c r="Z2173" i="4"/>
  <c r="H2175" i="4" l="1"/>
  <c r="Z2174" i="4"/>
  <c r="H2176" i="4" l="1"/>
  <c r="Z2175" i="4"/>
  <c r="H2177" i="4" l="1"/>
  <c r="Z2176" i="4"/>
  <c r="H2178" i="4" l="1"/>
  <c r="Z2177" i="4"/>
  <c r="H2179" i="4" l="1"/>
  <c r="Z2178" i="4"/>
  <c r="H2180" i="4" l="1"/>
  <c r="Z2179" i="4"/>
  <c r="H2181" i="4" l="1"/>
  <c r="Z2180" i="4"/>
  <c r="H2182" i="4" l="1"/>
  <c r="Z2181" i="4"/>
  <c r="H2183" i="4" l="1"/>
  <c r="Z2182" i="4"/>
  <c r="H2184" i="4" l="1"/>
  <c r="Z2183" i="4"/>
  <c r="H2185" i="4" l="1"/>
  <c r="Z2184" i="4"/>
  <c r="H2186" i="4" l="1"/>
  <c r="Z2185" i="4"/>
  <c r="H2187" i="4" l="1"/>
  <c r="Z2186" i="4"/>
  <c r="H2188" i="4" l="1"/>
  <c r="Z2187" i="4"/>
  <c r="H2189" i="4" l="1"/>
  <c r="Z2188" i="4"/>
  <c r="H2190" i="4" l="1"/>
  <c r="Z2189" i="4"/>
  <c r="H2191" i="4" l="1"/>
  <c r="Z2190" i="4"/>
  <c r="H2192" i="4" l="1"/>
  <c r="Z2191" i="4"/>
  <c r="H2193" i="4" l="1"/>
  <c r="Z2192" i="4"/>
  <c r="H2194" i="4" l="1"/>
  <c r="Z2193" i="4"/>
  <c r="H2195" i="4" l="1"/>
  <c r="Z2194" i="4"/>
  <c r="H2196" i="4" l="1"/>
  <c r="Z2195" i="4"/>
  <c r="H2197" i="4" l="1"/>
  <c r="Z2196" i="4"/>
  <c r="H2198" i="4" l="1"/>
  <c r="Z2197" i="4"/>
  <c r="H2199" i="4" l="1"/>
  <c r="Z2198" i="4"/>
  <c r="H2200" i="4" l="1"/>
  <c r="Z2199" i="4"/>
  <c r="H2201" i="4" l="1"/>
  <c r="Z2200" i="4"/>
  <c r="H2202" i="4" l="1"/>
  <c r="Z2201" i="4"/>
  <c r="H2203" i="4" l="1"/>
  <c r="Z2202" i="4"/>
  <c r="H2204" i="4" l="1"/>
  <c r="Z2203" i="4"/>
  <c r="H2205" i="4" l="1"/>
  <c r="Z2204" i="4"/>
  <c r="H2206" i="4" l="1"/>
  <c r="Z2205" i="4"/>
  <c r="H2207" i="4" l="1"/>
  <c r="Z2206" i="4"/>
  <c r="H2208" i="4" l="1"/>
  <c r="Z2207" i="4"/>
  <c r="H2209" i="4" l="1"/>
  <c r="Z2208" i="4"/>
  <c r="H2210" i="4" l="1"/>
  <c r="Z2209" i="4"/>
  <c r="H2211" i="4" l="1"/>
  <c r="Z2210" i="4"/>
  <c r="H2212" i="4" l="1"/>
  <c r="Z2211" i="4"/>
  <c r="H2213" i="4" l="1"/>
  <c r="Z2212" i="4"/>
  <c r="H2214" i="4" l="1"/>
  <c r="Z2213" i="4"/>
  <c r="H2215" i="4" l="1"/>
  <c r="Z2214" i="4"/>
  <c r="H2216" i="4" l="1"/>
  <c r="Z2215" i="4"/>
  <c r="H2217" i="4" l="1"/>
  <c r="Z2216" i="4"/>
  <c r="H2218" i="4" l="1"/>
  <c r="Z2217" i="4"/>
  <c r="H2219" i="4" l="1"/>
  <c r="Z2218" i="4"/>
  <c r="H2220" i="4" l="1"/>
  <c r="Z2219" i="4"/>
  <c r="H2221" i="4" l="1"/>
  <c r="Z2220" i="4"/>
  <c r="H2222" i="4" l="1"/>
  <c r="Z2221" i="4"/>
  <c r="H2223" i="4" l="1"/>
  <c r="Z2222" i="4"/>
  <c r="H2224" i="4" l="1"/>
  <c r="Z2223" i="4"/>
  <c r="H2225" i="4" l="1"/>
  <c r="Z2224" i="4"/>
  <c r="H2226" i="4" l="1"/>
  <c r="Z2225" i="4"/>
  <c r="H2227" i="4" l="1"/>
  <c r="Z2226" i="4"/>
  <c r="H2228" i="4" l="1"/>
  <c r="Z2227" i="4"/>
  <c r="H2229" i="4" l="1"/>
  <c r="Z2228" i="4"/>
  <c r="H2230" i="4" l="1"/>
  <c r="Z2229" i="4"/>
  <c r="H2231" i="4" l="1"/>
  <c r="Z2230" i="4"/>
  <c r="H2232" i="4" l="1"/>
  <c r="Z2231" i="4"/>
  <c r="H2233" i="4" l="1"/>
  <c r="Z2232" i="4"/>
  <c r="H2234" i="4" l="1"/>
  <c r="Z2233" i="4"/>
  <c r="H2235" i="4" l="1"/>
  <c r="Z2234" i="4"/>
  <c r="H2236" i="4" l="1"/>
  <c r="Z2235" i="4"/>
  <c r="H2237" i="4" l="1"/>
  <c r="Z2236" i="4"/>
  <c r="H2238" i="4" l="1"/>
  <c r="Z2237" i="4"/>
  <c r="H2239" i="4" l="1"/>
  <c r="Z2238" i="4"/>
  <c r="H2240" i="4" l="1"/>
  <c r="Z2239" i="4"/>
  <c r="H2241" i="4" l="1"/>
  <c r="Z2240" i="4"/>
  <c r="H2242" i="4" l="1"/>
  <c r="Z2241" i="4"/>
  <c r="H2243" i="4" l="1"/>
  <c r="Z2242" i="4"/>
  <c r="H2244" i="4" l="1"/>
  <c r="Z2243" i="4"/>
  <c r="H2245" i="4" l="1"/>
  <c r="Z2244" i="4"/>
  <c r="H2246" i="4" l="1"/>
  <c r="Z2245" i="4"/>
  <c r="H2247" i="4" l="1"/>
  <c r="Z2246" i="4"/>
  <c r="H2248" i="4" l="1"/>
  <c r="Z2247" i="4"/>
  <c r="H2249" i="4" l="1"/>
  <c r="Z2248" i="4"/>
  <c r="H2250" i="4" l="1"/>
  <c r="Z2249" i="4"/>
  <c r="H2251" i="4" l="1"/>
  <c r="Z2250" i="4"/>
  <c r="H2252" i="4" l="1"/>
  <c r="Z2251" i="4"/>
  <c r="H2253" i="4" l="1"/>
  <c r="Z2252" i="4"/>
  <c r="H2254" i="4" l="1"/>
  <c r="Z2253" i="4"/>
  <c r="H2255" i="4" l="1"/>
  <c r="Z2254" i="4"/>
  <c r="H2256" i="4" l="1"/>
  <c r="Z2255" i="4"/>
  <c r="H2257" i="4" l="1"/>
  <c r="Z2256" i="4"/>
  <c r="H2258" i="4" l="1"/>
  <c r="Z2257" i="4"/>
  <c r="H2259" i="4" l="1"/>
  <c r="Z2258" i="4"/>
  <c r="H2260" i="4" l="1"/>
  <c r="Z2259" i="4"/>
  <c r="H2261" i="4" l="1"/>
  <c r="Z2260" i="4"/>
  <c r="H2262" i="4" l="1"/>
  <c r="Z2261" i="4"/>
  <c r="H2263" i="4" l="1"/>
  <c r="Z2262" i="4"/>
  <c r="H2264" i="4" l="1"/>
  <c r="Z2263" i="4"/>
  <c r="H2265" i="4" l="1"/>
  <c r="Z2264" i="4"/>
  <c r="H2266" i="4" l="1"/>
  <c r="Z2265" i="4"/>
  <c r="H2267" i="4" l="1"/>
  <c r="Z2266" i="4"/>
  <c r="H2268" i="4" l="1"/>
  <c r="Z2267" i="4"/>
  <c r="H2269" i="4" l="1"/>
  <c r="Z2268" i="4"/>
  <c r="H2270" i="4" l="1"/>
  <c r="Z2269" i="4"/>
  <c r="H2271" i="4" l="1"/>
  <c r="Z2270" i="4"/>
  <c r="H2272" i="4" l="1"/>
  <c r="Z2271" i="4"/>
  <c r="H2273" i="4" l="1"/>
  <c r="Z2272" i="4"/>
  <c r="H2274" i="4" l="1"/>
  <c r="Z2273" i="4"/>
  <c r="H2275" i="4" l="1"/>
  <c r="Z2274" i="4"/>
  <c r="H2276" i="4" l="1"/>
  <c r="Z2275" i="4"/>
  <c r="H2277" i="4" l="1"/>
  <c r="Z2276" i="4"/>
  <c r="H2278" i="4" l="1"/>
  <c r="Z2277" i="4"/>
  <c r="H2279" i="4" l="1"/>
  <c r="Z2278" i="4"/>
  <c r="H2280" i="4" l="1"/>
  <c r="Z2279" i="4"/>
  <c r="H2281" i="4" l="1"/>
  <c r="Z2280" i="4"/>
  <c r="H2282" i="4" l="1"/>
  <c r="Z2281" i="4"/>
  <c r="H2283" i="4" l="1"/>
  <c r="Z2282" i="4"/>
  <c r="H2284" i="4" l="1"/>
  <c r="Z2283" i="4"/>
  <c r="H2285" i="4" l="1"/>
  <c r="Z2284" i="4"/>
  <c r="H2286" i="4" l="1"/>
  <c r="Z2285" i="4"/>
  <c r="H2287" i="4" l="1"/>
  <c r="Z2286" i="4"/>
  <c r="H2288" i="4" l="1"/>
  <c r="Z2287" i="4"/>
  <c r="H2289" i="4" l="1"/>
  <c r="Z2288" i="4"/>
  <c r="H2290" i="4" l="1"/>
  <c r="Z2289" i="4"/>
  <c r="H2291" i="4" l="1"/>
  <c r="Z2290" i="4"/>
  <c r="H2292" i="4" l="1"/>
  <c r="Z2291" i="4"/>
  <c r="H2293" i="4" l="1"/>
  <c r="Z2292" i="4"/>
  <c r="H2294" i="4" l="1"/>
  <c r="Z2293" i="4"/>
  <c r="H2295" i="4" l="1"/>
  <c r="Z2294" i="4"/>
  <c r="H2296" i="4" l="1"/>
  <c r="Z2295" i="4"/>
  <c r="H2297" i="4" l="1"/>
  <c r="Z2296" i="4"/>
  <c r="H2298" i="4" l="1"/>
  <c r="Z2297" i="4"/>
  <c r="H2299" i="4" l="1"/>
  <c r="Z2298" i="4"/>
  <c r="H2300" i="4" l="1"/>
  <c r="Z2299" i="4"/>
  <c r="H2301" i="4" l="1"/>
  <c r="Z2300" i="4"/>
  <c r="H2302" i="4" l="1"/>
  <c r="Z2301" i="4"/>
  <c r="H2303" i="4" l="1"/>
  <c r="Z2302" i="4"/>
  <c r="H2304" i="4" l="1"/>
  <c r="Z2303" i="4"/>
  <c r="H2305" i="4" l="1"/>
  <c r="Z2304" i="4"/>
  <c r="H2306" i="4" l="1"/>
  <c r="Z2305" i="4"/>
  <c r="H2307" i="4" l="1"/>
  <c r="Z2306" i="4"/>
  <c r="H2308" i="4" l="1"/>
  <c r="Z2307" i="4"/>
  <c r="H2309" i="4" l="1"/>
  <c r="Z2308" i="4"/>
  <c r="H2310" i="4" l="1"/>
  <c r="Z2309" i="4"/>
  <c r="H2311" i="4" l="1"/>
  <c r="Z2310" i="4"/>
  <c r="H2312" i="4" l="1"/>
  <c r="Z2311" i="4"/>
  <c r="H2313" i="4" l="1"/>
  <c r="Z2312" i="4"/>
  <c r="H2314" i="4" l="1"/>
  <c r="Z2313" i="4"/>
  <c r="H2315" i="4" l="1"/>
  <c r="Z2314" i="4"/>
  <c r="H2316" i="4" l="1"/>
  <c r="Z2315" i="4"/>
  <c r="H2317" i="4" l="1"/>
  <c r="Z2316" i="4"/>
  <c r="H2318" i="4" l="1"/>
  <c r="Z2317" i="4"/>
  <c r="H2319" i="4" l="1"/>
  <c r="Z2318" i="4"/>
  <c r="H2320" i="4" l="1"/>
  <c r="Z2319" i="4"/>
  <c r="H2321" i="4" l="1"/>
  <c r="Z2320" i="4"/>
  <c r="H2322" i="4" l="1"/>
  <c r="Z2321" i="4"/>
  <c r="H2323" i="4" l="1"/>
  <c r="Z2322" i="4"/>
  <c r="H2324" i="4" l="1"/>
  <c r="Z2323" i="4"/>
  <c r="H2325" i="4" l="1"/>
  <c r="Z2324" i="4"/>
  <c r="H2326" i="4" l="1"/>
  <c r="Z2325" i="4"/>
  <c r="H2327" i="4" l="1"/>
  <c r="Z2326" i="4"/>
  <c r="H2328" i="4" l="1"/>
  <c r="Z2327" i="4"/>
  <c r="H2329" i="4" l="1"/>
  <c r="Z2328" i="4"/>
  <c r="H2330" i="4" l="1"/>
  <c r="Z2329" i="4"/>
  <c r="H2331" i="4" l="1"/>
  <c r="Z2330" i="4"/>
  <c r="H2332" i="4" l="1"/>
  <c r="Z2331" i="4"/>
  <c r="H2333" i="4" l="1"/>
  <c r="Z2332" i="4"/>
  <c r="H2334" i="4" l="1"/>
  <c r="Z2333" i="4"/>
  <c r="H2335" i="4" l="1"/>
  <c r="Z2334" i="4"/>
  <c r="H2336" i="4" l="1"/>
  <c r="Z2335" i="4"/>
  <c r="H2337" i="4" l="1"/>
  <c r="Z2336" i="4"/>
  <c r="H2338" i="4" l="1"/>
  <c r="Z2337" i="4"/>
  <c r="H2339" i="4" l="1"/>
  <c r="Z2338" i="4"/>
  <c r="H2340" i="4" l="1"/>
  <c r="Z2339" i="4"/>
  <c r="H2341" i="4" l="1"/>
  <c r="Z2340" i="4"/>
  <c r="H2342" i="4" l="1"/>
  <c r="Z2341" i="4"/>
  <c r="H2343" i="4" l="1"/>
  <c r="Z2342" i="4"/>
  <c r="H2344" i="4" l="1"/>
  <c r="Z2343" i="4"/>
  <c r="H2345" i="4" l="1"/>
  <c r="Z2344" i="4"/>
  <c r="H2346" i="4" l="1"/>
  <c r="Z2345" i="4"/>
  <c r="H2347" i="4" l="1"/>
  <c r="Z2346" i="4"/>
  <c r="H2348" i="4" l="1"/>
  <c r="Z2347" i="4"/>
  <c r="H2349" i="4" l="1"/>
  <c r="Z2348" i="4"/>
  <c r="H2350" i="4" l="1"/>
  <c r="Z2349" i="4"/>
  <c r="H2351" i="4" l="1"/>
  <c r="Z2350" i="4"/>
  <c r="H2352" i="4" l="1"/>
  <c r="Z2351" i="4"/>
  <c r="H2353" i="4" l="1"/>
  <c r="Z2352" i="4"/>
  <c r="H2354" i="4" l="1"/>
  <c r="Z2353" i="4"/>
  <c r="H2355" i="4" l="1"/>
  <c r="Z2354" i="4"/>
  <c r="H2356" i="4" l="1"/>
  <c r="Z2355" i="4"/>
  <c r="H2357" i="4" l="1"/>
  <c r="Z2356" i="4"/>
  <c r="H2358" i="4" l="1"/>
  <c r="Z2357" i="4"/>
  <c r="H2359" i="4" l="1"/>
  <c r="Z2358" i="4"/>
  <c r="H2360" i="4" l="1"/>
  <c r="Z2359" i="4"/>
  <c r="H2361" i="4" l="1"/>
  <c r="Z2360" i="4"/>
  <c r="H2362" i="4" l="1"/>
  <c r="Z2361" i="4"/>
  <c r="H2363" i="4" l="1"/>
  <c r="Z2362" i="4"/>
  <c r="H2364" i="4" l="1"/>
  <c r="Z2363" i="4"/>
  <c r="H2365" i="4" l="1"/>
  <c r="Z2364" i="4"/>
  <c r="H2366" i="4" l="1"/>
  <c r="Z2365" i="4"/>
  <c r="H2367" i="4" l="1"/>
  <c r="Z2366" i="4"/>
  <c r="H2368" i="4" l="1"/>
  <c r="Z2367" i="4"/>
  <c r="H2369" i="4" l="1"/>
  <c r="Z2368" i="4"/>
  <c r="H2370" i="4" l="1"/>
  <c r="Z2369" i="4"/>
  <c r="H2371" i="4" l="1"/>
  <c r="Z2370" i="4"/>
  <c r="H2372" i="4" l="1"/>
  <c r="Z2371" i="4"/>
  <c r="H2373" i="4" l="1"/>
  <c r="Z2372" i="4"/>
  <c r="H2374" i="4" l="1"/>
  <c r="Z2373" i="4"/>
  <c r="H2375" i="4" l="1"/>
  <c r="Z2374" i="4"/>
  <c r="H2376" i="4" l="1"/>
  <c r="Z2375" i="4"/>
  <c r="H2377" i="4" l="1"/>
  <c r="Z2376" i="4"/>
  <c r="H2378" i="4" l="1"/>
  <c r="Z2377" i="4"/>
  <c r="H2379" i="4" l="1"/>
  <c r="Z2378" i="4"/>
  <c r="H2380" i="4" l="1"/>
  <c r="Z2379" i="4"/>
  <c r="H2381" i="4" l="1"/>
  <c r="Z2380" i="4"/>
  <c r="H2382" i="4" l="1"/>
  <c r="Z2381" i="4"/>
  <c r="H2383" i="4" l="1"/>
  <c r="Z2382" i="4"/>
  <c r="H2384" i="4" l="1"/>
  <c r="Z2383" i="4"/>
  <c r="H2385" i="4" l="1"/>
  <c r="Z2384" i="4"/>
  <c r="H2386" i="4" l="1"/>
  <c r="Z2385" i="4"/>
  <c r="H2387" i="4" l="1"/>
  <c r="Z2386" i="4"/>
  <c r="H2388" i="4" l="1"/>
  <c r="Z2387" i="4"/>
  <c r="H2389" i="4" l="1"/>
  <c r="Z2388" i="4"/>
  <c r="H2390" i="4" l="1"/>
  <c r="Z2389" i="4"/>
  <c r="H2391" i="4" l="1"/>
  <c r="Z2390" i="4"/>
  <c r="H2392" i="4" l="1"/>
  <c r="Z2391" i="4"/>
  <c r="H2393" i="4" l="1"/>
  <c r="Z2392" i="4"/>
  <c r="H2394" i="4" l="1"/>
  <c r="Z2393" i="4"/>
  <c r="H2395" i="4" l="1"/>
  <c r="Z2394" i="4"/>
  <c r="H2396" i="4" l="1"/>
  <c r="Z2395" i="4"/>
  <c r="H2397" i="4" l="1"/>
  <c r="Z2396" i="4"/>
  <c r="H2398" i="4" l="1"/>
  <c r="Z2397" i="4"/>
  <c r="H2399" i="4" l="1"/>
  <c r="Z2398" i="4"/>
  <c r="H2400" i="4" l="1"/>
  <c r="Z2399" i="4"/>
  <c r="H2401" i="4" l="1"/>
  <c r="Z2400" i="4"/>
  <c r="H2402" i="4" l="1"/>
  <c r="Z2401" i="4"/>
  <c r="H2403" i="4" l="1"/>
  <c r="Z2402" i="4"/>
  <c r="H2404" i="4" l="1"/>
  <c r="Z2403" i="4"/>
  <c r="H2405" i="4" l="1"/>
  <c r="Z2404" i="4"/>
  <c r="H2406" i="4" l="1"/>
  <c r="Z2405" i="4"/>
  <c r="H2407" i="4" l="1"/>
  <c r="Z2406" i="4"/>
  <c r="H2408" i="4" l="1"/>
  <c r="Z2407" i="4"/>
  <c r="H2409" i="4" l="1"/>
  <c r="Z2408" i="4"/>
  <c r="H2410" i="4" l="1"/>
  <c r="Z2409" i="4"/>
  <c r="H2411" i="4" l="1"/>
  <c r="Z2410" i="4"/>
  <c r="H2412" i="4" l="1"/>
  <c r="Z2411" i="4"/>
  <c r="H2413" i="4" l="1"/>
  <c r="Z2412" i="4"/>
  <c r="H2414" i="4" l="1"/>
  <c r="Z2413" i="4"/>
  <c r="H2415" i="4" l="1"/>
  <c r="Z2414" i="4"/>
  <c r="H2416" i="4" l="1"/>
  <c r="Z2415" i="4"/>
  <c r="H2417" i="4" l="1"/>
  <c r="Z2416" i="4"/>
  <c r="H2418" i="4" l="1"/>
  <c r="Z2417" i="4"/>
  <c r="H2419" i="4" l="1"/>
  <c r="Z2418" i="4"/>
  <c r="H2420" i="4" l="1"/>
  <c r="Z2419" i="4"/>
  <c r="H2421" i="4" l="1"/>
  <c r="Z2420" i="4"/>
  <c r="H2422" i="4" l="1"/>
  <c r="Z2421" i="4"/>
  <c r="H2423" i="4" l="1"/>
  <c r="Z2422" i="4"/>
  <c r="H2424" i="4" l="1"/>
  <c r="Z2423" i="4"/>
  <c r="H2425" i="4" l="1"/>
  <c r="Z2424" i="4"/>
  <c r="H2426" i="4" l="1"/>
  <c r="Z2425" i="4"/>
  <c r="H2427" i="4" l="1"/>
  <c r="Z2426" i="4"/>
  <c r="H2428" i="4" l="1"/>
  <c r="Z2427" i="4"/>
  <c r="H2429" i="4" l="1"/>
  <c r="Z2428" i="4"/>
  <c r="H2430" i="4" l="1"/>
  <c r="Z2429" i="4"/>
  <c r="H2431" i="4" l="1"/>
  <c r="Z2430" i="4"/>
  <c r="H2432" i="4" l="1"/>
  <c r="Z2431" i="4"/>
  <c r="H2433" i="4" l="1"/>
  <c r="Z2432" i="4"/>
  <c r="H2434" i="4" l="1"/>
  <c r="Z2433" i="4"/>
  <c r="H2435" i="4" l="1"/>
  <c r="Z2434" i="4"/>
  <c r="H2436" i="4" l="1"/>
  <c r="Z2435" i="4"/>
  <c r="H2437" i="4" l="1"/>
  <c r="Z2436" i="4"/>
  <c r="H2438" i="4" l="1"/>
  <c r="Z2437" i="4"/>
  <c r="H2439" i="4" l="1"/>
  <c r="Z2438" i="4"/>
  <c r="H2440" i="4" l="1"/>
  <c r="Z2439" i="4"/>
  <c r="H2441" i="4" l="1"/>
  <c r="Z2440" i="4"/>
  <c r="H2442" i="4" l="1"/>
  <c r="Z2441" i="4"/>
  <c r="H2443" i="4" l="1"/>
  <c r="Z2442" i="4"/>
  <c r="H2444" i="4" l="1"/>
  <c r="Z2443" i="4"/>
  <c r="H2445" i="4" l="1"/>
  <c r="Z2444" i="4"/>
  <c r="H2446" i="4" l="1"/>
  <c r="Z2445" i="4"/>
  <c r="H2447" i="4" l="1"/>
  <c r="Z2446" i="4"/>
  <c r="H2448" i="4" l="1"/>
  <c r="Z2447" i="4"/>
  <c r="H2449" i="4" l="1"/>
  <c r="Z2448" i="4"/>
  <c r="H2450" i="4" l="1"/>
  <c r="Z2449" i="4"/>
  <c r="H2451" i="4" l="1"/>
  <c r="Z2450" i="4"/>
  <c r="H2452" i="4" l="1"/>
  <c r="Z2451" i="4"/>
  <c r="H2453" i="4" l="1"/>
  <c r="Z2452" i="4"/>
  <c r="H2454" i="4" l="1"/>
  <c r="Z2453" i="4"/>
  <c r="H2455" i="4" l="1"/>
  <c r="Z2454" i="4"/>
  <c r="H2456" i="4" l="1"/>
  <c r="Z2455" i="4"/>
  <c r="H2457" i="4" l="1"/>
  <c r="Z2456" i="4"/>
  <c r="H2458" i="4" l="1"/>
  <c r="Z2457" i="4"/>
  <c r="H2459" i="4" l="1"/>
  <c r="Z2458" i="4"/>
  <c r="H2460" i="4" l="1"/>
  <c r="Z2459" i="4"/>
  <c r="H2461" i="4" l="1"/>
  <c r="Z2460" i="4"/>
  <c r="H2462" i="4" l="1"/>
  <c r="Z2461" i="4"/>
  <c r="H2463" i="4" l="1"/>
  <c r="Z2462" i="4"/>
  <c r="H2464" i="4" l="1"/>
  <c r="Z2463" i="4"/>
  <c r="H2465" i="4" l="1"/>
  <c r="Z2464" i="4"/>
  <c r="H2466" i="4" l="1"/>
  <c r="Z2465" i="4"/>
  <c r="H2467" i="4" l="1"/>
  <c r="Z2466" i="4"/>
  <c r="H2468" i="4" l="1"/>
  <c r="Z2467" i="4"/>
  <c r="H2469" i="4" l="1"/>
  <c r="Z2468" i="4"/>
  <c r="H2470" i="4" l="1"/>
  <c r="Z2469" i="4"/>
  <c r="H2471" i="4" l="1"/>
  <c r="Z2470" i="4"/>
  <c r="H2472" i="4" l="1"/>
  <c r="Z2471" i="4"/>
  <c r="H2473" i="4" l="1"/>
  <c r="Z2472" i="4"/>
  <c r="H2474" i="4" l="1"/>
  <c r="Z2473" i="4"/>
  <c r="H2475" i="4" l="1"/>
  <c r="Z2474" i="4"/>
  <c r="H2476" i="4" l="1"/>
  <c r="Z2475" i="4"/>
  <c r="H2477" i="4" l="1"/>
  <c r="Z2476" i="4"/>
  <c r="H2478" i="4" l="1"/>
  <c r="Z2477" i="4"/>
  <c r="H2479" i="4" l="1"/>
  <c r="Z2478" i="4"/>
  <c r="H2480" i="4" l="1"/>
  <c r="Z2479" i="4"/>
  <c r="H2481" i="4" l="1"/>
  <c r="Z2480" i="4"/>
  <c r="H2482" i="4" l="1"/>
  <c r="Z2481" i="4"/>
  <c r="H2483" i="4" l="1"/>
  <c r="Z2482" i="4"/>
  <c r="H2484" i="4" l="1"/>
  <c r="Z2483" i="4"/>
  <c r="H2485" i="4" l="1"/>
  <c r="Z2484" i="4"/>
  <c r="H2486" i="4" l="1"/>
  <c r="Z2485" i="4"/>
  <c r="H2487" i="4" l="1"/>
  <c r="Z2486" i="4"/>
  <c r="H2488" i="4" l="1"/>
  <c r="Z2487" i="4"/>
  <c r="H2489" i="4" l="1"/>
  <c r="Z2488" i="4"/>
  <c r="H2490" i="4" l="1"/>
  <c r="Z2489" i="4"/>
  <c r="H2491" i="4" l="1"/>
  <c r="Z2490" i="4"/>
  <c r="H2492" i="4" l="1"/>
  <c r="Z2491" i="4"/>
  <c r="H2493" i="4" l="1"/>
  <c r="Z2492" i="4"/>
  <c r="H2494" i="4" l="1"/>
  <c r="Z2493" i="4"/>
  <c r="H2495" i="4" l="1"/>
  <c r="Z2494" i="4"/>
  <c r="H2496" i="4" l="1"/>
  <c r="Z2495" i="4"/>
  <c r="H2497" i="4" l="1"/>
  <c r="Z2496" i="4"/>
  <c r="H2498" i="4" l="1"/>
  <c r="Z2497" i="4"/>
  <c r="H2499" i="4" l="1"/>
  <c r="Z2498" i="4"/>
  <c r="H2500" i="4" l="1"/>
  <c r="Z2499" i="4"/>
  <c r="H2501" i="4" l="1"/>
  <c r="Z2500" i="4"/>
  <c r="H2502" i="4" l="1"/>
  <c r="Z2501" i="4"/>
  <c r="H2503" i="4" l="1"/>
  <c r="Z2502" i="4"/>
  <c r="H2504" i="4" l="1"/>
  <c r="Z2503" i="4"/>
  <c r="H2505" i="4" l="1"/>
  <c r="Z2504" i="4"/>
  <c r="H2506" i="4" l="1"/>
  <c r="Z2505" i="4"/>
  <c r="H2507" i="4" l="1"/>
  <c r="Z2506" i="4"/>
  <c r="H2508" i="4" l="1"/>
  <c r="Z2507" i="4"/>
  <c r="H2509" i="4" l="1"/>
  <c r="Z2508" i="4"/>
  <c r="H2510" i="4" l="1"/>
  <c r="Z2509" i="4"/>
  <c r="H2511" i="4" l="1"/>
  <c r="Z2510" i="4"/>
  <c r="H2512" i="4" l="1"/>
  <c r="Z2511" i="4"/>
  <c r="H2513" i="4" l="1"/>
  <c r="Z2512" i="4"/>
  <c r="H2514" i="4" l="1"/>
  <c r="Z2513" i="4"/>
  <c r="H2515" i="4" l="1"/>
  <c r="Z2514" i="4"/>
  <c r="H2516" i="4" l="1"/>
  <c r="Z2515" i="4"/>
  <c r="H2517" i="4" l="1"/>
  <c r="Z2516" i="4"/>
  <c r="H2518" i="4" l="1"/>
  <c r="Z2517" i="4"/>
  <c r="H2519" i="4" l="1"/>
  <c r="Z2518" i="4"/>
  <c r="H2520" i="4" l="1"/>
  <c r="Z2519" i="4"/>
  <c r="H2521" i="4" l="1"/>
  <c r="Z2520" i="4"/>
  <c r="H2522" i="4" l="1"/>
  <c r="Z2521" i="4"/>
  <c r="H2523" i="4" l="1"/>
  <c r="Z2522" i="4"/>
  <c r="H2524" i="4" l="1"/>
  <c r="Z2523" i="4"/>
  <c r="H2525" i="4" l="1"/>
  <c r="Z2524" i="4"/>
  <c r="H2526" i="4" l="1"/>
  <c r="Z2525" i="4"/>
  <c r="H2527" i="4" l="1"/>
  <c r="Z2526" i="4"/>
  <c r="H2528" i="4" l="1"/>
  <c r="Z2527" i="4"/>
  <c r="H2529" i="4" l="1"/>
  <c r="Z2528" i="4"/>
  <c r="H2530" i="4" l="1"/>
  <c r="Z2529" i="4"/>
  <c r="H2531" i="4" l="1"/>
  <c r="Z2530" i="4"/>
  <c r="H2532" i="4" l="1"/>
  <c r="Z2531" i="4"/>
  <c r="H2533" i="4" l="1"/>
  <c r="Z2532" i="4"/>
  <c r="H2534" i="4" l="1"/>
  <c r="Z2533" i="4"/>
  <c r="H2535" i="4" l="1"/>
  <c r="Z2534" i="4"/>
  <c r="H2536" i="4" l="1"/>
  <c r="Z2535" i="4"/>
  <c r="H2537" i="4" l="1"/>
  <c r="Z2536" i="4"/>
  <c r="H2538" i="4" l="1"/>
  <c r="Z2537" i="4"/>
  <c r="H2539" i="4" l="1"/>
  <c r="Z2538" i="4"/>
  <c r="H2540" i="4" l="1"/>
  <c r="Z2539" i="4"/>
  <c r="H2541" i="4" l="1"/>
  <c r="Z2540" i="4"/>
  <c r="H2542" i="4" l="1"/>
  <c r="Z2541" i="4"/>
  <c r="H2543" i="4" l="1"/>
  <c r="Z2542" i="4"/>
  <c r="H2544" i="4" l="1"/>
  <c r="Z2543" i="4"/>
  <c r="H2545" i="4" l="1"/>
  <c r="Z2544" i="4"/>
  <c r="H2546" i="4" l="1"/>
  <c r="Z2545" i="4"/>
  <c r="H2547" i="4" l="1"/>
  <c r="Z2546" i="4"/>
  <c r="H2548" i="4" l="1"/>
  <c r="Z2547" i="4"/>
  <c r="H2549" i="4" l="1"/>
  <c r="Z2548" i="4"/>
  <c r="H2550" i="4" l="1"/>
  <c r="Z2549" i="4"/>
  <c r="H2551" i="4" l="1"/>
  <c r="Z2550" i="4"/>
  <c r="H2552" i="4" l="1"/>
  <c r="Z2551" i="4"/>
  <c r="H2553" i="4" l="1"/>
  <c r="Z2552" i="4"/>
  <c r="H2554" i="4" l="1"/>
  <c r="Z2553" i="4"/>
  <c r="H2555" i="4" l="1"/>
  <c r="Z2554" i="4"/>
  <c r="H2556" i="4" l="1"/>
  <c r="Z2555" i="4"/>
  <c r="H2557" i="4" l="1"/>
  <c r="Z2556" i="4"/>
  <c r="H2558" i="4" l="1"/>
  <c r="Z2557" i="4"/>
  <c r="H2559" i="4" l="1"/>
  <c r="Z2558" i="4"/>
  <c r="H2560" i="4" l="1"/>
  <c r="Z2559" i="4"/>
  <c r="H2561" i="4" l="1"/>
  <c r="Z2560" i="4"/>
  <c r="H2562" i="4" l="1"/>
  <c r="Z2561" i="4"/>
  <c r="H2563" i="4" l="1"/>
  <c r="Z2562" i="4"/>
  <c r="H2564" i="4" l="1"/>
  <c r="Z2563" i="4"/>
  <c r="H2565" i="4" l="1"/>
  <c r="Z2564" i="4"/>
  <c r="H2566" i="4" l="1"/>
  <c r="Z2565" i="4"/>
  <c r="H2567" i="4" l="1"/>
  <c r="Z2566" i="4"/>
  <c r="H2568" i="4" l="1"/>
  <c r="Z2567" i="4"/>
  <c r="H2569" i="4" l="1"/>
  <c r="Z2568" i="4"/>
  <c r="H2570" i="4" l="1"/>
  <c r="Z2569" i="4"/>
  <c r="H2571" i="4" l="1"/>
  <c r="Z2570" i="4"/>
  <c r="H2572" i="4" l="1"/>
  <c r="Z2571" i="4"/>
  <c r="H2573" i="4" l="1"/>
  <c r="Z2572" i="4"/>
  <c r="H2574" i="4" l="1"/>
  <c r="Z2573" i="4"/>
  <c r="H2575" i="4" l="1"/>
  <c r="Z2574" i="4"/>
  <c r="H2576" i="4" l="1"/>
  <c r="Z2575" i="4"/>
  <c r="H2577" i="4" l="1"/>
  <c r="Z2576" i="4"/>
  <c r="H2578" i="4" l="1"/>
  <c r="Z2577" i="4"/>
  <c r="H2579" i="4" l="1"/>
  <c r="Z2578" i="4"/>
  <c r="H2580" i="4" l="1"/>
  <c r="Z2579" i="4"/>
  <c r="H2581" i="4" l="1"/>
  <c r="Z2580" i="4"/>
  <c r="H2582" i="4" l="1"/>
  <c r="Z2581" i="4"/>
  <c r="H2583" i="4" l="1"/>
  <c r="Z2582" i="4"/>
  <c r="H2584" i="4" l="1"/>
  <c r="Z2583" i="4"/>
  <c r="H2585" i="4" l="1"/>
  <c r="Z2584" i="4"/>
  <c r="H2586" i="4" l="1"/>
  <c r="Z2585" i="4"/>
  <c r="H2587" i="4" l="1"/>
  <c r="Z2586" i="4"/>
  <c r="H2588" i="4" l="1"/>
  <c r="Z2587" i="4"/>
  <c r="H2589" i="4" l="1"/>
  <c r="Z2588" i="4"/>
  <c r="H2590" i="4" l="1"/>
  <c r="Z2589" i="4"/>
  <c r="H2591" i="4" l="1"/>
  <c r="Z2590" i="4"/>
  <c r="H2592" i="4" l="1"/>
  <c r="Z2591" i="4"/>
  <c r="H2593" i="4" l="1"/>
  <c r="Z2592" i="4"/>
  <c r="H2594" i="4" l="1"/>
  <c r="Z2593" i="4"/>
  <c r="H2595" i="4" l="1"/>
  <c r="Z2594" i="4"/>
  <c r="H2596" i="4" l="1"/>
  <c r="Z2595" i="4"/>
  <c r="H2597" i="4" l="1"/>
  <c r="Z2596" i="4"/>
  <c r="H2598" i="4" l="1"/>
  <c r="Z2597" i="4"/>
  <c r="H2599" i="4" l="1"/>
  <c r="Z2598" i="4"/>
  <c r="H2600" i="4" l="1"/>
  <c r="Z2599" i="4"/>
  <c r="H2601" i="4" l="1"/>
  <c r="Z2600" i="4"/>
  <c r="H2602" i="4" l="1"/>
  <c r="Z2601" i="4"/>
  <c r="H2603" i="4" l="1"/>
  <c r="Z2602" i="4"/>
  <c r="H2604" i="4" l="1"/>
  <c r="Z2603" i="4"/>
  <c r="H2605" i="4" l="1"/>
  <c r="Z2604" i="4"/>
  <c r="H2606" i="4" l="1"/>
  <c r="Z2605" i="4"/>
  <c r="H2607" i="4" l="1"/>
  <c r="Z2606" i="4"/>
  <c r="H2608" i="4" l="1"/>
  <c r="Z2607" i="4"/>
  <c r="H2609" i="4" l="1"/>
  <c r="Z2608" i="4"/>
  <c r="H2610" i="4" l="1"/>
  <c r="Z2609" i="4"/>
  <c r="H2611" i="4" l="1"/>
  <c r="Z2610" i="4"/>
  <c r="H2612" i="4" l="1"/>
  <c r="Z2611" i="4"/>
  <c r="H2613" i="4" l="1"/>
  <c r="Z2612" i="4"/>
  <c r="H2614" i="4" l="1"/>
  <c r="Z2613" i="4"/>
  <c r="H2615" i="4" l="1"/>
  <c r="Z2614" i="4"/>
  <c r="H2616" i="4" l="1"/>
  <c r="Z2615" i="4"/>
  <c r="H2617" i="4" l="1"/>
  <c r="Z2616" i="4"/>
  <c r="H2618" i="4" l="1"/>
  <c r="Z2617" i="4"/>
  <c r="H2619" i="4" l="1"/>
  <c r="Z2618" i="4"/>
  <c r="H2620" i="4" l="1"/>
  <c r="Z2619" i="4"/>
  <c r="H2621" i="4" l="1"/>
  <c r="Z2620" i="4"/>
  <c r="H2622" i="4" l="1"/>
  <c r="Z2621" i="4"/>
  <c r="H2623" i="4" l="1"/>
  <c r="Z2622" i="4"/>
  <c r="H2624" i="4" l="1"/>
  <c r="Z2623" i="4"/>
  <c r="H2625" i="4" l="1"/>
  <c r="Z2624" i="4"/>
  <c r="H2626" i="4" l="1"/>
  <c r="Z2625" i="4"/>
  <c r="H2627" i="4" l="1"/>
  <c r="Z2626" i="4"/>
  <c r="H2628" i="4" l="1"/>
  <c r="Z2627" i="4"/>
  <c r="H2629" i="4" l="1"/>
  <c r="Z2628" i="4"/>
  <c r="H2630" i="4" l="1"/>
  <c r="Z2629" i="4"/>
  <c r="H2631" i="4" l="1"/>
  <c r="Z2630" i="4"/>
  <c r="H2632" i="4" l="1"/>
  <c r="Z2631" i="4"/>
  <c r="H2633" i="4" l="1"/>
  <c r="Z2632" i="4"/>
  <c r="H2634" i="4" l="1"/>
  <c r="Z2633" i="4"/>
  <c r="H2635" i="4" l="1"/>
  <c r="Z2634" i="4"/>
  <c r="H2636" i="4" l="1"/>
  <c r="Z2635" i="4"/>
  <c r="H2637" i="4" l="1"/>
  <c r="Z2636" i="4"/>
  <c r="H2638" i="4" l="1"/>
  <c r="Z2637" i="4"/>
  <c r="H2639" i="4" l="1"/>
  <c r="Z2638" i="4"/>
  <c r="H2640" i="4" l="1"/>
  <c r="Z2639" i="4"/>
  <c r="H2641" i="4" l="1"/>
  <c r="Z2640" i="4"/>
  <c r="H2642" i="4" l="1"/>
  <c r="Z2641" i="4"/>
  <c r="H2643" i="4" l="1"/>
  <c r="Z2642" i="4"/>
  <c r="H2644" i="4" l="1"/>
  <c r="Z2643" i="4"/>
  <c r="H2645" i="4" l="1"/>
  <c r="Z2644" i="4"/>
  <c r="H2646" i="4" l="1"/>
  <c r="Z2645" i="4"/>
  <c r="H2647" i="4" l="1"/>
  <c r="Z2646" i="4"/>
  <c r="H2648" i="4" l="1"/>
  <c r="Z2647" i="4"/>
  <c r="H2649" i="4" l="1"/>
  <c r="Z2648" i="4"/>
  <c r="H2650" i="4" l="1"/>
  <c r="Z2649" i="4"/>
  <c r="H2651" i="4" l="1"/>
  <c r="Z2650" i="4"/>
  <c r="H2652" i="4" l="1"/>
  <c r="Z2651" i="4"/>
  <c r="H2653" i="4" l="1"/>
  <c r="Z2652" i="4"/>
  <c r="H2654" i="4" l="1"/>
  <c r="Z2653" i="4"/>
  <c r="H2655" i="4" l="1"/>
  <c r="Z2654" i="4"/>
  <c r="H2656" i="4" l="1"/>
  <c r="Z2655" i="4"/>
  <c r="H2657" i="4" l="1"/>
  <c r="Z2656" i="4"/>
  <c r="H2658" i="4" l="1"/>
  <c r="Z2657" i="4"/>
  <c r="H2659" i="4" l="1"/>
  <c r="Z2658" i="4"/>
  <c r="H2660" i="4" l="1"/>
  <c r="Z2659" i="4"/>
  <c r="H2661" i="4" l="1"/>
  <c r="Z2660" i="4"/>
  <c r="H2662" i="4" l="1"/>
  <c r="Z2661" i="4"/>
  <c r="H2663" i="4" l="1"/>
  <c r="Z2662" i="4"/>
  <c r="H2664" i="4" l="1"/>
  <c r="Z2663" i="4"/>
  <c r="H2665" i="4" l="1"/>
  <c r="Z2664" i="4"/>
  <c r="H2666" i="4" l="1"/>
  <c r="Z2665" i="4"/>
  <c r="H2667" i="4" l="1"/>
  <c r="Z2666" i="4"/>
  <c r="H2668" i="4" l="1"/>
  <c r="Z2667" i="4"/>
  <c r="H2669" i="4" l="1"/>
  <c r="Z2668" i="4"/>
  <c r="H2670" i="4" l="1"/>
  <c r="Z2669" i="4"/>
  <c r="H2671" i="4" l="1"/>
  <c r="Z2670" i="4"/>
  <c r="H2672" i="4" l="1"/>
  <c r="Z2671" i="4"/>
  <c r="H2673" i="4" l="1"/>
  <c r="Z2672" i="4"/>
  <c r="H2674" i="4" l="1"/>
  <c r="Z2673" i="4"/>
  <c r="H2675" i="4" l="1"/>
  <c r="Z2674" i="4"/>
  <c r="H2676" i="4" l="1"/>
  <c r="Z2675" i="4"/>
  <c r="H2677" i="4" l="1"/>
  <c r="Z2676" i="4"/>
  <c r="H2678" i="4" l="1"/>
  <c r="Z2677" i="4"/>
  <c r="H2679" i="4" l="1"/>
  <c r="Z2678" i="4"/>
  <c r="H2680" i="4" l="1"/>
  <c r="Z2679" i="4"/>
  <c r="H2681" i="4" l="1"/>
  <c r="Z2680" i="4"/>
  <c r="H2682" i="4" l="1"/>
  <c r="Z2681" i="4"/>
  <c r="H2683" i="4" l="1"/>
  <c r="Z2682" i="4"/>
  <c r="H2684" i="4" l="1"/>
  <c r="Z2683" i="4"/>
  <c r="H2685" i="4" l="1"/>
  <c r="Z2684" i="4"/>
  <c r="H2686" i="4" l="1"/>
  <c r="Z2685" i="4"/>
  <c r="H2687" i="4" l="1"/>
  <c r="Z2686" i="4"/>
  <c r="H2688" i="4" l="1"/>
  <c r="Z2687" i="4"/>
  <c r="H2689" i="4" l="1"/>
  <c r="Z2688" i="4"/>
  <c r="H2690" i="4" l="1"/>
  <c r="Z2689" i="4"/>
  <c r="H2691" i="4" l="1"/>
  <c r="Z2690" i="4"/>
  <c r="H2692" i="4" l="1"/>
  <c r="Z2691" i="4"/>
  <c r="H2693" i="4" l="1"/>
  <c r="Z2692" i="4"/>
  <c r="H2694" i="4" l="1"/>
  <c r="Z2693" i="4"/>
  <c r="H2695" i="4" l="1"/>
  <c r="Z2694" i="4"/>
  <c r="H2696" i="4" l="1"/>
  <c r="Z2695" i="4"/>
  <c r="H2697" i="4" l="1"/>
  <c r="Z2696" i="4"/>
  <c r="H2698" i="4" l="1"/>
  <c r="Z2697" i="4"/>
  <c r="H2699" i="4" l="1"/>
  <c r="Z2698" i="4"/>
  <c r="H2700" i="4" l="1"/>
  <c r="Z2699" i="4"/>
  <c r="H2701" i="4" l="1"/>
  <c r="Z2700" i="4"/>
  <c r="H2702" i="4" l="1"/>
  <c r="Z2701" i="4"/>
  <c r="H2703" i="4" l="1"/>
  <c r="Z2702" i="4"/>
  <c r="H2704" i="4" l="1"/>
  <c r="Z2703" i="4"/>
  <c r="H2705" i="4" l="1"/>
  <c r="Z2704" i="4"/>
  <c r="H2706" i="4" l="1"/>
  <c r="Z2705" i="4"/>
  <c r="H2707" i="4" l="1"/>
  <c r="Z2706" i="4"/>
  <c r="H2708" i="4" l="1"/>
  <c r="Z2707" i="4"/>
  <c r="H2709" i="4" l="1"/>
  <c r="Z2708" i="4"/>
  <c r="H2710" i="4" l="1"/>
  <c r="Z2709" i="4"/>
  <c r="H2711" i="4" l="1"/>
  <c r="Z2710" i="4"/>
  <c r="H2712" i="4" l="1"/>
  <c r="Z2711" i="4"/>
  <c r="H2713" i="4" l="1"/>
  <c r="Z2712" i="4"/>
  <c r="H2714" i="4" l="1"/>
  <c r="Z2713" i="4"/>
  <c r="H2715" i="4" l="1"/>
  <c r="Z2714" i="4"/>
  <c r="H2716" i="4" l="1"/>
  <c r="Z2715" i="4"/>
  <c r="H2717" i="4" l="1"/>
  <c r="Z2716" i="4"/>
  <c r="H2718" i="4" l="1"/>
  <c r="Z2717" i="4"/>
  <c r="H2719" i="4" l="1"/>
  <c r="Z2718" i="4"/>
  <c r="H2720" i="4" l="1"/>
  <c r="Z2719" i="4"/>
  <c r="H2721" i="4" l="1"/>
  <c r="Z2720" i="4"/>
  <c r="H2722" i="4" l="1"/>
  <c r="Z2721" i="4"/>
  <c r="H2723" i="4" l="1"/>
  <c r="Z2722" i="4"/>
  <c r="H2724" i="4" l="1"/>
  <c r="Z2723" i="4"/>
  <c r="H2725" i="4" l="1"/>
  <c r="Z2724" i="4"/>
  <c r="H2726" i="4" l="1"/>
  <c r="Z2725" i="4"/>
  <c r="H2727" i="4" l="1"/>
  <c r="Z2726" i="4"/>
  <c r="H2728" i="4" l="1"/>
  <c r="Z2727" i="4"/>
  <c r="H2729" i="4" l="1"/>
  <c r="Z2728" i="4"/>
  <c r="H2730" i="4" l="1"/>
  <c r="Z2729" i="4"/>
  <c r="H2731" i="4" l="1"/>
  <c r="Z2730" i="4"/>
  <c r="H2732" i="4" l="1"/>
  <c r="Z2731" i="4"/>
  <c r="H2733" i="4" l="1"/>
  <c r="Z2732" i="4"/>
  <c r="H2734" i="4" l="1"/>
  <c r="Z2733" i="4"/>
  <c r="H2735" i="4" l="1"/>
  <c r="Z2734" i="4"/>
  <c r="H2736" i="4" l="1"/>
  <c r="Z2735" i="4"/>
  <c r="H2737" i="4" l="1"/>
  <c r="Z2736" i="4"/>
  <c r="H2738" i="4" l="1"/>
  <c r="Z2737" i="4"/>
  <c r="H2739" i="4" l="1"/>
  <c r="Z2738" i="4"/>
  <c r="H2740" i="4" l="1"/>
  <c r="Z2739" i="4"/>
  <c r="H2741" i="4" l="1"/>
  <c r="Z2740" i="4"/>
  <c r="H2742" i="4" l="1"/>
  <c r="Z2741" i="4"/>
  <c r="H2743" i="4" l="1"/>
  <c r="Z2742" i="4"/>
  <c r="H2744" i="4" l="1"/>
  <c r="Z2743" i="4"/>
  <c r="H2745" i="4" l="1"/>
  <c r="Z2744" i="4"/>
  <c r="H2746" i="4" l="1"/>
  <c r="Z2745" i="4"/>
  <c r="H2747" i="4" l="1"/>
  <c r="Z2746" i="4"/>
  <c r="H2748" i="4" l="1"/>
  <c r="Z2747" i="4"/>
  <c r="H2749" i="4" l="1"/>
  <c r="Z2748" i="4"/>
  <c r="H2750" i="4" l="1"/>
  <c r="Z2749" i="4"/>
  <c r="H2751" i="4" l="1"/>
  <c r="Z2750" i="4"/>
  <c r="H2752" i="4" l="1"/>
  <c r="Z2751" i="4"/>
  <c r="H2753" i="4" l="1"/>
  <c r="Z2752" i="4"/>
  <c r="H2754" i="4" l="1"/>
  <c r="Z2753" i="4"/>
  <c r="H2755" i="4" l="1"/>
  <c r="Z2754" i="4"/>
  <c r="H2756" i="4" l="1"/>
  <c r="Z2755" i="4"/>
  <c r="H2757" i="4" l="1"/>
  <c r="Z2756" i="4"/>
  <c r="H2758" i="4" l="1"/>
  <c r="Z2757" i="4"/>
  <c r="H2759" i="4" l="1"/>
  <c r="Z2758" i="4"/>
  <c r="H2760" i="4" l="1"/>
  <c r="Z2759" i="4"/>
  <c r="H2761" i="4" l="1"/>
  <c r="Z2760" i="4"/>
  <c r="H2762" i="4" l="1"/>
  <c r="Z2761" i="4"/>
  <c r="H2763" i="4" l="1"/>
  <c r="Z2762" i="4"/>
  <c r="H2764" i="4" l="1"/>
  <c r="Z2763" i="4"/>
  <c r="H2765" i="4" l="1"/>
  <c r="Z2764" i="4"/>
  <c r="H2766" i="4" l="1"/>
  <c r="Z2765" i="4"/>
  <c r="H2767" i="4" l="1"/>
  <c r="Z2766" i="4"/>
  <c r="H2768" i="4" l="1"/>
  <c r="Z2767" i="4"/>
  <c r="H2769" i="4" l="1"/>
  <c r="Z2768" i="4"/>
  <c r="H2770" i="4" l="1"/>
  <c r="Z2769" i="4"/>
  <c r="H2771" i="4" l="1"/>
  <c r="Z2770" i="4"/>
  <c r="H2772" i="4" l="1"/>
  <c r="Z2771" i="4"/>
  <c r="H2773" i="4" l="1"/>
  <c r="Z2772" i="4"/>
  <c r="H2774" i="4" l="1"/>
  <c r="Z2773" i="4"/>
  <c r="H2775" i="4" l="1"/>
  <c r="Z2774" i="4"/>
  <c r="H2776" i="4" l="1"/>
  <c r="Z2775" i="4"/>
  <c r="H2777" i="4" l="1"/>
  <c r="Z2776" i="4"/>
  <c r="H2778" i="4" l="1"/>
  <c r="Z2777" i="4"/>
  <c r="H2779" i="4" l="1"/>
  <c r="Z2778" i="4"/>
  <c r="H2780" i="4" l="1"/>
  <c r="Z2779" i="4"/>
  <c r="H2781" i="4" l="1"/>
  <c r="Z2780" i="4"/>
  <c r="H2782" i="4" l="1"/>
  <c r="Z2781" i="4"/>
  <c r="H2783" i="4" l="1"/>
  <c r="Z2782" i="4"/>
  <c r="H2784" i="4" l="1"/>
  <c r="Z2783" i="4"/>
  <c r="H2785" i="4" l="1"/>
  <c r="Z2784" i="4"/>
  <c r="H2786" i="4" l="1"/>
  <c r="Z2785" i="4"/>
  <c r="H2787" i="4" l="1"/>
  <c r="Z2786" i="4"/>
  <c r="H2788" i="4" l="1"/>
  <c r="Z2787" i="4"/>
  <c r="H2789" i="4" l="1"/>
  <c r="Z2788" i="4"/>
  <c r="H2790" i="4" l="1"/>
  <c r="Z2789" i="4"/>
  <c r="H2791" i="4" l="1"/>
  <c r="Z2790" i="4"/>
  <c r="H2792" i="4" l="1"/>
  <c r="Z2791" i="4"/>
  <c r="H2793" i="4" l="1"/>
  <c r="Z2792" i="4"/>
  <c r="H2794" i="4" l="1"/>
  <c r="Z2793" i="4"/>
  <c r="H2795" i="4" l="1"/>
  <c r="Z2794" i="4"/>
  <c r="H2796" i="4" l="1"/>
  <c r="Z2795" i="4"/>
  <c r="H2797" i="4" l="1"/>
  <c r="Z2796" i="4"/>
  <c r="H2798" i="4" l="1"/>
  <c r="Z2797" i="4"/>
  <c r="H2799" i="4" l="1"/>
  <c r="Z2798" i="4"/>
  <c r="H2800" i="4" l="1"/>
  <c r="Z2799" i="4"/>
  <c r="H2801" i="4" l="1"/>
  <c r="Z2800" i="4"/>
  <c r="H2802" i="4" l="1"/>
  <c r="Z2801" i="4"/>
  <c r="H2803" i="4" l="1"/>
  <c r="Z2802" i="4"/>
  <c r="H2804" i="4" l="1"/>
  <c r="Z2803" i="4"/>
  <c r="H2805" i="4" l="1"/>
  <c r="Z2804" i="4"/>
  <c r="H2806" i="4" l="1"/>
  <c r="Z2805" i="4"/>
  <c r="H2807" i="4" l="1"/>
  <c r="Z2806" i="4"/>
  <c r="H2808" i="4" l="1"/>
  <c r="Z2807" i="4"/>
  <c r="H2809" i="4" l="1"/>
  <c r="Z2808" i="4"/>
  <c r="H2810" i="4" l="1"/>
  <c r="Z2809" i="4"/>
  <c r="H2811" i="4" l="1"/>
  <c r="Z2810" i="4"/>
  <c r="H2812" i="4" l="1"/>
  <c r="Z2811" i="4"/>
  <c r="H2813" i="4" l="1"/>
  <c r="Z2812" i="4"/>
  <c r="H2814" i="4" l="1"/>
  <c r="Z2813" i="4"/>
  <c r="H2815" i="4" l="1"/>
  <c r="Z2814" i="4"/>
  <c r="H2816" i="4" l="1"/>
  <c r="Z2815" i="4"/>
  <c r="H2817" i="4" l="1"/>
  <c r="Z2816" i="4"/>
  <c r="H2818" i="4" l="1"/>
  <c r="Z2817" i="4"/>
  <c r="H2819" i="4" l="1"/>
  <c r="Z2818" i="4"/>
  <c r="H2820" i="4" l="1"/>
  <c r="Z2819" i="4"/>
  <c r="H2821" i="4" l="1"/>
  <c r="Z2820" i="4"/>
  <c r="H2822" i="4" l="1"/>
  <c r="Z2821" i="4"/>
  <c r="H2823" i="4" l="1"/>
  <c r="Z2822" i="4"/>
  <c r="H2824" i="4" l="1"/>
  <c r="Z2823" i="4"/>
  <c r="H2825" i="4" l="1"/>
  <c r="Z2824" i="4"/>
  <c r="H2826" i="4" l="1"/>
  <c r="Z2825" i="4"/>
  <c r="H2827" i="4" l="1"/>
  <c r="Z2826" i="4"/>
  <c r="H2828" i="4" l="1"/>
  <c r="Z2827" i="4"/>
  <c r="H2829" i="4" l="1"/>
  <c r="Z2828" i="4"/>
  <c r="H2830" i="4" l="1"/>
  <c r="Z2829" i="4"/>
  <c r="H2831" i="4" l="1"/>
  <c r="Z2830" i="4"/>
  <c r="H2832" i="4" l="1"/>
  <c r="Z2831" i="4"/>
  <c r="H2833" i="4" l="1"/>
  <c r="Z2832" i="4"/>
  <c r="H2834" i="4" l="1"/>
  <c r="Z2833" i="4"/>
  <c r="H2835" i="4" l="1"/>
  <c r="Z2834" i="4"/>
  <c r="H2836" i="4" l="1"/>
  <c r="Z2835" i="4"/>
  <c r="H2837" i="4" l="1"/>
  <c r="Z2836" i="4"/>
  <c r="H2838" i="4" l="1"/>
  <c r="Z2837" i="4"/>
  <c r="H2839" i="4" l="1"/>
  <c r="Z2838" i="4"/>
  <c r="H2840" i="4" l="1"/>
  <c r="Z2839" i="4"/>
  <c r="H2841" i="4" l="1"/>
  <c r="Z2840" i="4"/>
  <c r="H2842" i="4" l="1"/>
  <c r="Z2841" i="4"/>
  <c r="H2843" i="4" l="1"/>
  <c r="Z2842" i="4"/>
  <c r="H2844" i="4" l="1"/>
  <c r="Z2843" i="4"/>
  <c r="H2845" i="4" l="1"/>
  <c r="Z2844" i="4"/>
  <c r="H2846" i="4" l="1"/>
  <c r="Z2845" i="4"/>
  <c r="H2847" i="4" l="1"/>
  <c r="Z2846" i="4"/>
  <c r="H2848" i="4" l="1"/>
  <c r="Z2847" i="4"/>
  <c r="H2849" i="4" l="1"/>
  <c r="Z2848" i="4"/>
  <c r="H2850" i="4" l="1"/>
  <c r="Z2849" i="4"/>
  <c r="H2851" i="4" l="1"/>
  <c r="Z2850" i="4"/>
  <c r="H2852" i="4" l="1"/>
  <c r="Z2851" i="4"/>
  <c r="H2853" i="4" l="1"/>
  <c r="Z2852" i="4"/>
  <c r="H2854" i="4" l="1"/>
  <c r="Z2853" i="4"/>
  <c r="H2855" i="4" l="1"/>
  <c r="Z2854" i="4"/>
  <c r="H2856" i="4" l="1"/>
  <c r="Z2855" i="4"/>
  <c r="H2857" i="4" l="1"/>
  <c r="Z2856" i="4"/>
  <c r="H2858" i="4" l="1"/>
  <c r="Z2857" i="4"/>
  <c r="H2859" i="4" l="1"/>
  <c r="Z2858" i="4"/>
  <c r="H2860" i="4" l="1"/>
  <c r="Z2859" i="4"/>
  <c r="H2861" i="4" l="1"/>
  <c r="Z2860" i="4"/>
  <c r="H2862" i="4" l="1"/>
  <c r="Z2861" i="4"/>
  <c r="H2863" i="4" l="1"/>
  <c r="Z2862" i="4"/>
  <c r="H2864" i="4" l="1"/>
  <c r="Z2863" i="4"/>
  <c r="H2865" i="4" l="1"/>
  <c r="Z2864" i="4"/>
  <c r="H2866" i="4" l="1"/>
  <c r="Z2865" i="4"/>
  <c r="H2867" i="4" l="1"/>
  <c r="Z2866" i="4"/>
  <c r="H2868" i="4" l="1"/>
  <c r="Z2867" i="4"/>
  <c r="H2869" i="4" l="1"/>
  <c r="Z2868" i="4"/>
  <c r="H2870" i="4" l="1"/>
  <c r="Z2869" i="4"/>
  <c r="H2871" i="4" l="1"/>
  <c r="Z2870" i="4"/>
  <c r="H2872" i="4" l="1"/>
  <c r="Z2871" i="4"/>
  <c r="H2873" i="4" l="1"/>
  <c r="Z2872" i="4"/>
  <c r="H2874" i="4" l="1"/>
  <c r="Z2873" i="4"/>
  <c r="H2875" i="4" l="1"/>
  <c r="Z2874" i="4"/>
  <c r="H2876" i="4" l="1"/>
  <c r="Z2875" i="4"/>
  <c r="H2877" i="4" l="1"/>
  <c r="Z2876" i="4"/>
  <c r="H2878" i="4" l="1"/>
  <c r="Z2877" i="4"/>
  <c r="H2879" i="4" l="1"/>
  <c r="Z2878" i="4"/>
  <c r="H2880" i="4" l="1"/>
  <c r="Z2879" i="4"/>
  <c r="H2881" i="4" l="1"/>
  <c r="Z2880" i="4"/>
  <c r="H2882" i="4" l="1"/>
  <c r="Z2881" i="4"/>
  <c r="H2883" i="4" l="1"/>
  <c r="Z2882" i="4"/>
  <c r="H2884" i="4" l="1"/>
  <c r="Z2883" i="4"/>
  <c r="H2885" i="4" l="1"/>
  <c r="Z2884" i="4"/>
  <c r="H2886" i="4" l="1"/>
  <c r="Z2885" i="4"/>
  <c r="H2887" i="4" l="1"/>
  <c r="Z2886" i="4"/>
  <c r="H2888" i="4" l="1"/>
  <c r="Z2887" i="4"/>
  <c r="H2889" i="4" l="1"/>
  <c r="Z2888" i="4"/>
  <c r="H2890" i="4" l="1"/>
  <c r="Z2889" i="4"/>
  <c r="H2891" i="4" l="1"/>
  <c r="Z2890" i="4"/>
  <c r="H2892" i="4" l="1"/>
  <c r="Z2891" i="4"/>
  <c r="H2893" i="4" l="1"/>
  <c r="Z2892" i="4"/>
  <c r="H2894" i="4" l="1"/>
  <c r="Z2893" i="4"/>
  <c r="H2895" i="4" l="1"/>
  <c r="Z2894" i="4"/>
  <c r="H2896" i="4" l="1"/>
  <c r="Z2895" i="4"/>
  <c r="H2897" i="4" l="1"/>
  <c r="Z2896" i="4"/>
  <c r="H2898" i="4" l="1"/>
  <c r="Z2897" i="4"/>
  <c r="H2899" i="4" l="1"/>
  <c r="Z2898" i="4"/>
  <c r="H2900" i="4" l="1"/>
  <c r="Z2899" i="4"/>
  <c r="H2901" i="4" l="1"/>
  <c r="Z2900" i="4"/>
  <c r="H2902" i="4" l="1"/>
  <c r="Z2901" i="4"/>
  <c r="H2903" i="4" l="1"/>
  <c r="Z2902" i="4"/>
  <c r="H2904" i="4" l="1"/>
  <c r="Z2903" i="4"/>
  <c r="H2905" i="4" l="1"/>
  <c r="Z2904" i="4"/>
  <c r="H2906" i="4" l="1"/>
  <c r="Z2905" i="4"/>
  <c r="H2907" i="4" l="1"/>
  <c r="Z2906" i="4"/>
  <c r="H2908" i="4" l="1"/>
  <c r="Z2907" i="4"/>
  <c r="H2909" i="4" l="1"/>
  <c r="Z2908" i="4"/>
  <c r="H2910" i="4" l="1"/>
  <c r="Z2909" i="4"/>
  <c r="H2911" i="4" l="1"/>
  <c r="Z2910" i="4"/>
  <c r="H2912" i="4" l="1"/>
  <c r="Z2911" i="4"/>
  <c r="H2913" i="4" l="1"/>
  <c r="Z2912" i="4"/>
  <c r="H2914" i="4" l="1"/>
  <c r="Z2913" i="4"/>
  <c r="H2915" i="4" l="1"/>
  <c r="Z2914" i="4"/>
  <c r="H2916" i="4" l="1"/>
  <c r="Z2915" i="4"/>
  <c r="H2917" i="4" l="1"/>
  <c r="Z2916" i="4"/>
  <c r="H2918" i="4" l="1"/>
  <c r="Z2917" i="4"/>
  <c r="H2919" i="4" l="1"/>
  <c r="Z2918" i="4"/>
  <c r="H2920" i="4" l="1"/>
  <c r="Z2919" i="4"/>
  <c r="H2921" i="4" l="1"/>
  <c r="Z2920" i="4"/>
  <c r="H2922" i="4" l="1"/>
  <c r="Z2921" i="4"/>
  <c r="H2923" i="4" l="1"/>
  <c r="Z2922" i="4"/>
  <c r="H2924" i="4" l="1"/>
  <c r="Z2923" i="4"/>
  <c r="H2925" i="4" l="1"/>
  <c r="Z2924" i="4"/>
  <c r="H2926" i="4" l="1"/>
  <c r="Z2925" i="4"/>
  <c r="H2927" i="4" l="1"/>
  <c r="Z2926" i="4"/>
  <c r="H2928" i="4" l="1"/>
  <c r="Z2927" i="4"/>
  <c r="H2929" i="4" l="1"/>
  <c r="Z2928" i="4"/>
  <c r="H2930" i="4" l="1"/>
  <c r="Z2929" i="4"/>
  <c r="H2931" i="4" l="1"/>
  <c r="Z2930" i="4"/>
  <c r="H2932" i="4" l="1"/>
  <c r="Z2931" i="4"/>
  <c r="H2933" i="4" l="1"/>
  <c r="Z2932" i="4"/>
  <c r="H2934" i="4" l="1"/>
  <c r="Z2933" i="4"/>
  <c r="H2935" i="4" l="1"/>
  <c r="Z2934" i="4"/>
  <c r="H2936" i="4" l="1"/>
  <c r="Z2935" i="4"/>
  <c r="H2937" i="4" l="1"/>
  <c r="Z2936" i="4"/>
  <c r="H2938" i="4" l="1"/>
  <c r="Z2937" i="4"/>
  <c r="H2939" i="4" l="1"/>
  <c r="Z2938" i="4"/>
  <c r="H2940" i="4" l="1"/>
  <c r="Z2939" i="4"/>
  <c r="H2941" i="4" l="1"/>
  <c r="Z2940" i="4"/>
  <c r="H2942" i="4" l="1"/>
  <c r="Z2941" i="4"/>
  <c r="H2943" i="4" l="1"/>
  <c r="Z2942" i="4"/>
  <c r="H2944" i="4" l="1"/>
  <c r="Z2943" i="4"/>
  <c r="H2945" i="4" l="1"/>
  <c r="Z2944" i="4"/>
  <c r="H2946" i="4" l="1"/>
  <c r="Z2945" i="4"/>
  <c r="H2947" i="4" l="1"/>
  <c r="Z2946" i="4"/>
  <c r="H2948" i="4" l="1"/>
  <c r="Z2947" i="4"/>
  <c r="H2949" i="4" l="1"/>
  <c r="Z2948" i="4"/>
  <c r="H2950" i="4" l="1"/>
  <c r="Z2949" i="4"/>
  <c r="H2951" i="4" l="1"/>
  <c r="Z2950" i="4"/>
  <c r="H2952" i="4" l="1"/>
  <c r="Z2951" i="4"/>
  <c r="H2953" i="4" l="1"/>
  <c r="Z2952" i="4"/>
  <c r="H2954" i="4" l="1"/>
  <c r="Z2953" i="4"/>
  <c r="H2955" i="4" l="1"/>
  <c r="Z2954" i="4"/>
  <c r="H2956" i="4" l="1"/>
  <c r="Z2955" i="4"/>
  <c r="H2957" i="4" l="1"/>
  <c r="Z2956" i="4"/>
  <c r="H2958" i="4" l="1"/>
  <c r="Z2957" i="4"/>
  <c r="H2959" i="4" l="1"/>
  <c r="Z2958" i="4"/>
  <c r="H2960" i="4" l="1"/>
  <c r="Z2959" i="4"/>
  <c r="H2961" i="4" l="1"/>
  <c r="Z2960" i="4"/>
  <c r="H2962" i="4" l="1"/>
  <c r="Z2961" i="4"/>
  <c r="H2963" i="4" l="1"/>
  <c r="Z2962" i="4"/>
  <c r="H2964" i="4" l="1"/>
  <c r="Z2963" i="4"/>
  <c r="H2965" i="4" l="1"/>
  <c r="Z2964" i="4"/>
  <c r="H2966" i="4" l="1"/>
  <c r="Z2965" i="4"/>
  <c r="H2967" i="4" l="1"/>
  <c r="Z2966" i="4"/>
  <c r="H2968" i="4" l="1"/>
  <c r="Z2967" i="4"/>
  <c r="H2969" i="4" l="1"/>
  <c r="Z2968" i="4"/>
  <c r="H2970" i="4" l="1"/>
  <c r="Z2969" i="4"/>
  <c r="H2971" i="4" l="1"/>
  <c r="Z2970" i="4"/>
  <c r="H2972" i="4" l="1"/>
  <c r="Z2971" i="4"/>
  <c r="H2973" i="4" l="1"/>
  <c r="Z2972" i="4"/>
  <c r="H2974" i="4" l="1"/>
  <c r="Z2973" i="4"/>
  <c r="H2975" i="4" l="1"/>
  <c r="Z2974" i="4"/>
  <c r="H2976" i="4" l="1"/>
  <c r="Z2975" i="4"/>
  <c r="H2977" i="4" l="1"/>
  <c r="Z2976" i="4"/>
  <c r="H2978" i="4" l="1"/>
  <c r="Z2977" i="4"/>
  <c r="H2979" i="4" l="1"/>
  <c r="Z2978" i="4"/>
  <c r="H2980" i="4" l="1"/>
  <c r="Z2979" i="4"/>
  <c r="H2981" i="4" l="1"/>
  <c r="Z2980" i="4"/>
  <c r="H2982" i="4" l="1"/>
  <c r="Z2981" i="4"/>
  <c r="H2983" i="4" l="1"/>
  <c r="Z2982" i="4"/>
  <c r="H2984" i="4" l="1"/>
  <c r="Z2983" i="4"/>
  <c r="H2985" i="4" l="1"/>
  <c r="Z2984" i="4"/>
  <c r="H2986" i="4" l="1"/>
  <c r="Z2985" i="4"/>
  <c r="H2987" i="4" l="1"/>
  <c r="Z2986" i="4"/>
  <c r="H2988" i="4" l="1"/>
  <c r="Z2987" i="4"/>
  <c r="H2989" i="4" l="1"/>
  <c r="Z2988" i="4"/>
  <c r="H2990" i="4" l="1"/>
  <c r="Z2989" i="4"/>
  <c r="H2991" i="4" l="1"/>
  <c r="Z2990" i="4"/>
  <c r="H2992" i="4" l="1"/>
  <c r="Z2991" i="4"/>
  <c r="H2993" i="4" l="1"/>
  <c r="Z2992" i="4"/>
  <c r="H2994" i="4" l="1"/>
  <c r="Z2993" i="4"/>
  <c r="H2995" i="4" l="1"/>
  <c r="Z2994" i="4"/>
  <c r="H2996" i="4" l="1"/>
  <c r="Z2995" i="4"/>
  <c r="H2997" i="4" l="1"/>
  <c r="Z2996" i="4"/>
  <c r="H2998" i="4" l="1"/>
  <c r="Z2997" i="4"/>
  <c r="H2999" i="4" l="1"/>
  <c r="Z2998" i="4"/>
  <c r="H3000" i="4" l="1"/>
  <c r="Z2999" i="4"/>
  <c r="H3001" i="4" l="1"/>
  <c r="Z3000" i="4"/>
  <c r="H3002" i="4" l="1"/>
  <c r="Z3001" i="4"/>
  <c r="H3003" i="4" l="1"/>
  <c r="Z3002" i="4"/>
  <c r="H3004" i="4" l="1"/>
  <c r="Z3003" i="4"/>
  <c r="H3005" i="4" l="1"/>
  <c r="Z3004" i="4"/>
  <c r="H3006" i="4" l="1"/>
  <c r="Z3006" i="4" s="1"/>
  <c r="Z3005" i="4"/>
</calcChain>
</file>

<file path=xl/sharedStrings.xml><?xml version="1.0" encoding="utf-8"?>
<sst xmlns="http://schemas.openxmlformats.org/spreadsheetml/2006/main" count="1453" uniqueCount="488">
  <si>
    <t>NAMA AKUN</t>
  </si>
  <si>
    <t>SALDO AWAL</t>
  </si>
  <si>
    <t>DEBET</t>
  </si>
  <si>
    <t>KREDIT</t>
  </si>
  <si>
    <t>DAFTAR KODE AKUN</t>
  </si>
  <si>
    <t>TANGGAL</t>
  </si>
  <si>
    <t>JUMLAH</t>
  </si>
  <si>
    <t>KODE</t>
  </si>
  <si>
    <t>AKUN</t>
  </si>
  <si>
    <t>NAMA</t>
  </si>
  <si>
    <t>KETERANGAN</t>
  </si>
  <si>
    <t>NO</t>
  </si>
  <si>
    <t>LAPORAN PIUTANG</t>
  </si>
  <si>
    <t>LAPORAN HUTANG</t>
  </si>
  <si>
    <t>AKUN 1</t>
  </si>
  <si>
    <t>AKUN 2</t>
  </si>
  <si>
    <t>TGL</t>
  </si>
  <si>
    <t>POS AKUN</t>
  </si>
  <si>
    <t>JURNAL UMUM</t>
  </si>
  <si>
    <t>BUKU BESAR</t>
  </si>
  <si>
    <t>SALDO</t>
  </si>
  <si>
    <t>Saldo Awal</t>
  </si>
  <si>
    <t>NO BUKTI</t>
  </si>
  <si>
    <t>NERACA SALDO</t>
  </si>
  <si>
    <t>AYAT JURNAL PENYESUAIAN</t>
  </si>
  <si>
    <t>NERACA SALDO DISESUAIKAN</t>
  </si>
  <si>
    <t>LABA RUGI</t>
  </si>
  <si>
    <t>NERACA</t>
  </si>
  <si>
    <t>NERACA LAJUR</t>
  </si>
  <si>
    <t>TOTAL</t>
  </si>
  <si>
    <t>JUMLAH AKTIVA LANCAR</t>
  </si>
  <si>
    <t>TOTAL AKTIVA</t>
  </si>
  <si>
    <t>JUMLAH KEWAJIBAN</t>
  </si>
  <si>
    <t>JUMLAH EKUITAS</t>
  </si>
  <si>
    <t>TOTAL KEWAJIBAN DAN EKUITAS</t>
  </si>
  <si>
    <t>TOTAL ARUS KAS DARI AKTIVITAS OPERASIONAL</t>
  </si>
  <si>
    <t>S. AWAL (D)</t>
  </si>
  <si>
    <t>S. AKHIR (D)</t>
  </si>
  <si>
    <t>S. AWAL (K)</t>
  </si>
  <si>
    <t>S. AKHIR (K)</t>
  </si>
  <si>
    <t>TABEL BANTUAN RUMUS</t>
  </si>
  <si>
    <t>PIUTANG - NAMA CUSTOMER</t>
  </si>
  <si>
    <t>HUTANG - NAMA SUPPLIER</t>
  </si>
  <si>
    <t>POS</t>
  </si>
  <si>
    <t>LAPORAN</t>
  </si>
  <si>
    <t>NAMA HUTANG / PIUTANG</t>
  </si>
  <si>
    <t>D</t>
  </si>
  <si>
    <t>K</t>
  </si>
  <si>
    <t>JUMLAH HPP</t>
  </si>
  <si>
    <t>Retur Pembelian</t>
  </si>
  <si>
    <t>Potongan Pembelian</t>
  </si>
  <si>
    <t>HARGA POKOK PENJUALAN</t>
  </si>
  <si>
    <t>BUKU BESAR HUTANG PIUTANG</t>
  </si>
  <si>
    <t>Persediaan Awal Barang</t>
  </si>
  <si>
    <t>Pembelian Barang</t>
  </si>
  <si>
    <t>Ongkos Angkut Barang</t>
  </si>
  <si>
    <t>LABA KOTOR</t>
  </si>
  <si>
    <t>Harga Pokok Penjualan</t>
  </si>
  <si>
    <t>JUMLAH PENJUALAN BERSIH</t>
  </si>
  <si>
    <t>JUMLAH BIAYA DAN BEBAN</t>
  </si>
  <si>
    <t>JUMLAH AKTIVA LAIN-LAIN</t>
  </si>
  <si>
    <t>SUMBER DANA DARI AKTIVITAS OPERASIONAL</t>
  </si>
  <si>
    <t>SUMBER DAN PENGGUNAAN DANA</t>
  </si>
  <si>
    <t>Kenaikan Hutang Lancar</t>
  </si>
  <si>
    <t>PENGGUNAAN DANA UNTUK AKTIVITAS OPERASIONAL</t>
  </si>
  <si>
    <t>Penurunan Hutang Lancar</t>
  </si>
  <si>
    <t>+ / -</t>
  </si>
  <si>
    <t>JUMLAH AKTIVA TETAP KOTOR</t>
  </si>
  <si>
    <t>JUMLAH AKTIVA TETAP BERSIH</t>
  </si>
  <si>
    <t>JUMLAH KEWAJIBAN LANCAR</t>
  </si>
  <si>
    <t>JUMLAH KEWAJIBAN JANGKA PANJANG</t>
  </si>
  <si>
    <t>Kenaikan Aktiva Tetap Kotor</t>
  </si>
  <si>
    <t>Penurunan Hutang Jangka Panjang</t>
  </si>
  <si>
    <t>AKUMULASI PENYUSUTAN AKTIVA TETAP</t>
  </si>
  <si>
    <t>PERIODE</t>
  </si>
  <si>
    <t>SAMPAI DENGAN</t>
  </si>
  <si>
    <t>TOTAL SUMBER DANA DARI AKTIVITAS OPERASIONAL</t>
  </si>
  <si>
    <t>DAFTAR PENYUSUTAN AKTIVA TETAP</t>
  </si>
  <si>
    <t>P</t>
  </si>
  <si>
    <t>H</t>
  </si>
  <si>
    <t>Jumlah Debet</t>
  </si>
  <si>
    <t>Saldo Akhir</t>
  </si>
  <si>
    <t>Jumlah Kredit</t>
  </si>
  <si>
    <t>Kode Akun</t>
  </si>
  <si>
    <t>Nama Akun</t>
  </si>
  <si>
    <t>Pos Saldo</t>
  </si>
  <si>
    <t>BUKTI</t>
  </si>
  <si>
    <t>HP 1</t>
  </si>
  <si>
    <t>HP 2</t>
  </si>
  <si>
    <t>JURNAL PENYESUAIAN</t>
  </si>
  <si>
    <t>Nama   :</t>
  </si>
  <si>
    <t>NERACA PERBANDINGAN</t>
  </si>
  <si>
    <t>UNIT</t>
  </si>
  <si>
    <t>HARGA</t>
  </si>
  <si>
    <t>PER BULAN</t>
  </si>
  <si>
    <t>NILAI BUKU</t>
  </si>
  <si>
    <t>PER TAHUN</t>
  </si>
  <si>
    <t>AKUM. PENY.</t>
  </si>
  <si>
    <t>TGL PEROLEHAN</t>
  </si>
  <si>
    <t>JML BLN</t>
  </si>
  <si>
    <t>(%)</t>
  </si>
  <si>
    <t>JUMLAH PENYUSUTAN</t>
  </si>
  <si>
    <t>TANGGAL VALIDASI</t>
  </si>
  <si>
    <t>SUBTOTAL</t>
  </si>
  <si>
    <t>Status   :</t>
  </si>
  <si>
    <t>AKUM. PENY. AWAL</t>
  </si>
  <si>
    <t>AKUM. PENY. AKHIR</t>
  </si>
  <si>
    <t>PEROLEHAN AKTIVA</t>
  </si>
  <si>
    <t>THN UMUR EKONOMIS</t>
  </si>
  <si>
    <t>NILAI RESIDU</t>
  </si>
  <si>
    <t>NILAI DISUSUTKAN</t>
  </si>
  <si>
    <t>NAMA PERUSAHAAN ANDA</t>
  </si>
  <si>
    <t>KODE AKUN</t>
  </si>
  <si>
    <t>PENYUSUTAN PERIODE BERJALAN</t>
  </si>
  <si>
    <t>Kenaikan Aktiva Lancar &amp; Aktiva Lainnya</t>
  </si>
  <si>
    <t>PANDUAN :</t>
  </si>
  <si>
    <t>KERTAS KERJA REKONSILIASI REKENING BANK ………………………</t>
  </si>
  <si>
    <t>Saldo Akhir menurut Pembukuan Perusahaan</t>
  </si>
  <si>
    <t>Saldo Akhir menurut Pembukuan Bank</t>
  </si>
  <si>
    <t>SELISIH SALDO AKHIR</t>
  </si>
  <si>
    <t>KOREKSI YANG HARUS DILAKUKAN</t>
  </si>
  <si>
    <t>( + )</t>
  </si>
  <si>
    <t>( - )</t>
  </si>
  <si>
    <t>1. Uang yang masuk pada Rekening Koran / Buku Bank yang belum tercatat di Buku Perusahaan.</t>
  </si>
  <si>
    <t>*) Lihat pada Rekening Koran / Buku dari Bank sebelah KREDIT</t>
  </si>
  <si>
    <t>Dari tagihan perusahaan</t>
  </si>
  <si>
    <t xml:space="preserve"> Rp. xxx.xxx</t>
  </si>
  <si>
    <t xml:space="preserve">Dari hasil jasa giro </t>
  </si>
  <si>
    <t>Dari hasil bunga</t>
  </si>
  <si>
    <t>Penerimaan dari Pos Lainnya yang belum tercatat</t>
  </si>
  <si>
    <t>**)</t>
  </si>
  <si>
    <t>………………………………………………...................………………………</t>
  </si>
  <si>
    <t>2. Uang yang keluar pada Rekening Koran / Buku Bank yang belum tercatat di Buku Perusahaan.</t>
  </si>
  <si>
    <t>*) Lihat pada Rekening Koran / Buku dari Bank sebelah DEBET</t>
  </si>
  <si>
    <t>Pembayaran kepada Supllier / hutang dagang</t>
  </si>
  <si>
    <t>Biaya administrasi bank</t>
  </si>
  <si>
    <t>Pengeluaran untuk Pos Lainnya</t>
  </si>
  <si>
    <t>3. Cek / giro yang dibuka (yang beredar) tetapi belum di uangkan &amp; belum tercatat di Rekening Koran / Buku Bank.</t>
  </si>
  <si>
    <t>*) Lihat pada Buku Bank catatan Perusahaan sebelah KREDIT</t>
  </si>
  <si>
    <t>Cek/ Giro no. ......................</t>
  </si>
  <si>
    <t>4. Setoran-setoran yang belum dicatat / dicairkan di bank.</t>
  </si>
  <si>
    <t>*) Lihat pada Buku Bank catatan Perusahaan sebelah DEBET</t>
  </si>
  <si>
    <t>Setoran tunai dalam perjalanan</t>
  </si>
  <si>
    <t>Setoran (cek/giro) yang belum cair / sedang kliring</t>
  </si>
  <si>
    <t>5. Pengambilan tunai dalam perjalanan</t>
  </si>
  <si>
    <t>Pengambilan tunai yang belum dicatat di buku perusahaan</t>
  </si>
  <si>
    <t>(Terjadi pada pengambilan melalui ATM, struk hilang)</t>
  </si>
  <si>
    <t>6. Setoran tunai dalam perjalanan</t>
  </si>
  <si>
    <t>Setoran tunai yang belum dicatat di buku perusahaan</t>
  </si>
  <si>
    <t>(Terjadi pada setoran tunai, bukti / struk hilang)</t>
  </si>
  <si>
    <t>7. Koreksi atas kesalahan Lain-lain  (sering terjadi salah pencatatan jumlah) misal : Penulisan angka terbalik / salah.</t>
  </si>
  <si>
    <t>*) Lihat pada Buku Perusahaan dicocokkan dengan Buku dari Bank</t>
  </si>
  <si>
    <t>Kesalahan2 yang harus ditambahkan di buku perusahaan</t>
  </si>
  <si>
    <t>Kesalahan2 yang harus dikurangkan di buku perusahaan</t>
  </si>
  <si>
    <t>SUBTOTAL KOREKSI</t>
  </si>
  <si>
    <t>TOTAL KOREKSI</t>
  </si>
  <si>
    <t>SALDO AKHIR BUKU PERUSAHAAN YANG SUDAH DIKOREKSI</t>
  </si>
  <si>
    <t>KONTROL BALANCE</t>
  </si>
  <si>
    <t>*)    Rekening Koran / Buku Bank, sebelah Kredit dicocokkan dengan (&gt; &lt;) Buku Bank catatan Perusahaan, sebelah Debet.</t>
  </si>
  <si>
    <t xml:space="preserve">       Rekening Koran / Buku Bank, sebelah Debet dicocokkan dengan (&gt; &lt;)  Buku Bank catatan Perusahaan, sebelah Kredit.</t>
  </si>
  <si>
    <t>**)   Sesuaikan dengan pos pengeluaran atau pos pemasukan pada "Kode Akun" yang berhubungan.</t>
  </si>
  <si>
    <t>1. Pos-pos Rekonsiliasi Bank ini dipakai untuk PANDUAN. Jika ada duplikasi satu pos ditemukan maka harus ditulis HANYA SEKALI.</t>
  </si>
  <si>
    <t>2. Siapkan kertas kerja intern perusahaan dengan Rekening Koran (Buku) dari Bank, dan pastikan keduanya harus dalam PERIODE yang sama dan mempunyai SALDO AWAL yang sama.</t>
  </si>
  <si>
    <t>3. Pos-pos dan nominal yang ditemukan dalam Rekonsiliasi Bank ini harus dibuatkan Jurnal "AJP" (Ayat Jurnal Penyesuaian) secara MANUAL.</t>
  </si>
  <si>
    <t>4. Jika masih terdapat selisih, periksa lagi apakah PERIODE dan SALDO AWAL antara Kertas kerja Perusahaan dengan Rekening Koran (Buku) dari Bank sudah sama. Kemudian ulangi proses.</t>
  </si>
  <si>
    <t>JURNAL PENYUSUTAN AKTIVA TETAP</t>
  </si>
  <si>
    <t>Laba Bersih periode berjalan</t>
  </si>
  <si>
    <t>Penyusutan Aktiva Tetap</t>
  </si>
  <si>
    <t>Penurunan Aktiva Lancar &amp; Aktiva Lainnya</t>
  </si>
  <si>
    <t>Penurunan (Penjualan) Aktiva Tetap</t>
  </si>
  <si>
    <t>Kerugian Operasional</t>
  </si>
  <si>
    <t>LEBIH (KURANG) DANA DARI AKTIVITAS OPERASIONAL</t>
  </si>
  <si>
    <t>SUMBER DANA JANGKA PANJANG</t>
  </si>
  <si>
    <t>Setoran Modal Usaha</t>
  </si>
  <si>
    <t>Kenaikan Hutang Jangka Panjang</t>
  </si>
  <si>
    <t>TOTAL SUMBER DANA JANGKA PANJANG</t>
  </si>
  <si>
    <t>PENGGUNAAN DANA JANGKA PANJANG</t>
  </si>
  <si>
    <t>SISA (KEKURANGAN) DANA JANGKA PANJANG</t>
  </si>
  <si>
    <t>DAFTAR HUTANG PIUTANG</t>
  </si>
  <si>
    <t>Pos Laporan</t>
  </si>
  <si>
    <t>PANDUAN PENGISIAN HPP</t>
  </si>
  <si>
    <t>Persediaan Akhir Barang (ISI MANUAL)</t>
  </si>
  <si>
    <t>PEMBELIAN DAN ONGKOS ANGKUT BARANG</t>
  </si>
  <si>
    <t>RETUR DAN POTONGAN PEMBELIAN</t>
  </si>
  <si>
    <t>TOTAL PEMBELIAN</t>
  </si>
  <si>
    <t>JUMLAH PERSEDIAAN BARANG PERIODE INI</t>
  </si>
  <si>
    <t>Retur dan Potongan Penjualan</t>
  </si>
  <si>
    <t>HOME</t>
  </si>
  <si>
    <t>ADA</t>
  </si>
  <si>
    <t>PENYUSUTAN AKTIVA TETAP</t>
  </si>
  <si>
    <t>AYAT JURNAL PENYUSUAIAN (AJP)</t>
  </si>
  <si>
    <t>HARGA POKOK PENJUALAN (HPP)</t>
  </si>
  <si>
    <t>ARUS KAS</t>
  </si>
  <si>
    <t>REKONSILIASI BANK</t>
  </si>
  <si>
    <t>PROGRAM AKUNTANSI DAGANG</t>
  </si>
  <si>
    <t>FITUR PROGRAM</t>
  </si>
  <si>
    <t>STANDAR</t>
  </si>
  <si>
    <t>LENGKAP</t>
  </si>
  <si>
    <t>HUTANG PIUTANG JATUH TEMPO</t>
  </si>
  <si>
    <t>Tanggal :</t>
  </si>
  <si>
    <t>HUTANG</t>
  </si>
  <si>
    <t>PIUTANG</t>
  </si>
  <si>
    <t>Jumlah :</t>
  </si>
  <si>
    <t>JT 1</t>
  </si>
  <si>
    <t>JT 2</t>
  </si>
  <si>
    <t>JATUH TEMPO</t>
  </si>
  <si>
    <t>PEMBAYARAN</t>
  </si>
  <si>
    <t>BONUS # 1 PROGRAM INVOICE DESAIN A</t>
  </si>
  <si>
    <t>BONUS # 2 PROGRAM INVOICE DESAIN B</t>
  </si>
  <si>
    <t>BONUS # 3 PROGRAM INVOICE DESAIN C</t>
  </si>
  <si>
    <t>BONUS # 4 PROGRAM INVOICE DESAIN D</t>
  </si>
  <si>
    <t>BONUS # 5 PROGRAM INVOICE DESAIN E</t>
  </si>
  <si>
    <t>BONUS # 6 PROGRAM PURCHASE ORDER DESAIN A</t>
  </si>
  <si>
    <t>BONUS # 7 PROGRAM PURCHASE ORDER DESAIN B</t>
  </si>
  <si>
    <t>BONUS # 8 PROGRAM PURCHASE ORDER DESAIN C</t>
  </si>
  <si>
    <t>BONUS # 9 PROGRAM PURCHASE ORDER DESAIN D</t>
  </si>
  <si>
    <t>BONUS # 10 PROGRAM PURCHASE ORDER DESAIN E</t>
  </si>
  <si>
    <t>BONUS # 11 PROGRAM BILLING STATEMENT</t>
  </si>
  <si>
    <t>BONUS # 12 PROGRAM CAR RENT SERVICE INVOICE</t>
  </si>
  <si>
    <t>BONUS # 13 PROGRAM KALKULATOR KREDIT ANUITAS</t>
  </si>
  <si>
    <t>BONUS # 14 PROGRAM KALKULATOR KREDIT FLAT</t>
  </si>
  <si>
    <t>BONUS # 15 PROGRAM THERMOMETER PENJUALAN</t>
  </si>
  <si>
    <t>BONUS # 16 PROGRAM KALKULATOR INFLASI</t>
  </si>
  <si>
    <t>DAFTAR PRODUK</t>
  </si>
  <si>
    <t>DAFTAR RESELLER</t>
  </si>
  <si>
    <t>JURNAL</t>
  </si>
  <si>
    <t>LAPORAN PENJUALAN RESELLER PER PRODUK</t>
  </si>
  <si>
    <t>LAPORAN PENJUALAN PRODUK PER RESELLER</t>
  </si>
  <si>
    <t>Rp. 385.000</t>
  </si>
  <si>
    <t>TANGGAL KADALUARSA PROGRAM EXCEL INI ADALAH</t>
  </si>
  <si>
    <t>PROGRAM STOK BARANG</t>
  </si>
  <si>
    <t>Rp. 585.000</t>
  </si>
  <si>
    <t>TOTAL HARGA</t>
  </si>
  <si>
    <t>WA : 0852 1355 6300</t>
  </si>
  <si>
    <t>-</t>
  </si>
  <si>
    <t>SEMUA BARIS BISA DITAMBAHKAN PADA PROGRAM EXCEL FULL VERSION SEUMUR HIDUP</t>
  </si>
  <si>
    <t>HARGA PROGRAM SEUMUR HIDUP</t>
  </si>
  <si>
    <t>HUBUNGI KAMI</t>
  </si>
  <si>
    <t>EMAIL : admin@programexcel.id</t>
  </si>
  <si>
    <t>Rp 585.000</t>
  </si>
  <si>
    <t>Rp 385.000</t>
  </si>
  <si>
    <t>Januari</t>
  </si>
  <si>
    <t>Desember</t>
  </si>
  <si>
    <t>AKTIVA</t>
  </si>
  <si>
    <t>N</t>
  </si>
  <si>
    <t>AKTIVA LANCAR</t>
  </si>
  <si>
    <t>Kas</t>
  </si>
  <si>
    <t>Bank</t>
  </si>
  <si>
    <t>Piutang Dagang</t>
  </si>
  <si>
    <t>Cadangan Kerugian Piutang</t>
  </si>
  <si>
    <t>Piutang Karyawan</t>
  </si>
  <si>
    <t>Piutang Lain-Lain</t>
  </si>
  <si>
    <t>Persediaan Akhir Barang</t>
  </si>
  <si>
    <t>Sewa Dibayar Dimuka</t>
  </si>
  <si>
    <t>Asuransi Dibayar Dimuka</t>
  </si>
  <si>
    <t>Bunga Bank Dibayar Dimuka</t>
  </si>
  <si>
    <t>Investasi Saham / Obligasi</t>
  </si>
  <si>
    <t>AKTIVA TETAP</t>
  </si>
  <si>
    <t>Tanah</t>
  </si>
  <si>
    <t>Bangunan</t>
  </si>
  <si>
    <t>Kendaraan</t>
  </si>
  <si>
    <t>Inventaris Kantor</t>
  </si>
  <si>
    <t>Inventaris Toko</t>
  </si>
  <si>
    <t>Akum. Penyusutan Bangunan</t>
  </si>
  <si>
    <t>Akum. Penyusutan Kendaraan</t>
  </si>
  <si>
    <t>Akum. Penyusutan Inventaris Kantor</t>
  </si>
  <si>
    <t>Akum. Penyusutan Inventaris Toko</t>
  </si>
  <si>
    <t>AKTIVA LAIN-LAIN</t>
  </si>
  <si>
    <t>Bangunan Dalam Proses</t>
  </si>
  <si>
    <t>Goodwill</t>
  </si>
  <si>
    <t>KEWAJIBAN</t>
  </si>
  <si>
    <t>KEWAJIBAN LANCAR</t>
  </si>
  <si>
    <t>Hutang Dagang</t>
  </si>
  <si>
    <t>Hutang Bank</t>
  </si>
  <si>
    <t>Pendapatan Diterima Dimuka</t>
  </si>
  <si>
    <t>KEWAJIBAN JANGKA PANJANG</t>
  </si>
  <si>
    <t>Hutang Jangka Panjang</t>
  </si>
  <si>
    <t>Hutang Jangka Panjang Lainnya</t>
  </si>
  <si>
    <t>EKUITAS</t>
  </si>
  <si>
    <t>Modal Awal</t>
  </si>
  <si>
    <t>Laba Bersih</t>
  </si>
  <si>
    <t>Laba Ditahan</t>
  </si>
  <si>
    <t>PENJUALAN</t>
  </si>
  <si>
    <t>L/R</t>
  </si>
  <si>
    <t>Penjualan Barang</t>
  </si>
  <si>
    <t>Retur Penjualan Barang</t>
  </si>
  <si>
    <t>Potongan Penjualan</t>
  </si>
  <si>
    <t>Penutup Perkiraan Harga Pokok</t>
  </si>
  <si>
    <t>BIAYA DAN BEBAN USAHA</t>
  </si>
  <si>
    <t>Gaji Karyawan</t>
  </si>
  <si>
    <t>Biaya Expedisi</t>
  </si>
  <si>
    <t>Biaya Listrik</t>
  </si>
  <si>
    <t>Biaya Air</t>
  </si>
  <si>
    <t>Biaya Telepon</t>
  </si>
  <si>
    <t>Biaya Sewa</t>
  </si>
  <si>
    <t>Biaya Asuransi</t>
  </si>
  <si>
    <t>Biaya Perjalanan Dinas</t>
  </si>
  <si>
    <t>Biaya Kendaraan</t>
  </si>
  <si>
    <t>Biaya Transportasi</t>
  </si>
  <si>
    <t>Beban Penyusutan Bangunan</t>
  </si>
  <si>
    <t>Beban Penyusutan Kendaraan</t>
  </si>
  <si>
    <t>Beban Penyusutan Inventaris Kantor</t>
  </si>
  <si>
    <t>Beban Penyusutan Inventaris Toko</t>
  </si>
  <si>
    <t>Biaya Penjualan</t>
  </si>
  <si>
    <t>Biaya Promosi &amp; Pemasaran</t>
  </si>
  <si>
    <t>Bunga Bank</t>
  </si>
  <si>
    <t>Pajak</t>
  </si>
  <si>
    <t>PENDAPATAN LAIN-LAIN</t>
  </si>
  <si>
    <t>Pendapatan Lain-lain Diluar Usaha</t>
  </si>
  <si>
    <t>BIAYA LAIN-LAIN</t>
  </si>
  <si>
    <t>Biaya Lain-lain Diluar Usaha</t>
  </si>
  <si>
    <t>Toko Mawar Merah</t>
  </si>
  <si>
    <t>Toko Semanggi</t>
  </si>
  <si>
    <t>Toko Anggrek</t>
  </si>
  <si>
    <t>Toko Bunga Matahari</t>
  </si>
  <si>
    <t>Toko Segar Alami</t>
  </si>
  <si>
    <t>Toko Melati Putih</t>
  </si>
  <si>
    <t>Toko Kuda Terbang</t>
  </si>
  <si>
    <t>Toko Hijau Lestari</t>
  </si>
  <si>
    <t>Toko Pesona Indah</t>
  </si>
  <si>
    <t>Toko Warna Pelangi</t>
  </si>
  <si>
    <t>Toko Mandiri Bersama</t>
  </si>
  <si>
    <t>Toko Zahra</t>
  </si>
  <si>
    <t>PT Budiman Makmur</t>
  </si>
  <si>
    <t>PT Alami Abadi</t>
  </si>
  <si>
    <t>PT Maju Selalu</t>
  </si>
  <si>
    <t>PT Mata Air Indah</t>
  </si>
  <si>
    <t>PT Multi Teknikindo</t>
  </si>
  <si>
    <t>PT Graha Kencana</t>
  </si>
  <si>
    <t>PT Indojaya Abadi</t>
  </si>
  <si>
    <t>PT Gletser Inti Sejahtera</t>
  </si>
  <si>
    <t>CV Putra Sejati</t>
  </si>
  <si>
    <t>CV Pusaka Indonesia</t>
  </si>
  <si>
    <t>Tanah 1000 m2</t>
  </si>
  <si>
    <t>Gedung Kantor</t>
  </si>
  <si>
    <t>Toyota Avanza Hitam</t>
  </si>
  <si>
    <t>Toyota Avanza Silver</t>
  </si>
  <si>
    <t>Suzuki APV Putih</t>
  </si>
  <si>
    <t>Mitsubishi L300 Box</t>
  </si>
  <si>
    <t>Motor Yamaha</t>
  </si>
  <si>
    <t xml:space="preserve">Meja Kantor </t>
  </si>
  <si>
    <t>Kursi Kantor</t>
  </si>
  <si>
    <t>Meja Tamu</t>
  </si>
  <si>
    <t>Sofa Tamu</t>
  </si>
  <si>
    <t>Komputer Desktop</t>
  </si>
  <si>
    <t>Komputer Laptop</t>
  </si>
  <si>
    <t>Printer Cannon</t>
  </si>
  <si>
    <t>Printer HP</t>
  </si>
  <si>
    <t>Lemari Berkas</t>
  </si>
  <si>
    <t>Brankas</t>
  </si>
  <si>
    <t>Mesin Potong Hidrolik</t>
  </si>
  <si>
    <t>Mesin Potong Manual</t>
  </si>
  <si>
    <t>Mesin Press Hidrolik</t>
  </si>
  <si>
    <t>Mesin Press Manual</t>
  </si>
  <si>
    <t>Mesin Oven</t>
  </si>
  <si>
    <t>Etalase Toko 1</t>
  </si>
  <si>
    <t>Etalase Toko 2</t>
  </si>
  <si>
    <t>Mesin Jahit</t>
  </si>
  <si>
    <t>Mesin Pengemas</t>
  </si>
  <si>
    <t>Bunga Bank yang dibayar dimuka</t>
  </si>
  <si>
    <t>Piutang dagang</t>
  </si>
  <si>
    <t>Biaya ekspedisi / transportasi</t>
  </si>
  <si>
    <t>Penjualan</t>
  </si>
  <si>
    <t>Persediaan barang dagangan</t>
  </si>
  <si>
    <t>Menerima pembayaran piutang dagang</t>
  </si>
  <si>
    <t>Pembayaran hutang dagang</t>
  </si>
  <si>
    <t>Retur Penjualan</t>
  </si>
  <si>
    <t>Potongan Pembelian Barang</t>
  </si>
  <si>
    <t>Beban Listrik</t>
  </si>
  <si>
    <t>Beban Air</t>
  </si>
  <si>
    <t>Beban Listrik dan Air</t>
  </si>
  <si>
    <t>Retur Pembelian Barang</t>
  </si>
  <si>
    <t>Biaya Pengiriman Pembelian Barang</t>
  </si>
  <si>
    <t>SIMAK VIDEO INI UNTUK MENGETAHUI BAGAIMANA CARA MENGGUNAKAN PROGRAM EXCEL ?</t>
  </si>
  <si>
    <t>PAKET BUNDLING HARGA LEBIH HEMAT</t>
  </si>
  <si>
    <t>PAKET HEMAT</t>
  </si>
  <si>
    <t>JASA</t>
  </si>
  <si>
    <t>DAGANG</t>
  </si>
  <si>
    <t>MANUFAKTUR</t>
  </si>
  <si>
    <t>STOK BARANG</t>
  </si>
  <si>
    <t>BUKU</t>
  </si>
  <si>
    <t>16 BONUS GRATIS</t>
  </si>
  <si>
    <t>HARGA TOTAL</t>
  </si>
  <si>
    <t>ANDA HEMAT</t>
  </si>
  <si>
    <t>HARGA PAKET</t>
  </si>
  <si>
    <t>Lengkap</t>
  </si>
  <si>
    <t>Standar</t>
  </si>
  <si>
    <t>KAS</t>
  </si>
  <si>
    <t>Paket Nanas</t>
  </si>
  <si>
    <t>585.000</t>
  </si>
  <si>
    <t>385.000</t>
  </si>
  <si>
    <t>1.500.000</t>
  </si>
  <si>
    <t>2.470.000</t>
  </si>
  <si>
    <t>1.600.000</t>
  </si>
  <si>
    <t>870.000</t>
  </si>
  <si>
    <t>Paket Strawberry</t>
  </si>
  <si>
    <t>Paket Jeruk</t>
  </si>
  <si>
    <t>Paket Kiwi</t>
  </si>
  <si>
    <t>2.270.000</t>
  </si>
  <si>
    <t>670.000</t>
  </si>
  <si>
    <t>Paket Jambu</t>
  </si>
  <si>
    <t>Paket Melon</t>
  </si>
  <si>
    <t>Paket Mangga</t>
  </si>
  <si>
    <t>Paket Semangka</t>
  </si>
  <si>
    <t>Paket Apel</t>
  </si>
  <si>
    <t>185.000</t>
  </si>
  <si>
    <t>2.070.000</t>
  </si>
  <si>
    <t>470.000</t>
  </si>
  <si>
    <t>HARGA POKOK PRODUKSI</t>
  </si>
  <si>
    <t>Paket Alpukat</t>
  </si>
  <si>
    <t>Paket Anggur</t>
  </si>
  <si>
    <t>3.255.000</t>
  </si>
  <si>
    <t>1.800.000</t>
  </si>
  <si>
    <t>1.455.000</t>
  </si>
  <si>
    <t>Paket Cherry</t>
  </si>
  <si>
    <t>PEMBELIAN PAKET BUNDLING HARGA HEMAT</t>
  </si>
  <si>
    <t>1. TRANSFER</t>
  </si>
  <si>
    <t>PROGRAM AKUNTANSI VERSI LENGKAP + STOK BARANG LENGKAP</t>
  </si>
  <si>
    <t>TOTAL HARGA = Rp. 585.000 + 3 Digit Terakhir No HP</t>
  </si>
  <si>
    <t>TOTAL HARGA = Rp. 870.000 + 3 Digit Terakhir No HP</t>
  </si>
  <si>
    <r>
      <t xml:space="preserve">Contoh No HP : 0812 88899 </t>
    </r>
    <r>
      <rPr>
        <b/>
        <sz val="14"/>
        <rFont val="Calibri"/>
        <family val="2"/>
        <scheme val="minor"/>
      </rPr>
      <t>123</t>
    </r>
  </si>
  <si>
    <t>Jumlah yang di Transfer :</t>
  </si>
  <si>
    <t>Rp 585.000 + Rp 123 = Rp 585.123</t>
  </si>
  <si>
    <t>Rp 870.000 + Rp 123 = Rp 870.123</t>
  </si>
  <si>
    <t>Anda Hemat Rp 100.000</t>
  </si>
  <si>
    <t>NOMOR REKENING PEMBAYARAN</t>
  </si>
  <si>
    <t>BCA : 066 2941 652</t>
  </si>
  <si>
    <t>MANDIRI : 900 00 20 222 627</t>
  </si>
  <si>
    <t>BNI : 042 7132 273</t>
  </si>
  <si>
    <t>ATAS NAMA   : RITA YUNIARTI KHADIJAH</t>
  </si>
  <si>
    <t>2. KONFIRMASI</t>
  </si>
  <si>
    <t>Kirim Konfirmasi Pembayaran Anda dan alamat email Anda melalui :</t>
  </si>
  <si>
    <t>WA :    0852 1355 6300</t>
  </si>
  <si>
    <t>3. KIRIM</t>
  </si>
  <si>
    <t>Setelah konfirmasi pembayaran kami terima,</t>
  </si>
  <si>
    <t>Program Excel akan segera dikirim via email pada hari yang sama.</t>
  </si>
  <si>
    <t>https://www.programexcel.id/</t>
  </si>
  <si>
    <t>PROGRAM AKUNTANSI DAGANG VERSI LENGKAP</t>
  </si>
  <si>
    <t>1.870.000</t>
  </si>
  <si>
    <t>270.000</t>
  </si>
  <si>
    <t>2.655.000</t>
  </si>
  <si>
    <t>855.000</t>
  </si>
  <si>
    <t>HARGA NORMAL</t>
  </si>
  <si>
    <t>Rp 1.170.000</t>
  </si>
  <si>
    <t>Rp 770.000</t>
  </si>
  <si>
    <t>Rp 370.000</t>
  </si>
  <si>
    <t>HARGA PROMO 50%</t>
  </si>
  <si>
    <t>Rp 185.000</t>
  </si>
  <si>
    <t>16 BONUS SEHARGA Rp. 1.500.000</t>
  </si>
  <si>
    <t>GRATIS</t>
  </si>
  <si>
    <t>Rp. 185.000</t>
  </si>
  <si>
    <t>SILAHKAN DI BACA DAN DI MENGERTI DAHULU..</t>
  </si>
  <si>
    <r>
      <t xml:space="preserve">1. Pertama kali.. Silahkan </t>
    </r>
    <r>
      <rPr>
        <b/>
        <sz val="14"/>
        <rFont val="Candara"/>
        <family val="2"/>
      </rPr>
      <t>Klik</t>
    </r>
    <r>
      <rPr>
        <sz val="14"/>
        <rFont val="Candara"/>
        <family val="2"/>
      </rPr>
      <t xml:space="preserve"> </t>
    </r>
    <r>
      <rPr>
        <b/>
        <sz val="14"/>
        <rFont val="Candara"/>
        <family val="2"/>
      </rPr>
      <t>enable editing</t>
    </r>
    <r>
      <rPr>
        <sz val="14"/>
        <rFont val="Candara"/>
        <family val="2"/>
      </rPr>
      <t xml:space="preserve"> pada bagian atas berwarna kuning agar program excel ini bisa diedit.</t>
    </r>
  </si>
  <si>
    <r>
      <t xml:space="preserve">2. Mau Edit dan gonti-ganti angkanya? </t>
    </r>
    <r>
      <rPr>
        <b/>
        <sz val="14"/>
        <rFont val="Candara"/>
        <family val="2"/>
      </rPr>
      <t>Bagian yg bisa diedit adalah kolom yg berwarna putih.</t>
    </r>
    <r>
      <rPr>
        <sz val="14"/>
        <rFont val="Candara"/>
        <family val="2"/>
      </rPr>
      <t xml:space="preserve"> Kolom yang berwarna </t>
    </r>
    <r>
      <rPr>
        <b/>
        <sz val="14"/>
        <rFont val="Candara"/>
        <family val="2"/>
      </rPr>
      <t>kebiruan tidak bisa diedit</t>
    </r>
    <r>
      <rPr>
        <sz val="14"/>
        <rFont val="Candara"/>
        <family val="2"/>
      </rPr>
      <t xml:space="preserve"> karena merupakan rumus yang angkanya akan muncul otomatis.</t>
    </r>
  </si>
  <si>
    <r>
      <t xml:space="preserve">3. Binggung cara mulainya? Silahkan simak </t>
    </r>
    <r>
      <rPr>
        <b/>
        <sz val="14"/>
        <rFont val="Candara"/>
        <family val="2"/>
      </rPr>
      <t>video tutorial</t>
    </r>
    <r>
      <rPr>
        <sz val="14"/>
        <rFont val="Candara"/>
        <family val="2"/>
      </rPr>
      <t xml:space="preserve"> penggunaannya yang ada di bagian bawah tabel ini.</t>
    </r>
  </si>
  <si>
    <t>DAFTAR AGEN</t>
  </si>
  <si>
    <t>DAFTAR RETAILER</t>
  </si>
  <si>
    <t>LAPORAN KARTU STOK OTOMATIS</t>
  </si>
  <si>
    <t>LAPORAN SISA STOK OTOMATIS</t>
  </si>
  <si>
    <t>LAPORAN PEMBELIAN PRODUK</t>
  </si>
  <si>
    <t>LAPORAN PENJUALAN PRODUK</t>
  </si>
  <si>
    <t>LAPORAN PENJUALAN AGEN</t>
  </si>
  <si>
    <t>LAPORAN PENJUALAN PRODUK PER AGEN</t>
  </si>
  <si>
    <t>LAPORAN PENJUALAN AGEN PER PRODUK</t>
  </si>
  <si>
    <t>LAPORAN PENJUALAN RESELLER</t>
  </si>
  <si>
    <t>LAPORAN PENJUALAN RETAILER</t>
  </si>
  <si>
    <t>LAPORAN PENJUALAN PRODUK PER RETAILER</t>
  </si>
  <si>
    <t>16 BONUS GRATIS SEHARGA 1.5 JUTA</t>
  </si>
  <si>
    <t>INVOICE DAN SURAT JALAN OTOMATIS</t>
  </si>
  <si>
    <t>SHEET INI TIDAK ADA PADA PROGRAM LISENSI BERBAYAR SEUMUR HIDUP</t>
  </si>
  <si>
    <t>CARA PEMBELIAN LISENSI SEUMUR HIDUP</t>
  </si>
  <si>
    <t>SEMUA</t>
  </si>
  <si>
    <t xml:space="preserve">Januari </t>
  </si>
  <si>
    <t xml:space="preserve">Februari </t>
  </si>
  <si>
    <t xml:space="preserve">Maret </t>
  </si>
  <si>
    <t xml:space="preserve">April </t>
  </si>
  <si>
    <t xml:space="preserve">Mei </t>
  </si>
  <si>
    <t xml:space="preserve">Juni </t>
  </si>
  <si>
    <t xml:space="preserve">Juli </t>
  </si>
  <si>
    <t xml:space="preserve">Agustus </t>
  </si>
  <si>
    <t xml:space="preserve">September </t>
  </si>
  <si>
    <t xml:space="preserve">Oktober </t>
  </si>
  <si>
    <t xml:space="preserve">November </t>
  </si>
  <si>
    <t xml:space="preserve">Desember </t>
  </si>
  <si>
    <t>BULAN</t>
  </si>
  <si>
    <t>PILIH BULAN</t>
  </si>
  <si>
    <t>LABA RUGI PER BULAN</t>
  </si>
  <si>
    <t>Motor Honda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</si>
</sst>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_(* #,##0_);_(* \(#,##0\);_(* &quot;-&quot;_);_(@_)"/>
    <numFmt numFmtId="165" formatCode="_(* #,##0.00_);_(* \(#,##0.00\);_(* &quot;-&quot;??_);_(@_)"/>
    <numFmt numFmtId="166" formatCode="_(* #,##0_);_(* \(#,##0\);_(* &quot;-&quot;??_);_(@_)"/>
    <numFmt numFmtId="167" formatCode="[$-21]dd\ mmm\ yy"/>
    <numFmt numFmtId="168" formatCode="[$-21]mmmm\ yyyy"/>
    <numFmt numFmtId="169" formatCode="[$-21]dd\ mmmm\ yyyy"/>
    <numFmt numFmtId="170" formatCode="0.0%"/>
    <numFmt numFmtId="171" formatCode="[$-21]dd\ mmmm\ yy"/>
    <numFmt numFmtId="172" formatCode="[$-421]dd\ mmmm\ yyyy;@"/>
    <numFmt numFmtId="173" formatCode="_-* #,##0.00_-;\-* #,##0.00_-;_-* &quot;-&quot;??_-;_-@"/>
    <numFmt numFmtId="174" formatCode="_-* #,##0_-;\-* #,##0_-;_-* &quot;-&quot;??_-;_-@"/>
  </numFmts>
  <fonts count="8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mbria"/>
      <family val="1"/>
      <scheme val="major"/>
    </font>
    <font>
      <b/>
      <sz val="20"/>
      <name val="Calibri"/>
      <family val="2"/>
      <scheme val="minor"/>
    </font>
    <font>
      <b/>
      <sz val="16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name val="Calibri"/>
      <family val="2"/>
      <scheme val="minor"/>
    </font>
    <font>
      <sz val="13"/>
      <color theme="0"/>
      <name val="Calibri"/>
      <family val="2"/>
      <scheme val="minor"/>
    </font>
    <font>
      <sz val="9"/>
      <color theme="1"/>
      <name val="Cambria"/>
      <family val="1"/>
      <scheme val="major"/>
    </font>
    <font>
      <sz val="9"/>
      <color theme="1"/>
      <name val="Calibri"/>
      <family val="2"/>
      <scheme val="minor"/>
    </font>
    <font>
      <sz val="8"/>
      <color theme="1"/>
      <name val="Cambria"/>
      <family val="1"/>
      <scheme val="major"/>
    </font>
    <font>
      <sz val="8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24"/>
      <color theme="0"/>
      <name val="Calibri"/>
      <family val="2"/>
      <scheme val="minor"/>
    </font>
    <font>
      <sz val="13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3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20"/>
      <color theme="3"/>
      <name val="Calibri"/>
      <family val="2"/>
      <scheme val="minor"/>
    </font>
    <font>
      <b/>
      <u val="singleAccounting"/>
      <sz val="11"/>
      <color theme="1"/>
      <name val="Calibri"/>
      <family val="2"/>
      <scheme val="minor"/>
    </font>
    <font>
      <b/>
      <u val="singleAccounting"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8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8"/>
      <color theme="4" tint="0.79998168889431442"/>
      <name val="Calibri"/>
      <family val="2"/>
      <scheme val="minor"/>
    </font>
    <font>
      <b/>
      <sz val="12"/>
      <name val="Cambria"/>
      <family val="1"/>
      <scheme val="major"/>
    </font>
    <font>
      <b/>
      <sz val="10"/>
      <name val="Cambria"/>
      <family val="1"/>
      <scheme val="major"/>
    </font>
    <font>
      <b/>
      <sz val="14"/>
      <color rgb="FFFF0000"/>
      <name val="Cambria"/>
      <family val="1"/>
      <scheme val="major"/>
    </font>
    <font>
      <b/>
      <sz val="14"/>
      <name val="Cambria"/>
      <family val="1"/>
      <scheme val="major"/>
    </font>
    <font>
      <u/>
      <sz val="11"/>
      <color theme="10"/>
      <name val="Calibri"/>
      <family val="2"/>
      <scheme val="minor"/>
    </font>
    <font>
      <b/>
      <sz val="8"/>
      <color rgb="FFFF0000"/>
      <name val="Calibri"/>
      <family val="2"/>
      <scheme val="minor"/>
    </font>
    <font>
      <b/>
      <sz val="14"/>
      <color rgb="FFFFFF00"/>
      <name val="Cambria"/>
      <family val="1"/>
      <scheme val="major"/>
    </font>
    <font>
      <b/>
      <sz val="13"/>
      <color rgb="FFFFFF00"/>
      <name val="Cambria"/>
      <family val="1"/>
      <scheme val="major"/>
    </font>
    <font>
      <sz val="13"/>
      <color theme="1"/>
      <name val="Calibri"/>
      <family val="2"/>
      <charset val="1"/>
      <scheme val="minor"/>
    </font>
    <font>
      <b/>
      <sz val="13"/>
      <name val="Cambria"/>
      <family val="1"/>
      <scheme val="major"/>
    </font>
    <font>
      <b/>
      <sz val="11"/>
      <color rgb="FFFF0000"/>
      <name val="Calibri"/>
      <family val="2"/>
      <scheme val="minor"/>
    </font>
    <font>
      <sz val="12"/>
      <color theme="1"/>
      <name val="Calibri"/>
      <family val="2"/>
      <charset val="1"/>
      <scheme val="minor"/>
    </font>
    <font>
      <u/>
      <sz val="11"/>
      <name val="Calibri"/>
      <family val="2"/>
      <scheme val="minor"/>
    </font>
    <font>
      <b/>
      <sz val="14"/>
      <color rgb="FFFFFF00"/>
      <name val="Cambria"/>
      <family val="1"/>
    </font>
    <font>
      <b/>
      <sz val="12"/>
      <color theme="1"/>
      <name val="Cambria"/>
      <family val="1"/>
      <scheme val="major"/>
    </font>
    <font>
      <sz val="13"/>
      <color rgb="FFFF0000"/>
      <name val="Cambria"/>
      <family val="1"/>
      <scheme val="major"/>
    </font>
    <font>
      <b/>
      <sz val="14"/>
      <color theme="3"/>
      <name val="Calibri"/>
      <family val="2"/>
      <scheme val="minor"/>
    </font>
    <font>
      <b/>
      <sz val="13"/>
      <color theme="6" tint="-0.499984740745262"/>
      <name val="Cambria"/>
      <family val="1"/>
      <scheme val="major"/>
    </font>
    <font>
      <b/>
      <sz val="14"/>
      <color theme="6" tint="-0.499984740745262"/>
      <name val="Calibri"/>
      <family val="2"/>
      <scheme val="minor"/>
    </font>
    <font>
      <b/>
      <sz val="11"/>
      <name val="Cambria"/>
      <family val="1"/>
      <scheme val="major"/>
    </font>
    <font>
      <b/>
      <sz val="11"/>
      <name val="Calibri"/>
      <family val="2"/>
    </font>
    <font>
      <b/>
      <sz val="20"/>
      <color rgb="FFFF0000"/>
      <name val="Webdings"/>
      <family val="1"/>
      <charset val="2"/>
    </font>
    <font>
      <sz val="8"/>
      <color rgb="FFFF0000"/>
      <name val="Calibri"/>
      <family val="2"/>
      <scheme val="minor"/>
    </font>
    <font>
      <b/>
      <sz val="8"/>
      <color rgb="FFC00000"/>
      <name val="Calibri"/>
      <family val="2"/>
      <scheme val="minor"/>
    </font>
    <font>
      <sz val="26"/>
      <color theme="1"/>
      <name val="Cambria"/>
      <family val="1"/>
      <scheme val="major"/>
    </font>
    <font>
      <b/>
      <sz val="13"/>
      <color rgb="FFFFFF00"/>
      <name val="Cambria"/>
      <family val="1"/>
    </font>
    <font>
      <b/>
      <sz val="14"/>
      <color rgb="FFFFFF00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b/>
      <sz val="18"/>
      <name val="Calibri"/>
      <family val="2"/>
      <scheme val="minor"/>
    </font>
    <font>
      <sz val="14"/>
      <color rgb="FFFFFF00"/>
      <name val="Calibri"/>
      <family val="2"/>
      <scheme val="minor"/>
    </font>
    <font>
      <sz val="14"/>
      <color theme="1"/>
      <name val="Calibri"/>
      <family val="2"/>
      <charset val="1"/>
      <scheme val="minor"/>
    </font>
    <font>
      <sz val="16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u/>
      <sz val="14"/>
      <name val="Calibri"/>
      <family val="2"/>
      <scheme val="minor"/>
    </font>
    <font>
      <sz val="15"/>
      <name val="Calibri"/>
      <family val="2"/>
      <scheme val="minor"/>
    </font>
    <font>
      <b/>
      <sz val="8"/>
      <color rgb="FFC00000"/>
      <name val="Book Antiqua"/>
      <family val="1"/>
    </font>
    <font>
      <sz val="14"/>
      <color theme="1"/>
      <name val="Calibri"/>
      <family val="2"/>
    </font>
    <font>
      <sz val="13"/>
      <color rgb="FFC00000"/>
      <name val="Calibri"/>
      <family val="2"/>
      <scheme val="minor"/>
    </font>
    <font>
      <sz val="13"/>
      <color theme="3"/>
      <name val="Calibri"/>
      <family val="2"/>
      <scheme val="minor"/>
    </font>
    <font>
      <b/>
      <sz val="11"/>
      <color rgb="FFC00000"/>
      <name val="Cambria"/>
      <family val="1"/>
      <scheme val="major"/>
    </font>
    <font>
      <sz val="11"/>
      <color rgb="FFC00000"/>
      <name val="Calibri"/>
      <family val="2"/>
      <scheme val="minor"/>
    </font>
    <font>
      <b/>
      <strike/>
      <sz val="14"/>
      <color rgb="FFC00000"/>
      <name val="Cambria"/>
      <family val="1"/>
      <scheme val="major"/>
    </font>
    <font>
      <sz val="13"/>
      <color rgb="FFC00000"/>
      <name val="Cambria"/>
      <family val="1"/>
      <scheme val="major"/>
    </font>
    <font>
      <b/>
      <u/>
      <sz val="18"/>
      <color rgb="FFC00000"/>
      <name val="Cambria"/>
      <family val="1"/>
      <scheme val="major"/>
    </font>
    <font>
      <sz val="14"/>
      <name val="Candara"/>
      <family val="2"/>
    </font>
    <font>
      <b/>
      <sz val="14"/>
      <name val="Candara"/>
      <family val="2"/>
    </font>
    <font>
      <b/>
      <sz val="10"/>
      <color rgb="FFFF0000"/>
      <name val="Calibri"/>
      <family val="2"/>
      <scheme val="minor"/>
    </font>
    <font>
      <b/>
      <sz val="18"/>
      <color theme="0"/>
      <name val="Cambria"/>
      <family val="1"/>
      <scheme val="major"/>
    </font>
  </fonts>
  <fills count="1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5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1F5F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3C7FD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FFFEC6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-0.249977111117893"/>
        <bgColor indexed="64"/>
      </patternFill>
    </fill>
  </fills>
  <borders count="133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0"/>
      </left>
      <right style="thin">
        <color theme="0"/>
      </right>
      <top/>
      <bottom style="thin">
        <color theme="4"/>
      </bottom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  <border>
      <left/>
      <right/>
      <top/>
      <bottom style="thin">
        <color theme="0"/>
      </bottom>
      <diagonal/>
    </border>
    <border>
      <left style="thin">
        <color theme="4"/>
      </left>
      <right style="thin">
        <color theme="4"/>
      </right>
      <top style="thin">
        <color theme="0"/>
      </top>
      <bottom style="thin">
        <color theme="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4"/>
      </bottom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/>
      <top/>
      <bottom/>
      <diagonal/>
    </border>
    <border>
      <left style="thin">
        <color theme="4"/>
      </left>
      <right style="thin">
        <color theme="0"/>
      </right>
      <top style="thin">
        <color theme="4"/>
      </top>
      <bottom style="thin">
        <color theme="4"/>
      </bottom>
      <diagonal/>
    </border>
    <border>
      <left style="thin">
        <color theme="0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4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4"/>
      </top>
      <bottom style="thin">
        <color theme="4"/>
      </bottom>
      <diagonal/>
    </border>
    <border>
      <left style="thin">
        <color theme="0"/>
      </left>
      <right style="thin">
        <color theme="0"/>
      </right>
      <top style="thin">
        <color theme="4"/>
      </top>
      <bottom style="thin">
        <color theme="0"/>
      </bottom>
      <diagonal/>
    </border>
    <border>
      <left style="thin">
        <color theme="0"/>
      </left>
      <right/>
      <top/>
      <bottom style="thin">
        <color theme="4"/>
      </bottom>
      <diagonal/>
    </border>
    <border>
      <left/>
      <right style="thin">
        <color theme="0"/>
      </right>
      <top/>
      <bottom style="thin">
        <color theme="4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0"/>
      </bottom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theme="4"/>
      </left>
      <right/>
      <top style="thin">
        <color theme="4"/>
      </top>
      <bottom style="thin">
        <color theme="0"/>
      </bottom>
      <diagonal/>
    </border>
    <border>
      <left style="thin">
        <color theme="4"/>
      </left>
      <right/>
      <top style="thin">
        <color theme="0"/>
      </top>
      <bottom style="thin">
        <color theme="0"/>
      </bottom>
      <diagonal/>
    </border>
    <border>
      <left/>
      <right style="thin">
        <color theme="4"/>
      </right>
      <top style="thin">
        <color theme="0"/>
      </top>
      <bottom style="thin">
        <color theme="0"/>
      </bottom>
      <diagonal/>
    </border>
    <border>
      <left style="thin">
        <color theme="4"/>
      </left>
      <right/>
      <top style="thin">
        <color theme="0"/>
      </top>
      <bottom style="thin">
        <color theme="4"/>
      </bottom>
      <diagonal/>
    </border>
    <border>
      <left/>
      <right/>
      <top style="thin">
        <color theme="0"/>
      </top>
      <bottom style="thin">
        <color theme="4"/>
      </bottom>
      <diagonal/>
    </border>
    <border>
      <left/>
      <right style="thin">
        <color theme="4"/>
      </right>
      <top style="thin">
        <color theme="0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0"/>
      </bottom>
      <diagonal/>
    </border>
    <border>
      <left style="thin">
        <color theme="4"/>
      </left>
      <right/>
      <top/>
      <bottom style="double">
        <color theme="4"/>
      </bottom>
      <diagonal/>
    </border>
    <border>
      <left/>
      <right/>
      <top/>
      <bottom style="double">
        <color theme="4"/>
      </bottom>
      <diagonal/>
    </border>
    <border>
      <left/>
      <right style="thin">
        <color theme="4"/>
      </right>
      <top/>
      <bottom style="double">
        <color theme="4"/>
      </bottom>
      <diagonal/>
    </border>
    <border>
      <left style="thin">
        <color theme="4"/>
      </left>
      <right/>
      <top/>
      <bottom style="thin">
        <color theme="4"/>
      </bottom>
      <diagonal/>
    </border>
    <border>
      <left/>
      <right/>
      <top/>
      <bottom style="thin">
        <color theme="4"/>
      </bottom>
      <diagonal/>
    </border>
    <border>
      <left/>
      <right style="thin">
        <color theme="4"/>
      </right>
      <top/>
      <bottom style="thin">
        <color theme="4"/>
      </bottom>
      <diagonal/>
    </border>
    <border>
      <left style="thin">
        <color theme="4"/>
      </left>
      <right style="thin">
        <color theme="0"/>
      </right>
      <top style="thin">
        <color theme="4"/>
      </top>
      <bottom style="thin">
        <color theme="0"/>
      </bottom>
      <diagonal/>
    </border>
    <border>
      <left style="thin">
        <color theme="0"/>
      </left>
      <right style="thin">
        <color theme="4"/>
      </right>
      <top style="thin">
        <color theme="4"/>
      </top>
      <bottom style="thin">
        <color theme="0"/>
      </bottom>
      <diagonal/>
    </border>
    <border>
      <left style="thin">
        <color theme="4"/>
      </left>
      <right style="thin">
        <color theme="0"/>
      </right>
      <top style="thin">
        <color theme="0"/>
      </top>
      <bottom style="thin">
        <color theme="4"/>
      </bottom>
      <diagonal/>
    </border>
    <border>
      <left style="thin">
        <color theme="0"/>
      </left>
      <right style="thin">
        <color theme="4"/>
      </right>
      <top style="thin">
        <color theme="0"/>
      </top>
      <bottom style="thin">
        <color theme="4"/>
      </bottom>
      <diagonal/>
    </border>
    <border>
      <left style="thin">
        <color theme="4"/>
      </left>
      <right style="thin">
        <color theme="0"/>
      </right>
      <top style="thin">
        <color theme="4"/>
      </top>
      <bottom/>
      <diagonal/>
    </border>
    <border>
      <left style="thin">
        <color theme="0"/>
      </left>
      <right/>
      <top style="thin">
        <color theme="4"/>
      </top>
      <bottom/>
      <diagonal/>
    </border>
    <border>
      <left/>
      <right style="thin">
        <color theme="0"/>
      </right>
      <top style="thin">
        <color theme="4"/>
      </top>
      <bottom/>
      <diagonal/>
    </border>
    <border>
      <left style="thin">
        <color theme="0"/>
      </left>
      <right style="thin">
        <color theme="0"/>
      </right>
      <top style="thin">
        <color theme="4"/>
      </top>
      <bottom/>
      <diagonal/>
    </border>
    <border>
      <left style="thin">
        <color theme="0"/>
      </left>
      <right/>
      <top style="thin">
        <color theme="4"/>
      </top>
      <bottom style="thin">
        <color theme="0"/>
      </bottom>
      <diagonal/>
    </border>
    <border>
      <left style="thin">
        <color theme="0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0"/>
      </right>
      <top/>
      <bottom/>
      <diagonal/>
    </border>
    <border>
      <left style="thin">
        <color theme="0"/>
      </left>
      <right style="thin">
        <color theme="4"/>
      </right>
      <top/>
      <bottom/>
      <diagonal/>
    </border>
    <border>
      <left style="thin">
        <color theme="4"/>
      </left>
      <right style="thin">
        <color theme="0"/>
      </right>
      <top/>
      <bottom style="thin">
        <color theme="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 style="double">
        <color theme="4"/>
      </left>
      <right/>
      <top style="double">
        <color theme="4"/>
      </top>
      <bottom style="double">
        <color theme="4"/>
      </bottom>
      <diagonal/>
    </border>
    <border>
      <left/>
      <right/>
      <top style="double">
        <color theme="4"/>
      </top>
      <bottom style="double">
        <color theme="4"/>
      </bottom>
      <diagonal/>
    </border>
    <border>
      <left/>
      <right style="double">
        <color theme="4"/>
      </right>
      <top style="double">
        <color theme="4"/>
      </top>
      <bottom style="double">
        <color theme="4"/>
      </bottom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theme="0"/>
      </left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 style="double">
        <color theme="4"/>
      </top>
      <bottom style="thin">
        <color theme="4"/>
      </bottom>
      <diagonal/>
    </border>
    <border>
      <left/>
      <right/>
      <top style="double">
        <color theme="4"/>
      </top>
      <bottom style="thin">
        <color theme="4"/>
      </bottom>
      <diagonal/>
    </border>
    <border>
      <left/>
      <right style="thin">
        <color theme="4"/>
      </right>
      <top style="double">
        <color theme="4"/>
      </top>
      <bottom style="thin">
        <color theme="4"/>
      </bottom>
      <diagonal/>
    </border>
    <border>
      <left style="thin">
        <color theme="4"/>
      </left>
      <right style="thin">
        <color theme="0"/>
      </right>
      <top style="double">
        <color theme="4"/>
      </top>
      <bottom style="thin">
        <color theme="4"/>
      </bottom>
      <diagonal/>
    </border>
    <border>
      <left style="thin">
        <color theme="0"/>
      </left>
      <right style="thin">
        <color theme="4"/>
      </right>
      <top style="double">
        <color theme="4"/>
      </top>
      <bottom style="thin">
        <color theme="4"/>
      </bottom>
      <diagonal/>
    </border>
    <border>
      <left/>
      <right style="thin">
        <color theme="0"/>
      </right>
      <top style="double">
        <color theme="4"/>
      </top>
      <bottom style="thin">
        <color theme="4"/>
      </bottom>
      <diagonal/>
    </border>
    <border>
      <left style="thin">
        <color theme="0"/>
      </left>
      <right style="thin">
        <color theme="0"/>
      </right>
      <top style="double">
        <color theme="4"/>
      </top>
      <bottom style="thin">
        <color theme="4"/>
      </bottom>
      <diagonal/>
    </border>
    <border>
      <left/>
      <right style="thin">
        <color theme="0"/>
      </right>
      <top style="thin">
        <color theme="4"/>
      </top>
      <bottom style="thin">
        <color theme="0"/>
      </bottom>
      <diagonal/>
    </border>
    <border>
      <left style="thin">
        <color theme="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4"/>
      </right>
      <top style="thin">
        <color theme="0"/>
      </top>
      <bottom style="thin">
        <color theme="0"/>
      </bottom>
      <diagonal/>
    </border>
    <border>
      <left style="thin">
        <color theme="4"/>
      </left>
      <right style="thin">
        <color theme="0"/>
      </right>
      <top style="double">
        <color theme="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double">
        <color theme="4"/>
      </top>
      <bottom style="thin">
        <color theme="0"/>
      </bottom>
      <diagonal/>
    </border>
    <border>
      <left style="thin">
        <color theme="0"/>
      </left>
      <right style="thin">
        <color theme="4"/>
      </right>
      <top style="double">
        <color theme="4"/>
      </top>
      <bottom style="thin">
        <color theme="0"/>
      </bottom>
      <diagonal/>
    </border>
    <border>
      <left style="thin">
        <color theme="4"/>
      </left>
      <right style="thin">
        <color theme="0"/>
      </right>
      <top style="double">
        <color theme="4"/>
      </top>
      <bottom style="double">
        <color theme="0"/>
      </bottom>
      <diagonal/>
    </border>
    <border>
      <left style="thin">
        <color theme="0"/>
      </left>
      <right style="thin">
        <color theme="0"/>
      </right>
      <top style="double">
        <color theme="4"/>
      </top>
      <bottom style="double">
        <color theme="0"/>
      </bottom>
      <diagonal/>
    </border>
    <border>
      <left style="thin">
        <color theme="0"/>
      </left>
      <right style="thin">
        <color theme="4"/>
      </right>
      <top style="double">
        <color theme="4"/>
      </top>
      <bottom style="double">
        <color theme="0"/>
      </bottom>
      <diagonal/>
    </border>
    <border>
      <left style="thin">
        <color theme="4"/>
      </left>
      <right style="thin">
        <color theme="0"/>
      </right>
      <top style="double">
        <color theme="0"/>
      </top>
      <bottom style="thin">
        <color theme="4"/>
      </bottom>
      <diagonal/>
    </border>
    <border>
      <left style="thin">
        <color theme="0"/>
      </left>
      <right style="thin">
        <color theme="0"/>
      </right>
      <top style="double">
        <color theme="0"/>
      </top>
      <bottom style="thin">
        <color theme="4"/>
      </bottom>
      <diagonal/>
    </border>
    <border>
      <left style="thin">
        <color theme="0"/>
      </left>
      <right style="thin">
        <color theme="4"/>
      </right>
      <top style="double">
        <color theme="0"/>
      </top>
      <bottom style="thin">
        <color theme="4"/>
      </bottom>
      <diagonal/>
    </border>
    <border>
      <left/>
      <right style="thin">
        <color theme="4"/>
      </right>
      <top/>
      <bottom style="thin">
        <color theme="4" tint="0.79998168889431442"/>
      </bottom>
      <diagonal/>
    </border>
    <border>
      <left style="hair">
        <color theme="1"/>
      </left>
      <right style="hair">
        <color theme="1"/>
      </right>
      <top style="hair">
        <color theme="1"/>
      </top>
      <bottom style="hair">
        <color theme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 style="thin">
        <color theme="4"/>
      </top>
      <bottom style="thin">
        <color theme="4"/>
      </bottom>
      <diagonal/>
    </border>
    <border>
      <left style="thin">
        <color theme="0" tint="-4.9989318521683403E-2"/>
      </left>
      <right style="thin">
        <color theme="4"/>
      </right>
      <top style="thin">
        <color theme="4"/>
      </top>
      <bottom style="thin">
        <color theme="4"/>
      </bottom>
      <diagonal/>
    </border>
    <border>
      <left/>
      <right/>
      <top style="thin">
        <color indexed="64"/>
      </top>
      <bottom/>
      <diagonal/>
    </border>
    <border>
      <left style="medium">
        <color theme="3"/>
      </left>
      <right/>
      <top style="medium">
        <color theme="3"/>
      </top>
      <bottom style="medium">
        <color theme="3"/>
      </bottom>
      <diagonal/>
    </border>
    <border>
      <left/>
      <right/>
      <top style="medium">
        <color theme="3"/>
      </top>
      <bottom style="medium">
        <color theme="3"/>
      </bottom>
      <diagonal/>
    </border>
    <border>
      <left/>
      <right style="medium">
        <color theme="3"/>
      </right>
      <top style="medium">
        <color theme="3"/>
      </top>
      <bottom style="medium">
        <color theme="3"/>
      </bottom>
      <diagonal/>
    </border>
    <border>
      <left style="medium">
        <color theme="3"/>
      </left>
      <right/>
      <top/>
      <bottom style="medium">
        <color theme="3"/>
      </bottom>
      <diagonal/>
    </border>
    <border>
      <left/>
      <right/>
      <top/>
      <bottom style="medium">
        <color theme="3"/>
      </bottom>
      <diagonal/>
    </border>
    <border>
      <left/>
      <right style="medium">
        <color theme="3"/>
      </right>
      <top/>
      <bottom style="medium">
        <color theme="3"/>
      </bottom>
      <diagonal/>
    </border>
    <border>
      <left/>
      <right/>
      <top style="medium">
        <color theme="3"/>
      </top>
      <bottom/>
      <diagonal/>
    </border>
    <border>
      <left style="medium">
        <color theme="3"/>
      </left>
      <right/>
      <top/>
      <bottom/>
      <diagonal/>
    </border>
    <border>
      <left/>
      <right style="medium">
        <color theme="3"/>
      </right>
      <top/>
      <bottom/>
      <diagonal/>
    </border>
    <border>
      <left style="thin">
        <color theme="8" tint="-0.24994659260841701"/>
      </left>
      <right/>
      <top style="thin">
        <color theme="8" tint="-0.24994659260841701"/>
      </top>
      <bottom style="thin">
        <color theme="8" tint="-0.24994659260841701"/>
      </bottom>
      <diagonal/>
    </border>
    <border>
      <left/>
      <right/>
      <top style="thin">
        <color theme="8" tint="-0.24994659260841701"/>
      </top>
      <bottom style="thin">
        <color theme="8" tint="-0.24994659260841701"/>
      </bottom>
      <diagonal/>
    </border>
    <border>
      <left/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thin">
        <color theme="0"/>
      </right>
      <top style="thin">
        <color theme="8" tint="-0.24994659260841701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8" tint="-0.24994659260841701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8" tint="-0.24994659260841701"/>
      </top>
      <bottom/>
      <diagonal/>
    </border>
    <border>
      <left style="thin">
        <color theme="0"/>
      </left>
      <right style="thin">
        <color theme="8" tint="-0.24994659260841701"/>
      </right>
      <top style="thin">
        <color theme="8" tint="-0.24994659260841701"/>
      </top>
      <bottom style="thin">
        <color theme="0"/>
      </bottom>
      <diagonal/>
    </border>
    <border>
      <left style="thin">
        <color theme="8" tint="-0.24994659260841701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8" tint="-0.24994659260841701"/>
      </right>
      <top style="thin">
        <color theme="0"/>
      </top>
      <bottom style="thin">
        <color theme="0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thin">
        <color theme="0"/>
      </right>
      <top style="thin">
        <color theme="0"/>
      </top>
      <bottom style="thin">
        <color theme="8" tint="-0.2499465926084170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8" tint="-0.24994659260841701"/>
      </bottom>
      <diagonal/>
    </border>
    <border>
      <left style="thin">
        <color theme="0"/>
      </left>
      <right style="thin">
        <color theme="0"/>
      </right>
      <top/>
      <bottom style="thin">
        <color theme="8" tint="-0.24994659260841701"/>
      </bottom>
      <diagonal/>
    </border>
    <border>
      <left style="thin">
        <color theme="0"/>
      </left>
      <right style="thin">
        <color theme="8" tint="-0.24994659260841701"/>
      </right>
      <top style="thin">
        <color theme="0"/>
      </top>
      <bottom style="thin">
        <color theme="8" tint="-0.2499465926084170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8" tint="-0.499984740745262"/>
      </left>
      <right style="thin">
        <color theme="8" tint="-0.499984740745262"/>
      </right>
      <top/>
      <bottom/>
      <diagonal/>
    </border>
    <border>
      <left style="thin">
        <color theme="8" tint="-0.499984740745262"/>
      </left>
      <right style="thin">
        <color theme="8" tint="-0.499984740745262"/>
      </right>
      <top/>
      <bottom style="thin">
        <color theme="8" tint="-0.499984740745262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 style="thin">
        <color theme="0"/>
      </right>
      <top style="thin">
        <color theme="0"/>
      </top>
      <bottom style="thin">
        <color theme="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6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6" fillId="3" borderId="0" applyNumberFormat="0" applyBorder="0" applyAlignment="0" applyProtection="0"/>
    <xf numFmtId="9" fontId="1" fillId="0" borderId="0" applyFont="0" applyFill="0" applyBorder="0" applyAlignment="0" applyProtection="0"/>
    <xf numFmtId="0" fontId="40" fillId="0" borderId="0" applyNumberFormat="0" applyFill="0" applyBorder="0" applyAlignment="0" applyProtection="0"/>
  </cellStyleXfs>
  <cellXfs count="642">
    <xf numFmtId="0" fontId="0" fillId="0" borderId="0" xfId="0"/>
    <xf numFmtId="0" fontId="11" fillId="0" borderId="1" xfId="0" applyFont="1" applyBorder="1" applyAlignment="1" applyProtection="1">
      <alignment horizontal="center"/>
      <protection locked="0"/>
    </xf>
    <xf numFmtId="164" fontId="11" fillId="0" borderId="1" xfId="2" applyFont="1" applyBorder="1" applyProtection="1">
      <protection locked="0"/>
    </xf>
    <xf numFmtId="166" fontId="11" fillId="0" borderId="1" xfId="1" applyNumberFormat="1" applyFont="1" applyBorder="1" applyAlignment="1" applyProtection="1">
      <alignment horizontal="center"/>
      <protection locked="0"/>
    </xf>
    <xf numFmtId="0" fontId="0" fillId="4" borderId="0" xfId="0" applyFill="1" applyProtection="1">
      <protection locked="0"/>
    </xf>
    <xf numFmtId="166" fontId="0" fillId="0" borderId="1" xfId="1" applyNumberFormat="1" applyFont="1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4" fillId="4" borderId="0" xfId="0" applyFont="1" applyFill="1" applyProtection="1">
      <protection locked="0"/>
    </xf>
    <xf numFmtId="0" fontId="13" fillId="4" borderId="0" xfId="0" applyFont="1" applyFill="1" applyAlignment="1" applyProtection="1">
      <alignment vertical="center"/>
      <protection locked="0"/>
    </xf>
    <xf numFmtId="165" fontId="0" fillId="0" borderId="1" xfId="1" applyFont="1" applyBorder="1" applyAlignment="1" applyProtection="1">
      <alignment horizontal="left"/>
      <protection locked="0"/>
    </xf>
    <xf numFmtId="165" fontId="0" fillId="0" borderId="5" xfId="1" applyFont="1" applyBorder="1" applyAlignment="1" applyProtection="1">
      <alignment horizontal="left"/>
      <protection locked="0"/>
    </xf>
    <xf numFmtId="166" fontId="0" fillId="0" borderId="5" xfId="1" applyNumberFormat="1" applyFont="1" applyBorder="1" applyProtection="1">
      <protection locked="0"/>
    </xf>
    <xf numFmtId="165" fontId="0" fillId="0" borderId="1" xfId="1" applyFont="1" applyBorder="1" applyProtection="1">
      <protection locked="0"/>
    </xf>
    <xf numFmtId="166" fontId="0" fillId="0" borderId="1" xfId="1" applyNumberFormat="1" applyFont="1" applyBorder="1" applyAlignment="1" applyProtection="1">
      <alignment horizontal="center"/>
      <protection locked="0"/>
    </xf>
    <xf numFmtId="166" fontId="0" fillId="0" borderId="1" xfId="1" applyNumberFormat="1" applyFont="1" applyFill="1" applyBorder="1" applyProtection="1">
      <protection locked="0"/>
    </xf>
    <xf numFmtId="0" fontId="0" fillId="0" borderId="1" xfId="1" quotePrefix="1" applyNumberFormat="1" applyFont="1" applyBorder="1" applyAlignment="1" applyProtection="1">
      <alignment horizontal="center"/>
      <protection locked="0"/>
    </xf>
    <xf numFmtId="0" fontId="0" fillId="0" borderId="1" xfId="0" quotePrefix="1" applyBorder="1" applyAlignment="1" applyProtection="1">
      <alignment horizontal="center"/>
      <protection locked="0"/>
    </xf>
    <xf numFmtId="166" fontId="0" fillId="0" borderId="1" xfId="1" quotePrefix="1" applyNumberFormat="1" applyFont="1" applyBorder="1" applyProtection="1">
      <protection locked="0"/>
    </xf>
    <xf numFmtId="0" fontId="25" fillId="0" borderId="3" xfId="1" applyNumberFormat="1" applyFont="1" applyFill="1" applyBorder="1" applyAlignment="1" applyProtection="1">
      <alignment horizontal="center" vertical="center"/>
      <protection locked="0"/>
    </xf>
    <xf numFmtId="0" fontId="15" fillId="4" borderId="0" xfId="0" applyFont="1" applyFill="1" applyAlignment="1" applyProtection="1">
      <alignment vertical="center"/>
      <protection locked="0"/>
    </xf>
    <xf numFmtId="0" fontId="13" fillId="4" borderId="0" xfId="0" applyFont="1" applyFill="1" applyProtection="1">
      <protection locked="0" hidden="1"/>
    </xf>
    <xf numFmtId="165" fontId="13" fillId="4" borderId="0" xfId="1" applyFont="1" applyFill="1" applyAlignment="1" applyProtection="1">
      <alignment horizontal="right" vertical="center"/>
      <protection locked="0"/>
    </xf>
    <xf numFmtId="0" fontId="13" fillId="4" borderId="0" xfId="1" applyNumberFormat="1" applyFont="1" applyFill="1" applyAlignment="1" applyProtection="1">
      <alignment horizontal="left" vertical="center"/>
      <protection locked="0"/>
    </xf>
    <xf numFmtId="167" fontId="13" fillId="4" borderId="0" xfId="0" applyNumberFormat="1" applyFont="1" applyFill="1" applyProtection="1">
      <protection locked="0" hidden="1"/>
    </xf>
    <xf numFmtId="0" fontId="14" fillId="4" borderId="0" xfId="0" applyFont="1" applyFill="1" applyProtection="1">
      <protection locked="0" hidden="1"/>
    </xf>
    <xf numFmtId="0" fontId="0" fillId="4" borderId="0" xfId="0" applyFill="1" applyProtection="1">
      <protection locked="0" hidden="1"/>
    </xf>
    <xf numFmtId="0" fontId="13" fillId="4" borderId="0" xfId="0" applyFont="1" applyFill="1" applyAlignment="1" applyProtection="1">
      <alignment vertical="center"/>
      <protection locked="0" hidden="1"/>
    </xf>
    <xf numFmtId="165" fontId="0" fillId="0" borderId="1" xfId="1" applyFont="1" applyFill="1" applyBorder="1" applyProtection="1">
      <protection locked="0"/>
    </xf>
    <xf numFmtId="0" fontId="0" fillId="0" borderId="1" xfId="1" applyNumberFormat="1" applyFont="1" applyFill="1" applyBorder="1" applyAlignment="1" applyProtection="1">
      <alignment horizontal="center"/>
      <protection locked="0"/>
    </xf>
    <xf numFmtId="166" fontId="0" fillId="0" borderId="1" xfId="1" applyNumberFormat="1" applyFont="1" applyFill="1" applyBorder="1" applyAlignment="1" applyProtection="1">
      <alignment horizontal="center"/>
      <protection locked="0"/>
    </xf>
    <xf numFmtId="0" fontId="0" fillId="0" borderId="5" xfId="0" applyBorder="1" applyAlignment="1" applyProtection="1">
      <alignment horizontal="center"/>
      <protection locked="0"/>
    </xf>
    <xf numFmtId="0" fontId="5" fillId="2" borderId="13" xfId="0" applyFont="1" applyFill="1" applyBorder="1" applyAlignment="1">
      <alignment horizontal="center" vertical="center"/>
    </xf>
    <xf numFmtId="166" fontId="0" fillId="5" borderId="15" xfId="1" applyNumberFormat="1" applyFont="1" applyFill="1" applyBorder="1" applyProtection="1">
      <protection locked="0"/>
    </xf>
    <xf numFmtId="166" fontId="2" fillId="5" borderId="15" xfId="1" applyNumberFormat="1" applyFont="1" applyFill="1" applyBorder="1" applyAlignment="1" applyProtection="1">
      <alignment vertical="center"/>
      <protection locked="0"/>
    </xf>
    <xf numFmtId="166" fontId="1" fillId="0" borderId="0" xfId="1" applyNumberFormat="1" applyFont="1" applyFill="1" applyBorder="1" applyAlignment="1" applyProtection="1">
      <alignment vertical="center"/>
      <protection locked="0"/>
    </xf>
    <xf numFmtId="166" fontId="2" fillId="0" borderId="14" xfId="1" applyNumberFormat="1" applyFont="1" applyFill="1" applyBorder="1" applyAlignment="1" applyProtection="1">
      <alignment horizontal="left" indent="1"/>
      <protection locked="0"/>
    </xf>
    <xf numFmtId="166" fontId="2" fillId="5" borderId="41" xfId="1" applyNumberFormat="1" applyFont="1" applyFill="1" applyBorder="1" applyAlignment="1" applyProtection="1">
      <alignment vertical="center"/>
      <protection locked="0"/>
    </xf>
    <xf numFmtId="166" fontId="2" fillId="0" borderId="42" xfId="1" applyNumberFormat="1" applyFont="1" applyFill="1" applyBorder="1" applyAlignment="1" applyProtection="1">
      <alignment vertical="center"/>
      <protection locked="0"/>
    </xf>
    <xf numFmtId="166" fontId="2" fillId="0" borderId="43" xfId="1" applyNumberFormat="1" applyFont="1" applyFill="1" applyBorder="1" applyAlignment="1" applyProtection="1">
      <alignment horizontal="left" indent="1"/>
      <protection locked="0"/>
    </xf>
    <xf numFmtId="166" fontId="2" fillId="5" borderId="44" xfId="1" applyNumberFormat="1" applyFont="1" applyFill="1" applyBorder="1" applyAlignment="1" applyProtection="1">
      <alignment vertical="center"/>
      <protection locked="0"/>
    </xf>
    <xf numFmtId="166" fontId="2" fillId="0" borderId="45" xfId="1" applyNumberFormat="1" applyFont="1" applyFill="1" applyBorder="1" applyAlignment="1" applyProtection="1">
      <alignment vertical="center"/>
      <protection locked="0"/>
    </xf>
    <xf numFmtId="166" fontId="2" fillId="5" borderId="15" xfId="1" applyNumberFormat="1" applyFont="1" applyFill="1" applyBorder="1" applyAlignment="1" applyProtection="1">
      <alignment vertical="center" wrapText="1"/>
      <protection locked="0"/>
    </xf>
    <xf numFmtId="166" fontId="1" fillId="0" borderId="0" xfId="1" applyNumberFormat="1" applyFont="1" applyFill="1" applyBorder="1" applyProtection="1">
      <protection locked="0"/>
    </xf>
    <xf numFmtId="166" fontId="0" fillId="0" borderId="14" xfId="1" applyNumberFormat="1" applyFont="1" applyFill="1" applyBorder="1" applyProtection="1">
      <protection locked="0"/>
    </xf>
    <xf numFmtId="166" fontId="1" fillId="0" borderId="0" xfId="1" applyNumberFormat="1" applyFont="1" applyFill="1" applyBorder="1" applyAlignment="1" applyProtection="1">
      <alignment horizontal="center"/>
      <protection locked="0"/>
    </xf>
    <xf numFmtId="166" fontId="1" fillId="0" borderId="0" xfId="1" applyNumberFormat="1" applyFont="1" applyFill="1" applyBorder="1" applyAlignment="1" applyProtection="1">
      <protection locked="0"/>
    </xf>
    <xf numFmtId="0" fontId="1" fillId="0" borderId="0" xfId="1" applyNumberFormat="1" applyFont="1" applyFill="1" applyBorder="1" applyAlignment="1" applyProtection="1">
      <alignment horizontal="center"/>
      <protection locked="0" hidden="1"/>
    </xf>
    <xf numFmtId="166" fontId="1" fillId="0" borderId="0" xfId="1" applyNumberFormat="1" applyFont="1" applyFill="1" applyBorder="1" applyAlignment="1" applyProtection="1">
      <alignment horizontal="center"/>
      <protection locked="0" hidden="1"/>
    </xf>
    <xf numFmtId="166" fontId="13" fillId="0" borderId="14" xfId="1" applyNumberFormat="1" applyFont="1" applyFill="1" applyBorder="1" applyProtection="1">
      <protection locked="0"/>
    </xf>
    <xf numFmtId="166" fontId="11" fillId="0" borderId="0" xfId="1" applyNumberFormat="1" applyFont="1" applyFill="1" applyBorder="1" applyAlignment="1" applyProtection="1">
      <alignment horizontal="right"/>
      <protection locked="0"/>
    </xf>
    <xf numFmtId="166" fontId="2" fillId="5" borderId="15" xfId="1" applyNumberFormat="1" applyFont="1" applyFill="1" applyBorder="1" applyAlignment="1" applyProtection="1">
      <alignment horizontal="left" vertical="center" wrapText="1"/>
      <protection locked="0"/>
    </xf>
    <xf numFmtId="166" fontId="2" fillId="5" borderId="15" xfId="1" applyNumberFormat="1" applyFont="1" applyFill="1" applyBorder="1" applyProtection="1">
      <protection locked="0"/>
    </xf>
    <xf numFmtId="166" fontId="2" fillId="5" borderId="15" xfId="1" applyNumberFormat="1" applyFont="1" applyFill="1" applyBorder="1" applyAlignment="1" applyProtection="1">
      <alignment wrapText="1"/>
      <protection locked="0"/>
    </xf>
    <xf numFmtId="166" fontId="0" fillId="5" borderId="44" xfId="1" applyNumberFormat="1" applyFont="1" applyFill="1" applyBorder="1" applyProtection="1">
      <protection locked="0"/>
    </xf>
    <xf numFmtId="166" fontId="1" fillId="0" borderId="45" xfId="1" applyNumberFormat="1" applyFont="1" applyFill="1" applyBorder="1" applyProtection="1">
      <protection locked="0"/>
    </xf>
    <xf numFmtId="166" fontId="1" fillId="0" borderId="45" xfId="1" applyNumberFormat="1" applyFont="1" applyFill="1" applyBorder="1" applyProtection="1">
      <protection locked="0" hidden="1"/>
    </xf>
    <xf numFmtId="166" fontId="13" fillId="0" borderId="46" xfId="1" applyNumberFormat="1" applyFont="1" applyFill="1" applyBorder="1" applyProtection="1">
      <protection locked="0"/>
    </xf>
    <xf numFmtId="168" fontId="5" fillId="2" borderId="50" xfId="0" applyNumberFormat="1" applyFont="1" applyFill="1" applyBorder="1" applyAlignment="1" applyProtection="1">
      <alignment horizontal="center" vertical="center"/>
      <protection hidden="1"/>
    </xf>
    <xf numFmtId="0" fontId="11" fillId="5" borderId="15" xfId="0" applyFont="1" applyFill="1" applyBorder="1" applyAlignment="1" applyProtection="1">
      <alignment horizontal="center" vertical="center"/>
      <protection locked="0"/>
    </xf>
    <xf numFmtId="0" fontId="11" fillId="5" borderId="60" xfId="0" applyFont="1" applyFill="1" applyBorder="1" applyAlignment="1" applyProtection="1">
      <alignment horizontal="center" vertical="center"/>
      <protection locked="0"/>
    </xf>
    <xf numFmtId="0" fontId="10" fillId="5" borderId="44" xfId="0" applyFont="1" applyFill="1" applyBorder="1" applyAlignment="1" applyProtection="1">
      <alignment horizontal="center" vertical="center"/>
      <protection locked="0"/>
    </xf>
    <xf numFmtId="0" fontId="5" fillId="2" borderId="66" xfId="0" applyFont="1" applyFill="1" applyBorder="1" applyAlignment="1" applyProtection="1">
      <alignment vertical="center"/>
      <protection locked="0"/>
    </xf>
    <xf numFmtId="0" fontId="5" fillId="2" borderId="69" xfId="1" applyNumberFormat="1" applyFont="1" applyFill="1" applyBorder="1" applyAlignment="1" applyProtection="1">
      <alignment horizontal="center" vertical="center"/>
      <protection hidden="1"/>
    </xf>
    <xf numFmtId="0" fontId="5" fillId="2" borderId="72" xfId="1" applyNumberFormat="1" applyFont="1" applyFill="1" applyBorder="1" applyAlignment="1" applyProtection="1">
      <alignment horizontal="center" vertical="center"/>
      <protection hidden="1"/>
    </xf>
    <xf numFmtId="165" fontId="5" fillId="2" borderId="72" xfId="1" applyFont="1" applyFill="1" applyBorder="1" applyAlignment="1" applyProtection="1">
      <alignment horizontal="left" vertical="center"/>
      <protection hidden="1"/>
    </xf>
    <xf numFmtId="165" fontId="5" fillId="2" borderId="72" xfId="1" applyFont="1" applyFill="1" applyBorder="1" applyAlignment="1" applyProtection="1">
      <alignment vertical="center"/>
      <protection hidden="1"/>
    </xf>
    <xf numFmtId="166" fontId="5" fillId="2" borderId="72" xfId="1" applyNumberFormat="1" applyFont="1" applyFill="1" applyBorder="1" applyAlignment="1" applyProtection="1">
      <alignment vertical="center"/>
      <protection hidden="1"/>
    </xf>
    <xf numFmtId="166" fontId="5" fillId="2" borderId="70" xfId="1" applyNumberFormat="1" applyFont="1" applyFill="1" applyBorder="1" applyAlignment="1" applyProtection="1">
      <alignment vertical="center"/>
      <protection hidden="1"/>
    </xf>
    <xf numFmtId="0" fontId="5" fillId="2" borderId="80" xfId="1" applyNumberFormat="1" applyFont="1" applyFill="1" applyBorder="1" applyAlignment="1" applyProtection="1">
      <alignment horizontal="center" vertical="center"/>
      <protection hidden="1"/>
    </xf>
    <xf numFmtId="165" fontId="5" fillId="2" borderId="80" xfId="1" applyFont="1" applyFill="1" applyBorder="1" applyAlignment="1" applyProtection="1">
      <alignment vertical="center"/>
      <protection hidden="1"/>
    </xf>
    <xf numFmtId="166" fontId="5" fillId="2" borderId="80" xfId="1" applyNumberFormat="1" applyFont="1" applyFill="1" applyBorder="1" applyAlignment="1" applyProtection="1">
      <alignment vertical="center"/>
      <protection hidden="1"/>
    </xf>
    <xf numFmtId="166" fontId="5" fillId="2" borderId="81" xfId="1" applyNumberFormat="1" applyFont="1" applyFill="1" applyBorder="1" applyAlignment="1" applyProtection="1">
      <alignment vertical="center"/>
      <protection hidden="1"/>
    </xf>
    <xf numFmtId="164" fontId="26" fillId="2" borderId="83" xfId="1" applyNumberFormat="1" applyFont="1" applyFill="1" applyBorder="1" applyAlignment="1" applyProtection="1">
      <alignment horizontal="center" vertical="center"/>
      <protection hidden="1"/>
    </xf>
    <xf numFmtId="0" fontId="26" fillId="2" borderId="83" xfId="1" applyNumberFormat="1" applyFont="1" applyFill="1" applyBorder="1" applyAlignment="1" applyProtection="1">
      <alignment horizontal="center" vertical="center"/>
      <protection hidden="1"/>
    </xf>
    <xf numFmtId="169" fontId="26" fillId="2" borderId="83" xfId="1" applyNumberFormat="1" applyFont="1" applyFill="1" applyBorder="1" applyAlignment="1" applyProtection="1">
      <alignment horizontal="center" vertical="center"/>
      <protection hidden="1"/>
    </xf>
    <xf numFmtId="166" fontId="26" fillId="2" borderId="83" xfId="1" applyNumberFormat="1" applyFont="1" applyFill="1" applyBorder="1" applyAlignment="1" applyProtection="1">
      <alignment horizontal="center" vertical="center"/>
      <protection hidden="1"/>
    </xf>
    <xf numFmtId="166" fontId="26" fillId="2" borderId="84" xfId="1" applyNumberFormat="1" applyFont="1" applyFill="1" applyBorder="1" applyAlignment="1" applyProtection="1">
      <alignment horizontal="center" vertical="center"/>
      <protection hidden="1"/>
    </xf>
    <xf numFmtId="166" fontId="2" fillId="0" borderId="0" xfId="1" applyNumberFormat="1" applyFont="1" applyFill="1" applyBorder="1" applyAlignment="1" applyProtection="1">
      <alignment horizontal="center" vertical="top"/>
      <protection locked="0" hidden="1"/>
    </xf>
    <xf numFmtId="0" fontId="0" fillId="4" borderId="0" xfId="0" applyFill="1"/>
    <xf numFmtId="0" fontId="6" fillId="5" borderId="3" xfId="0" applyFont="1" applyFill="1" applyBorder="1"/>
    <xf numFmtId="0" fontId="6" fillId="5" borderId="64" xfId="0" applyFont="1" applyFill="1" applyBorder="1"/>
    <xf numFmtId="0" fontId="6" fillId="5" borderId="5" xfId="0" applyFont="1" applyFill="1" applyBorder="1"/>
    <xf numFmtId="0" fontId="5" fillId="2" borderId="49" xfId="0" applyFont="1" applyFill="1" applyBorder="1" applyAlignment="1">
      <alignment horizontal="center" vertical="center"/>
    </xf>
    <xf numFmtId="0" fontId="5" fillId="2" borderId="50" xfId="0" applyFont="1" applyFill="1" applyBorder="1" applyAlignment="1">
      <alignment horizontal="center" vertical="center"/>
    </xf>
    <xf numFmtId="166" fontId="5" fillId="2" borderId="70" xfId="1" applyNumberFormat="1" applyFont="1" applyFill="1" applyBorder="1" applyAlignment="1" applyProtection="1">
      <alignment horizontal="center" vertical="center"/>
      <protection hidden="1"/>
    </xf>
    <xf numFmtId="166" fontId="5" fillId="2" borderId="17" xfId="3" applyNumberFormat="1" applyFont="1" applyFill="1" applyBorder="1" applyAlignment="1" applyProtection="1">
      <alignment horizontal="center" vertical="center" wrapText="1"/>
    </xf>
    <xf numFmtId="166" fontId="11" fillId="5" borderId="1" xfId="1" applyNumberFormat="1" applyFont="1" applyFill="1" applyBorder="1" applyAlignment="1" applyProtection="1">
      <alignment horizontal="center"/>
      <protection hidden="1"/>
    </xf>
    <xf numFmtId="166" fontId="5" fillId="2" borderId="72" xfId="1" applyNumberFormat="1" applyFont="1" applyFill="1" applyBorder="1" applyAlignment="1" applyProtection="1">
      <alignment horizontal="center" vertical="center"/>
      <protection hidden="1"/>
    </xf>
    <xf numFmtId="166" fontId="20" fillId="2" borderId="70" xfId="1" applyNumberFormat="1" applyFont="1" applyFill="1" applyBorder="1" applyAlignment="1" applyProtection="1">
      <alignment horizontal="center" vertical="center"/>
    </xf>
    <xf numFmtId="165" fontId="20" fillId="2" borderId="70" xfId="1" applyFont="1" applyFill="1" applyBorder="1" applyAlignment="1" applyProtection="1">
      <alignment horizontal="center" vertical="center"/>
      <protection hidden="1"/>
    </xf>
    <xf numFmtId="0" fontId="5" fillId="2" borderId="79" xfId="1" applyNumberFormat="1" applyFont="1" applyFill="1" applyBorder="1" applyAlignment="1" applyProtection="1">
      <alignment horizontal="center" vertical="center"/>
      <protection locked="0" hidden="1"/>
    </xf>
    <xf numFmtId="164" fontId="26" fillId="2" borderId="82" xfId="1" applyNumberFormat="1" applyFont="1" applyFill="1" applyBorder="1" applyAlignment="1" applyProtection="1">
      <alignment horizontal="center" vertical="center"/>
      <protection locked="0" hidden="1"/>
    </xf>
    <xf numFmtId="165" fontId="0" fillId="5" borderId="1" xfId="1" quotePrefix="1" applyFont="1" applyFill="1" applyBorder="1" applyProtection="1">
      <protection hidden="1"/>
    </xf>
    <xf numFmtId="165" fontId="0" fillId="5" borderId="5" xfId="1" quotePrefix="1" applyFont="1" applyFill="1" applyBorder="1" applyAlignment="1" applyProtection="1">
      <alignment horizontal="center"/>
      <protection hidden="1"/>
    </xf>
    <xf numFmtId="166" fontId="0" fillId="5" borderId="5" xfId="1" quotePrefix="1" applyNumberFormat="1" applyFont="1" applyFill="1" applyBorder="1" applyProtection="1">
      <protection hidden="1"/>
    </xf>
    <xf numFmtId="165" fontId="0" fillId="5" borderId="5" xfId="1" quotePrefix="1" applyFont="1" applyFill="1" applyBorder="1" applyProtection="1">
      <protection hidden="1"/>
    </xf>
    <xf numFmtId="165" fontId="0" fillId="5" borderId="1" xfId="1" quotePrefix="1" applyFont="1" applyFill="1" applyBorder="1" applyAlignment="1" applyProtection="1">
      <alignment horizontal="left"/>
      <protection hidden="1"/>
    </xf>
    <xf numFmtId="166" fontId="5" fillId="2" borderId="2" xfId="1" quotePrefix="1" applyNumberFormat="1" applyFont="1" applyFill="1" applyBorder="1" applyAlignment="1" applyProtection="1">
      <alignment vertical="center"/>
      <protection hidden="1"/>
    </xf>
    <xf numFmtId="0" fontId="16" fillId="2" borderId="2" xfId="1" quotePrefix="1" applyNumberFormat="1" applyFont="1" applyFill="1" applyBorder="1" applyAlignment="1" applyProtection="1">
      <alignment horizontal="center" vertical="center"/>
      <protection hidden="1"/>
    </xf>
    <xf numFmtId="0" fontId="0" fillId="5" borderId="1" xfId="0" applyFill="1" applyBorder="1" applyAlignment="1" applyProtection="1">
      <alignment horizontal="center"/>
      <protection hidden="1"/>
    </xf>
    <xf numFmtId="166" fontId="0" fillId="5" borderId="1" xfId="1" applyNumberFormat="1" applyFont="1" applyFill="1" applyBorder="1" applyProtection="1">
      <protection hidden="1"/>
    </xf>
    <xf numFmtId="166" fontId="0" fillId="5" borderId="1" xfId="1" quotePrefix="1" applyNumberFormat="1" applyFont="1" applyFill="1" applyBorder="1" applyProtection="1">
      <protection hidden="1"/>
    </xf>
    <xf numFmtId="167" fontId="0" fillId="5" borderId="1" xfId="0" quotePrefix="1" applyNumberFormat="1" applyFill="1" applyBorder="1" applyAlignment="1" applyProtection="1">
      <alignment horizontal="center"/>
      <protection hidden="1"/>
    </xf>
    <xf numFmtId="0" fontId="0" fillId="5" borderId="1" xfId="0" quotePrefix="1" applyFill="1" applyBorder="1" applyAlignment="1" applyProtection="1">
      <alignment horizontal="center"/>
      <protection hidden="1"/>
    </xf>
    <xf numFmtId="166" fontId="0" fillId="5" borderId="1" xfId="1" quotePrefix="1" applyNumberFormat="1" applyFont="1" applyFill="1" applyBorder="1" applyAlignment="1" applyProtection="1">
      <alignment horizontal="center"/>
      <protection hidden="1"/>
    </xf>
    <xf numFmtId="165" fontId="0" fillId="5" borderId="1" xfId="1" applyFont="1" applyFill="1" applyBorder="1" applyProtection="1">
      <protection hidden="1"/>
    </xf>
    <xf numFmtId="0" fontId="11" fillId="5" borderId="0" xfId="0" applyFont="1" applyFill="1" applyAlignment="1" applyProtection="1">
      <alignment vertical="center"/>
      <protection hidden="1"/>
    </xf>
    <xf numFmtId="166" fontId="11" fillId="5" borderId="0" xfId="1" applyNumberFormat="1" applyFont="1" applyFill="1" applyBorder="1" applyAlignment="1" applyProtection="1">
      <alignment vertical="center"/>
      <protection hidden="1"/>
    </xf>
    <xf numFmtId="0" fontId="3" fillId="4" borderId="0" xfId="0" applyFont="1" applyFill="1" applyProtection="1">
      <protection hidden="1"/>
    </xf>
    <xf numFmtId="168" fontId="2" fillId="4" borderId="0" xfId="0" quotePrefix="1" applyNumberFormat="1" applyFont="1" applyFill="1" applyAlignment="1" applyProtection="1">
      <alignment vertical="top"/>
      <protection hidden="1"/>
    </xf>
    <xf numFmtId="0" fontId="11" fillId="5" borderId="5" xfId="0" quotePrefix="1" applyFont="1" applyFill="1" applyBorder="1" applyAlignment="1" applyProtection="1">
      <alignment horizontal="center"/>
      <protection hidden="1"/>
    </xf>
    <xf numFmtId="164" fontId="11" fillId="5" borderId="5" xfId="2" quotePrefix="1" applyFont="1" applyFill="1" applyBorder="1" applyProtection="1">
      <protection hidden="1"/>
    </xf>
    <xf numFmtId="0" fontId="11" fillId="5" borderId="5" xfId="2" quotePrefix="1" applyNumberFormat="1" applyFont="1" applyFill="1" applyBorder="1" applyAlignment="1" applyProtection="1">
      <alignment horizontal="center"/>
      <protection hidden="1"/>
    </xf>
    <xf numFmtId="0" fontId="11" fillId="5" borderId="7" xfId="0" quotePrefix="1" applyFont="1" applyFill="1" applyBorder="1" applyAlignment="1" applyProtection="1">
      <alignment horizontal="center"/>
      <protection hidden="1"/>
    </xf>
    <xf numFmtId="164" fontId="11" fillId="5" borderId="7" xfId="2" quotePrefix="1" applyFont="1" applyFill="1" applyBorder="1" applyProtection="1">
      <protection hidden="1"/>
    </xf>
    <xf numFmtId="0" fontId="11" fillId="5" borderId="7" xfId="2" quotePrefix="1" applyNumberFormat="1" applyFont="1" applyFill="1" applyBorder="1" applyAlignment="1" applyProtection="1">
      <alignment horizontal="center"/>
      <protection hidden="1"/>
    </xf>
    <xf numFmtId="0" fontId="5" fillId="2" borderId="77" xfId="1" applyNumberFormat="1" applyFont="1" applyFill="1" applyBorder="1" applyAlignment="1" applyProtection="1">
      <alignment vertical="center"/>
      <protection hidden="1"/>
    </xf>
    <xf numFmtId="166" fontId="5" fillId="2" borderId="77" xfId="1" applyNumberFormat="1" applyFont="1" applyFill="1" applyBorder="1" applyAlignment="1" applyProtection="1">
      <alignment vertical="center"/>
      <protection hidden="1"/>
    </xf>
    <xf numFmtId="166" fontId="5" fillId="2" borderId="78" xfId="1" applyNumberFormat="1" applyFont="1" applyFill="1" applyBorder="1" applyAlignment="1" applyProtection="1">
      <alignment vertical="center"/>
      <protection hidden="1"/>
    </xf>
    <xf numFmtId="0" fontId="5" fillId="2" borderId="2" xfId="1" applyNumberFormat="1" applyFont="1" applyFill="1" applyBorder="1" applyProtection="1">
      <protection hidden="1"/>
    </xf>
    <xf numFmtId="166" fontId="5" fillId="2" borderId="2" xfId="1" applyNumberFormat="1" applyFont="1" applyFill="1" applyBorder="1" applyProtection="1">
      <protection hidden="1"/>
    </xf>
    <xf numFmtId="164" fontId="5" fillId="2" borderId="2" xfId="2" quotePrefix="1" applyFont="1" applyFill="1" applyBorder="1" applyAlignment="1" applyProtection="1">
      <alignment vertical="center"/>
      <protection hidden="1"/>
    </xf>
    <xf numFmtId="164" fontId="5" fillId="2" borderId="75" xfId="2" quotePrefix="1" applyFont="1" applyFill="1" applyBorder="1" applyAlignment="1" applyProtection="1">
      <alignment vertical="center"/>
      <protection hidden="1"/>
    </xf>
    <xf numFmtId="0" fontId="5" fillId="2" borderId="13" xfId="1" applyNumberFormat="1" applyFont="1" applyFill="1" applyBorder="1" applyAlignment="1" applyProtection="1">
      <alignment horizontal="center" vertical="center"/>
      <protection hidden="1"/>
    </xf>
    <xf numFmtId="166" fontId="5" fillId="2" borderId="13" xfId="1" applyNumberFormat="1" applyFont="1" applyFill="1" applyBorder="1" applyProtection="1">
      <protection hidden="1"/>
    </xf>
    <xf numFmtId="164" fontId="5" fillId="2" borderId="13" xfId="2" quotePrefix="1" applyFont="1" applyFill="1" applyBorder="1" applyAlignment="1" applyProtection="1">
      <alignment vertical="center"/>
      <protection hidden="1"/>
    </xf>
    <xf numFmtId="164" fontId="5" fillId="2" borderId="50" xfId="2" quotePrefix="1" applyFont="1" applyFill="1" applyBorder="1" applyAlignment="1" applyProtection="1">
      <alignment vertical="center"/>
      <protection hidden="1"/>
    </xf>
    <xf numFmtId="164" fontId="11" fillId="5" borderId="32" xfId="2" quotePrefix="1" applyFont="1" applyFill="1" applyBorder="1" applyAlignment="1" applyProtection="1">
      <alignment vertical="center"/>
      <protection hidden="1"/>
    </xf>
    <xf numFmtId="166" fontId="11" fillId="5" borderId="32" xfId="1" applyNumberFormat="1" applyFont="1" applyFill="1" applyBorder="1" applyAlignment="1" applyProtection="1">
      <alignment vertical="center"/>
      <protection hidden="1"/>
    </xf>
    <xf numFmtId="164" fontId="11" fillId="5" borderId="0" xfId="2" quotePrefix="1" applyFont="1" applyFill="1" applyBorder="1" applyAlignment="1" applyProtection="1">
      <alignment vertical="center"/>
      <protection hidden="1"/>
    </xf>
    <xf numFmtId="166" fontId="11" fillId="5" borderId="0" xfId="1" quotePrefix="1" applyNumberFormat="1" applyFont="1" applyFill="1" applyBorder="1" applyAlignment="1" applyProtection="1">
      <alignment vertical="center"/>
      <protection hidden="1"/>
    </xf>
    <xf numFmtId="166" fontId="10" fillId="5" borderId="0" xfId="1" applyNumberFormat="1" applyFont="1" applyFill="1" applyBorder="1" applyAlignment="1" applyProtection="1">
      <alignment vertical="center"/>
      <protection hidden="1"/>
    </xf>
    <xf numFmtId="166" fontId="10" fillId="5" borderId="45" xfId="1" applyNumberFormat="1" applyFont="1" applyFill="1" applyBorder="1" applyAlignment="1" applyProtection="1">
      <alignment vertical="center"/>
      <protection hidden="1"/>
    </xf>
    <xf numFmtId="0" fontId="11" fillId="5" borderId="0" xfId="0" applyFont="1" applyFill="1" applyAlignment="1" applyProtection="1">
      <alignment horizontal="center" vertical="center"/>
      <protection hidden="1"/>
    </xf>
    <xf numFmtId="166" fontId="11" fillId="5" borderId="14" xfId="1" applyNumberFormat="1" applyFont="1" applyFill="1" applyBorder="1" applyAlignment="1" applyProtection="1">
      <alignment vertical="center"/>
      <protection hidden="1"/>
    </xf>
    <xf numFmtId="164" fontId="10" fillId="5" borderId="14" xfId="2" quotePrefix="1" applyFont="1" applyFill="1" applyBorder="1" applyAlignment="1" applyProtection="1">
      <alignment vertical="center"/>
      <protection hidden="1"/>
    </xf>
    <xf numFmtId="164" fontId="27" fillId="2" borderId="10" xfId="2" quotePrefix="1" applyFont="1" applyFill="1" applyBorder="1" applyAlignment="1" applyProtection="1">
      <alignment vertical="center"/>
      <protection hidden="1"/>
    </xf>
    <xf numFmtId="164" fontId="27" fillId="2" borderId="36" xfId="2" quotePrefix="1" applyFont="1" applyFill="1" applyBorder="1" applyAlignment="1" applyProtection="1">
      <alignment vertical="center"/>
      <protection hidden="1"/>
    </xf>
    <xf numFmtId="164" fontId="27" fillId="2" borderId="31" xfId="0" applyNumberFormat="1" applyFont="1" applyFill="1" applyBorder="1" applyAlignment="1" applyProtection="1">
      <alignment vertical="center"/>
      <protection hidden="1"/>
    </xf>
    <xf numFmtId="164" fontId="27" fillId="2" borderId="40" xfId="0" applyNumberFormat="1" applyFont="1" applyFill="1" applyBorder="1" applyAlignment="1" applyProtection="1">
      <alignment vertical="center"/>
      <protection hidden="1"/>
    </xf>
    <xf numFmtId="164" fontId="6" fillId="2" borderId="38" xfId="2" quotePrefix="1" applyFont="1" applyFill="1" applyBorder="1" applyAlignment="1" applyProtection="1">
      <alignment vertical="center"/>
      <protection hidden="1"/>
    </xf>
    <xf numFmtId="164" fontId="6" fillId="2" borderId="39" xfId="2" quotePrefix="1" applyFont="1" applyFill="1" applyBorder="1" applyAlignment="1" applyProtection="1">
      <alignment vertical="center"/>
      <protection hidden="1"/>
    </xf>
    <xf numFmtId="0" fontId="5" fillId="2" borderId="16" xfId="1" quotePrefix="1" applyNumberFormat="1" applyFont="1" applyFill="1" applyBorder="1" applyAlignment="1" applyProtection="1">
      <alignment horizontal="center" vertical="center"/>
      <protection hidden="1"/>
    </xf>
    <xf numFmtId="165" fontId="5" fillId="2" borderId="17" xfId="1" quotePrefix="1" applyFont="1" applyFill="1" applyBorder="1" applyAlignment="1" applyProtection="1">
      <alignment horizontal="left" vertical="center"/>
      <protection hidden="1"/>
    </xf>
    <xf numFmtId="0" fontId="0" fillId="5" borderId="5" xfId="0" applyFill="1" applyBorder="1" applyAlignment="1" applyProtection="1">
      <alignment horizontal="center"/>
      <protection hidden="1"/>
    </xf>
    <xf numFmtId="164" fontId="0" fillId="5" borderId="5" xfId="2" applyFont="1" applyFill="1" applyBorder="1" applyProtection="1">
      <protection hidden="1"/>
    </xf>
    <xf numFmtId="166" fontId="0" fillId="5" borderId="5" xfId="1" applyNumberFormat="1" applyFont="1" applyFill="1" applyBorder="1" applyProtection="1">
      <protection hidden="1"/>
    </xf>
    <xf numFmtId="166" fontId="11" fillId="5" borderId="5" xfId="1" quotePrefix="1" applyNumberFormat="1" applyFont="1" applyFill="1" applyBorder="1" applyProtection="1">
      <protection hidden="1"/>
    </xf>
    <xf numFmtId="167" fontId="11" fillId="5" borderId="1" xfId="0" quotePrefix="1" applyNumberFormat="1" applyFont="1" applyFill="1" applyBorder="1" applyAlignment="1" applyProtection="1">
      <alignment horizontal="center"/>
      <protection hidden="1"/>
    </xf>
    <xf numFmtId="0" fontId="11" fillId="5" borderId="1" xfId="0" quotePrefix="1" applyFont="1" applyFill="1" applyBorder="1" applyAlignment="1" applyProtection="1">
      <alignment horizontal="center"/>
      <protection hidden="1"/>
    </xf>
    <xf numFmtId="164" fontId="11" fillId="5" borderId="1" xfId="2" quotePrefix="1" applyFont="1" applyFill="1" applyBorder="1" applyAlignment="1" applyProtection="1">
      <alignment horizontal="left"/>
      <protection hidden="1"/>
    </xf>
    <xf numFmtId="166" fontId="11" fillId="5" borderId="1" xfId="1" quotePrefix="1" applyNumberFormat="1" applyFont="1" applyFill="1" applyBorder="1" applyAlignment="1" applyProtection="1">
      <alignment horizontal="center"/>
      <protection hidden="1"/>
    </xf>
    <xf numFmtId="166" fontId="11" fillId="5" borderId="1" xfId="1" quotePrefix="1" applyNumberFormat="1" applyFont="1" applyFill="1" applyBorder="1" applyProtection="1">
      <protection hidden="1"/>
    </xf>
    <xf numFmtId="0" fontId="11" fillId="5" borderId="5" xfId="0" applyFont="1" applyFill="1" applyBorder="1" applyAlignment="1" applyProtection="1">
      <alignment horizontal="center"/>
      <protection hidden="1"/>
    </xf>
    <xf numFmtId="166" fontId="11" fillId="5" borderId="5" xfId="1" applyNumberFormat="1" applyFont="1" applyFill="1" applyBorder="1" applyAlignment="1" applyProtection="1">
      <alignment horizontal="center"/>
      <protection hidden="1"/>
    </xf>
    <xf numFmtId="0" fontId="11" fillId="5" borderId="1" xfId="0" applyFont="1" applyFill="1" applyBorder="1" applyAlignment="1" applyProtection="1">
      <alignment horizontal="center"/>
      <protection hidden="1"/>
    </xf>
    <xf numFmtId="164" fontId="11" fillId="5" borderId="1" xfId="2" quotePrefix="1" applyFont="1" applyFill="1" applyBorder="1" applyProtection="1">
      <protection hidden="1"/>
    </xf>
    <xf numFmtId="0" fontId="5" fillId="2" borderId="66" xfId="0" applyFont="1" applyFill="1" applyBorder="1" applyAlignment="1" applyProtection="1">
      <alignment vertical="center"/>
      <protection hidden="1"/>
    </xf>
    <xf numFmtId="166" fontId="6" fillId="8" borderId="30" xfId="1" applyNumberFormat="1" applyFont="1" applyFill="1" applyBorder="1" applyAlignment="1" applyProtection="1">
      <alignment vertical="center"/>
    </xf>
    <xf numFmtId="166" fontId="2" fillId="0" borderId="46" xfId="1" applyNumberFormat="1" applyFont="1" applyFill="1" applyBorder="1" applyAlignment="1" applyProtection="1">
      <alignment horizontal="left" indent="1"/>
    </xf>
    <xf numFmtId="166" fontId="5" fillId="2" borderId="39" xfId="1" applyNumberFormat="1" applyFont="1" applyFill="1" applyBorder="1" applyAlignment="1" applyProtection="1">
      <alignment horizontal="center" vertical="center"/>
      <protection hidden="1"/>
    </xf>
    <xf numFmtId="0" fontId="18" fillId="4" borderId="0" xfId="0" applyFont="1" applyFill="1"/>
    <xf numFmtId="0" fontId="2" fillId="4" borderId="0" xfId="0" applyFont="1" applyFill="1"/>
    <xf numFmtId="166" fontId="5" fillId="2" borderId="31" xfId="1" applyNumberFormat="1" applyFont="1" applyFill="1" applyBorder="1" applyAlignment="1" applyProtection="1">
      <alignment vertical="center"/>
      <protection hidden="1"/>
    </xf>
    <xf numFmtId="166" fontId="5" fillId="2" borderId="31" xfId="0" applyNumberFormat="1" applyFont="1" applyFill="1" applyBorder="1" applyAlignment="1" applyProtection="1">
      <alignment horizontal="center" vertical="center"/>
      <protection hidden="1"/>
    </xf>
    <xf numFmtId="166" fontId="5" fillId="2" borderId="40" xfId="0" applyNumberFormat="1" applyFont="1" applyFill="1" applyBorder="1" applyAlignment="1" applyProtection="1">
      <alignment horizontal="center" vertical="center"/>
      <protection hidden="1"/>
    </xf>
    <xf numFmtId="166" fontId="5" fillId="2" borderId="10" xfId="1" applyNumberFormat="1" applyFont="1" applyFill="1" applyBorder="1" applyAlignment="1" applyProtection="1">
      <alignment vertical="center"/>
      <protection hidden="1"/>
    </xf>
    <xf numFmtId="166" fontId="5" fillId="2" borderId="10" xfId="0" applyNumberFormat="1" applyFont="1" applyFill="1" applyBorder="1" applyAlignment="1" applyProtection="1">
      <alignment horizontal="center" vertical="center"/>
      <protection hidden="1"/>
    </xf>
    <xf numFmtId="166" fontId="5" fillId="2" borderId="36" xfId="1" applyNumberFormat="1" applyFont="1" applyFill="1" applyBorder="1" applyProtection="1">
      <protection hidden="1"/>
    </xf>
    <xf numFmtId="166" fontId="5" fillId="2" borderId="38" xfId="1" applyNumberFormat="1" applyFont="1" applyFill="1" applyBorder="1" applyAlignment="1" applyProtection="1">
      <alignment vertical="center"/>
      <protection hidden="1"/>
    </xf>
    <xf numFmtId="0" fontId="11" fillId="5" borderId="32" xfId="0" applyFont="1" applyFill="1" applyBorder="1" applyAlignment="1" applyProtection="1">
      <alignment vertical="center"/>
      <protection hidden="1"/>
    </xf>
    <xf numFmtId="166" fontId="11" fillId="5" borderId="33" xfId="1" applyNumberFormat="1" applyFont="1" applyFill="1" applyBorder="1" applyAlignment="1" applyProtection="1">
      <alignment vertical="center"/>
      <protection hidden="1"/>
    </xf>
    <xf numFmtId="0" fontId="10" fillId="5" borderId="45" xfId="0" applyFont="1" applyFill="1" applyBorder="1" applyAlignment="1" applyProtection="1">
      <alignment vertical="center"/>
      <protection hidden="1"/>
    </xf>
    <xf numFmtId="166" fontId="10" fillId="5" borderId="46" xfId="1" applyNumberFormat="1" applyFont="1" applyFill="1" applyBorder="1" applyAlignment="1" applyProtection="1">
      <alignment vertical="center"/>
      <protection hidden="1"/>
    </xf>
    <xf numFmtId="166" fontId="0" fillId="5" borderId="14" xfId="1" applyNumberFormat="1" applyFont="1" applyFill="1" applyBorder="1" applyAlignment="1" applyProtection="1">
      <alignment vertical="center"/>
      <protection hidden="1"/>
    </xf>
    <xf numFmtId="166" fontId="29" fillId="5" borderId="18" xfId="1" applyNumberFormat="1" applyFont="1" applyFill="1" applyBorder="1" applyAlignment="1" applyProtection="1">
      <alignment vertical="center"/>
    </xf>
    <xf numFmtId="166" fontId="2" fillId="5" borderId="19" xfId="1" applyNumberFormat="1" applyFont="1" applyFill="1" applyBorder="1" applyAlignment="1" applyProtection="1">
      <alignment vertical="center"/>
      <protection hidden="1"/>
    </xf>
    <xf numFmtId="166" fontId="1" fillId="5" borderId="20" xfId="1" applyNumberFormat="1" applyFont="1" applyFill="1" applyBorder="1" applyAlignment="1" applyProtection="1">
      <alignment vertical="center"/>
      <protection hidden="1"/>
    </xf>
    <xf numFmtId="166" fontId="1" fillId="5" borderId="15" xfId="1" applyNumberFormat="1" applyFont="1" applyFill="1" applyBorder="1" applyAlignment="1" applyProtection="1">
      <alignment vertical="center"/>
    </xf>
    <xf numFmtId="166" fontId="0" fillId="5" borderId="0" xfId="1" quotePrefix="1" applyNumberFormat="1" applyFont="1" applyFill="1" applyBorder="1" applyAlignment="1" applyProtection="1">
      <alignment vertical="center"/>
      <protection hidden="1"/>
    </xf>
    <xf numFmtId="166" fontId="1" fillId="5" borderId="14" xfId="1" applyNumberFormat="1" applyFont="1" applyFill="1" applyBorder="1" applyAlignment="1" applyProtection="1">
      <alignment vertical="center"/>
      <protection hidden="1"/>
    </xf>
    <xf numFmtId="166" fontId="11" fillId="5" borderId="15" xfId="1" applyNumberFormat="1" applyFont="1" applyFill="1" applyBorder="1" applyAlignment="1" applyProtection="1">
      <alignment vertical="center"/>
    </xf>
    <xf numFmtId="166" fontId="11" fillId="5" borderId="15" xfId="1" applyNumberFormat="1" applyFont="1" applyFill="1" applyBorder="1" applyAlignment="1" applyProtection="1">
      <alignment horizontal="left" vertical="center"/>
    </xf>
    <xf numFmtId="166" fontId="11" fillId="5" borderId="0" xfId="1" applyNumberFormat="1" applyFont="1" applyFill="1" applyBorder="1" applyAlignment="1" applyProtection="1">
      <alignment horizontal="left" vertical="center"/>
      <protection hidden="1"/>
    </xf>
    <xf numFmtId="166" fontId="30" fillId="5" borderId="15" xfId="1" applyNumberFormat="1" applyFont="1" applyFill="1" applyBorder="1" applyAlignment="1" applyProtection="1">
      <alignment vertical="center"/>
    </xf>
    <xf numFmtId="166" fontId="11" fillId="5" borderId="0" xfId="1" quotePrefix="1" applyNumberFormat="1" applyFont="1" applyFill="1" applyBorder="1" applyAlignment="1" applyProtection="1">
      <alignment horizontal="left" vertical="center"/>
      <protection hidden="1"/>
    </xf>
    <xf numFmtId="168" fontId="0" fillId="0" borderId="1" xfId="0" applyNumberFormat="1" applyBorder="1" applyAlignment="1" applyProtection="1">
      <alignment horizontal="left"/>
      <protection locked="0"/>
    </xf>
    <xf numFmtId="168" fontId="0" fillId="0" borderId="1" xfId="1" applyNumberFormat="1" applyFont="1" applyFill="1" applyBorder="1" applyAlignment="1" applyProtection="1">
      <alignment horizontal="left"/>
      <protection locked="0"/>
    </xf>
    <xf numFmtId="166" fontId="27" fillId="2" borderId="0" xfId="1" applyNumberFormat="1" applyFont="1" applyFill="1" applyBorder="1" applyAlignment="1" applyProtection="1">
      <alignment vertical="center"/>
      <protection hidden="1"/>
    </xf>
    <xf numFmtId="166" fontId="27" fillId="2" borderId="14" xfId="1" quotePrefix="1" applyNumberFormat="1" applyFont="1" applyFill="1" applyBorder="1" applyAlignment="1" applyProtection="1">
      <alignment vertical="center"/>
      <protection hidden="1"/>
    </xf>
    <xf numFmtId="166" fontId="6" fillId="2" borderId="45" xfId="1" applyNumberFormat="1" applyFont="1" applyFill="1" applyBorder="1" applyAlignment="1" applyProtection="1">
      <alignment vertical="center"/>
      <protection hidden="1"/>
    </xf>
    <xf numFmtId="166" fontId="6" fillId="2" borderId="46" xfId="2" quotePrefix="1" applyNumberFormat="1" applyFont="1" applyFill="1" applyBorder="1" applyAlignment="1" applyProtection="1">
      <alignment vertical="center"/>
      <protection hidden="1"/>
    </xf>
    <xf numFmtId="166" fontId="27" fillId="2" borderId="32" xfId="1" applyNumberFormat="1" applyFont="1" applyFill="1" applyBorder="1" applyAlignment="1" applyProtection="1">
      <alignment vertical="center"/>
      <protection hidden="1"/>
    </xf>
    <xf numFmtId="166" fontId="27" fillId="2" borderId="46" xfId="1" quotePrefix="1" applyNumberFormat="1" applyFont="1" applyFill="1" applyBorder="1" applyAlignment="1" applyProtection="1">
      <alignment vertical="center"/>
      <protection hidden="1"/>
    </xf>
    <xf numFmtId="0" fontId="27" fillId="2" borderId="0" xfId="0" applyFont="1" applyFill="1" applyAlignment="1" applyProtection="1">
      <alignment vertical="center"/>
      <protection hidden="1"/>
    </xf>
    <xf numFmtId="164" fontId="27" fillId="2" borderId="30" xfId="0" applyNumberFormat="1" applyFont="1" applyFill="1" applyBorder="1" applyAlignment="1" applyProtection="1">
      <alignment vertical="center"/>
      <protection hidden="1"/>
    </xf>
    <xf numFmtId="164" fontId="27" fillId="2" borderId="12" xfId="0" applyNumberFormat="1" applyFont="1" applyFill="1" applyBorder="1" applyAlignment="1" applyProtection="1">
      <alignment vertical="center"/>
      <protection hidden="1"/>
    </xf>
    <xf numFmtId="164" fontId="27" fillId="2" borderId="38" xfId="0" applyNumberFormat="1" applyFont="1" applyFill="1" applyBorder="1" applyAlignment="1" applyProtection="1">
      <alignment vertical="center"/>
      <protection hidden="1"/>
    </xf>
    <xf numFmtId="164" fontId="27" fillId="2" borderId="39" xfId="0" applyNumberFormat="1" applyFont="1" applyFill="1" applyBorder="1" applyAlignment="1" applyProtection="1">
      <alignment vertical="center"/>
      <protection hidden="1"/>
    </xf>
    <xf numFmtId="164" fontId="27" fillId="2" borderId="38" xfId="2" quotePrefix="1" applyFont="1" applyFill="1" applyBorder="1" applyAlignment="1" applyProtection="1">
      <alignment vertical="center"/>
      <protection hidden="1"/>
    </xf>
    <xf numFmtId="164" fontId="27" fillId="2" borderId="39" xfId="2" quotePrefix="1" applyFont="1" applyFill="1" applyBorder="1" applyAlignment="1" applyProtection="1">
      <alignment vertical="center"/>
      <protection hidden="1"/>
    </xf>
    <xf numFmtId="0" fontId="27" fillId="2" borderId="0" xfId="0" applyFont="1" applyFill="1" applyAlignment="1" applyProtection="1">
      <alignment horizontal="center" vertical="center"/>
      <protection hidden="1"/>
    </xf>
    <xf numFmtId="166" fontId="27" fillId="2" borderId="14" xfId="1" applyNumberFormat="1" applyFont="1" applyFill="1" applyBorder="1" applyAlignment="1" applyProtection="1">
      <alignment vertical="center"/>
      <protection hidden="1"/>
    </xf>
    <xf numFmtId="164" fontId="27" fillId="2" borderId="0" xfId="0" applyNumberFormat="1" applyFont="1" applyFill="1" applyAlignment="1" applyProtection="1">
      <alignment horizontal="center" vertical="center"/>
      <protection hidden="1"/>
    </xf>
    <xf numFmtId="164" fontId="27" fillId="2" borderId="14" xfId="2" quotePrefix="1" applyFont="1" applyFill="1" applyBorder="1" applyAlignment="1" applyProtection="1">
      <alignment vertical="center"/>
      <protection hidden="1"/>
    </xf>
    <xf numFmtId="0" fontId="27" fillId="2" borderId="45" xfId="0" applyFont="1" applyFill="1" applyBorder="1" applyAlignment="1" applyProtection="1">
      <alignment horizontal="center" vertical="center"/>
      <protection hidden="1"/>
    </xf>
    <xf numFmtId="164" fontId="27" fillId="2" borderId="46" xfId="2" quotePrefix="1" applyFont="1" applyFill="1" applyBorder="1" applyAlignment="1" applyProtection="1">
      <alignment vertical="center"/>
      <protection hidden="1"/>
    </xf>
    <xf numFmtId="0" fontId="27" fillId="2" borderId="32" xfId="0" applyFont="1" applyFill="1" applyBorder="1" applyAlignment="1" applyProtection="1">
      <alignment vertical="center"/>
      <protection hidden="1"/>
    </xf>
    <xf numFmtId="164" fontId="27" fillId="2" borderId="45" xfId="0" applyNumberFormat="1" applyFont="1" applyFill="1" applyBorder="1" applyAlignment="1" applyProtection="1">
      <alignment horizontal="center" vertical="center"/>
      <protection hidden="1"/>
    </xf>
    <xf numFmtId="166" fontId="27" fillId="2" borderId="46" xfId="1" applyNumberFormat="1" applyFont="1" applyFill="1" applyBorder="1" applyAlignment="1" applyProtection="1">
      <alignment vertical="center"/>
      <protection hidden="1"/>
    </xf>
    <xf numFmtId="9" fontId="10" fillId="5" borderId="33" xfId="4" applyFont="1" applyFill="1" applyBorder="1" applyAlignment="1" applyProtection="1">
      <alignment horizontal="center" vertical="center"/>
      <protection hidden="1"/>
    </xf>
    <xf numFmtId="9" fontId="10" fillId="5" borderId="14" xfId="4" applyFont="1" applyFill="1" applyBorder="1" applyAlignment="1" applyProtection="1">
      <alignment horizontal="center" vertical="center"/>
      <protection hidden="1"/>
    </xf>
    <xf numFmtId="170" fontId="10" fillId="5" borderId="14" xfId="4" applyNumberFormat="1" applyFont="1" applyFill="1" applyBorder="1" applyAlignment="1" applyProtection="1">
      <alignment horizontal="center" vertical="center"/>
      <protection hidden="1"/>
    </xf>
    <xf numFmtId="164" fontId="27" fillId="2" borderId="0" xfId="2" applyFont="1" applyFill="1" applyBorder="1" applyAlignment="1" applyProtection="1">
      <alignment vertical="center"/>
      <protection hidden="1"/>
    </xf>
    <xf numFmtId="9" fontId="27" fillId="2" borderId="14" xfId="4" applyFont="1" applyFill="1" applyBorder="1" applyAlignment="1" applyProtection="1">
      <alignment horizontal="center" vertical="center"/>
      <protection hidden="1"/>
    </xf>
    <xf numFmtId="170" fontId="27" fillId="2" borderId="14" xfId="4" applyNumberFormat="1" applyFont="1" applyFill="1" applyBorder="1" applyAlignment="1" applyProtection="1">
      <alignment horizontal="center" vertical="center"/>
      <protection hidden="1"/>
    </xf>
    <xf numFmtId="164" fontId="27" fillId="2" borderId="45" xfId="2" applyFont="1" applyFill="1" applyBorder="1" applyAlignment="1" applyProtection="1">
      <alignment vertical="center"/>
      <protection hidden="1"/>
    </xf>
    <xf numFmtId="166" fontId="27" fillId="2" borderId="45" xfId="1" applyNumberFormat="1" applyFont="1" applyFill="1" applyBorder="1" applyAlignment="1" applyProtection="1">
      <alignment vertical="center"/>
      <protection hidden="1"/>
    </xf>
    <xf numFmtId="170" fontId="27" fillId="2" borderId="46" xfId="4" applyNumberFormat="1" applyFont="1" applyFill="1" applyBorder="1" applyAlignment="1" applyProtection="1">
      <alignment horizontal="center" vertical="center"/>
      <protection hidden="1"/>
    </xf>
    <xf numFmtId="0" fontId="27" fillId="2" borderId="32" xfId="0" applyFont="1" applyFill="1" applyBorder="1" applyAlignment="1" applyProtection="1">
      <alignment horizontal="center" vertical="center"/>
      <protection hidden="1"/>
    </xf>
    <xf numFmtId="164" fontId="27" fillId="2" borderId="32" xfId="2" applyFont="1" applyFill="1" applyBorder="1" applyAlignment="1" applyProtection="1">
      <alignment vertical="center"/>
      <protection hidden="1"/>
    </xf>
    <xf numFmtId="164" fontId="6" fillId="2" borderId="0" xfId="2" applyFont="1" applyFill="1" applyBorder="1" applyAlignment="1" applyProtection="1">
      <alignment vertical="center"/>
    </xf>
    <xf numFmtId="164" fontId="27" fillId="2" borderId="32" xfId="2" quotePrefix="1" applyFont="1" applyFill="1" applyBorder="1" applyAlignment="1" applyProtection="1">
      <alignment vertical="center"/>
      <protection hidden="1"/>
    </xf>
    <xf numFmtId="164" fontId="27" fillId="2" borderId="0" xfId="2" quotePrefix="1" applyFont="1" applyFill="1" applyBorder="1" applyAlignment="1" applyProtection="1">
      <alignment vertical="center"/>
      <protection hidden="1"/>
    </xf>
    <xf numFmtId="166" fontId="11" fillId="4" borderId="85" xfId="1" applyNumberFormat="1" applyFont="1" applyFill="1" applyBorder="1" applyAlignment="1" applyProtection="1">
      <alignment vertical="center"/>
      <protection locked="0"/>
    </xf>
    <xf numFmtId="164" fontId="11" fillId="5" borderId="64" xfId="2" applyFont="1" applyFill="1" applyBorder="1" applyAlignment="1" applyProtection="1">
      <alignment vertical="center"/>
    </xf>
    <xf numFmtId="171" fontId="32" fillId="2" borderId="30" xfId="0" applyNumberFormat="1" applyFont="1" applyFill="1" applyBorder="1" applyAlignment="1" applyProtection="1">
      <alignment horizontal="center" vertical="center"/>
      <protection hidden="1"/>
    </xf>
    <xf numFmtId="167" fontId="32" fillId="2" borderId="30" xfId="0" applyNumberFormat="1" applyFont="1" applyFill="1" applyBorder="1" applyAlignment="1" applyProtection="1">
      <alignment horizontal="center" vertical="center"/>
      <protection hidden="1"/>
    </xf>
    <xf numFmtId="0" fontId="26" fillId="2" borderId="11" xfId="0" applyFont="1" applyFill="1" applyBorder="1" applyAlignment="1" applyProtection="1">
      <alignment horizontal="center" vertical="center"/>
      <protection locked="0"/>
    </xf>
    <xf numFmtId="0" fontId="26" fillId="2" borderId="12" xfId="0" applyFont="1" applyFill="1" applyBorder="1" applyAlignment="1" applyProtection="1">
      <alignment horizontal="center" vertical="center"/>
      <protection locked="0"/>
    </xf>
    <xf numFmtId="164" fontId="27" fillId="2" borderId="15" xfId="2" quotePrefix="1" applyFont="1" applyFill="1" applyBorder="1" applyAlignment="1" applyProtection="1">
      <alignment vertical="center"/>
    </xf>
    <xf numFmtId="0" fontId="0" fillId="6" borderId="0" xfId="0" applyFill="1"/>
    <xf numFmtId="166" fontId="5" fillId="2" borderId="69" xfId="1" quotePrefix="1" applyNumberFormat="1" applyFont="1" applyFill="1" applyBorder="1" applyAlignment="1" applyProtection="1">
      <alignment horizontal="center" vertical="center"/>
      <protection hidden="1"/>
    </xf>
    <xf numFmtId="166" fontId="5" fillId="2" borderId="70" xfId="1" quotePrefix="1" applyNumberFormat="1" applyFont="1" applyFill="1" applyBorder="1" applyAlignment="1" applyProtection="1">
      <alignment horizontal="center" vertical="center"/>
      <protection hidden="1"/>
    </xf>
    <xf numFmtId="0" fontId="33" fillId="4" borderId="0" xfId="0" applyFont="1" applyFill="1" applyProtection="1">
      <protection hidden="1"/>
    </xf>
    <xf numFmtId="166" fontId="11" fillId="5" borderId="0" xfId="1" quotePrefix="1" applyNumberFormat="1" applyFont="1" applyFill="1" applyBorder="1" applyAlignment="1" applyProtection="1">
      <alignment horizontal="left" vertical="center"/>
      <protection locked="0"/>
    </xf>
    <xf numFmtId="0" fontId="26" fillId="2" borderId="30" xfId="0" applyFont="1" applyFill="1" applyBorder="1" applyAlignment="1" applyProtection="1">
      <alignment horizontal="center" vertical="center"/>
      <protection locked="0"/>
    </xf>
    <xf numFmtId="0" fontId="5" fillId="2" borderId="51" xfId="0" applyFont="1" applyFill="1" applyBorder="1" applyAlignment="1" applyProtection="1">
      <alignment horizontal="center" vertical="center"/>
      <protection locked="0"/>
    </xf>
    <xf numFmtId="0" fontId="5" fillId="2" borderId="54" xfId="0" applyFont="1" applyFill="1" applyBorder="1" applyAlignment="1" applyProtection="1">
      <alignment horizontal="center" vertical="center"/>
      <protection locked="0"/>
    </xf>
    <xf numFmtId="0" fontId="5" fillId="2" borderId="56" xfId="0" applyFont="1" applyFill="1" applyBorder="1" applyAlignment="1" applyProtection="1">
      <alignment horizontal="center" vertical="center"/>
      <protection locked="0"/>
    </xf>
    <xf numFmtId="0" fontId="5" fillId="2" borderId="59" xfId="0" applyFont="1" applyFill="1" applyBorder="1" applyAlignment="1" applyProtection="1">
      <alignment horizontal="center" vertical="center"/>
      <protection locked="0"/>
    </xf>
    <xf numFmtId="0" fontId="12" fillId="2" borderId="4" xfId="0" applyFont="1" applyFill="1" applyBorder="1" applyAlignment="1" applyProtection="1">
      <alignment horizontal="center" vertical="center"/>
      <protection locked="0"/>
    </xf>
    <xf numFmtId="0" fontId="12" fillId="2" borderId="65" xfId="0" applyFont="1" applyFill="1" applyBorder="1" applyAlignment="1" applyProtection="1">
      <alignment horizontal="center" vertical="center"/>
      <protection locked="0"/>
    </xf>
    <xf numFmtId="0" fontId="5" fillId="2" borderId="16" xfId="3" applyFont="1" applyFill="1" applyBorder="1" applyAlignment="1" applyProtection="1">
      <alignment horizontal="center" vertical="center" wrapText="1"/>
      <protection locked="0"/>
    </xf>
    <xf numFmtId="0" fontId="5" fillId="2" borderId="22" xfId="3" applyFont="1" applyFill="1" applyBorder="1" applyAlignment="1" applyProtection="1">
      <alignment horizontal="center" vertical="center" wrapText="1"/>
      <protection locked="0"/>
    </xf>
    <xf numFmtId="166" fontId="5" fillId="2" borderId="22" xfId="3" applyNumberFormat="1" applyFont="1" applyFill="1" applyBorder="1" applyAlignment="1" applyProtection="1">
      <alignment horizontal="center" vertical="center" wrapText="1"/>
      <protection locked="0"/>
    </xf>
    <xf numFmtId="0" fontId="5" fillId="2" borderId="71" xfId="0" applyFont="1" applyFill="1" applyBorder="1" applyAlignment="1" applyProtection="1">
      <alignment horizontal="center" vertical="center"/>
      <protection locked="0"/>
    </xf>
    <xf numFmtId="0" fontId="5" fillId="2" borderId="51" xfId="0" applyFont="1" applyFill="1" applyBorder="1" applyAlignment="1" applyProtection="1">
      <alignment vertical="center"/>
      <protection locked="0"/>
    </xf>
    <xf numFmtId="0" fontId="5" fillId="2" borderId="54" xfId="0" applyFont="1" applyFill="1" applyBorder="1" applyAlignment="1" applyProtection="1">
      <alignment vertical="center"/>
      <protection locked="0"/>
    </xf>
    <xf numFmtId="0" fontId="5" fillId="2" borderId="52" xfId="0" applyFont="1" applyFill="1" applyBorder="1" applyAlignment="1" applyProtection="1">
      <alignment vertical="center"/>
      <protection locked="0"/>
    </xf>
    <xf numFmtId="0" fontId="5" fillId="2" borderId="53" xfId="0" applyFont="1" applyFill="1" applyBorder="1" applyAlignment="1" applyProtection="1">
      <alignment vertical="center"/>
      <protection locked="0"/>
    </xf>
    <xf numFmtId="0" fontId="5" fillId="2" borderId="57" xfId="0" applyFont="1" applyFill="1" applyBorder="1" applyAlignment="1" applyProtection="1">
      <alignment horizontal="center" vertical="center"/>
      <protection locked="0"/>
    </xf>
    <xf numFmtId="0" fontId="5" fillId="2" borderId="21" xfId="0" applyFont="1" applyFill="1" applyBorder="1" applyAlignment="1" applyProtection="1">
      <alignment horizontal="center" vertical="center"/>
      <protection locked="0"/>
    </xf>
    <xf numFmtId="0" fontId="5" fillId="2" borderId="59" xfId="0" applyFont="1" applyFill="1" applyBorder="1" applyAlignment="1" applyProtection="1">
      <alignment vertical="center"/>
      <protection locked="0"/>
    </xf>
    <xf numFmtId="0" fontId="5" fillId="2" borderId="4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vertical="center"/>
      <protection locked="0"/>
    </xf>
    <xf numFmtId="0" fontId="5" fillId="2" borderId="24" xfId="0" applyFont="1" applyFill="1" applyBorder="1" applyAlignment="1" applyProtection="1">
      <alignment vertical="center"/>
      <protection locked="0"/>
    </xf>
    <xf numFmtId="0" fontId="5" fillId="2" borderId="25" xfId="0" applyFont="1" applyFill="1" applyBorder="1" applyAlignment="1" applyProtection="1">
      <alignment vertical="center"/>
      <protection locked="0"/>
    </xf>
    <xf numFmtId="0" fontId="5" fillId="2" borderId="13" xfId="0" applyFont="1" applyFill="1" applyBorder="1" applyAlignment="1" applyProtection="1">
      <alignment horizontal="center" vertical="center"/>
      <protection locked="0"/>
    </xf>
    <xf numFmtId="168" fontId="5" fillId="2" borderId="4" xfId="0" applyNumberFormat="1" applyFont="1" applyFill="1" applyBorder="1" applyAlignment="1" applyProtection="1">
      <alignment horizontal="center" vertical="center"/>
      <protection locked="0"/>
    </xf>
    <xf numFmtId="165" fontId="5" fillId="2" borderId="72" xfId="1" applyFont="1" applyFill="1" applyBorder="1" applyAlignment="1" applyProtection="1">
      <alignment horizontal="left" vertical="center"/>
      <protection locked="0"/>
    </xf>
    <xf numFmtId="164" fontId="5" fillId="2" borderId="80" xfId="2" applyFont="1" applyFill="1" applyBorder="1" applyAlignment="1" applyProtection="1">
      <alignment horizontal="left" vertical="center"/>
      <protection locked="0"/>
    </xf>
    <xf numFmtId="164" fontId="26" fillId="2" borderId="83" xfId="2" applyFont="1" applyFill="1" applyBorder="1" applyAlignment="1" applyProtection="1">
      <alignment horizontal="left" vertical="center"/>
      <protection locked="0"/>
    </xf>
    <xf numFmtId="0" fontId="5" fillId="2" borderId="49" xfId="0" applyFont="1" applyFill="1" applyBorder="1" applyAlignment="1" applyProtection="1">
      <alignment horizontal="center" vertical="center"/>
      <protection locked="0"/>
    </xf>
    <xf numFmtId="0" fontId="5" fillId="2" borderId="16" xfId="0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 applyProtection="1">
      <alignment horizontal="center" vertical="center" wrapText="1"/>
      <protection locked="0"/>
    </xf>
    <xf numFmtId="0" fontId="5" fillId="2" borderId="17" xfId="0" applyFont="1" applyFill="1" applyBorder="1" applyAlignment="1" applyProtection="1">
      <alignment horizontal="center" vertical="center"/>
      <protection locked="0"/>
    </xf>
    <xf numFmtId="164" fontId="27" fillId="2" borderId="15" xfId="2" applyFont="1" applyFill="1" applyBorder="1" applyAlignment="1" applyProtection="1">
      <alignment vertical="center"/>
      <protection locked="0"/>
    </xf>
    <xf numFmtId="0" fontId="27" fillId="2" borderId="0" xfId="0" applyFont="1" applyFill="1" applyAlignment="1" applyProtection="1">
      <alignment vertical="center"/>
      <protection locked="0"/>
    </xf>
    <xf numFmtId="0" fontId="5" fillId="2" borderId="1" xfId="0" applyFont="1" applyFill="1" applyBorder="1" applyAlignment="1">
      <alignment horizontal="center" vertical="center"/>
    </xf>
    <xf numFmtId="164" fontId="11" fillId="5" borderId="3" xfId="2" applyFont="1" applyFill="1" applyBorder="1" applyAlignment="1" applyProtection="1">
      <alignment vertical="center"/>
    </xf>
    <xf numFmtId="164" fontId="31" fillId="5" borderId="64" xfId="2" applyFont="1" applyFill="1" applyBorder="1" applyAlignment="1" applyProtection="1">
      <alignment vertical="center"/>
    </xf>
    <xf numFmtId="164" fontId="11" fillId="5" borderId="5" xfId="2" applyFont="1" applyFill="1" applyBorder="1" applyAlignment="1" applyProtection="1">
      <alignment vertical="center"/>
    </xf>
    <xf numFmtId="0" fontId="5" fillId="2" borderId="51" xfId="0" applyFont="1" applyFill="1" applyBorder="1" applyAlignment="1" applyProtection="1">
      <alignment horizontal="center" vertical="center" wrapText="1"/>
      <protection locked="0"/>
    </xf>
    <xf numFmtId="0" fontId="5" fillId="2" borderId="54" xfId="0" applyFont="1" applyFill="1" applyBorder="1" applyAlignment="1" applyProtection="1">
      <alignment horizontal="center" vertical="center" wrapText="1"/>
      <protection locked="0"/>
    </xf>
    <xf numFmtId="0" fontId="5" fillId="2" borderId="59" xfId="0" applyFont="1" applyFill="1" applyBorder="1" applyAlignment="1" applyProtection="1">
      <alignment horizontal="center" vertical="center" wrapText="1"/>
      <protection locked="0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0" fontId="5" fillId="2" borderId="50" xfId="0" applyFont="1" applyFill="1" applyBorder="1" applyAlignment="1" applyProtection="1">
      <alignment horizontal="center" vertical="center"/>
      <protection locked="0"/>
    </xf>
    <xf numFmtId="164" fontId="27" fillId="2" borderId="0" xfId="2" applyFont="1" applyFill="1" applyBorder="1" applyAlignment="1" applyProtection="1">
      <alignment vertical="center"/>
      <protection locked="0"/>
    </xf>
    <xf numFmtId="164" fontId="6" fillId="2" borderId="0" xfId="2" applyFont="1" applyFill="1" applyBorder="1" applyAlignment="1" applyProtection="1">
      <alignment vertical="center"/>
      <protection locked="0"/>
    </xf>
    <xf numFmtId="164" fontId="27" fillId="2" borderId="44" xfId="2" applyFont="1" applyFill="1" applyBorder="1" applyAlignment="1" applyProtection="1">
      <alignment vertical="center"/>
      <protection locked="0"/>
    </xf>
    <xf numFmtId="164" fontId="6" fillId="2" borderId="45" xfId="2" applyFont="1" applyFill="1" applyBorder="1" applyAlignment="1" applyProtection="1">
      <alignment vertical="center"/>
      <protection locked="0"/>
    </xf>
    <xf numFmtId="164" fontId="6" fillId="2" borderId="44" xfId="2" applyFont="1" applyFill="1" applyBorder="1" applyAlignment="1" applyProtection="1">
      <alignment horizontal="left" vertical="center"/>
      <protection locked="0"/>
    </xf>
    <xf numFmtId="164" fontId="6" fillId="2" borderId="45" xfId="2" applyFont="1" applyFill="1" applyBorder="1" applyAlignment="1" applyProtection="1">
      <alignment horizontal="left" vertical="center"/>
      <protection locked="0"/>
    </xf>
    <xf numFmtId="0" fontId="26" fillId="2" borderId="12" xfId="0" quotePrefix="1" applyFont="1" applyFill="1" applyBorder="1" applyAlignment="1" applyProtection="1">
      <alignment horizontal="center" vertical="center"/>
      <protection locked="0"/>
    </xf>
    <xf numFmtId="164" fontId="6" fillId="2" borderId="44" xfId="2" applyFont="1" applyFill="1" applyBorder="1" applyAlignment="1" applyProtection="1">
      <alignment vertical="center"/>
      <protection locked="0"/>
    </xf>
    <xf numFmtId="0" fontId="6" fillId="2" borderId="45" xfId="0" applyFont="1" applyFill="1" applyBorder="1" applyAlignment="1" applyProtection="1">
      <alignment vertical="center"/>
      <protection locked="0"/>
    </xf>
    <xf numFmtId="0" fontId="26" fillId="2" borderId="34" xfId="0" applyFont="1" applyFill="1" applyBorder="1" applyAlignment="1" applyProtection="1">
      <alignment horizontal="center" vertical="center"/>
      <protection locked="0"/>
    </xf>
    <xf numFmtId="0" fontId="26" fillId="2" borderId="31" xfId="0" applyFont="1" applyFill="1" applyBorder="1" applyAlignment="1" applyProtection="1">
      <alignment horizontal="center" vertical="center"/>
      <protection locked="0"/>
    </xf>
    <xf numFmtId="0" fontId="26" fillId="2" borderId="40" xfId="0" applyFont="1" applyFill="1" applyBorder="1" applyAlignment="1" applyProtection="1">
      <alignment horizontal="center" vertical="center"/>
      <protection locked="0"/>
    </xf>
    <xf numFmtId="166" fontId="27" fillId="2" borderId="15" xfId="1" applyNumberFormat="1" applyFont="1" applyFill="1" applyBorder="1" applyAlignment="1" applyProtection="1">
      <alignment vertical="center"/>
      <protection locked="0"/>
    </xf>
    <xf numFmtId="166" fontId="6" fillId="2" borderId="44" xfId="1" applyNumberFormat="1" applyFont="1" applyFill="1" applyBorder="1" applyAlignment="1" applyProtection="1">
      <alignment vertical="center"/>
      <protection locked="0"/>
    </xf>
    <xf numFmtId="166" fontId="5" fillId="2" borderId="17" xfId="3" applyNumberFormat="1" applyFont="1" applyFill="1" applyBorder="1" applyAlignment="1" applyProtection="1">
      <alignment horizontal="center" vertical="center" wrapText="1"/>
      <protection locked="0"/>
    </xf>
    <xf numFmtId="0" fontId="5" fillId="2" borderId="72" xfId="0" applyFont="1" applyFill="1" applyBorder="1" applyAlignment="1" applyProtection="1">
      <alignment horizontal="center" vertical="center"/>
      <protection locked="0"/>
    </xf>
    <xf numFmtId="166" fontId="5" fillId="2" borderId="11" xfId="1" applyNumberFormat="1" applyFont="1" applyFill="1" applyBorder="1" applyAlignment="1" applyProtection="1">
      <alignment horizontal="center" vertical="center"/>
      <protection locked="0"/>
    </xf>
    <xf numFmtId="0" fontId="5" fillId="2" borderId="12" xfId="0" applyFont="1" applyFill="1" applyBorder="1" applyAlignment="1" applyProtection="1">
      <alignment horizontal="center" vertical="center"/>
      <protection locked="0"/>
    </xf>
    <xf numFmtId="166" fontId="5" fillId="8" borderId="11" xfId="1" applyNumberFormat="1" applyFont="1" applyFill="1" applyBorder="1" applyAlignment="1" applyProtection="1">
      <alignment horizontal="center" vertical="center"/>
      <protection locked="0"/>
    </xf>
    <xf numFmtId="0" fontId="5" fillId="2" borderId="30" xfId="0" applyFont="1" applyFill="1" applyBorder="1" applyAlignment="1" applyProtection="1">
      <alignment horizontal="center" vertical="center"/>
      <protection locked="0"/>
    </xf>
    <xf numFmtId="166" fontId="5" fillId="2" borderId="12" xfId="1" applyNumberFormat="1" applyFont="1" applyFill="1" applyBorder="1" applyAlignment="1" applyProtection="1">
      <alignment horizontal="center" vertical="center"/>
      <protection locked="0"/>
    </xf>
    <xf numFmtId="166" fontId="5" fillId="2" borderId="34" xfId="1" applyNumberFormat="1" applyFont="1" applyFill="1" applyBorder="1" applyAlignment="1" applyProtection="1">
      <alignment horizontal="left" vertical="center"/>
      <protection locked="0"/>
    </xf>
    <xf numFmtId="166" fontId="5" fillId="2" borderId="35" xfId="1" applyNumberFormat="1" applyFont="1" applyFill="1" applyBorder="1" applyAlignment="1" applyProtection="1">
      <alignment horizontal="left" vertical="center"/>
      <protection locked="0"/>
    </xf>
    <xf numFmtId="166" fontId="5" fillId="2" borderId="37" xfId="1" applyNumberFormat="1" applyFont="1" applyFill="1" applyBorder="1" applyAlignment="1" applyProtection="1">
      <alignment horizontal="left" vertical="center"/>
      <protection locked="0"/>
    </xf>
    <xf numFmtId="0" fontId="0" fillId="5" borderId="15" xfId="0" applyFill="1" applyBorder="1" applyAlignment="1" applyProtection="1">
      <alignment horizontal="center" vertical="center"/>
      <protection hidden="1"/>
    </xf>
    <xf numFmtId="167" fontId="0" fillId="0" borderId="1" xfId="0" quotePrefix="1" applyNumberFormat="1" applyBorder="1" applyAlignment="1" applyProtection="1">
      <alignment horizontal="center"/>
      <protection locked="0"/>
    </xf>
    <xf numFmtId="166" fontId="0" fillId="4" borderId="0" xfId="0" applyNumberFormat="1" applyFill="1"/>
    <xf numFmtId="0" fontId="7" fillId="4" borderId="0" xfId="0" applyFont="1" applyFill="1"/>
    <xf numFmtId="0" fontId="17" fillId="4" borderId="0" xfId="0" applyFont="1" applyFill="1" applyAlignment="1">
      <alignment horizontal="center"/>
    </xf>
    <xf numFmtId="0" fontId="19" fillId="4" borderId="0" xfId="0" applyFont="1" applyFill="1" applyAlignment="1">
      <alignment horizontal="center"/>
    </xf>
    <xf numFmtId="165" fontId="9" fillId="4" borderId="0" xfId="1" applyFont="1" applyFill="1" applyAlignment="1" applyProtection="1"/>
    <xf numFmtId="165" fontId="9" fillId="4" borderId="0" xfId="1" applyFont="1" applyFill="1" applyAlignment="1" applyProtection="1">
      <alignment vertical="center"/>
    </xf>
    <xf numFmtId="0" fontId="21" fillId="4" borderId="0" xfId="0" applyFont="1" applyFill="1" applyAlignment="1">
      <alignment horizontal="center"/>
    </xf>
    <xf numFmtId="0" fontId="18" fillId="0" borderId="0" xfId="0" applyFont="1" applyAlignment="1">
      <alignment horizontal="center"/>
    </xf>
    <xf numFmtId="0" fontId="0" fillId="5" borderId="0" xfId="0" applyFill="1"/>
    <xf numFmtId="0" fontId="11" fillId="0" borderId="0" xfId="0" applyFont="1"/>
    <xf numFmtId="0" fontId="0" fillId="0" borderId="0" xfId="0" applyAlignment="1">
      <alignment horizontal="center"/>
    </xf>
    <xf numFmtId="168" fontId="0" fillId="0" borderId="0" xfId="0" applyNumberFormat="1"/>
    <xf numFmtId="0" fontId="0" fillId="0" borderId="0" xfId="0" quotePrefix="1"/>
    <xf numFmtId="0" fontId="0" fillId="4" borderId="0" xfId="0" applyFill="1" applyAlignment="1">
      <alignment horizontal="center"/>
    </xf>
    <xf numFmtId="0" fontId="3" fillId="4" borderId="0" xfId="0" applyFont="1" applyFill="1"/>
    <xf numFmtId="0" fontId="4" fillId="4" borderId="0" xfId="0" applyFont="1" applyFill="1"/>
    <xf numFmtId="0" fontId="2" fillId="4" borderId="0" xfId="0" applyFont="1" applyFill="1" applyAlignment="1">
      <alignment vertical="top"/>
    </xf>
    <xf numFmtId="164" fontId="0" fillId="4" borderId="0" xfId="0" applyNumberFormat="1" applyFill="1"/>
    <xf numFmtId="0" fontId="13" fillId="4" borderId="0" xfId="0" applyFont="1" applyFill="1" applyAlignment="1">
      <alignment vertical="center"/>
    </xf>
    <xf numFmtId="0" fontId="34" fillId="4" borderId="0" xfId="0" applyFont="1" applyFill="1"/>
    <xf numFmtId="0" fontId="28" fillId="0" borderId="1" xfId="0" applyFont="1" applyBorder="1" applyAlignment="1" applyProtection="1">
      <alignment horizontal="center" vertical="center"/>
      <protection locked="0"/>
    </xf>
    <xf numFmtId="166" fontId="6" fillId="0" borderId="0" xfId="0" applyNumberFormat="1" applyFont="1" applyProtection="1">
      <protection hidden="1"/>
    </xf>
    <xf numFmtId="0" fontId="0" fillId="0" borderId="0" xfId="0" applyAlignment="1" applyProtection="1">
      <alignment horizontal="center"/>
      <protection hidden="1"/>
    </xf>
    <xf numFmtId="168" fontId="0" fillId="0" borderId="0" xfId="0" applyNumberFormat="1" applyProtection="1">
      <protection hidden="1"/>
    </xf>
    <xf numFmtId="0" fontId="35" fillId="4" borderId="0" xfId="0" applyFont="1" applyFill="1"/>
    <xf numFmtId="0" fontId="35" fillId="0" borderId="0" xfId="0" applyFont="1"/>
    <xf numFmtId="0" fontId="21" fillId="4" borderId="86" xfId="0" applyFont="1" applyFill="1" applyBorder="1" applyAlignment="1" applyProtection="1">
      <alignment horizontal="center" vertical="center"/>
      <protection hidden="1"/>
    </xf>
    <xf numFmtId="0" fontId="21" fillId="4" borderId="86" xfId="0" quotePrefix="1" applyFont="1" applyFill="1" applyBorder="1" applyAlignment="1" applyProtection="1">
      <alignment horizontal="center"/>
      <protection hidden="1"/>
    </xf>
    <xf numFmtId="167" fontId="21" fillId="4" borderId="86" xfId="0" applyNumberFormat="1" applyFont="1" applyFill="1" applyBorder="1" applyAlignment="1" applyProtection="1">
      <alignment horizontal="center"/>
      <protection hidden="1"/>
    </xf>
    <xf numFmtId="0" fontId="21" fillId="4" borderId="86" xfId="0" applyFont="1" applyFill="1" applyBorder="1" applyAlignment="1" applyProtection="1">
      <alignment horizontal="center"/>
      <protection hidden="1"/>
    </xf>
    <xf numFmtId="167" fontId="21" fillId="4" borderId="86" xfId="0" quotePrefix="1" applyNumberFormat="1" applyFont="1" applyFill="1" applyBorder="1" applyAlignment="1" applyProtection="1">
      <alignment horizontal="center"/>
      <protection hidden="1"/>
    </xf>
    <xf numFmtId="0" fontId="21" fillId="4" borderId="0" xfId="0" applyFont="1" applyFill="1" applyAlignment="1" applyProtection="1">
      <alignment vertical="center"/>
      <protection hidden="1"/>
    </xf>
    <xf numFmtId="0" fontId="3" fillId="4" borderId="0" xfId="0" quotePrefix="1" applyFont="1" applyFill="1" applyProtection="1">
      <protection hidden="1"/>
    </xf>
    <xf numFmtId="0" fontId="3" fillId="4" borderId="0" xfId="0" quotePrefix="1" applyFont="1" applyFill="1" applyAlignment="1" applyProtection="1">
      <alignment horizontal="left"/>
      <protection hidden="1"/>
    </xf>
    <xf numFmtId="0" fontId="3" fillId="4" borderId="0" xfId="0" applyFont="1" applyFill="1" applyAlignment="1">
      <alignment horizontal="left"/>
    </xf>
    <xf numFmtId="0" fontId="4" fillId="4" borderId="0" xfId="0" applyFont="1" applyFill="1" applyAlignment="1" applyProtection="1">
      <alignment horizontal="left"/>
      <protection locked="0"/>
    </xf>
    <xf numFmtId="0" fontId="4" fillId="4" borderId="0" xfId="0" applyFont="1" applyFill="1" applyAlignment="1">
      <alignment horizontal="left"/>
    </xf>
    <xf numFmtId="168" fontId="2" fillId="4" borderId="0" xfId="0" applyNumberFormat="1" applyFont="1" applyFill="1" applyAlignment="1">
      <alignment vertical="center"/>
    </xf>
    <xf numFmtId="168" fontId="0" fillId="4" borderId="0" xfId="0" applyNumberFormat="1" applyFill="1"/>
    <xf numFmtId="0" fontId="11" fillId="4" borderId="0" xfId="0" applyFont="1" applyFill="1"/>
    <xf numFmtId="9" fontId="0" fillId="5" borderId="1" xfId="4" applyFont="1" applyFill="1" applyBorder="1" applyAlignment="1" applyProtection="1">
      <alignment horizontal="center"/>
      <protection hidden="1"/>
    </xf>
    <xf numFmtId="0" fontId="0" fillId="5" borderId="1" xfId="1" quotePrefix="1" applyNumberFormat="1" applyFont="1" applyFill="1" applyBorder="1" applyAlignment="1" applyProtection="1">
      <alignment horizontal="center"/>
      <protection hidden="1"/>
    </xf>
    <xf numFmtId="0" fontId="0" fillId="5" borderId="1" xfId="1" applyNumberFormat="1" applyFont="1" applyFill="1" applyBorder="1" applyAlignment="1" applyProtection="1">
      <alignment horizontal="center"/>
      <protection hidden="1"/>
    </xf>
    <xf numFmtId="172" fontId="38" fillId="9" borderId="98" xfId="0" quotePrefix="1" applyNumberFormat="1" applyFont="1" applyFill="1" applyBorder="1" applyAlignment="1" applyProtection="1">
      <alignment horizontal="center" vertical="center"/>
      <protection hidden="1"/>
    </xf>
    <xf numFmtId="0" fontId="36" fillId="12" borderId="87" xfId="0" applyFont="1" applyFill="1" applyBorder="1"/>
    <xf numFmtId="0" fontId="36" fillId="12" borderId="88" xfId="0" applyFont="1" applyFill="1" applyBorder="1" applyAlignment="1">
      <alignment horizontal="center" vertical="center"/>
    </xf>
    <xf numFmtId="0" fontId="36" fillId="12" borderId="89" xfId="0" applyFont="1" applyFill="1" applyBorder="1"/>
    <xf numFmtId="0" fontId="37" fillId="12" borderId="90" xfId="0" applyFont="1" applyFill="1" applyBorder="1" applyAlignment="1" applyProtection="1">
      <alignment horizontal="left" vertical="center"/>
      <protection hidden="1"/>
    </xf>
    <xf numFmtId="0" fontId="39" fillId="12" borderId="91" xfId="0" applyFont="1" applyFill="1" applyBorder="1" applyAlignment="1" applyProtection="1">
      <alignment horizontal="left" vertical="center"/>
      <protection hidden="1"/>
    </xf>
    <xf numFmtId="0" fontId="0" fillId="10" borderId="0" xfId="0" applyFill="1" applyAlignment="1">
      <alignment vertical="center"/>
    </xf>
    <xf numFmtId="0" fontId="0" fillId="10" borderId="0" xfId="0" applyFill="1"/>
    <xf numFmtId="0" fontId="44" fillId="10" borderId="0" xfId="0" applyFont="1" applyFill="1"/>
    <xf numFmtId="0" fontId="45" fillId="10" borderId="0" xfId="0" applyFont="1" applyFill="1" applyAlignment="1">
      <alignment horizontal="center" vertical="center"/>
    </xf>
    <xf numFmtId="0" fontId="0" fillId="0" borderId="0" xfId="0" applyAlignment="1">
      <alignment vertical="center"/>
    </xf>
    <xf numFmtId="164" fontId="10" fillId="0" borderId="98" xfId="2" applyFont="1" applyBorder="1" applyAlignment="1">
      <alignment vertical="center"/>
    </xf>
    <xf numFmtId="164" fontId="10" fillId="10" borderId="0" xfId="2" applyFont="1" applyFill="1" applyAlignment="1">
      <alignment horizontal="center" vertical="center"/>
    </xf>
    <xf numFmtId="164" fontId="46" fillId="9" borderId="98" xfId="2" applyFont="1" applyFill="1" applyBorder="1" applyAlignment="1">
      <alignment horizontal="center" vertical="center"/>
    </xf>
    <xf numFmtId="0" fontId="47" fillId="10" borderId="0" xfId="0" applyFont="1" applyFill="1"/>
    <xf numFmtId="164" fontId="10" fillId="9" borderId="98" xfId="2" applyFont="1" applyFill="1" applyBorder="1" applyAlignment="1">
      <alignment horizontal="center" vertical="center"/>
    </xf>
    <xf numFmtId="0" fontId="0" fillId="0" borderId="0" xfId="0" applyProtection="1">
      <protection locked="0"/>
    </xf>
    <xf numFmtId="168" fontId="2" fillId="4" borderId="0" xfId="0" quotePrefix="1" applyNumberFormat="1" applyFont="1" applyFill="1" applyAlignment="1" applyProtection="1">
      <alignment horizontal="center" vertical="top"/>
      <protection locked="0"/>
    </xf>
    <xf numFmtId="0" fontId="13" fillId="4" borderId="0" xfId="0" applyFont="1" applyFill="1" applyAlignment="1" applyProtection="1">
      <alignment horizontal="right" vertical="center"/>
      <protection locked="0"/>
    </xf>
    <xf numFmtId="164" fontId="13" fillId="4" borderId="0" xfId="2" applyFont="1" applyFill="1" applyAlignment="1" applyProtection="1">
      <alignment horizontal="right" vertical="center"/>
      <protection locked="0"/>
    </xf>
    <xf numFmtId="164" fontId="0" fillId="4" borderId="0" xfId="2" applyFont="1" applyFill="1" applyAlignment="1" applyProtection="1">
      <alignment horizontal="right" vertical="center"/>
      <protection locked="0"/>
    </xf>
    <xf numFmtId="166" fontId="5" fillId="2" borderId="2" xfId="1" quotePrefix="1" applyNumberFormat="1" applyFont="1" applyFill="1" applyBorder="1" applyAlignment="1" applyProtection="1">
      <alignment horizontal="center" vertical="center"/>
      <protection hidden="1"/>
    </xf>
    <xf numFmtId="0" fontId="0" fillId="4" borderId="0" xfId="0" applyFill="1" applyAlignment="1" applyProtection="1">
      <alignment horizontal="right" vertical="center"/>
      <protection locked="0"/>
    </xf>
    <xf numFmtId="0" fontId="14" fillId="4" borderId="0" xfId="0" applyFont="1" applyFill="1" applyProtection="1">
      <protection locked="0"/>
    </xf>
    <xf numFmtId="0" fontId="5" fillId="2" borderId="16" xfId="0" applyFont="1" applyFill="1" applyBorder="1" applyAlignment="1" applyProtection="1">
      <alignment horizontal="center" vertical="center"/>
      <protection hidden="1"/>
    </xf>
    <xf numFmtId="0" fontId="5" fillId="2" borderId="22" xfId="0" applyFont="1" applyFill="1" applyBorder="1" applyAlignment="1" applyProtection="1">
      <alignment horizontal="center" vertical="center"/>
      <protection hidden="1"/>
    </xf>
    <xf numFmtId="0" fontId="5" fillId="2" borderId="22" xfId="0" applyFont="1" applyFill="1" applyBorder="1" applyAlignment="1" applyProtection="1">
      <alignment horizontal="center" vertical="center" wrapText="1"/>
      <protection hidden="1"/>
    </xf>
    <xf numFmtId="0" fontId="5" fillId="2" borderId="99" xfId="0" applyFont="1" applyFill="1" applyBorder="1" applyAlignment="1" applyProtection="1">
      <alignment horizontal="center" vertical="center" wrapText="1"/>
      <protection hidden="1"/>
    </xf>
    <xf numFmtId="0" fontId="5" fillId="2" borderId="99" xfId="0" applyFont="1" applyFill="1" applyBorder="1" applyAlignment="1" applyProtection="1">
      <alignment horizontal="center" vertical="center"/>
      <protection hidden="1"/>
    </xf>
    <xf numFmtId="0" fontId="5" fillId="2" borderId="100" xfId="0" applyFont="1" applyFill="1" applyBorder="1" applyAlignment="1" applyProtection="1">
      <alignment horizontal="center" vertical="center"/>
      <protection hidden="1"/>
    </xf>
    <xf numFmtId="167" fontId="11" fillId="5" borderId="1" xfId="2" quotePrefix="1" applyNumberFormat="1" applyFont="1" applyFill="1" applyBorder="1" applyAlignment="1" applyProtection="1">
      <alignment horizontal="center"/>
      <protection hidden="1"/>
    </xf>
    <xf numFmtId="0" fontId="43" fillId="11" borderId="97" xfId="0" applyFont="1" applyFill="1" applyBorder="1" applyAlignment="1">
      <alignment horizontal="center" vertical="center"/>
    </xf>
    <xf numFmtId="0" fontId="43" fillId="11" borderId="98" xfId="0" applyFont="1" applyFill="1" applyBorder="1" applyAlignment="1">
      <alignment horizontal="center" vertical="center"/>
    </xf>
    <xf numFmtId="164" fontId="43" fillId="11" borderId="97" xfId="2" applyFont="1" applyFill="1" applyBorder="1" applyAlignment="1" applyProtection="1">
      <alignment horizontal="center" vertical="center"/>
    </xf>
    <xf numFmtId="0" fontId="31" fillId="10" borderId="0" xfId="0" applyFont="1" applyFill="1" applyAlignment="1">
      <alignment vertical="center"/>
    </xf>
    <xf numFmtId="0" fontId="51" fillId="10" borderId="0" xfId="0" applyFont="1" applyFill="1" applyAlignment="1">
      <alignment horizontal="center" vertical="center"/>
    </xf>
    <xf numFmtId="0" fontId="31" fillId="0" borderId="0" xfId="0" applyFont="1" applyAlignment="1">
      <alignment vertical="center"/>
    </xf>
    <xf numFmtId="0" fontId="52" fillId="10" borderId="0" xfId="0" applyFont="1" applyFill="1" applyAlignment="1">
      <alignment vertical="center"/>
    </xf>
    <xf numFmtId="0" fontId="53" fillId="10" borderId="0" xfId="0" applyFont="1" applyFill="1" applyAlignment="1">
      <alignment horizontal="center" vertical="center"/>
    </xf>
    <xf numFmtId="0" fontId="52" fillId="0" borderId="0" xfId="0" applyFont="1" applyAlignment="1">
      <alignment vertical="center"/>
    </xf>
    <xf numFmtId="0" fontId="54" fillId="10" borderId="0" xfId="0" applyFont="1" applyFill="1" applyAlignment="1">
      <alignment vertical="center"/>
    </xf>
    <xf numFmtId="0" fontId="54" fillId="0" borderId="0" xfId="0" applyFont="1" applyAlignment="1">
      <alignment vertical="center"/>
    </xf>
    <xf numFmtId="164" fontId="10" fillId="10" borderId="0" xfId="2" applyFont="1" applyFill="1" applyBorder="1" applyAlignment="1" applyProtection="1">
      <alignment horizontal="center" vertical="center"/>
    </xf>
    <xf numFmtId="164" fontId="42" fillId="11" borderId="98" xfId="2" applyFont="1" applyFill="1" applyBorder="1" applyAlignment="1" applyProtection="1">
      <alignment horizontal="center" vertical="center"/>
    </xf>
    <xf numFmtId="0" fontId="48" fillId="0" borderId="105" xfId="5" applyFont="1" applyFill="1" applyBorder="1" applyAlignment="1">
      <alignment vertical="center"/>
    </xf>
    <xf numFmtId="0" fontId="48" fillId="0" borderId="106" xfId="5" applyFont="1" applyFill="1" applyBorder="1" applyAlignment="1">
      <alignment vertical="center"/>
    </xf>
    <xf numFmtId="0" fontId="48" fillId="0" borderId="107" xfId="5" applyFont="1" applyFill="1" applyBorder="1" applyAlignment="1">
      <alignment vertical="center"/>
    </xf>
    <xf numFmtId="164" fontId="45" fillId="13" borderId="98" xfId="2" applyFont="1" applyFill="1" applyBorder="1" applyAlignment="1" applyProtection="1">
      <alignment horizontal="center" vertical="center"/>
    </xf>
    <xf numFmtId="164" fontId="56" fillId="9" borderId="98" xfId="2" applyFont="1" applyFill="1" applyBorder="1" applyAlignment="1" applyProtection="1">
      <alignment horizontal="center" vertical="center"/>
    </xf>
    <xf numFmtId="164" fontId="57" fillId="9" borderId="98" xfId="2" applyFont="1" applyFill="1" applyBorder="1" applyAlignment="1">
      <alignment horizontal="center" vertical="center"/>
    </xf>
    <xf numFmtId="0" fontId="58" fillId="4" borderId="0" xfId="0" applyFont="1" applyFill="1" applyProtection="1">
      <protection locked="0"/>
    </xf>
    <xf numFmtId="164" fontId="43" fillId="11" borderId="98" xfId="2" applyFont="1" applyFill="1" applyBorder="1" applyAlignment="1" applyProtection="1">
      <alignment horizontal="center" vertical="center"/>
    </xf>
    <xf numFmtId="164" fontId="0" fillId="12" borderId="95" xfId="2" applyFont="1" applyFill="1" applyBorder="1" applyAlignment="1" applyProtection="1">
      <alignment horizontal="center" vertical="center"/>
    </xf>
    <xf numFmtId="164" fontId="0" fillId="12" borderId="96" xfId="2" applyFont="1" applyFill="1" applyBorder="1" applyAlignment="1" applyProtection="1">
      <alignment vertical="center"/>
    </xf>
    <xf numFmtId="164" fontId="10" fillId="12" borderId="88" xfId="2" applyFont="1" applyFill="1" applyBorder="1" applyAlignment="1" applyProtection="1">
      <alignment horizontal="center" vertical="center" wrapText="1"/>
    </xf>
    <xf numFmtId="0" fontId="41" fillId="10" borderId="0" xfId="0" applyFont="1" applyFill="1" applyAlignment="1">
      <alignment vertical="center"/>
    </xf>
    <xf numFmtId="0" fontId="41" fillId="10" borderId="0" xfId="0" applyFont="1" applyFill="1" applyAlignment="1">
      <alignment vertical="top"/>
    </xf>
    <xf numFmtId="0" fontId="61" fillId="14" borderId="116" xfId="0" applyFont="1" applyFill="1" applyBorder="1" applyAlignment="1">
      <alignment horizontal="center"/>
    </xf>
    <xf numFmtId="164" fontId="43" fillId="14" borderId="120" xfId="2" applyFont="1" applyFill="1" applyBorder="1" applyAlignment="1" applyProtection="1">
      <alignment horizontal="center" vertical="center"/>
    </xf>
    <xf numFmtId="0" fontId="43" fillId="14" borderId="120" xfId="0" applyFont="1" applyFill="1" applyBorder="1" applyAlignment="1">
      <alignment horizontal="center" vertical="center"/>
    </xf>
    <xf numFmtId="164" fontId="10" fillId="0" borderId="98" xfId="2" applyFont="1" applyFill="1" applyBorder="1" applyAlignment="1" applyProtection="1">
      <alignment vertical="center"/>
    </xf>
    <xf numFmtId="164" fontId="10" fillId="0" borderId="125" xfId="2" applyFont="1" applyBorder="1" applyAlignment="1">
      <alignment vertical="center"/>
    </xf>
    <xf numFmtId="164" fontId="56" fillId="9" borderId="125" xfId="2" applyFont="1" applyFill="1" applyBorder="1" applyAlignment="1" applyProtection="1">
      <alignment horizontal="center" vertical="center"/>
    </xf>
    <xf numFmtId="173" fontId="23" fillId="0" borderId="126" xfId="0" applyNumberFormat="1" applyFont="1" applyBorder="1" applyAlignment="1">
      <alignment horizontal="center" vertical="center"/>
    </xf>
    <xf numFmtId="0" fontId="23" fillId="0" borderId="126" xfId="0" applyFont="1" applyBorder="1" applyAlignment="1">
      <alignment horizontal="center" vertical="center"/>
    </xf>
    <xf numFmtId="174" fontId="23" fillId="0" borderId="126" xfId="0" quotePrefix="1" applyNumberFormat="1" applyFont="1" applyBorder="1" applyAlignment="1">
      <alignment horizontal="center" vertical="center"/>
    </xf>
    <xf numFmtId="0" fontId="23" fillId="0" borderId="126" xfId="0" quotePrefix="1" applyFont="1" applyBorder="1" applyAlignment="1">
      <alignment horizontal="center" vertical="center"/>
    </xf>
    <xf numFmtId="0" fontId="25" fillId="0" borderId="126" xfId="0" quotePrefix="1" applyFont="1" applyBorder="1" applyAlignment="1">
      <alignment horizontal="center" vertical="center"/>
    </xf>
    <xf numFmtId="173" fontId="23" fillId="13" borderId="126" xfId="0" applyNumberFormat="1" applyFont="1" applyFill="1" applyBorder="1" applyAlignment="1">
      <alignment horizontal="center" vertical="center"/>
    </xf>
    <xf numFmtId="0" fontId="23" fillId="13" borderId="126" xfId="0" applyFont="1" applyFill="1" applyBorder="1" applyAlignment="1">
      <alignment horizontal="center" vertical="center"/>
    </xf>
    <xf numFmtId="174" fontId="23" fillId="13" borderId="126" xfId="0" quotePrefix="1" applyNumberFormat="1" applyFont="1" applyFill="1" applyBorder="1" applyAlignment="1">
      <alignment horizontal="center" vertical="center"/>
    </xf>
    <xf numFmtId="0" fontId="23" fillId="13" borderId="126" xfId="0" quotePrefix="1" applyFont="1" applyFill="1" applyBorder="1" applyAlignment="1">
      <alignment horizontal="center" vertical="center"/>
    </xf>
    <xf numFmtId="0" fontId="25" fillId="13" borderId="126" xfId="0" quotePrefix="1" applyFont="1" applyFill="1" applyBorder="1" applyAlignment="1">
      <alignment horizontal="center" vertical="center"/>
    </xf>
    <xf numFmtId="173" fontId="23" fillId="13" borderId="127" xfId="0" applyNumberFormat="1" applyFont="1" applyFill="1" applyBorder="1" applyAlignment="1">
      <alignment horizontal="center" vertical="center"/>
    </xf>
    <xf numFmtId="0" fontId="23" fillId="13" borderId="127" xfId="0" applyFont="1" applyFill="1" applyBorder="1" applyAlignment="1">
      <alignment horizontal="center" vertical="center"/>
    </xf>
    <xf numFmtId="174" fontId="23" fillId="13" borderId="127" xfId="0" quotePrefix="1" applyNumberFormat="1" applyFont="1" applyFill="1" applyBorder="1" applyAlignment="1">
      <alignment horizontal="center" vertical="center"/>
    </xf>
    <xf numFmtId="0" fontId="23" fillId="13" borderId="127" xfId="0" quotePrefix="1" applyFont="1" applyFill="1" applyBorder="1" applyAlignment="1">
      <alignment horizontal="center" vertical="center"/>
    </xf>
    <xf numFmtId="0" fontId="25" fillId="13" borderId="127" xfId="0" quotePrefix="1" applyFont="1" applyFill="1" applyBorder="1" applyAlignment="1">
      <alignment horizontal="center" vertical="center"/>
    </xf>
    <xf numFmtId="164" fontId="10" fillId="9" borderId="125" xfId="2" applyFont="1" applyFill="1" applyBorder="1" applyAlignment="1">
      <alignment horizontal="center" vertical="center"/>
    </xf>
    <xf numFmtId="164" fontId="42" fillId="14" borderId="120" xfId="2" applyFont="1" applyFill="1" applyBorder="1" applyAlignment="1" applyProtection="1">
      <alignment horizontal="center" vertical="center"/>
    </xf>
    <xf numFmtId="0" fontId="63" fillId="4" borderId="0" xfId="0" applyFont="1" applyFill="1" applyAlignment="1">
      <alignment vertical="center"/>
    </xf>
    <xf numFmtId="0" fontId="64" fillId="4" borderId="0" xfId="0" applyFont="1" applyFill="1" applyAlignment="1">
      <alignment horizontal="center" vertical="center"/>
    </xf>
    <xf numFmtId="0" fontId="64" fillId="4" borderId="0" xfId="0" applyFont="1" applyFill="1" applyAlignment="1">
      <alignment vertical="center"/>
    </xf>
    <xf numFmtId="0" fontId="66" fillId="4" borderId="0" xfId="0" applyFont="1" applyFill="1" applyAlignment="1">
      <alignment horizontal="center" vertical="center"/>
    </xf>
    <xf numFmtId="0" fontId="67" fillId="10" borderId="0" xfId="0" applyFont="1" applyFill="1"/>
    <xf numFmtId="0" fontId="67" fillId="0" borderId="0" xfId="0" applyFont="1"/>
    <xf numFmtId="0" fontId="69" fillId="10" borderId="0" xfId="0" applyFont="1" applyFill="1"/>
    <xf numFmtId="0" fontId="70" fillId="10" borderId="0" xfId="0" applyFont="1" applyFill="1"/>
    <xf numFmtId="0" fontId="70" fillId="0" borderId="0" xfId="0" applyFont="1"/>
    <xf numFmtId="0" fontId="71" fillId="4" borderId="0" xfId="5" applyFont="1" applyFill="1" applyAlignment="1" applyProtection="1">
      <alignment vertical="center"/>
    </xf>
    <xf numFmtId="0" fontId="72" fillId="0" borderId="109" xfId="0" applyFont="1" applyBorder="1" applyAlignment="1">
      <alignment horizontal="center" vertical="center"/>
    </xf>
    <xf numFmtId="0" fontId="72" fillId="0" borderId="0" xfId="0" applyFont="1" applyAlignment="1">
      <alignment horizontal="center" vertical="center"/>
    </xf>
    <xf numFmtId="0" fontId="72" fillId="0" borderId="110" xfId="0" applyFont="1" applyBorder="1" applyAlignment="1">
      <alignment horizontal="center" vertical="center"/>
    </xf>
    <xf numFmtId="0" fontId="59" fillId="10" borderId="0" xfId="0" applyFont="1" applyFill="1" applyAlignment="1">
      <alignment horizontal="center" vertical="top"/>
    </xf>
    <xf numFmtId="0" fontId="74" fillId="0" borderId="0" xfId="0" applyFont="1" applyAlignment="1">
      <alignment horizontal="center"/>
    </xf>
    <xf numFmtId="0" fontId="74" fillId="0" borderId="0" xfId="0" applyFont="1"/>
    <xf numFmtId="0" fontId="7" fillId="0" borderId="0" xfId="0" applyFont="1"/>
    <xf numFmtId="0" fontId="75" fillId="0" borderId="126" xfId="0" quotePrefix="1" applyFont="1" applyBorder="1" applyAlignment="1">
      <alignment horizontal="center" vertical="center"/>
    </xf>
    <xf numFmtId="0" fontId="76" fillId="0" borderId="126" xfId="0" quotePrefix="1" applyFont="1" applyBorder="1" applyAlignment="1">
      <alignment horizontal="center" vertical="center"/>
    </xf>
    <xf numFmtId="0" fontId="75" fillId="13" borderId="126" xfId="0" quotePrefix="1" applyFont="1" applyFill="1" applyBorder="1" applyAlignment="1">
      <alignment horizontal="center" vertical="center"/>
    </xf>
    <xf numFmtId="0" fontId="76" fillId="13" borderId="126" xfId="0" quotePrefix="1" applyFont="1" applyFill="1" applyBorder="1" applyAlignment="1">
      <alignment horizontal="center" vertical="center"/>
    </xf>
    <xf numFmtId="0" fontId="75" fillId="13" borderId="127" xfId="0" quotePrefix="1" applyFont="1" applyFill="1" applyBorder="1" applyAlignment="1">
      <alignment horizontal="center" vertical="center"/>
    </xf>
    <xf numFmtId="0" fontId="76" fillId="13" borderId="127" xfId="0" quotePrefix="1" applyFont="1" applyFill="1" applyBorder="1" applyAlignment="1">
      <alignment horizontal="center" vertical="center"/>
    </xf>
    <xf numFmtId="164" fontId="77" fillId="13" borderId="98" xfId="2" applyFont="1" applyFill="1" applyBorder="1" applyAlignment="1" applyProtection="1">
      <alignment vertical="center"/>
    </xf>
    <xf numFmtId="0" fontId="78" fillId="10" borderId="0" xfId="0" applyFont="1" applyFill="1" applyAlignment="1">
      <alignment vertical="center"/>
    </xf>
    <xf numFmtId="164" fontId="79" fillId="13" borderId="98" xfId="2" applyFont="1" applyFill="1" applyBorder="1" applyAlignment="1" applyProtection="1">
      <alignment horizontal="center" vertical="center"/>
    </xf>
    <xf numFmtId="0" fontId="80" fillId="10" borderId="0" xfId="0" applyFont="1" applyFill="1" applyAlignment="1">
      <alignment horizontal="center" vertical="center"/>
    </xf>
    <xf numFmtId="0" fontId="11" fillId="10" borderId="0" xfId="0" applyFont="1" applyFill="1" applyAlignment="1">
      <alignment vertical="center"/>
    </xf>
    <xf numFmtId="164" fontId="55" fillId="13" borderId="98" xfId="2" applyFont="1" applyFill="1" applyBorder="1" applyAlignment="1" applyProtection="1">
      <alignment vertical="center"/>
    </xf>
    <xf numFmtId="0" fontId="63" fillId="10" borderId="0" xfId="0" applyFont="1" applyFill="1" applyAlignment="1">
      <alignment vertical="center"/>
    </xf>
    <xf numFmtId="0" fontId="81" fillId="4" borderId="128" xfId="0" applyFont="1" applyFill="1" applyBorder="1" applyAlignment="1" applyProtection="1">
      <alignment horizontal="center" vertical="center"/>
      <protection locked="0"/>
    </xf>
    <xf numFmtId="0" fontId="82" fillId="4" borderId="130" xfId="0" applyFont="1" applyFill="1" applyBorder="1" applyAlignment="1" applyProtection="1">
      <alignment vertical="top" wrapText="1"/>
      <protection locked="0"/>
    </xf>
    <xf numFmtId="0" fontId="0" fillId="4" borderId="0" xfId="0" applyFill="1" applyProtection="1">
      <protection hidden="1"/>
    </xf>
    <xf numFmtId="0" fontId="21" fillId="4" borderId="0" xfId="0" applyFont="1" applyFill="1" applyProtection="1">
      <protection hidden="1"/>
    </xf>
    <xf numFmtId="0" fontId="0" fillId="0" borderId="0" xfId="0" applyProtection="1">
      <protection hidden="1"/>
    </xf>
    <xf numFmtId="0" fontId="0" fillId="4" borderId="0" xfId="0" applyFill="1" applyAlignment="1" applyProtection="1">
      <alignment horizontal="center"/>
      <protection hidden="1"/>
    </xf>
    <xf numFmtId="0" fontId="5" fillId="2" borderId="54" xfId="0" applyFont="1" applyFill="1" applyBorder="1" applyAlignment="1" applyProtection="1">
      <alignment horizontal="center" vertical="center" wrapText="1"/>
      <protection hidden="1"/>
    </xf>
    <xf numFmtId="0" fontId="21" fillId="4" borderId="132" xfId="0" applyFont="1" applyFill="1" applyBorder="1" applyAlignment="1" applyProtection="1">
      <alignment horizontal="center" vertical="center"/>
      <protection hidden="1"/>
    </xf>
    <xf numFmtId="0" fontId="5" fillId="2" borderId="13" xfId="0" applyFont="1" applyFill="1" applyBorder="1" applyAlignment="1" applyProtection="1">
      <alignment horizontal="center" vertical="center"/>
      <protection hidden="1"/>
    </xf>
    <xf numFmtId="0" fontId="5" fillId="2" borderId="4" xfId="0" applyFont="1" applyFill="1" applyBorder="1" applyAlignment="1" applyProtection="1">
      <alignment horizontal="center" vertical="center" wrapText="1"/>
      <protection hidden="1"/>
    </xf>
    <xf numFmtId="0" fontId="5" fillId="2" borderId="50" xfId="0" applyFont="1" applyFill="1" applyBorder="1" applyAlignment="1" applyProtection="1">
      <alignment horizontal="center" vertical="center"/>
      <protection hidden="1"/>
    </xf>
    <xf numFmtId="0" fontId="21" fillId="4" borderId="132" xfId="0" quotePrefix="1" applyFont="1" applyFill="1" applyBorder="1" applyAlignment="1" applyProtection="1">
      <alignment horizontal="center"/>
      <protection hidden="1"/>
    </xf>
    <xf numFmtId="167" fontId="0" fillId="5" borderId="1" xfId="0" applyNumberFormat="1" applyFill="1" applyBorder="1" applyAlignment="1" applyProtection="1">
      <alignment horizontal="center"/>
      <protection hidden="1"/>
    </xf>
    <xf numFmtId="0" fontId="0" fillId="5" borderId="1" xfId="0" applyFill="1" applyBorder="1" applyAlignment="1" applyProtection="1">
      <alignment horizontal="left"/>
      <protection hidden="1"/>
    </xf>
    <xf numFmtId="164" fontId="0" fillId="5" borderId="1" xfId="2" quotePrefix="1" applyFont="1" applyFill="1" applyBorder="1" applyAlignment="1" applyProtection="1">
      <alignment horizontal="left"/>
      <protection hidden="1"/>
    </xf>
    <xf numFmtId="164" fontId="0" fillId="5" borderId="1" xfId="2" quotePrefix="1" applyFont="1" applyFill="1" applyBorder="1" applyAlignment="1" applyProtection="1">
      <alignment horizontal="center"/>
      <protection hidden="1"/>
    </xf>
    <xf numFmtId="0" fontId="21" fillId="4" borderId="0" xfId="0" applyFont="1" applyFill="1"/>
    <xf numFmtId="0" fontId="0" fillId="5" borderId="1" xfId="0" quotePrefix="1" applyFill="1" applyBorder="1" applyAlignment="1" applyProtection="1">
      <alignment horizontal="left"/>
      <protection hidden="1"/>
    </xf>
    <xf numFmtId="0" fontId="84" fillId="10" borderId="0" xfId="0" applyFont="1" applyFill="1" applyAlignment="1">
      <alignment vertical="top"/>
    </xf>
    <xf numFmtId="0" fontId="5" fillId="2" borderId="131" xfId="0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0" borderId="98" xfId="0" applyBorder="1" applyAlignment="1">
      <alignment horizontal="center" vertical="center"/>
    </xf>
    <xf numFmtId="0" fontId="27" fillId="2" borderId="3" xfId="0" applyFont="1" applyFill="1" applyBorder="1" applyAlignment="1">
      <alignment horizontal="center" vertical="center"/>
    </xf>
    <xf numFmtId="0" fontId="3" fillId="0" borderId="0" xfId="0" applyFont="1"/>
    <xf numFmtId="0" fontId="4" fillId="0" borderId="0" xfId="0" applyFont="1"/>
    <xf numFmtId="0" fontId="2" fillId="0" borderId="0" xfId="0" applyFont="1" applyAlignment="1">
      <alignment vertical="top"/>
    </xf>
    <xf numFmtId="0" fontId="0" fillId="0" borderId="1" xfId="0" applyBorder="1" applyAlignment="1" applyProtection="1">
      <alignment horizontal="center" vertical="center"/>
      <protection locked="0"/>
    </xf>
    <xf numFmtId="0" fontId="82" fillId="4" borderId="129" xfId="0" applyFont="1" applyFill="1" applyBorder="1" applyAlignment="1" applyProtection="1">
      <alignment horizontal="left" vertical="top" wrapText="1"/>
      <protection locked="0"/>
    </xf>
    <xf numFmtId="0" fontId="15" fillId="12" borderId="92" xfId="0" quotePrefix="1" applyFont="1" applyFill="1" applyBorder="1" applyAlignment="1" applyProtection="1">
      <alignment horizontal="center" vertical="top" wrapText="1"/>
      <protection hidden="1"/>
    </xf>
    <xf numFmtId="0" fontId="15" fillId="12" borderId="93" xfId="0" applyFont="1" applyFill="1" applyBorder="1" applyAlignment="1" applyProtection="1">
      <alignment horizontal="center" vertical="top" wrapText="1"/>
      <protection hidden="1"/>
    </xf>
    <xf numFmtId="0" fontId="15" fillId="12" borderId="94" xfId="0" applyFont="1" applyFill="1" applyBorder="1" applyAlignment="1" applyProtection="1">
      <alignment horizontal="center" vertical="top" wrapText="1"/>
      <protection hidden="1"/>
    </xf>
    <xf numFmtId="0" fontId="6" fillId="5" borderId="11" xfId="0" applyFont="1" applyFill="1" applyBorder="1" applyAlignment="1">
      <alignment horizontal="center"/>
    </xf>
    <xf numFmtId="0" fontId="6" fillId="5" borderId="30" xfId="0" applyFont="1" applyFill="1" applyBorder="1" applyAlignment="1">
      <alignment horizontal="center"/>
    </xf>
    <xf numFmtId="0" fontId="6" fillId="5" borderId="12" xfId="0" applyFont="1" applyFill="1" applyBorder="1" applyAlignment="1">
      <alignment horizontal="center"/>
    </xf>
    <xf numFmtId="0" fontId="22" fillId="2" borderId="61" xfId="0" applyFont="1" applyFill="1" applyBorder="1" applyAlignment="1" applyProtection="1">
      <alignment horizontal="center" vertical="center"/>
      <protection locked="0"/>
    </xf>
    <xf numFmtId="0" fontId="22" fillId="2" borderId="62" xfId="0" applyFont="1" applyFill="1" applyBorder="1" applyAlignment="1" applyProtection="1">
      <alignment horizontal="center" vertical="center"/>
      <protection locked="0"/>
    </xf>
    <xf numFmtId="0" fontId="22" fillId="2" borderId="63" xfId="0" applyFont="1" applyFill="1" applyBorder="1" applyAlignment="1" applyProtection="1">
      <alignment horizontal="center" vertical="center"/>
      <protection locked="0"/>
    </xf>
    <xf numFmtId="0" fontId="24" fillId="2" borderId="1" xfId="0" applyFont="1" applyFill="1" applyBorder="1" applyAlignment="1" applyProtection="1">
      <alignment horizontal="center" vertical="center"/>
      <protection locked="0"/>
    </xf>
    <xf numFmtId="0" fontId="15" fillId="12" borderId="90" xfId="0" quotePrefix="1" applyFont="1" applyFill="1" applyBorder="1" applyAlignment="1" applyProtection="1">
      <alignment horizontal="center"/>
      <protection hidden="1"/>
    </xf>
    <xf numFmtId="0" fontId="15" fillId="12" borderId="0" xfId="0" applyFont="1" applyFill="1" applyAlignment="1" applyProtection="1">
      <alignment horizontal="center"/>
      <protection hidden="1"/>
    </xf>
    <xf numFmtId="0" fontId="15" fillId="12" borderId="91" xfId="0" applyFont="1" applyFill="1" applyBorder="1" applyAlignment="1" applyProtection="1">
      <alignment horizontal="center"/>
      <protection hidden="1"/>
    </xf>
    <xf numFmtId="0" fontId="50" fillId="12" borderId="87" xfId="0" applyFont="1" applyFill="1" applyBorder="1" applyAlignment="1">
      <alignment horizontal="center" vertical="center"/>
    </xf>
    <xf numFmtId="0" fontId="50" fillId="12" borderId="101" xfId="0" applyFont="1" applyFill="1" applyBorder="1" applyAlignment="1">
      <alignment horizontal="center" vertical="center"/>
    </xf>
    <xf numFmtId="0" fontId="50" fillId="12" borderId="89" xfId="0" applyFont="1" applyFill="1" applyBorder="1" applyAlignment="1">
      <alignment horizontal="center" vertical="center"/>
    </xf>
    <xf numFmtId="0" fontId="64" fillId="0" borderId="109" xfId="5" applyFont="1" applyFill="1" applyBorder="1" applyAlignment="1">
      <alignment horizontal="center" vertical="center"/>
    </xf>
    <xf numFmtId="0" fontId="64" fillId="0" borderId="0" xfId="5" applyFont="1" applyFill="1" applyBorder="1" applyAlignment="1">
      <alignment horizontal="center" vertical="center"/>
    </xf>
    <xf numFmtId="0" fontId="64" fillId="0" borderId="110" xfId="5" applyFont="1" applyFill="1" applyBorder="1" applyAlignment="1">
      <alignment horizontal="center" vertical="center"/>
    </xf>
    <xf numFmtId="0" fontId="69" fillId="0" borderId="109" xfId="0" applyFont="1" applyBorder="1" applyAlignment="1">
      <alignment horizontal="center" vertical="center"/>
    </xf>
    <xf numFmtId="0" fontId="69" fillId="0" borderId="0" xfId="0" applyFont="1" applyAlignment="1">
      <alignment horizontal="center" vertical="center"/>
    </xf>
    <xf numFmtId="0" fontId="69" fillId="0" borderId="110" xfId="0" applyFont="1" applyBorder="1" applyAlignment="1">
      <alignment horizontal="center" vertical="center"/>
    </xf>
    <xf numFmtId="0" fontId="73" fillId="10" borderId="108" xfId="0" applyFont="1" applyFill="1" applyBorder="1" applyAlignment="1">
      <alignment horizontal="center" vertical="top"/>
    </xf>
    <xf numFmtId="0" fontId="64" fillId="4" borderId="0" xfId="0" applyFont="1" applyFill="1" applyAlignment="1">
      <alignment horizontal="center" vertical="center" wrapText="1"/>
    </xf>
    <xf numFmtId="0" fontId="62" fillId="11" borderId="102" xfId="0" applyFont="1" applyFill="1" applyBorder="1" applyAlignment="1">
      <alignment horizontal="center" vertical="center"/>
    </xf>
    <xf numFmtId="0" fontId="62" fillId="11" borderId="103" xfId="0" applyFont="1" applyFill="1" applyBorder="1" applyAlignment="1">
      <alignment horizontal="center" vertical="center"/>
    </xf>
    <xf numFmtId="0" fontId="62" fillId="11" borderId="104" xfId="0" applyFont="1" applyFill="1" applyBorder="1" applyAlignment="1">
      <alignment horizontal="center" vertical="center"/>
    </xf>
    <xf numFmtId="0" fontId="64" fillId="4" borderId="0" xfId="0" quotePrefix="1" applyFont="1" applyFill="1" applyAlignment="1">
      <alignment horizontal="center"/>
    </xf>
    <xf numFmtId="0" fontId="64" fillId="4" borderId="0" xfId="5" quotePrefix="1" applyFont="1" applyFill="1" applyAlignment="1" applyProtection="1">
      <alignment horizontal="center"/>
    </xf>
    <xf numFmtId="0" fontId="62" fillId="11" borderId="0" xfId="0" applyFont="1" applyFill="1" applyAlignment="1">
      <alignment horizontal="center" vertical="center"/>
    </xf>
    <xf numFmtId="0" fontId="62" fillId="14" borderId="0" xfId="0" applyFont="1" applyFill="1" applyAlignment="1">
      <alignment horizontal="center" vertical="center"/>
    </xf>
    <xf numFmtId="0" fontId="64" fillId="4" borderId="0" xfId="0" applyFont="1" applyFill="1" applyAlignment="1">
      <alignment horizontal="center" vertical="center"/>
    </xf>
    <xf numFmtId="0" fontId="68" fillId="4" borderId="0" xfId="0" applyFont="1" applyFill="1" applyAlignment="1">
      <alignment horizontal="center" vertical="center"/>
    </xf>
    <xf numFmtId="0" fontId="65" fillId="4" borderId="0" xfId="0" applyFont="1" applyFill="1" applyAlignment="1">
      <alignment horizontal="center" vertical="center"/>
    </xf>
    <xf numFmtId="0" fontId="61" fillId="14" borderId="115" xfId="0" applyFont="1" applyFill="1" applyBorder="1" applyAlignment="1">
      <alignment horizontal="center" vertical="center" wrapText="1"/>
    </xf>
    <xf numFmtId="0" fontId="61" fillId="14" borderId="2" xfId="0" applyFont="1" applyFill="1" applyBorder="1" applyAlignment="1">
      <alignment horizontal="center" vertical="center" wrapText="1"/>
    </xf>
    <xf numFmtId="0" fontId="61" fillId="14" borderId="122" xfId="0" applyFont="1" applyFill="1" applyBorder="1" applyAlignment="1">
      <alignment horizontal="center" vertical="center" wrapText="1"/>
    </xf>
    <xf numFmtId="0" fontId="61" fillId="14" borderId="2" xfId="0" applyFont="1" applyFill="1" applyBorder="1" applyAlignment="1">
      <alignment horizontal="center" vertical="center"/>
    </xf>
    <xf numFmtId="0" fontId="61" fillId="14" borderId="122" xfId="0" applyFont="1" applyFill="1" applyBorder="1" applyAlignment="1">
      <alignment horizontal="center" vertical="center"/>
    </xf>
    <xf numFmtId="0" fontId="61" fillId="14" borderId="21" xfId="0" applyFont="1" applyFill="1" applyBorder="1" applyAlignment="1">
      <alignment horizontal="center" vertical="top"/>
    </xf>
    <xf numFmtId="0" fontId="61" fillId="14" borderId="123" xfId="0" applyFont="1" applyFill="1" applyBorder="1" applyAlignment="1">
      <alignment horizontal="center" vertical="top"/>
    </xf>
    <xf numFmtId="0" fontId="61" fillId="14" borderId="115" xfId="0" applyFont="1" applyFill="1" applyBorder="1" applyAlignment="1">
      <alignment horizontal="center" vertical="center"/>
    </xf>
    <xf numFmtId="0" fontId="85" fillId="11" borderId="0" xfId="0" applyFont="1" applyFill="1" applyAlignment="1">
      <alignment horizontal="center" vertical="center"/>
    </xf>
    <xf numFmtId="0" fontId="85" fillId="14" borderId="0" xfId="0" applyFont="1" applyFill="1" applyAlignment="1">
      <alignment horizontal="center" vertical="center"/>
    </xf>
    <xf numFmtId="0" fontId="60" fillId="10" borderId="0" xfId="0" applyFont="1" applyFill="1" applyAlignment="1">
      <alignment horizontal="center" vertical="center"/>
    </xf>
    <xf numFmtId="0" fontId="63" fillId="4" borderId="0" xfId="0" applyFont="1" applyFill="1" applyAlignment="1">
      <alignment horizontal="center" vertical="center"/>
    </xf>
    <xf numFmtId="0" fontId="42" fillId="11" borderId="95" xfId="0" applyFont="1" applyFill="1" applyBorder="1" applyAlignment="1">
      <alignment horizontal="center" vertical="center"/>
    </xf>
    <xf numFmtId="0" fontId="42" fillId="11" borderId="88" xfId="0" applyFont="1" applyFill="1" applyBorder="1" applyAlignment="1">
      <alignment horizontal="center" vertical="center"/>
    </xf>
    <xf numFmtId="0" fontId="42" fillId="11" borderId="96" xfId="0" applyFont="1" applyFill="1" applyBorder="1" applyAlignment="1">
      <alignment horizontal="center" vertical="center"/>
    </xf>
    <xf numFmtId="0" fontId="49" fillId="14" borderId="111" xfId="0" applyFont="1" applyFill="1" applyBorder="1" applyAlignment="1">
      <alignment horizontal="center" vertical="center"/>
    </xf>
    <xf numFmtId="0" fontId="49" fillId="14" borderId="112" xfId="0" applyFont="1" applyFill="1" applyBorder="1" applyAlignment="1">
      <alignment horizontal="center" vertical="center"/>
    </xf>
    <xf numFmtId="0" fontId="49" fillId="14" borderId="113" xfId="0" applyFont="1" applyFill="1" applyBorder="1" applyAlignment="1">
      <alignment horizontal="center" vertical="center"/>
    </xf>
    <xf numFmtId="0" fontId="61" fillId="14" borderId="114" xfId="0" applyFont="1" applyFill="1" applyBorder="1" applyAlignment="1">
      <alignment horizontal="center" vertical="center" wrapText="1"/>
    </xf>
    <xf numFmtId="0" fontId="61" fillId="14" borderId="118" xfId="0" applyFont="1" applyFill="1" applyBorder="1" applyAlignment="1">
      <alignment horizontal="center" vertical="center" wrapText="1"/>
    </xf>
    <xf numFmtId="0" fontId="61" fillId="14" borderId="121" xfId="0" applyFont="1" applyFill="1" applyBorder="1" applyAlignment="1">
      <alignment horizontal="center" vertical="center" wrapText="1"/>
    </xf>
    <xf numFmtId="0" fontId="61" fillId="14" borderId="117" xfId="0" applyFont="1" applyFill="1" applyBorder="1" applyAlignment="1">
      <alignment horizontal="center" vertical="center" wrapText="1"/>
    </xf>
    <xf numFmtId="0" fontId="61" fillId="14" borderId="119" xfId="0" applyFont="1" applyFill="1" applyBorder="1" applyAlignment="1">
      <alignment horizontal="center" vertical="center" wrapText="1"/>
    </xf>
    <xf numFmtId="0" fontId="61" fillId="14" borderId="124" xfId="0" applyFont="1" applyFill="1" applyBorder="1" applyAlignment="1">
      <alignment horizontal="center" vertical="center" wrapText="1"/>
    </xf>
    <xf numFmtId="0" fontId="5" fillId="2" borderId="66" xfId="0" applyFont="1" applyFill="1" applyBorder="1" applyAlignment="1" applyProtection="1">
      <alignment horizontal="center" vertical="center"/>
      <protection locked="0"/>
    </xf>
    <xf numFmtId="0" fontId="5" fillId="2" borderId="67" xfId="0" applyFont="1" applyFill="1" applyBorder="1" applyAlignment="1" applyProtection="1">
      <alignment horizontal="center" vertical="center"/>
      <protection locked="0"/>
    </xf>
    <xf numFmtId="0" fontId="5" fillId="2" borderId="68" xfId="0" applyFont="1" applyFill="1" applyBorder="1" applyAlignment="1" applyProtection="1">
      <alignment horizontal="center" vertical="center"/>
      <protection locked="0"/>
    </xf>
    <xf numFmtId="0" fontId="5" fillId="2" borderId="47" xfId="0" quotePrefix="1" applyFont="1" applyFill="1" applyBorder="1" applyAlignment="1" applyProtection="1">
      <alignment horizontal="center" vertical="center"/>
      <protection hidden="1"/>
    </xf>
    <xf numFmtId="0" fontId="5" fillId="2" borderId="48" xfId="0" applyFont="1" applyFill="1" applyBorder="1" applyAlignment="1" applyProtection="1">
      <alignment horizontal="center" vertical="center"/>
      <protection hidden="1"/>
    </xf>
    <xf numFmtId="0" fontId="3" fillId="4" borderId="0" xfId="0" quotePrefix="1" applyFont="1" applyFill="1" applyAlignment="1" applyProtection="1">
      <alignment horizontal="center"/>
      <protection hidden="1"/>
    </xf>
    <xf numFmtId="0" fontId="3" fillId="4" borderId="0" xfId="0" applyFont="1" applyFill="1" applyAlignment="1" applyProtection="1">
      <alignment horizontal="center"/>
      <protection hidden="1"/>
    </xf>
    <xf numFmtId="0" fontId="4" fillId="4" borderId="0" xfId="0" applyFont="1" applyFill="1" applyAlignment="1" applyProtection="1">
      <alignment horizontal="center"/>
      <protection locked="0"/>
    </xf>
    <xf numFmtId="0" fontId="2" fillId="4" borderId="0" xfId="0" quotePrefix="1" applyFont="1" applyFill="1" applyAlignment="1" applyProtection="1">
      <alignment horizontal="center" vertical="top"/>
      <protection hidden="1"/>
    </xf>
    <xf numFmtId="0" fontId="2" fillId="4" borderId="0" xfId="0" applyFont="1" applyFill="1" applyAlignment="1" applyProtection="1">
      <alignment horizontal="center" vertical="top"/>
      <protection hidden="1"/>
    </xf>
    <xf numFmtId="0" fontId="5" fillId="2" borderId="54" xfId="0" applyFont="1" applyFill="1" applyBorder="1" applyAlignment="1" applyProtection="1">
      <alignment horizontal="center" vertical="center"/>
      <protection locked="0"/>
    </xf>
    <xf numFmtId="0" fontId="0" fillId="0" borderId="4" xfId="0" applyBorder="1" applyProtection="1">
      <protection locked="0"/>
    </xf>
    <xf numFmtId="165" fontId="9" fillId="4" borderId="0" xfId="1" quotePrefix="1" applyFont="1" applyFill="1" applyAlignment="1" applyProtection="1">
      <alignment horizontal="center"/>
      <protection hidden="1"/>
    </xf>
    <xf numFmtId="165" fontId="9" fillId="4" borderId="0" xfId="1" applyFont="1" applyFill="1" applyAlignment="1" applyProtection="1">
      <alignment horizontal="center"/>
      <protection hidden="1"/>
    </xf>
    <xf numFmtId="165" fontId="9" fillId="4" borderId="0" xfId="1" quotePrefix="1" applyFont="1" applyFill="1" applyAlignment="1" applyProtection="1">
      <alignment horizontal="center" vertical="center"/>
      <protection locked="0"/>
    </xf>
    <xf numFmtId="165" fontId="9" fillId="4" borderId="0" xfId="1" applyFont="1" applyFill="1" applyAlignment="1" applyProtection="1">
      <alignment horizontal="center" vertical="center"/>
      <protection locked="0"/>
    </xf>
    <xf numFmtId="165" fontId="10" fillId="4" borderId="0" xfId="1" quotePrefix="1" applyFont="1" applyFill="1" applyAlignment="1" applyProtection="1">
      <alignment horizontal="center" vertical="center"/>
      <protection hidden="1"/>
    </xf>
    <xf numFmtId="165" fontId="10" fillId="4" borderId="0" xfId="1" applyFont="1" applyFill="1" applyAlignment="1" applyProtection="1">
      <alignment horizontal="center" vertical="center"/>
      <protection hidden="1"/>
    </xf>
    <xf numFmtId="0" fontId="5" fillId="2" borderId="52" xfId="0" applyFont="1" applyFill="1" applyBorder="1" applyAlignment="1" applyProtection="1">
      <alignment horizontal="center" vertical="center"/>
      <protection locked="0"/>
    </xf>
    <xf numFmtId="0" fontId="5" fillId="2" borderId="53" xfId="0" applyFont="1" applyFill="1" applyBorder="1" applyAlignment="1" applyProtection="1">
      <alignment horizontal="center" vertical="center"/>
      <protection locked="0"/>
    </xf>
    <xf numFmtId="0" fontId="5" fillId="2" borderId="28" xfId="0" applyFont="1" applyFill="1" applyBorder="1" applyAlignment="1" applyProtection="1">
      <alignment horizontal="center" vertical="center"/>
      <protection locked="0"/>
    </xf>
    <xf numFmtId="0" fontId="5" fillId="2" borderId="29" xfId="0" applyFont="1" applyFill="1" applyBorder="1" applyAlignment="1" applyProtection="1">
      <alignment horizontal="center" vertical="center"/>
      <protection locked="0"/>
    </xf>
    <xf numFmtId="168" fontId="2" fillId="4" borderId="0" xfId="0" applyNumberFormat="1" applyFont="1" applyFill="1" applyAlignment="1" applyProtection="1">
      <alignment horizontal="left" vertical="center"/>
      <protection hidden="1"/>
    </xf>
    <xf numFmtId="0" fontId="5" fillId="2" borderId="26" xfId="0" applyFont="1" applyFill="1" applyBorder="1" applyAlignment="1" applyProtection="1">
      <alignment horizontal="center" vertical="center"/>
      <protection locked="0"/>
    </xf>
    <xf numFmtId="0" fontId="5" fillId="2" borderId="27" xfId="0" applyFont="1" applyFill="1" applyBorder="1" applyAlignment="1" applyProtection="1">
      <alignment horizontal="center" vertical="center"/>
      <protection locked="0"/>
    </xf>
    <xf numFmtId="0" fontId="5" fillId="2" borderId="32" xfId="0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 applyProtection="1">
      <alignment horizontal="center" vertical="center"/>
      <protection locked="0"/>
    </xf>
    <xf numFmtId="0" fontId="5" fillId="2" borderId="54" xfId="0" applyFont="1" applyFill="1" applyBorder="1" applyAlignment="1" applyProtection="1">
      <alignment horizontal="center" vertical="center" wrapText="1"/>
      <protection locked="0"/>
    </xf>
    <xf numFmtId="0" fontId="5" fillId="2" borderId="21" xfId="0" applyFont="1" applyFill="1" applyBorder="1" applyAlignment="1" applyProtection="1">
      <alignment horizontal="center" vertical="center" wrapText="1"/>
      <protection locked="0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0" fontId="5" fillId="2" borderId="56" xfId="0" applyFont="1" applyFill="1" applyBorder="1" applyAlignment="1" applyProtection="1">
      <alignment horizontal="center" vertical="center"/>
      <protection locked="0"/>
    </xf>
    <xf numFmtId="0" fontId="5" fillId="2" borderId="58" xfId="0" applyFont="1" applyFill="1" applyBorder="1" applyAlignment="1" applyProtection="1">
      <alignment horizontal="center" vertical="center"/>
      <protection locked="0"/>
    </xf>
    <xf numFmtId="168" fontId="5" fillId="7" borderId="8" xfId="0" applyNumberFormat="1" applyFont="1" applyFill="1" applyBorder="1" applyAlignment="1" applyProtection="1">
      <alignment horizontal="center" vertical="center"/>
      <protection locked="0"/>
    </xf>
    <xf numFmtId="168" fontId="5" fillId="7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55" xfId="0" applyFont="1" applyFill="1" applyBorder="1" applyAlignment="1" applyProtection="1">
      <alignment horizontal="center" vertical="center"/>
      <protection locked="0"/>
    </xf>
    <xf numFmtId="0" fontId="5" fillId="2" borderId="31" xfId="0" applyFont="1" applyFill="1" applyBorder="1" applyAlignment="1" applyProtection="1">
      <alignment horizontal="center" vertical="center"/>
      <protection locked="0"/>
    </xf>
    <xf numFmtId="0" fontId="5" fillId="2" borderId="52" xfId="0" applyFont="1" applyFill="1" applyBorder="1" applyAlignment="1" applyProtection="1">
      <alignment horizontal="center" vertical="center" wrapText="1"/>
      <protection locked="0"/>
    </xf>
    <xf numFmtId="0" fontId="5" fillId="2" borderId="53" xfId="0" applyFont="1" applyFill="1" applyBorder="1" applyAlignment="1" applyProtection="1">
      <alignment horizontal="center" vertical="center" wrapText="1"/>
      <protection locked="0"/>
    </xf>
    <xf numFmtId="0" fontId="5" fillId="2" borderId="28" xfId="0" applyFont="1" applyFill="1" applyBorder="1" applyAlignment="1" applyProtection="1">
      <alignment horizontal="center" vertical="center" wrapText="1"/>
      <protection locked="0"/>
    </xf>
    <xf numFmtId="0" fontId="5" fillId="2" borderId="29" xfId="0" applyFont="1" applyFill="1" applyBorder="1" applyAlignment="1" applyProtection="1">
      <alignment horizontal="center" vertical="center" wrapText="1"/>
      <protection locked="0"/>
    </xf>
    <xf numFmtId="0" fontId="5" fillId="2" borderId="51" xfId="0" applyFont="1" applyFill="1" applyBorder="1" applyAlignment="1" applyProtection="1">
      <alignment horizontal="center" vertical="center"/>
      <protection locked="0"/>
    </xf>
    <xf numFmtId="0" fontId="5" fillId="2" borderId="59" xfId="0" applyFont="1" applyFill="1" applyBorder="1" applyAlignment="1" applyProtection="1">
      <alignment horizontal="center" vertical="center"/>
      <protection locked="0"/>
    </xf>
    <xf numFmtId="0" fontId="3" fillId="4" borderId="0" xfId="1" quotePrefix="1" applyNumberFormat="1" applyFont="1" applyFill="1" applyAlignment="1" applyProtection="1">
      <alignment horizontal="center"/>
      <protection hidden="1"/>
    </xf>
    <xf numFmtId="0" fontId="3" fillId="4" borderId="0" xfId="1" applyNumberFormat="1" applyFont="1" applyFill="1" applyAlignment="1" applyProtection="1">
      <alignment horizontal="center"/>
      <protection hidden="1"/>
    </xf>
    <xf numFmtId="0" fontId="4" fillId="4" borderId="0" xfId="1" applyNumberFormat="1" applyFont="1" applyFill="1" applyAlignment="1" applyProtection="1">
      <alignment horizontal="center"/>
      <protection locked="0"/>
    </xf>
    <xf numFmtId="169" fontId="2" fillId="4" borderId="0" xfId="1" quotePrefix="1" applyNumberFormat="1" applyFont="1" applyFill="1" applyBorder="1" applyAlignment="1" applyProtection="1">
      <alignment horizontal="center" vertical="top"/>
      <protection hidden="1"/>
    </xf>
    <xf numFmtId="0" fontId="5" fillId="2" borderId="73" xfId="0" applyFont="1" applyFill="1" applyBorder="1" applyAlignment="1" applyProtection="1">
      <alignment horizontal="center" vertical="center"/>
      <protection locked="0"/>
    </xf>
    <xf numFmtId="0" fontId="5" fillId="2" borderId="23" xfId="0" quotePrefix="1" applyFont="1" applyFill="1" applyBorder="1" applyAlignment="1" applyProtection="1">
      <alignment horizontal="center" vertical="center"/>
      <protection hidden="1"/>
    </xf>
    <xf numFmtId="0" fontId="5" fillId="2" borderId="47" xfId="0" applyFont="1" applyFill="1" applyBorder="1" applyAlignment="1" applyProtection="1">
      <alignment horizontal="center" vertical="center"/>
      <protection locked="0"/>
    </xf>
    <xf numFmtId="0" fontId="5" fillId="2" borderId="49" xfId="0" applyFont="1" applyFill="1" applyBorder="1" applyAlignment="1" applyProtection="1">
      <alignment horizontal="center" vertical="center"/>
      <protection locked="0"/>
    </xf>
    <xf numFmtId="169" fontId="2" fillId="4" borderId="45" xfId="1" quotePrefix="1" applyNumberFormat="1" applyFont="1" applyFill="1" applyBorder="1" applyAlignment="1" applyProtection="1">
      <alignment horizontal="center" vertical="top"/>
      <protection hidden="1"/>
    </xf>
    <xf numFmtId="0" fontId="5" fillId="2" borderId="131" xfId="0" applyFont="1" applyFill="1" applyBorder="1" applyAlignment="1" applyProtection="1">
      <alignment horizontal="center" vertical="center"/>
      <protection locked="0"/>
    </xf>
    <xf numFmtId="0" fontId="5" fillId="2" borderId="23" xfId="0" applyFont="1" applyFill="1" applyBorder="1" applyAlignment="1" applyProtection="1">
      <alignment horizontal="center" vertical="center" wrapText="1"/>
      <protection locked="0"/>
    </xf>
    <xf numFmtId="0" fontId="5" fillId="2" borderId="13" xfId="0" applyFont="1" applyFill="1" applyBorder="1" applyAlignment="1" applyProtection="1">
      <alignment horizontal="center" vertical="center" wrapText="1"/>
      <protection locked="0"/>
    </xf>
    <xf numFmtId="0" fontId="5" fillId="2" borderId="23" xfId="0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 applyProtection="1">
      <alignment horizontal="center" vertical="center"/>
      <protection locked="0"/>
    </xf>
    <xf numFmtId="168" fontId="2" fillId="4" borderId="0" xfId="0" quotePrefix="1" applyNumberFormat="1" applyFont="1" applyFill="1" applyAlignment="1" applyProtection="1">
      <alignment horizontal="center" vertical="top"/>
      <protection hidden="1"/>
    </xf>
    <xf numFmtId="0" fontId="5" fillId="2" borderId="55" xfId="0" quotePrefix="1" applyFont="1" applyFill="1" applyBorder="1" applyAlignment="1" applyProtection="1">
      <alignment horizontal="center" vertical="center"/>
      <protection hidden="1"/>
    </xf>
    <xf numFmtId="0" fontId="5" fillId="2" borderId="40" xfId="0" applyFont="1" applyFill="1" applyBorder="1" applyAlignment="1" applyProtection="1">
      <alignment horizontal="center" vertical="center"/>
      <protection hidden="1"/>
    </xf>
    <xf numFmtId="0" fontId="4" fillId="4" borderId="0" xfId="0" quotePrefix="1" applyFont="1" applyFill="1" applyAlignment="1" applyProtection="1">
      <alignment horizontal="center"/>
      <protection hidden="1"/>
    </xf>
    <xf numFmtId="0" fontId="4" fillId="4" borderId="0" xfId="0" applyFont="1" applyFill="1" applyAlignment="1" applyProtection="1">
      <alignment horizontal="center"/>
      <protection hidden="1"/>
    </xf>
    <xf numFmtId="0" fontId="5" fillId="2" borderId="51" xfId="0" applyFont="1" applyFill="1" applyBorder="1" applyAlignment="1" applyProtection="1">
      <alignment horizontal="center" vertical="center"/>
      <protection hidden="1"/>
    </xf>
    <xf numFmtId="0" fontId="5" fillId="2" borderId="59" xfId="0" applyFont="1" applyFill="1" applyBorder="1" applyAlignment="1" applyProtection="1">
      <alignment horizontal="center" vertical="center"/>
      <protection hidden="1"/>
    </xf>
    <xf numFmtId="0" fontId="5" fillId="2" borderId="23" xfId="0" applyFont="1" applyFill="1" applyBorder="1" applyAlignment="1" applyProtection="1">
      <alignment horizontal="center" vertical="center"/>
      <protection hidden="1"/>
    </xf>
    <xf numFmtId="0" fontId="5" fillId="2" borderId="13" xfId="0" applyFont="1" applyFill="1" applyBorder="1" applyAlignment="1" applyProtection="1">
      <alignment horizontal="center" vertical="center"/>
      <protection hidden="1"/>
    </xf>
    <xf numFmtId="0" fontId="5" fillId="2" borderId="55" xfId="0" applyFont="1" applyFill="1" applyBorder="1" applyAlignment="1" applyProtection="1">
      <alignment horizontal="center" vertical="center"/>
      <protection hidden="1"/>
    </xf>
    <xf numFmtId="0" fontId="5" fillId="2" borderId="73" xfId="0" applyFont="1" applyFill="1" applyBorder="1" applyAlignment="1" applyProtection="1">
      <alignment horizontal="center" vertical="center"/>
      <protection hidden="1"/>
    </xf>
    <xf numFmtId="0" fontId="5" fillId="2" borderId="23" xfId="0" applyFont="1" applyFill="1" applyBorder="1" applyAlignment="1" applyProtection="1">
      <alignment horizontal="center" vertical="center" wrapText="1"/>
      <protection hidden="1"/>
    </xf>
    <xf numFmtId="0" fontId="5" fillId="2" borderId="13" xfId="0" applyFont="1" applyFill="1" applyBorder="1" applyAlignment="1" applyProtection="1">
      <alignment horizontal="center" vertical="center" wrapText="1"/>
      <protection hidden="1"/>
    </xf>
    <xf numFmtId="165" fontId="16" fillId="2" borderId="8" xfId="1" quotePrefix="1" applyFont="1" applyFill="1" applyBorder="1" applyAlignment="1" applyProtection="1">
      <alignment horizontal="left" vertical="center"/>
      <protection hidden="1"/>
    </xf>
    <xf numFmtId="165" fontId="16" fillId="2" borderId="9" xfId="1" quotePrefix="1" applyFont="1" applyFill="1" applyBorder="1" applyAlignment="1" applyProtection="1">
      <alignment horizontal="left" vertical="center"/>
      <protection hidden="1"/>
    </xf>
    <xf numFmtId="0" fontId="3" fillId="4" borderId="0" xfId="0" quotePrefix="1" applyFont="1" applyFill="1" applyAlignment="1" applyProtection="1">
      <alignment horizontal="center" vertical="center"/>
      <protection hidden="1"/>
    </xf>
    <xf numFmtId="0" fontId="3" fillId="4" borderId="0" xfId="0" applyFont="1" applyFill="1" applyAlignment="1" applyProtection="1">
      <alignment horizontal="center" vertical="center"/>
      <protection hidden="1"/>
    </xf>
    <xf numFmtId="0" fontId="4" fillId="4" borderId="0" xfId="0" applyFont="1" applyFill="1" applyAlignment="1" applyProtection="1">
      <alignment horizontal="center" vertical="center"/>
      <protection locked="0"/>
    </xf>
    <xf numFmtId="168" fontId="2" fillId="4" borderId="0" xfId="0" quotePrefix="1" applyNumberFormat="1" applyFont="1" applyFill="1" applyAlignment="1" applyProtection="1">
      <alignment horizontal="center" vertical="center"/>
      <protection hidden="1"/>
    </xf>
    <xf numFmtId="168" fontId="2" fillId="4" borderId="0" xfId="0" applyNumberFormat="1" applyFont="1" applyFill="1" applyAlignment="1" applyProtection="1">
      <alignment horizontal="center" vertical="center"/>
      <protection hidden="1"/>
    </xf>
    <xf numFmtId="0" fontId="26" fillId="2" borderId="30" xfId="0" applyFont="1" applyFill="1" applyBorder="1" applyAlignment="1" applyProtection="1">
      <alignment horizontal="center" vertical="center"/>
      <protection locked="0"/>
    </xf>
    <xf numFmtId="0" fontId="5" fillId="2" borderId="48" xfId="0" applyFont="1" applyFill="1" applyBorder="1" applyAlignment="1" applyProtection="1">
      <alignment horizontal="center" vertical="center"/>
      <protection locked="0"/>
    </xf>
    <xf numFmtId="164" fontId="5" fillId="2" borderId="74" xfId="2" quotePrefix="1" applyFont="1" applyFill="1" applyBorder="1" applyAlignment="1" applyProtection="1">
      <alignment horizontal="center" vertical="center"/>
      <protection locked="0"/>
    </xf>
    <xf numFmtId="164" fontId="5" fillId="2" borderId="2" xfId="2" quotePrefix="1" applyFont="1" applyFill="1" applyBorder="1" applyAlignment="1" applyProtection="1">
      <alignment horizontal="center" vertical="center"/>
      <protection locked="0"/>
    </xf>
    <xf numFmtId="166" fontId="5" fillId="2" borderId="49" xfId="1" applyNumberFormat="1" applyFont="1" applyFill="1" applyBorder="1" applyAlignment="1" applyProtection="1">
      <alignment horizontal="center" vertical="center"/>
      <protection locked="0"/>
    </xf>
    <xf numFmtId="166" fontId="5" fillId="2" borderId="13" xfId="1" applyNumberFormat="1" applyFont="1" applyFill="1" applyBorder="1" applyAlignment="1" applyProtection="1">
      <alignment horizontal="center" vertical="center"/>
      <protection locked="0"/>
    </xf>
    <xf numFmtId="166" fontId="5" fillId="2" borderId="76" xfId="1" applyNumberFormat="1" applyFont="1" applyFill="1" applyBorder="1" applyAlignment="1" applyProtection="1">
      <alignment horizontal="center" vertical="center"/>
      <protection locked="0"/>
    </xf>
    <xf numFmtId="166" fontId="5" fillId="2" borderId="77" xfId="1" applyNumberFormat="1" applyFont="1" applyFill="1" applyBorder="1" applyAlignment="1" applyProtection="1">
      <alignment horizontal="center" vertical="center"/>
      <protection locked="0"/>
    </xf>
    <xf numFmtId="168" fontId="2" fillId="4" borderId="45" xfId="0" quotePrefix="1" applyNumberFormat="1" applyFont="1" applyFill="1" applyBorder="1" applyAlignment="1" applyProtection="1">
      <alignment horizontal="center" vertical="top"/>
      <protection hidden="1"/>
    </xf>
    <xf numFmtId="169" fontId="2" fillId="4" borderId="0" xfId="0" quotePrefix="1" applyNumberFormat="1" applyFont="1" applyFill="1" applyAlignment="1" applyProtection="1">
      <alignment horizontal="center" vertical="top"/>
      <protection hidden="1"/>
    </xf>
    <xf numFmtId="0" fontId="26" fillId="2" borderId="12" xfId="0" applyFont="1" applyFill="1" applyBorder="1" applyAlignment="1" applyProtection="1">
      <alignment horizontal="center" vertical="center"/>
      <protection locked="0"/>
    </xf>
    <xf numFmtId="169" fontId="2" fillId="4" borderId="0" xfId="0" applyNumberFormat="1" applyFont="1" applyFill="1" applyAlignment="1" applyProtection="1">
      <alignment horizontal="center" vertical="top"/>
      <protection hidden="1"/>
    </xf>
    <xf numFmtId="165" fontId="23" fillId="0" borderId="11" xfId="1" applyFont="1" applyFill="1" applyBorder="1" applyAlignment="1" applyProtection="1">
      <alignment horizontal="left" vertical="center"/>
      <protection locked="0"/>
    </xf>
    <xf numFmtId="165" fontId="23" fillId="0" borderId="12" xfId="1" applyFont="1" applyFill="1" applyBorder="1" applyAlignment="1" applyProtection="1">
      <alignment horizontal="left" vertical="center"/>
      <protection locked="0"/>
    </xf>
    <xf numFmtId="169" fontId="2" fillId="4" borderId="0" xfId="0" quotePrefix="1" applyNumberFormat="1" applyFont="1" applyFill="1" applyAlignment="1" applyProtection="1">
      <alignment horizontal="center" vertical="top"/>
      <protection locked="0"/>
    </xf>
    <xf numFmtId="169" fontId="15" fillId="0" borderId="11" xfId="1" quotePrefix="1" applyNumberFormat="1" applyFont="1" applyBorder="1" applyAlignment="1" applyProtection="1">
      <alignment horizontal="center" vertical="center"/>
      <protection locked="0"/>
    </xf>
    <xf numFmtId="169" fontId="15" fillId="0" borderId="12" xfId="1" quotePrefix="1" applyNumberFormat="1" applyFont="1" applyBorder="1" applyAlignment="1" applyProtection="1">
      <alignment horizontal="center" vertical="center"/>
      <protection locked="0"/>
    </xf>
    <xf numFmtId="0" fontId="8" fillId="4" borderId="0" xfId="0" quotePrefix="1" applyFont="1" applyFill="1" applyAlignment="1" applyProtection="1">
      <alignment horizontal="center"/>
      <protection hidden="1"/>
    </xf>
    <xf numFmtId="0" fontId="8" fillId="4" borderId="0" xfId="0" applyFont="1" applyFill="1" applyAlignment="1" applyProtection="1">
      <alignment horizontal="center"/>
      <protection hidden="1"/>
    </xf>
    <xf numFmtId="0" fontId="9" fillId="4" borderId="0" xfId="0" applyFont="1" applyFill="1" applyAlignment="1" applyProtection="1">
      <alignment horizontal="center"/>
      <protection locked="0"/>
    </xf>
    <xf numFmtId="168" fontId="10" fillId="4" borderId="0" xfId="0" quotePrefix="1" applyNumberFormat="1" applyFont="1" applyFill="1" applyAlignment="1" applyProtection="1">
      <alignment horizontal="center" vertical="top"/>
      <protection hidden="1"/>
    </xf>
    <xf numFmtId="166" fontId="2" fillId="0" borderId="0" xfId="1" applyNumberFormat="1" applyFont="1" applyFill="1" applyBorder="1" applyAlignment="1" applyProtection="1">
      <alignment horizontal="center" vertical="top"/>
      <protection locked="0" hidden="1"/>
    </xf>
  </cellXfs>
  <cellStyles count="6">
    <cellStyle name="Accent2" xfId="3" builtinId="33"/>
    <cellStyle name="Comma" xfId="1" builtinId="3"/>
    <cellStyle name="Comma [0]" xfId="2" builtinId="6"/>
    <cellStyle name="Hyperlink" xfId="5" builtinId="8"/>
    <cellStyle name="Normal" xfId="0" builtinId="0"/>
    <cellStyle name="Percent" xfId="4" builtinId="5"/>
  </cellStyles>
  <dxfs count="0"/>
  <tableStyles count="0" defaultTableStyle="TableStyleMedium9" defaultPivotStyle="PivotStyleLight16"/>
  <colors>
    <mruColors>
      <color rgb="FF9682B4"/>
      <color rgb="FFF1F5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hyperlink" Target="#Home!B9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hyperlink" Target="#Home!B9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hyperlink" Target="#Home!B9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hyperlink" Target="#Home!B9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hyperlink" Target="#Home!B9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hyperlink" Target="#Home!B9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hyperlink" Target="#Home!B9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hyperlink" Target="#Home!B9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hyperlink" Target="#Home!B9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hyperlink" Target="#Home!B9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hyperlink" Target="#Neraca!B5"/><Relationship Id="rId13" Type="http://schemas.openxmlformats.org/officeDocument/2006/relationships/hyperlink" Target="#'Laba Rugi'!B5"/><Relationship Id="rId18" Type="http://schemas.openxmlformats.org/officeDocument/2006/relationships/hyperlink" Target="#ProgramExcel.id!A1"/><Relationship Id="rId3" Type="http://schemas.openxmlformats.org/officeDocument/2006/relationships/hyperlink" Target="#'Peny. Aktiva'!B5"/><Relationship Id="rId7" Type="http://schemas.openxmlformats.org/officeDocument/2006/relationships/hyperlink" Target="#'Neraca Lajur'!B5"/><Relationship Id="rId12" Type="http://schemas.openxmlformats.org/officeDocument/2006/relationships/hyperlink" Target="#AJP!B5"/><Relationship Id="rId17" Type="http://schemas.openxmlformats.org/officeDocument/2006/relationships/hyperlink" Target="#'Jatuh Tempo'!B10"/><Relationship Id="rId2" Type="http://schemas.openxmlformats.org/officeDocument/2006/relationships/hyperlink" Target="#'Arus Kas'!B5"/><Relationship Id="rId16" Type="http://schemas.openxmlformats.org/officeDocument/2006/relationships/hyperlink" Target="#'Neraca Perbandingan'!B5"/><Relationship Id="rId20" Type="http://schemas.openxmlformats.org/officeDocument/2006/relationships/image" Target="../media/image2.jpeg"/><Relationship Id="rId1" Type="http://schemas.openxmlformats.org/officeDocument/2006/relationships/hyperlink" Target="#'Kode Akun'!B5"/><Relationship Id="rId6" Type="http://schemas.openxmlformats.org/officeDocument/2006/relationships/hyperlink" Target="#HPP!B5"/><Relationship Id="rId11" Type="http://schemas.openxmlformats.org/officeDocument/2006/relationships/hyperlink" Target="#'Laporan Hutang'!B5"/><Relationship Id="rId5" Type="http://schemas.openxmlformats.org/officeDocument/2006/relationships/hyperlink" Target="#'Buku Besar'!D5"/><Relationship Id="rId15" Type="http://schemas.openxmlformats.org/officeDocument/2006/relationships/hyperlink" Target="#'Jurnal Umum'!I5"/><Relationship Id="rId10" Type="http://schemas.openxmlformats.org/officeDocument/2006/relationships/hyperlink" Target="#'Laporan Piutang'!B5"/><Relationship Id="rId19" Type="http://schemas.openxmlformats.org/officeDocument/2006/relationships/hyperlink" Target="https://www.programexcel.id/tutorial-dagang-lengkap" TargetMode="External"/><Relationship Id="rId4" Type="http://schemas.openxmlformats.org/officeDocument/2006/relationships/hyperlink" Target="#'Jurnal Peny. Aktiva'!B5"/><Relationship Id="rId9" Type="http://schemas.openxmlformats.org/officeDocument/2006/relationships/hyperlink" Target="#'Buku Besar Hutang Piutang'!D5"/><Relationship Id="rId14" Type="http://schemas.openxmlformats.org/officeDocument/2006/relationships/hyperlink" Target="#'Daftar Hutang Piutang'!B5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hyperlink" Target="#Home!B9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Home!B9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Home!B9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Home!B9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Home!B9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Home!B9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Home!B9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Home!B9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28577</xdr:colOff>
      <xdr:row>56</xdr:row>
      <xdr:rowOff>209550</xdr:rowOff>
    </xdr:from>
    <xdr:to>
      <xdr:col>1</xdr:col>
      <xdr:colOff>466725</xdr:colOff>
      <xdr:row>58</xdr:row>
      <xdr:rowOff>180975</xdr:rowOff>
    </xdr:to>
    <xdr:sp macro="" textlink="">
      <xdr:nvSpPr>
        <xdr:cNvPr id="12" name="8-Point Star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981077" y="19421475"/>
          <a:ext cx="438148" cy="495300"/>
        </a:xfrm>
        <a:prstGeom prst="star8">
          <a:avLst/>
        </a:prstGeom>
        <a:solidFill>
          <a:srgbClr val="FFFF00"/>
        </a:solidFill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id-ID" sz="1600" b="1">
              <a:solidFill>
                <a:sysClr val="windowText" lastClr="000000"/>
              </a:solidFill>
              <a:latin typeface="Monotype Corsiva" panose="03010101010201010101" pitchFamily="66" charset="0"/>
            </a:rPr>
            <a:t>1</a:t>
          </a:r>
        </a:p>
      </xdr:txBody>
    </xdr:sp>
    <xdr:clientData/>
  </xdr:twoCellAnchor>
  <xdr:twoCellAnchor>
    <xdr:from>
      <xdr:col>0</xdr:col>
      <xdr:colOff>1885950</xdr:colOff>
      <xdr:row>53</xdr:row>
      <xdr:rowOff>200026</xdr:rowOff>
    </xdr:from>
    <xdr:to>
      <xdr:col>1</xdr:col>
      <xdr:colOff>1905000</xdr:colOff>
      <xdr:row>55</xdr:row>
      <xdr:rowOff>209550</xdr:rowOff>
    </xdr:to>
    <xdr:sp macro="" textlink="">
      <xdr:nvSpPr>
        <xdr:cNvPr id="13" name="Chevron 1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952500" y="18697576"/>
          <a:ext cx="1905000" cy="485774"/>
        </a:xfrm>
        <a:prstGeom prst="chevron">
          <a:avLst/>
        </a:prstGeom>
        <a:solidFill>
          <a:schemeClr val="accent4">
            <a:lumMod val="50000"/>
          </a:schemeClr>
        </a:solidFill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id-ID" sz="1200" b="0">
              <a:solidFill>
                <a:schemeClr val="bg1"/>
              </a:solidFill>
            </a:rPr>
            <a:t>LANGKAH </a:t>
          </a:r>
          <a:r>
            <a:rPr lang="id-ID" sz="1200" b="0" baseline="0">
              <a:solidFill>
                <a:schemeClr val="bg1"/>
              </a:solidFill>
            </a:rPr>
            <a:t>1 -</a:t>
          </a:r>
          <a:r>
            <a:rPr lang="id-ID" sz="1200" b="0">
              <a:solidFill>
                <a:schemeClr val="bg1"/>
              </a:solidFill>
            </a:rPr>
            <a:t> </a:t>
          </a:r>
          <a:r>
            <a:rPr lang="id-ID" sz="1200" b="1">
              <a:solidFill>
                <a:srgbClr val="FFFF00"/>
              </a:solidFill>
            </a:rPr>
            <a:t>TRANSFER</a:t>
          </a:r>
        </a:p>
      </xdr:txBody>
    </xdr:sp>
    <xdr:clientData/>
  </xdr:twoCellAnchor>
  <xdr:twoCellAnchor>
    <xdr:from>
      <xdr:col>1</xdr:col>
      <xdr:colOff>1876423</xdr:colOff>
      <xdr:row>53</xdr:row>
      <xdr:rowOff>190501</xdr:rowOff>
    </xdr:from>
    <xdr:to>
      <xdr:col>3</xdr:col>
      <xdr:colOff>555271</xdr:colOff>
      <xdr:row>55</xdr:row>
      <xdr:rowOff>200025</xdr:rowOff>
    </xdr:to>
    <xdr:sp macro="" textlink="">
      <xdr:nvSpPr>
        <xdr:cNvPr id="14" name="Chevron 2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2828923" y="18688051"/>
          <a:ext cx="2088798" cy="485774"/>
        </a:xfrm>
        <a:prstGeom prst="chevron">
          <a:avLst/>
        </a:prstGeom>
        <a:solidFill>
          <a:schemeClr val="accent4">
            <a:lumMod val="75000"/>
          </a:schemeClr>
        </a:solidFill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id-ID" sz="1200" b="0">
              <a:solidFill>
                <a:schemeClr val="bg1"/>
              </a:solidFill>
            </a:rPr>
            <a:t>LANGKAH 2 - </a:t>
          </a:r>
          <a:r>
            <a:rPr lang="id-ID" sz="1200" b="1">
              <a:solidFill>
                <a:srgbClr val="FFFF00"/>
              </a:solidFill>
            </a:rPr>
            <a:t>KONFIRMASI</a:t>
          </a:r>
        </a:p>
      </xdr:txBody>
    </xdr:sp>
    <xdr:clientData/>
  </xdr:twoCellAnchor>
  <xdr:twoCellAnchor>
    <xdr:from>
      <xdr:col>3</xdr:col>
      <xdr:colOff>514349</xdr:colOff>
      <xdr:row>53</xdr:row>
      <xdr:rowOff>190501</xdr:rowOff>
    </xdr:from>
    <xdr:to>
      <xdr:col>6</xdr:col>
      <xdr:colOff>0</xdr:colOff>
      <xdr:row>55</xdr:row>
      <xdr:rowOff>200025</xdr:rowOff>
    </xdr:to>
    <xdr:sp macro="" textlink="">
      <xdr:nvSpPr>
        <xdr:cNvPr id="15" name="Chevron 3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4876799" y="18688051"/>
          <a:ext cx="1847851" cy="485774"/>
        </a:xfrm>
        <a:prstGeom prst="chevron">
          <a:avLst/>
        </a:prstGeom>
        <a:solidFill>
          <a:srgbClr val="9682B4"/>
        </a:solidFill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id-ID" sz="1200" b="0">
              <a:solidFill>
                <a:schemeClr val="bg1"/>
              </a:solidFill>
            </a:rPr>
            <a:t>LANGKAH</a:t>
          </a:r>
          <a:r>
            <a:rPr lang="id-ID" sz="1200" b="0" baseline="0">
              <a:solidFill>
                <a:schemeClr val="bg1"/>
              </a:solidFill>
            </a:rPr>
            <a:t> </a:t>
          </a:r>
          <a:r>
            <a:rPr lang="id-ID" sz="1200" b="0">
              <a:solidFill>
                <a:schemeClr val="bg1"/>
              </a:solidFill>
            </a:rPr>
            <a:t>3 - </a:t>
          </a:r>
          <a:r>
            <a:rPr lang="id-ID" sz="1200" b="1">
              <a:solidFill>
                <a:srgbClr val="FFFF00"/>
              </a:solidFill>
            </a:rPr>
            <a:t>KIRIM</a:t>
          </a:r>
        </a:p>
      </xdr:txBody>
    </xdr:sp>
    <xdr:clientData/>
  </xdr:twoCellAnchor>
  <xdr:twoCellAnchor>
    <xdr:from>
      <xdr:col>1</xdr:col>
      <xdr:colOff>28577</xdr:colOff>
      <xdr:row>74</xdr:row>
      <xdr:rowOff>219075</xdr:rowOff>
    </xdr:from>
    <xdr:to>
      <xdr:col>1</xdr:col>
      <xdr:colOff>466725</xdr:colOff>
      <xdr:row>76</xdr:row>
      <xdr:rowOff>190500</xdr:rowOff>
    </xdr:to>
    <xdr:sp macro="" textlink="">
      <xdr:nvSpPr>
        <xdr:cNvPr id="16" name="8-Point Star 4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981077" y="24622125"/>
          <a:ext cx="438148" cy="542925"/>
        </a:xfrm>
        <a:prstGeom prst="star8">
          <a:avLst/>
        </a:prstGeom>
        <a:solidFill>
          <a:srgbClr val="FFFF00"/>
        </a:solidFill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GB" sz="1600" b="1">
              <a:solidFill>
                <a:sysClr val="windowText" lastClr="000000"/>
              </a:solidFill>
              <a:latin typeface="Monotype Corsiva" panose="03010101010201010101" pitchFamily="66" charset="0"/>
            </a:rPr>
            <a:t>2</a:t>
          </a:r>
          <a:endParaRPr lang="id-ID" sz="1600" b="1">
            <a:solidFill>
              <a:sysClr val="windowText" lastClr="000000"/>
            </a:solidFill>
            <a:latin typeface="Monotype Corsiva" panose="03010101010201010101" pitchFamily="66" charset="0"/>
          </a:endParaRPr>
        </a:p>
      </xdr:txBody>
    </xdr:sp>
    <xdr:clientData/>
  </xdr:twoCellAnchor>
  <xdr:twoCellAnchor>
    <xdr:from>
      <xdr:col>1</xdr:col>
      <xdr:colOff>28577</xdr:colOff>
      <xdr:row>81</xdr:row>
      <xdr:rowOff>209550</xdr:rowOff>
    </xdr:from>
    <xdr:to>
      <xdr:col>1</xdr:col>
      <xdr:colOff>466725</xdr:colOff>
      <xdr:row>83</xdr:row>
      <xdr:rowOff>180975</xdr:rowOff>
    </xdr:to>
    <xdr:sp macro="" textlink="">
      <xdr:nvSpPr>
        <xdr:cNvPr id="17" name="8-Point Star 4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>
          <a:off x="981077" y="26612850"/>
          <a:ext cx="438148" cy="542925"/>
        </a:xfrm>
        <a:prstGeom prst="star8">
          <a:avLst/>
        </a:prstGeom>
        <a:solidFill>
          <a:srgbClr val="FFFF00"/>
        </a:solidFill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GB" sz="1600" b="1">
              <a:solidFill>
                <a:sysClr val="windowText" lastClr="000000"/>
              </a:solidFill>
              <a:latin typeface="Monotype Corsiva" panose="03010101010201010101" pitchFamily="66" charset="0"/>
            </a:rPr>
            <a:t>3</a:t>
          </a:r>
          <a:endParaRPr lang="id-ID" sz="1600" b="1">
            <a:solidFill>
              <a:sysClr val="windowText" lastClr="000000"/>
            </a:solidFill>
            <a:latin typeface="Monotype Corsiva" panose="03010101010201010101" pitchFamily="66" charset="0"/>
          </a:endParaRPr>
        </a:p>
      </xdr:txBody>
    </xdr:sp>
    <xdr:clientData/>
  </xdr:twoCellAnchor>
  <xdr:twoCellAnchor editAs="oneCell">
    <xdr:from>
      <xdr:col>7</xdr:col>
      <xdr:colOff>1866900</xdr:colOff>
      <xdr:row>0</xdr:row>
      <xdr:rowOff>57151</xdr:rowOff>
    </xdr:from>
    <xdr:to>
      <xdr:col>7</xdr:col>
      <xdr:colOff>1866900</xdr:colOff>
      <xdr:row>6</xdr:row>
      <xdr:rowOff>48109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44050" y="57151"/>
          <a:ext cx="2124074" cy="1133958"/>
        </a:xfrm>
        <a:prstGeom prst="rect">
          <a:avLst/>
        </a:prstGeom>
      </xdr:spPr>
    </xdr:pic>
    <xdr:clientData/>
  </xdr:twoCellAnchor>
  <xdr:twoCellAnchor>
    <xdr:from>
      <xdr:col>7</xdr:col>
      <xdr:colOff>28577</xdr:colOff>
      <xdr:row>56</xdr:row>
      <xdr:rowOff>209550</xdr:rowOff>
    </xdr:from>
    <xdr:to>
      <xdr:col>7</xdr:col>
      <xdr:colOff>466725</xdr:colOff>
      <xdr:row>58</xdr:row>
      <xdr:rowOff>180975</xdr:rowOff>
    </xdr:to>
    <xdr:sp macro="" textlink="">
      <xdr:nvSpPr>
        <xdr:cNvPr id="23" name="8-Point Star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>
        <a:xfrm>
          <a:off x="7705727" y="19421475"/>
          <a:ext cx="438148" cy="495300"/>
        </a:xfrm>
        <a:prstGeom prst="star8">
          <a:avLst/>
        </a:prstGeom>
        <a:solidFill>
          <a:srgbClr val="FFFF00"/>
        </a:solidFill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id-ID" sz="1600" b="1">
              <a:solidFill>
                <a:sysClr val="windowText" lastClr="000000"/>
              </a:solidFill>
              <a:latin typeface="Monotype Corsiva" panose="03010101010201010101" pitchFamily="66" charset="0"/>
            </a:rPr>
            <a:t>1</a:t>
          </a:r>
        </a:p>
      </xdr:txBody>
    </xdr:sp>
    <xdr:clientData/>
  </xdr:twoCellAnchor>
  <xdr:twoCellAnchor>
    <xdr:from>
      <xdr:col>6</xdr:col>
      <xdr:colOff>1885950</xdr:colOff>
      <xdr:row>53</xdr:row>
      <xdr:rowOff>200026</xdr:rowOff>
    </xdr:from>
    <xdr:to>
      <xdr:col>7</xdr:col>
      <xdr:colOff>1905000</xdr:colOff>
      <xdr:row>55</xdr:row>
      <xdr:rowOff>209550</xdr:rowOff>
    </xdr:to>
    <xdr:sp macro="" textlink="">
      <xdr:nvSpPr>
        <xdr:cNvPr id="24" name="Chevron 1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/>
      </xdr:nvSpPr>
      <xdr:spPr>
        <a:xfrm>
          <a:off x="7677150" y="18697576"/>
          <a:ext cx="1905000" cy="485774"/>
        </a:xfrm>
        <a:prstGeom prst="chevron">
          <a:avLst/>
        </a:prstGeom>
        <a:solidFill>
          <a:schemeClr val="accent4">
            <a:lumMod val="50000"/>
          </a:schemeClr>
        </a:solidFill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id-ID" sz="1200" b="0">
              <a:solidFill>
                <a:schemeClr val="bg1"/>
              </a:solidFill>
            </a:rPr>
            <a:t>LANGKAH </a:t>
          </a:r>
          <a:r>
            <a:rPr lang="id-ID" sz="1200" b="0" baseline="0">
              <a:solidFill>
                <a:schemeClr val="bg1"/>
              </a:solidFill>
            </a:rPr>
            <a:t>1 -</a:t>
          </a:r>
          <a:r>
            <a:rPr lang="id-ID" sz="1200" b="0">
              <a:solidFill>
                <a:schemeClr val="bg1"/>
              </a:solidFill>
            </a:rPr>
            <a:t> </a:t>
          </a:r>
          <a:r>
            <a:rPr lang="id-ID" sz="1200" b="1">
              <a:solidFill>
                <a:srgbClr val="FFFF00"/>
              </a:solidFill>
            </a:rPr>
            <a:t>TRANSFER</a:t>
          </a:r>
        </a:p>
      </xdr:txBody>
    </xdr:sp>
    <xdr:clientData/>
  </xdr:twoCellAnchor>
  <xdr:twoCellAnchor>
    <xdr:from>
      <xdr:col>7</xdr:col>
      <xdr:colOff>1876423</xdr:colOff>
      <xdr:row>53</xdr:row>
      <xdr:rowOff>190501</xdr:rowOff>
    </xdr:from>
    <xdr:to>
      <xdr:col>9</xdr:col>
      <xdr:colOff>555271</xdr:colOff>
      <xdr:row>55</xdr:row>
      <xdr:rowOff>200025</xdr:rowOff>
    </xdr:to>
    <xdr:sp macro="" textlink="">
      <xdr:nvSpPr>
        <xdr:cNvPr id="25" name="Chevron 2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/>
      </xdr:nvSpPr>
      <xdr:spPr>
        <a:xfrm>
          <a:off x="9553573" y="18688051"/>
          <a:ext cx="2088798" cy="485774"/>
        </a:xfrm>
        <a:prstGeom prst="chevron">
          <a:avLst/>
        </a:prstGeom>
        <a:solidFill>
          <a:schemeClr val="accent4">
            <a:lumMod val="75000"/>
          </a:schemeClr>
        </a:solidFill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id-ID" sz="1200" b="0">
              <a:solidFill>
                <a:schemeClr val="bg1"/>
              </a:solidFill>
            </a:rPr>
            <a:t>LANGKAH 2 - </a:t>
          </a:r>
          <a:r>
            <a:rPr lang="id-ID" sz="1200" b="1">
              <a:solidFill>
                <a:srgbClr val="FFFF00"/>
              </a:solidFill>
            </a:rPr>
            <a:t>KONFIRMASI</a:t>
          </a:r>
        </a:p>
      </xdr:txBody>
    </xdr:sp>
    <xdr:clientData/>
  </xdr:twoCellAnchor>
  <xdr:twoCellAnchor>
    <xdr:from>
      <xdr:col>9</xdr:col>
      <xdr:colOff>514349</xdr:colOff>
      <xdr:row>53</xdr:row>
      <xdr:rowOff>190501</xdr:rowOff>
    </xdr:from>
    <xdr:to>
      <xdr:col>12</xdr:col>
      <xdr:colOff>0</xdr:colOff>
      <xdr:row>55</xdr:row>
      <xdr:rowOff>200025</xdr:rowOff>
    </xdr:to>
    <xdr:sp macro="" textlink="">
      <xdr:nvSpPr>
        <xdr:cNvPr id="26" name="Chevron 3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/>
      </xdr:nvSpPr>
      <xdr:spPr>
        <a:xfrm>
          <a:off x="11601449" y="18688051"/>
          <a:ext cx="1847851" cy="485774"/>
        </a:xfrm>
        <a:prstGeom prst="chevron">
          <a:avLst/>
        </a:prstGeom>
        <a:solidFill>
          <a:srgbClr val="9682B4"/>
        </a:solidFill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id-ID" sz="1200" b="0">
              <a:solidFill>
                <a:schemeClr val="bg1"/>
              </a:solidFill>
            </a:rPr>
            <a:t>LANGKAH</a:t>
          </a:r>
          <a:r>
            <a:rPr lang="id-ID" sz="1200" b="0" baseline="0">
              <a:solidFill>
                <a:schemeClr val="bg1"/>
              </a:solidFill>
            </a:rPr>
            <a:t> </a:t>
          </a:r>
          <a:r>
            <a:rPr lang="id-ID" sz="1200" b="0">
              <a:solidFill>
                <a:schemeClr val="bg1"/>
              </a:solidFill>
            </a:rPr>
            <a:t>3 - </a:t>
          </a:r>
          <a:r>
            <a:rPr lang="id-ID" sz="1200" b="1">
              <a:solidFill>
                <a:srgbClr val="FFFF00"/>
              </a:solidFill>
            </a:rPr>
            <a:t>KIRIM</a:t>
          </a:r>
        </a:p>
      </xdr:txBody>
    </xdr:sp>
    <xdr:clientData/>
  </xdr:twoCellAnchor>
  <xdr:twoCellAnchor>
    <xdr:from>
      <xdr:col>7</xdr:col>
      <xdr:colOff>28577</xdr:colOff>
      <xdr:row>74</xdr:row>
      <xdr:rowOff>219075</xdr:rowOff>
    </xdr:from>
    <xdr:to>
      <xdr:col>7</xdr:col>
      <xdr:colOff>466725</xdr:colOff>
      <xdr:row>76</xdr:row>
      <xdr:rowOff>190500</xdr:rowOff>
    </xdr:to>
    <xdr:sp macro="" textlink="">
      <xdr:nvSpPr>
        <xdr:cNvPr id="27" name="8-Point Star 4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/>
      </xdr:nvSpPr>
      <xdr:spPr>
        <a:xfrm>
          <a:off x="7705727" y="24622125"/>
          <a:ext cx="438148" cy="542925"/>
        </a:xfrm>
        <a:prstGeom prst="star8">
          <a:avLst/>
        </a:prstGeom>
        <a:solidFill>
          <a:srgbClr val="FFFF00"/>
        </a:solidFill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GB" sz="1600" b="1">
              <a:solidFill>
                <a:sysClr val="windowText" lastClr="000000"/>
              </a:solidFill>
              <a:latin typeface="Monotype Corsiva" panose="03010101010201010101" pitchFamily="66" charset="0"/>
            </a:rPr>
            <a:t>2</a:t>
          </a:r>
          <a:endParaRPr lang="id-ID" sz="1600" b="1">
            <a:solidFill>
              <a:sysClr val="windowText" lastClr="000000"/>
            </a:solidFill>
            <a:latin typeface="Monotype Corsiva" panose="03010101010201010101" pitchFamily="66" charset="0"/>
          </a:endParaRPr>
        </a:p>
      </xdr:txBody>
    </xdr:sp>
    <xdr:clientData/>
  </xdr:twoCellAnchor>
  <xdr:twoCellAnchor>
    <xdr:from>
      <xdr:col>7</xdr:col>
      <xdr:colOff>28577</xdr:colOff>
      <xdr:row>81</xdr:row>
      <xdr:rowOff>209550</xdr:rowOff>
    </xdr:from>
    <xdr:to>
      <xdr:col>7</xdr:col>
      <xdr:colOff>466725</xdr:colOff>
      <xdr:row>83</xdr:row>
      <xdr:rowOff>180975</xdr:rowOff>
    </xdr:to>
    <xdr:sp macro="" textlink="">
      <xdr:nvSpPr>
        <xdr:cNvPr id="28" name="8-Point Star 4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/>
      </xdr:nvSpPr>
      <xdr:spPr>
        <a:xfrm>
          <a:off x="7705727" y="26612850"/>
          <a:ext cx="438148" cy="542925"/>
        </a:xfrm>
        <a:prstGeom prst="star8">
          <a:avLst/>
        </a:prstGeom>
        <a:solidFill>
          <a:srgbClr val="FFFF00"/>
        </a:solidFill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GB" sz="1600" b="1">
              <a:solidFill>
                <a:sysClr val="windowText" lastClr="000000"/>
              </a:solidFill>
              <a:latin typeface="Monotype Corsiva" panose="03010101010201010101" pitchFamily="66" charset="0"/>
            </a:rPr>
            <a:t>3</a:t>
          </a:r>
          <a:endParaRPr lang="id-ID" sz="1600" b="1">
            <a:solidFill>
              <a:sysClr val="windowText" lastClr="000000"/>
            </a:solidFill>
            <a:latin typeface="Monotype Corsiva" panose="03010101010201010101" pitchFamily="66" charset="0"/>
          </a:endParaRPr>
        </a:p>
      </xdr:txBody>
    </xdr:sp>
    <xdr:clientData/>
  </xdr:twoCellAnchor>
  <xdr:twoCellAnchor editAs="oneCell">
    <xdr:from>
      <xdr:col>1</xdr:col>
      <xdr:colOff>1857375</xdr:colOff>
      <xdr:row>0</xdr:row>
      <xdr:rowOff>57150</xdr:rowOff>
    </xdr:from>
    <xdr:to>
      <xdr:col>3</xdr:col>
      <xdr:colOff>571499</xdr:colOff>
      <xdr:row>1</xdr:row>
      <xdr:rowOff>714858</xdr:rowOff>
    </xdr:to>
    <xdr:pic>
      <xdr:nvPicPr>
        <xdr:cNvPr id="29" name="Picture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09875" y="57150"/>
          <a:ext cx="2124074" cy="1133958"/>
        </a:xfrm>
        <a:prstGeom prst="rect">
          <a:avLst/>
        </a:prstGeom>
      </xdr:spPr>
    </xdr:pic>
    <xdr:clientData/>
  </xdr:twoCellAnchor>
  <xdr:twoCellAnchor editAs="oneCell">
    <xdr:from>
      <xdr:col>7</xdr:col>
      <xdr:colOff>1885950</xdr:colOff>
      <xdr:row>0</xdr:row>
      <xdr:rowOff>57150</xdr:rowOff>
    </xdr:from>
    <xdr:to>
      <xdr:col>9</xdr:col>
      <xdr:colOff>600074</xdr:colOff>
      <xdr:row>1</xdr:row>
      <xdr:rowOff>714858</xdr:rowOff>
    </xdr:to>
    <xdr:pic>
      <xdr:nvPicPr>
        <xdr:cNvPr id="30" name="Picture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63100" y="57150"/>
          <a:ext cx="2124074" cy="1133958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38100</xdr:colOff>
      <xdr:row>1</xdr:row>
      <xdr:rowOff>0</xdr:rowOff>
    </xdr:from>
    <xdr:to>
      <xdr:col>8</xdr:col>
      <xdr:colOff>971549</xdr:colOff>
      <xdr:row>2</xdr:row>
      <xdr:rowOff>28576</xdr:rowOff>
    </xdr:to>
    <xdr:sp macro="" textlink="">
      <xdr:nvSpPr>
        <xdr:cNvPr id="2" name="Rounded Rectangl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/>
      </xdr:nvSpPr>
      <xdr:spPr>
        <a:xfrm>
          <a:off x="7753350" y="47625"/>
          <a:ext cx="933449" cy="314326"/>
        </a:xfrm>
        <a:prstGeom prst="roundRect">
          <a:avLst/>
        </a:prstGeom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200" b="0"/>
            <a:t>HOME</a:t>
          </a: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38100</xdr:colOff>
      <xdr:row>1</xdr:row>
      <xdr:rowOff>0</xdr:rowOff>
    </xdr:from>
    <xdr:to>
      <xdr:col>15</xdr:col>
      <xdr:colOff>971549</xdr:colOff>
      <xdr:row>2</xdr:row>
      <xdr:rowOff>28576</xdr:rowOff>
    </xdr:to>
    <xdr:sp macro="" textlink="">
      <xdr:nvSpPr>
        <xdr:cNvPr id="2" name="Rounded Rectangl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SpPr/>
      </xdr:nvSpPr>
      <xdr:spPr>
        <a:xfrm>
          <a:off x="15468600" y="47625"/>
          <a:ext cx="933449" cy="314326"/>
        </a:xfrm>
        <a:prstGeom prst="roundRect">
          <a:avLst/>
        </a:prstGeom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200" b="0"/>
            <a:t>HOME</a:t>
          </a: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504825</xdr:colOff>
      <xdr:row>1</xdr:row>
      <xdr:rowOff>0</xdr:rowOff>
    </xdr:from>
    <xdr:to>
      <xdr:col>9</xdr:col>
      <xdr:colOff>1438274</xdr:colOff>
      <xdr:row>2</xdr:row>
      <xdr:rowOff>28576</xdr:rowOff>
    </xdr:to>
    <xdr:sp macro="" textlink="">
      <xdr:nvSpPr>
        <xdr:cNvPr id="2" name="Rounded Rectangl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SpPr/>
      </xdr:nvSpPr>
      <xdr:spPr>
        <a:xfrm>
          <a:off x="12058650" y="47625"/>
          <a:ext cx="933449" cy="314326"/>
        </a:xfrm>
        <a:prstGeom prst="roundRect">
          <a:avLst/>
        </a:prstGeom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200" b="0"/>
            <a:t>HOME</a:t>
          </a: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38100</xdr:colOff>
      <xdr:row>1</xdr:row>
      <xdr:rowOff>0</xdr:rowOff>
    </xdr:from>
    <xdr:to>
      <xdr:col>6</xdr:col>
      <xdr:colOff>971549</xdr:colOff>
      <xdr:row>2</xdr:row>
      <xdr:rowOff>28576</xdr:rowOff>
    </xdr:to>
    <xdr:sp macro="" textlink="">
      <xdr:nvSpPr>
        <xdr:cNvPr id="2" name="Rounded Rectangl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SpPr/>
      </xdr:nvSpPr>
      <xdr:spPr>
        <a:xfrm>
          <a:off x="7467600" y="47625"/>
          <a:ext cx="933449" cy="314326"/>
        </a:xfrm>
        <a:prstGeom prst="roundRect">
          <a:avLst/>
        </a:prstGeom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200" b="0"/>
            <a:t>HOME</a:t>
          </a: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38100</xdr:colOff>
      <xdr:row>1</xdr:row>
      <xdr:rowOff>0</xdr:rowOff>
    </xdr:from>
    <xdr:to>
      <xdr:col>6</xdr:col>
      <xdr:colOff>971549</xdr:colOff>
      <xdr:row>2</xdr:row>
      <xdr:rowOff>28576</xdr:rowOff>
    </xdr:to>
    <xdr:sp macro="" textlink="">
      <xdr:nvSpPr>
        <xdr:cNvPr id="2" name="Rounded Rectangl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SpPr/>
      </xdr:nvSpPr>
      <xdr:spPr>
        <a:xfrm>
          <a:off x="7686675" y="47625"/>
          <a:ext cx="933449" cy="314326"/>
        </a:xfrm>
        <a:prstGeom prst="roundRect">
          <a:avLst/>
        </a:prstGeom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200" b="0"/>
            <a:t>HOME</a:t>
          </a: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38100</xdr:colOff>
      <xdr:row>1</xdr:row>
      <xdr:rowOff>0</xdr:rowOff>
    </xdr:from>
    <xdr:to>
      <xdr:col>4</xdr:col>
      <xdr:colOff>971549</xdr:colOff>
      <xdr:row>2</xdr:row>
      <xdr:rowOff>28576</xdr:rowOff>
    </xdr:to>
    <xdr:sp macro="" textlink="">
      <xdr:nvSpPr>
        <xdr:cNvPr id="2" name="Rounded Rectangl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SpPr/>
      </xdr:nvSpPr>
      <xdr:spPr>
        <a:xfrm>
          <a:off x="6991350" y="47625"/>
          <a:ext cx="933449" cy="314326"/>
        </a:xfrm>
        <a:prstGeom prst="roundRect">
          <a:avLst/>
        </a:prstGeom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200" b="0"/>
            <a:t>HOME</a:t>
          </a:r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38100</xdr:colOff>
      <xdr:row>1</xdr:row>
      <xdr:rowOff>0</xdr:rowOff>
    </xdr:from>
    <xdr:to>
      <xdr:col>9</xdr:col>
      <xdr:colOff>971549</xdr:colOff>
      <xdr:row>2</xdr:row>
      <xdr:rowOff>28576</xdr:rowOff>
    </xdr:to>
    <xdr:sp macro="" textlink="">
      <xdr:nvSpPr>
        <xdr:cNvPr id="2" name="Rounded Rectangl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SpPr/>
      </xdr:nvSpPr>
      <xdr:spPr>
        <a:xfrm>
          <a:off x="7991475" y="47625"/>
          <a:ext cx="933449" cy="314326"/>
        </a:xfrm>
        <a:prstGeom prst="roundRect">
          <a:avLst/>
        </a:prstGeom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200" b="0"/>
            <a:t>HOME</a:t>
          </a:r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38100</xdr:colOff>
      <xdr:row>1</xdr:row>
      <xdr:rowOff>0</xdr:rowOff>
    </xdr:from>
    <xdr:to>
      <xdr:col>7</xdr:col>
      <xdr:colOff>971549</xdr:colOff>
      <xdr:row>2</xdr:row>
      <xdr:rowOff>28576</xdr:rowOff>
    </xdr:to>
    <xdr:sp macro="" textlink="">
      <xdr:nvSpPr>
        <xdr:cNvPr id="2" name="Rounded Rectangl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SpPr/>
      </xdr:nvSpPr>
      <xdr:spPr>
        <a:xfrm>
          <a:off x="9324975" y="47625"/>
          <a:ext cx="933449" cy="314326"/>
        </a:xfrm>
        <a:prstGeom prst="roundRect">
          <a:avLst/>
        </a:prstGeom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200" b="0"/>
            <a:t>HOME</a:t>
          </a:r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38100</xdr:colOff>
      <xdr:row>1</xdr:row>
      <xdr:rowOff>0</xdr:rowOff>
    </xdr:from>
    <xdr:to>
      <xdr:col>7</xdr:col>
      <xdr:colOff>971549</xdr:colOff>
      <xdr:row>2</xdr:row>
      <xdr:rowOff>28576</xdr:rowOff>
    </xdr:to>
    <xdr:sp macro="" textlink="">
      <xdr:nvSpPr>
        <xdr:cNvPr id="2" name="Rounded Rectangl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SpPr/>
      </xdr:nvSpPr>
      <xdr:spPr>
        <a:xfrm>
          <a:off x="7038975" y="47625"/>
          <a:ext cx="933449" cy="314326"/>
        </a:xfrm>
        <a:prstGeom prst="roundRect">
          <a:avLst/>
        </a:prstGeom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200" b="0"/>
            <a:t>HOME</a:t>
          </a:r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38100</xdr:colOff>
      <xdr:row>1</xdr:row>
      <xdr:rowOff>0</xdr:rowOff>
    </xdr:from>
    <xdr:to>
      <xdr:col>7</xdr:col>
      <xdr:colOff>971549</xdr:colOff>
      <xdr:row>2</xdr:row>
      <xdr:rowOff>28576</xdr:rowOff>
    </xdr:to>
    <xdr:sp macro="" textlink="">
      <xdr:nvSpPr>
        <xdr:cNvPr id="2" name="Rounded Rectangl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SpPr/>
      </xdr:nvSpPr>
      <xdr:spPr>
        <a:xfrm>
          <a:off x="7038975" y="47625"/>
          <a:ext cx="933449" cy="314326"/>
        </a:xfrm>
        <a:prstGeom prst="roundRect">
          <a:avLst/>
        </a:prstGeom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200" b="0"/>
            <a:t>HOME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219075</xdr:colOff>
      <xdr:row>9</xdr:row>
      <xdr:rowOff>228600</xdr:rowOff>
    </xdr:from>
    <xdr:to>
      <xdr:col>1</xdr:col>
      <xdr:colOff>2181225</xdr:colOff>
      <xdr:row>10</xdr:row>
      <xdr:rowOff>9525</xdr:rowOff>
    </xdr:to>
    <xdr:sp macro="" textlink="">
      <xdr:nvSpPr>
        <xdr:cNvPr id="70" name="Rounded Rectangle 6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46000000}"/>
            </a:ext>
          </a:extLst>
        </xdr:cNvPr>
        <xdr:cNvSpPr/>
      </xdr:nvSpPr>
      <xdr:spPr>
        <a:xfrm>
          <a:off x="1171575" y="4324350"/>
          <a:ext cx="1962150" cy="352425"/>
        </a:xfrm>
        <a:prstGeom prst="roundRect">
          <a:avLst/>
        </a:prstGeom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200" b="0"/>
            <a:t>KODE AKUN</a:t>
          </a:r>
        </a:p>
      </xdr:txBody>
    </xdr:sp>
    <xdr:clientData/>
  </xdr:twoCellAnchor>
  <xdr:twoCellAnchor>
    <xdr:from>
      <xdr:col>1</xdr:col>
      <xdr:colOff>209550</xdr:colOff>
      <xdr:row>12</xdr:row>
      <xdr:rowOff>542925</xdr:rowOff>
    </xdr:from>
    <xdr:to>
      <xdr:col>1</xdr:col>
      <xdr:colOff>2181225</xdr:colOff>
      <xdr:row>13</xdr:row>
      <xdr:rowOff>323850</xdr:rowOff>
    </xdr:to>
    <xdr:sp macro="" textlink="">
      <xdr:nvSpPr>
        <xdr:cNvPr id="71" name="Rounded Rectangle 70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100-000047000000}"/>
            </a:ext>
          </a:extLst>
        </xdr:cNvPr>
        <xdr:cNvSpPr/>
      </xdr:nvSpPr>
      <xdr:spPr>
        <a:xfrm>
          <a:off x="1638300" y="6353175"/>
          <a:ext cx="1971675" cy="352425"/>
        </a:xfrm>
        <a:prstGeom prst="roundRect">
          <a:avLst/>
        </a:prstGeom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GB" sz="1200" b="0"/>
            <a:t>ARUS KAS</a:t>
          </a:r>
          <a:endParaRPr lang="en-US" sz="1200" b="0"/>
        </a:p>
      </xdr:txBody>
    </xdr:sp>
    <xdr:clientData/>
  </xdr:twoCellAnchor>
  <xdr:twoCellAnchor>
    <xdr:from>
      <xdr:col>1</xdr:col>
      <xdr:colOff>209550</xdr:colOff>
      <xdr:row>10</xdr:row>
      <xdr:rowOff>161925</xdr:rowOff>
    </xdr:from>
    <xdr:to>
      <xdr:col>1</xdr:col>
      <xdr:colOff>2181225</xdr:colOff>
      <xdr:row>10</xdr:row>
      <xdr:rowOff>514350</xdr:rowOff>
    </xdr:to>
    <xdr:sp macro="" textlink="">
      <xdr:nvSpPr>
        <xdr:cNvPr id="72" name="Rounded Rectangle 71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100-000048000000}"/>
            </a:ext>
          </a:extLst>
        </xdr:cNvPr>
        <xdr:cNvSpPr/>
      </xdr:nvSpPr>
      <xdr:spPr>
        <a:xfrm>
          <a:off x="1638300" y="4829175"/>
          <a:ext cx="1971675" cy="352425"/>
        </a:xfrm>
        <a:prstGeom prst="roundRect">
          <a:avLst/>
        </a:prstGeom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id-ID" sz="1200" b="0"/>
            <a:t>PENY. AKTIVA TETAP</a:t>
          </a:r>
          <a:endParaRPr lang="en-US" sz="1200" b="0"/>
        </a:p>
      </xdr:txBody>
    </xdr:sp>
    <xdr:clientData/>
  </xdr:twoCellAnchor>
  <xdr:twoCellAnchor>
    <xdr:from>
      <xdr:col>1</xdr:col>
      <xdr:colOff>209549</xdr:colOff>
      <xdr:row>11</xdr:row>
      <xdr:rowOff>95250</xdr:rowOff>
    </xdr:from>
    <xdr:to>
      <xdr:col>1</xdr:col>
      <xdr:colOff>2190750</xdr:colOff>
      <xdr:row>11</xdr:row>
      <xdr:rowOff>447675</xdr:rowOff>
    </xdr:to>
    <xdr:sp macro="" textlink="">
      <xdr:nvSpPr>
        <xdr:cNvPr id="73" name="Rounded Rectangle 72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100-000049000000}"/>
            </a:ext>
          </a:extLst>
        </xdr:cNvPr>
        <xdr:cNvSpPr/>
      </xdr:nvSpPr>
      <xdr:spPr>
        <a:xfrm>
          <a:off x="1638299" y="5334000"/>
          <a:ext cx="1981201" cy="352425"/>
        </a:xfrm>
        <a:prstGeom prst="roundRect">
          <a:avLst/>
        </a:prstGeom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200" b="0"/>
            <a:t>J</a:t>
          </a:r>
          <a:r>
            <a:rPr lang="id-ID" sz="1200" b="0"/>
            <a:t>URNAL PENY AKTIVA TETAP</a:t>
          </a:r>
          <a:endParaRPr lang="en-US" sz="1200" b="0"/>
        </a:p>
      </xdr:txBody>
    </xdr:sp>
    <xdr:clientData/>
  </xdr:twoCellAnchor>
  <xdr:twoCellAnchor>
    <xdr:from>
      <xdr:col>2</xdr:col>
      <xdr:colOff>228600</xdr:colOff>
      <xdr:row>9</xdr:row>
      <xdr:rowOff>228600</xdr:rowOff>
    </xdr:from>
    <xdr:to>
      <xdr:col>2</xdr:col>
      <xdr:colOff>2152649</xdr:colOff>
      <xdr:row>10</xdr:row>
      <xdr:rowOff>9525</xdr:rowOff>
    </xdr:to>
    <xdr:sp macro="" textlink="">
      <xdr:nvSpPr>
        <xdr:cNvPr id="74" name="Rounded Rectangle 73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100-00004A000000}"/>
            </a:ext>
          </a:extLst>
        </xdr:cNvPr>
        <xdr:cNvSpPr/>
      </xdr:nvSpPr>
      <xdr:spPr>
        <a:xfrm>
          <a:off x="3562350" y="4324350"/>
          <a:ext cx="1924049" cy="352425"/>
        </a:xfrm>
        <a:prstGeom prst="roundRect">
          <a:avLst/>
        </a:prstGeom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200" b="0"/>
            <a:t>BUKU BESAR</a:t>
          </a:r>
        </a:p>
      </xdr:txBody>
    </xdr:sp>
    <xdr:clientData/>
  </xdr:twoCellAnchor>
  <xdr:twoCellAnchor>
    <xdr:from>
      <xdr:col>2</xdr:col>
      <xdr:colOff>228600</xdr:colOff>
      <xdr:row>10</xdr:row>
      <xdr:rowOff>161925</xdr:rowOff>
    </xdr:from>
    <xdr:to>
      <xdr:col>2</xdr:col>
      <xdr:colOff>2152649</xdr:colOff>
      <xdr:row>10</xdr:row>
      <xdr:rowOff>514350</xdr:rowOff>
    </xdr:to>
    <xdr:sp macro="" textlink="">
      <xdr:nvSpPr>
        <xdr:cNvPr id="75" name="Rounded Rectangle 74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100-00004B000000}"/>
            </a:ext>
          </a:extLst>
        </xdr:cNvPr>
        <xdr:cNvSpPr/>
      </xdr:nvSpPr>
      <xdr:spPr>
        <a:xfrm>
          <a:off x="3562350" y="4829175"/>
          <a:ext cx="1924049" cy="352425"/>
        </a:xfrm>
        <a:prstGeom prst="roundRect">
          <a:avLst/>
        </a:prstGeom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200" b="0"/>
            <a:t>H</a:t>
          </a:r>
          <a:r>
            <a:rPr lang="id-ID" sz="1200" b="0"/>
            <a:t> </a:t>
          </a:r>
          <a:r>
            <a:rPr lang="en-US" sz="1200" b="0"/>
            <a:t>P</a:t>
          </a:r>
          <a:r>
            <a:rPr lang="id-ID" sz="1200" b="0"/>
            <a:t> </a:t>
          </a:r>
          <a:r>
            <a:rPr lang="en-US" sz="1200" b="0"/>
            <a:t>P</a:t>
          </a:r>
        </a:p>
      </xdr:txBody>
    </xdr:sp>
    <xdr:clientData/>
  </xdr:twoCellAnchor>
  <xdr:twoCellAnchor>
    <xdr:from>
      <xdr:col>2</xdr:col>
      <xdr:colOff>228600</xdr:colOff>
      <xdr:row>11</xdr:row>
      <xdr:rowOff>104775</xdr:rowOff>
    </xdr:from>
    <xdr:to>
      <xdr:col>2</xdr:col>
      <xdr:colOff>2152649</xdr:colOff>
      <xdr:row>11</xdr:row>
      <xdr:rowOff>457200</xdr:rowOff>
    </xdr:to>
    <xdr:sp macro="" textlink="">
      <xdr:nvSpPr>
        <xdr:cNvPr id="76" name="Rounded Rectangle 7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100-00004C000000}"/>
            </a:ext>
          </a:extLst>
        </xdr:cNvPr>
        <xdr:cNvSpPr/>
      </xdr:nvSpPr>
      <xdr:spPr>
        <a:xfrm>
          <a:off x="3562350" y="5343525"/>
          <a:ext cx="1924049" cy="352425"/>
        </a:xfrm>
        <a:prstGeom prst="roundRect">
          <a:avLst/>
        </a:prstGeom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200" b="0"/>
            <a:t>NERACA LAJUR</a:t>
          </a:r>
        </a:p>
      </xdr:txBody>
    </xdr:sp>
    <xdr:clientData/>
  </xdr:twoCellAnchor>
  <xdr:twoCellAnchor>
    <xdr:from>
      <xdr:col>2</xdr:col>
      <xdr:colOff>228600</xdr:colOff>
      <xdr:row>12</xdr:row>
      <xdr:rowOff>542925</xdr:rowOff>
    </xdr:from>
    <xdr:to>
      <xdr:col>2</xdr:col>
      <xdr:colOff>2152649</xdr:colOff>
      <xdr:row>13</xdr:row>
      <xdr:rowOff>323850</xdr:rowOff>
    </xdr:to>
    <xdr:sp macro="" textlink="">
      <xdr:nvSpPr>
        <xdr:cNvPr id="77" name="Rounded Rectangle 76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100-00004D000000}"/>
            </a:ext>
          </a:extLst>
        </xdr:cNvPr>
        <xdr:cNvSpPr/>
      </xdr:nvSpPr>
      <xdr:spPr>
        <a:xfrm>
          <a:off x="3562350" y="6353175"/>
          <a:ext cx="1924049" cy="352425"/>
        </a:xfrm>
        <a:prstGeom prst="roundRect">
          <a:avLst/>
        </a:prstGeom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200" b="0"/>
            <a:t>NERACA</a:t>
          </a:r>
        </a:p>
      </xdr:txBody>
    </xdr:sp>
    <xdr:clientData/>
  </xdr:twoCellAnchor>
  <xdr:twoCellAnchor>
    <xdr:from>
      <xdr:col>3</xdr:col>
      <xdr:colOff>206477</xdr:colOff>
      <xdr:row>9</xdr:row>
      <xdr:rowOff>238125</xdr:rowOff>
    </xdr:from>
    <xdr:to>
      <xdr:col>3</xdr:col>
      <xdr:colOff>2130526</xdr:colOff>
      <xdr:row>10</xdr:row>
      <xdr:rowOff>19050</xdr:rowOff>
    </xdr:to>
    <xdr:sp macro="" textlink="">
      <xdr:nvSpPr>
        <xdr:cNvPr id="78" name="Rounded Rectangle 77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100-00004E000000}"/>
            </a:ext>
          </a:extLst>
        </xdr:cNvPr>
        <xdr:cNvSpPr/>
      </xdr:nvSpPr>
      <xdr:spPr>
        <a:xfrm>
          <a:off x="5921477" y="4333875"/>
          <a:ext cx="1924049" cy="352425"/>
        </a:xfrm>
        <a:prstGeom prst="roundRect">
          <a:avLst/>
        </a:prstGeom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200" b="0"/>
            <a:t>BB</a:t>
          </a:r>
          <a:r>
            <a:rPr lang="en-US" sz="1200" b="0" baseline="0"/>
            <a:t> HUTANG PIUTANG</a:t>
          </a:r>
          <a:endParaRPr lang="en-US" sz="1200" b="0"/>
        </a:p>
      </xdr:txBody>
    </xdr:sp>
    <xdr:clientData/>
  </xdr:twoCellAnchor>
  <xdr:twoCellAnchor>
    <xdr:from>
      <xdr:col>3</xdr:col>
      <xdr:colOff>205227</xdr:colOff>
      <xdr:row>10</xdr:row>
      <xdr:rowOff>162244</xdr:rowOff>
    </xdr:from>
    <xdr:to>
      <xdr:col>3</xdr:col>
      <xdr:colOff>2129276</xdr:colOff>
      <xdr:row>10</xdr:row>
      <xdr:rowOff>514669</xdr:rowOff>
    </xdr:to>
    <xdr:sp macro="" textlink="">
      <xdr:nvSpPr>
        <xdr:cNvPr id="79" name="Rounded Rectangle 78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0100-00004F000000}"/>
            </a:ext>
          </a:extLst>
        </xdr:cNvPr>
        <xdr:cNvSpPr/>
      </xdr:nvSpPr>
      <xdr:spPr>
        <a:xfrm>
          <a:off x="5920227" y="4829494"/>
          <a:ext cx="1924049" cy="352425"/>
        </a:xfrm>
        <a:prstGeom prst="roundRect">
          <a:avLst/>
        </a:prstGeom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200" b="0"/>
            <a:t>LAPORAN PIUTANG</a:t>
          </a:r>
        </a:p>
      </xdr:txBody>
    </xdr:sp>
    <xdr:clientData/>
  </xdr:twoCellAnchor>
  <xdr:twoCellAnchor>
    <xdr:from>
      <xdr:col>3</xdr:col>
      <xdr:colOff>205227</xdr:colOff>
      <xdr:row>11</xdr:row>
      <xdr:rowOff>105094</xdr:rowOff>
    </xdr:from>
    <xdr:to>
      <xdr:col>3</xdr:col>
      <xdr:colOff>2129276</xdr:colOff>
      <xdr:row>11</xdr:row>
      <xdr:rowOff>457519</xdr:rowOff>
    </xdr:to>
    <xdr:sp macro="" textlink="">
      <xdr:nvSpPr>
        <xdr:cNvPr id="80" name="Rounded Rectangle 79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0100-000050000000}"/>
            </a:ext>
          </a:extLst>
        </xdr:cNvPr>
        <xdr:cNvSpPr/>
      </xdr:nvSpPr>
      <xdr:spPr>
        <a:xfrm>
          <a:off x="5920227" y="5343844"/>
          <a:ext cx="1924049" cy="352425"/>
        </a:xfrm>
        <a:prstGeom prst="roundRect">
          <a:avLst/>
        </a:prstGeom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200" b="0"/>
            <a:t>LAPORAN</a:t>
          </a:r>
          <a:r>
            <a:rPr lang="en-US" sz="1200" b="0" baseline="0"/>
            <a:t> HUTANG</a:t>
          </a:r>
          <a:endParaRPr lang="en-US" sz="1200" b="0"/>
        </a:p>
      </xdr:txBody>
    </xdr:sp>
    <xdr:clientData/>
  </xdr:twoCellAnchor>
  <xdr:twoCellAnchor>
    <xdr:from>
      <xdr:col>1</xdr:col>
      <xdr:colOff>200024</xdr:colOff>
      <xdr:row>12</xdr:row>
      <xdr:rowOff>28575</xdr:rowOff>
    </xdr:from>
    <xdr:to>
      <xdr:col>1</xdr:col>
      <xdr:colOff>2190749</xdr:colOff>
      <xdr:row>12</xdr:row>
      <xdr:rowOff>381000</xdr:rowOff>
    </xdr:to>
    <xdr:sp macro="" textlink="">
      <xdr:nvSpPr>
        <xdr:cNvPr id="81" name="Rounded Rectangle 80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00000000-0008-0000-0100-000051000000}"/>
            </a:ext>
          </a:extLst>
        </xdr:cNvPr>
        <xdr:cNvSpPr/>
      </xdr:nvSpPr>
      <xdr:spPr>
        <a:xfrm>
          <a:off x="1628774" y="5838825"/>
          <a:ext cx="1990725" cy="352425"/>
        </a:xfrm>
        <a:prstGeom prst="roundRect">
          <a:avLst/>
        </a:prstGeom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id-ID" sz="1200" b="0"/>
            <a:t>AYAT JURNAL PENYESUAIAN</a:t>
          </a:r>
          <a:endParaRPr lang="en-US" sz="1200" b="0"/>
        </a:p>
      </xdr:txBody>
    </xdr:sp>
    <xdr:clientData/>
  </xdr:twoCellAnchor>
  <xdr:twoCellAnchor>
    <xdr:from>
      <xdr:col>2</xdr:col>
      <xdr:colOff>228600</xdr:colOff>
      <xdr:row>12</xdr:row>
      <xdr:rowOff>38100</xdr:rowOff>
    </xdr:from>
    <xdr:to>
      <xdr:col>2</xdr:col>
      <xdr:colOff>2152649</xdr:colOff>
      <xdr:row>12</xdr:row>
      <xdr:rowOff>390525</xdr:rowOff>
    </xdr:to>
    <xdr:sp macro="" textlink="">
      <xdr:nvSpPr>
        <xdr:cNvPr id="82" name="Rounded Rectangle 81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0100-000052000000}"/>
            </a:ext>
          </a:extLst>
        </xdr:cNvPr>
        <xdr:cNvSpPr/>
      </xdr:nvSpPr>
      <xdr:spPr>
        <a:xfrm>
          <a:off x="3562350" y="5848350"/>
          <a:ext cx="1924049" cy="352425"/>
        </a:xfrm>
        <a:prstGeom prst="roundRect">
          <a:avLst/>
        </a:prstGeom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200" b="0"/>
            <a:t>LABA </a:t>
          </a:r>
          <a:r>
            <a:rPr lang="id-ID" sz="1200" b="0"/>
            <a:t>- </a:t>
          </a:r>
          <a:r>
            <a:rPr lang="en-US" sz="1200" b="0"/>
            <a:t>RUGI</a:t>
          </a:r>
        </a:p>
      </xdr:txBody>
    </xdr:sp>
    <xdr:clientData/>
  </xdr:twoCellAnchor>
  <xdr:twoCellAnchor>
    <xdr:from>
      <xdr:col>3</xdr:col>
      <xdr:colOff>209550</xdr:colOff>
      <xdr:row>12</xdr:row>
      <xdr:rowOff>38100</xdr:rowOff>
    </xdr:from>
    <xdr:to>
      <xdr:col>3</xdr:col>
      <xdr:colOff>2133599</xdr:colOff>
      <xdr:row>12</xdr:row>
      <xdr:rowOff>390525</xdr:rowOff>
    </xdr:to>
    <xdr:sp macro="" textlink="">
      <xdr:nvSpPr>
        <xdr:cNvPr id="83" name="Rounded Rectangle 82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00000000-0008-0000-0100-000053000000}"/>
            </a:ext>
          </a:extLst>
        </xdr:cNvPr>
        <xdr:cNvSpPr/>
      </xdr:nvSpPr>
      <xdr:spPr>
        <a:xfrm>
          <a:off x="5924550" y="5848350"/>
          <a:ext cx="1924049" cy="352425"/>
        </a:xfrm>
        <a:prstGeom prst="roundRect">
          <a:avLst/>
        </a:prstGeom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id-ID" sz="1200" b="0"/>
            <a:t>DAFTAR HUTANG PIUTANG</a:t>
          </a:r>
          <a:endParaRPr lang="en-US" sz="1200" b="0"/>
        </a:p>
      </xdr:txBody>
    </xdr:sp>
    <xdr:clientData/>
  </xdr:twoCellAnchor>
  <xdr:twoCellAnchor>
    <xdr:from>
      <xdr:col>1</xdr:col>
      <xdr:colOff>1885949</xdr:colOff>
      <xdr:row>8</xdr:row>
      <xdr:rowOff>152399</xdr:rowOff>
    </xdr:from>
    <xdr:to>
      <xdr:col>3</xdr:col>
      <xdr:colOff>504824</xdr:colOff>
      <xdr:row>8</xdr:row>
      <xdr:rowOff>657224</xdr:rowOff>
    </xdr:to>
    <xdr:sp macro="" textlink="">
      <xdr:nvSpPr>
        <xdr:cNvPr id="84" name="Rounded Rectangle 83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00000000-0008-0000-0100-000054000000}"/>
            </a:ext>
          </a:extLst>
        </xdr:cNvPr>
        <xdr:cNvSpPr/>
      </xdr:nvSpPr>
      <xdr:spPr>
        <a:xfrm>
          <a:off x="2838449" y="3438524"/>
          <a:ext cx="3381375" cy="504825"/>
        </a:xfrm>
        <a:prstGeom prst="roundRect">
          <a:avLst/>
        </a:prstGeom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 b="1"/>
            <a:t>J</a:t>
          </a:r>
          <a:r>
            <a:rPr lang="id-ID" sz="1800" b="1"/>
            <a:t> </a:t>
          </a:r>
          <a:r>
            <a:rPr lang="en-US" sz="1800" b="1"/>
            <a:t>U</a:t>
          </a:r>
          <a:r>
            <a:rPr lang="id-ID" sz="1800" b="1"/>
            <a:t> </a:t>
          </a:r>
          <a:r>
            <a:rPr lang="en-US" sz="1800" b="1"/>
            <a:t>R</a:t>
          </a:r>
          <a:r>
            <a:rPr lang="id-ID" sz="1800" b="1"/>
            <a:t> </a:t>
          </a:r>
          <a:r>
            <a:rPr lang="en-US" sz="1800" b="1"/>
            <a:t>N</a:t>
          </a:r>
          <a:r>
            <a:rPr lang="id-ID" sz="1800" b="1"/>
            <a:t> </a:t>
          </a:r>
          <a:r>
            <a:rPr lang="en-US" sz="1800" b="1"/>
            <a:t>A</a:t>
          </a:r>
          <a:r>
            <a:rPr lang="id-ID" sz="1800" b="1"/>
            <a:t> </a:t>
          </a:r>
          <a:r>
            <a:rPr lang="en-US" sz="1800" b="1"/>
            <a:t>L</a:t>
          </a:r>
          <a:r>
            <a:rPr lang="id-ID" sz="1800" b="1"/>
            <a:t>  </a:t>
          </a:r>
          <a:r>
            <a:rPr lang="en-US" sz="1800" b="1"/>
            <a:t> U</a:t>
          </a:r>
          <a:r>
            <a:rPr lang="id-ID" sz="1800" b="1"/>
            <a:t> </a:t>
          </a:r>
          <a:r>
            <a:rPr lang="en-US" sz="1800" b="1"/>
            <a:t>M</a:t>
          </a:r>
          <a:r>
            <a:rPr lang="id-ID" sz="1800" b="1"/>
            <a:t> </a:t>
          </a:r>
          <a:r>
            <a:rPr lang="en-US" sz="1800" b="1"/>
            <a:t>U</a:t>
          </a:r>
          <a:r>
            <a:rPr lang="id-ID" sz="1800" b="1"/>
            <a:t> </a:t>
          </a:r>
          <a:r>
            <a:rPr lang="en-US" sz="1800" b="1"/>
            <a:t>M</a:t>
          </a:r>
        </a:p>
      </xdr:txBody>
    </xdr:sp>
    <xdr:clientData/>
  </xdr:twoCellAnchor>
  <xdr:twoCellAnchor>
    <xdr:from>
      <xdr:col>2</xdr:col>
      <xdr:colOff>228600</xdr:colOff>
      <xdr:row>13</xdr:row>
      <xdr:rowOff>495300</xdr:rowOff>
    </xdr:from>
    <xdr:to>
      <xdr:col>2</xdr:col>
      <xdr:colOff>2152649</xdr:colOff>
      <xdr:row>14</xdr:row>
      <xdr:rowOff>276225</xdr:rowOff>
    </xdr:to>
    <xdr:sp macro="" textlink="">
      <xdr:nvSpPr>
        <xdr:cNvPr id="85" name="Rounded Rectangle 84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00000000-0008-0000-0100-000055000000}"/>
            </a:ext>
          </a:extLst>
        </xdr:cNvPr>
        <xdr:cNvSpPr/>
      </xdr:nvSpPr>
      <xdr:spPr>
        <a:xfrm>
          <a:off x="3562350" y="6877050"/>
          <a:ext cx="1924049" cy="352425"/>
        </a:xfrm>
        <a:prstGeom prst="roundRect">
          <a:avLst/>
        </a:prstGeom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200" b="0"/>
            <a:t>NERACA</a:t>
          </a:r>
          <a:r>
            <a:rPr lang="id-ID" sz="1200" b="0"/>
            <a:t> PERBANDINGAN</a:t>
          </a:r>
          <a:endParaRPr lang="en-US" sz="1200" b="0"/>
        </a:p>
      </xdr:txBody>
    </xdr:sp>
    <xdr:clientData/>
  </xdr:twoCellAnchor>
  <xdr:twoCellAnchor>
    <xdr:from>
      <xdr:col>3</xdr:col>
      <xdr:colOff>209550</xdr:colOff>
      <xdr:row>12</xdr:row>
      <xdr:rowOff>552450</xdr:rowOff>
    </xdr:from>
    <xdr:to>
      <xdr:col>3</xdr:col>
      <xdr:colOff>2133599</xdr:colOff>
      <xdr:row>13</xdr:row>
      <xdr:rowOff>333375</xdr:rowOff>
    </xdr:to>
    <xdr:sp macro="" textlink="">
      <xdr:nvSpPr>
        <xdr:cNvPr id="86" name="Rounded Rectangle 85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0000000-0008-0000-0100-000056000000}"/>
            </a:ext>
          </a:extLst>
        </xdr:cNvPr>
        <xdr:cNvSpPr/>
      </xdr:nvSpPr>
      <xdr:spPr>
        <a:xfrm>
          <a:off x="6400800" y="6362700"/>
          <a:ext cx="1924049" cy="352425"/>
        </a:xfrm>
        <a:prstGeom prst="roundRect">
          <a:avLst/>
        </a:prstGeom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GB" sz="1200" b="0"/>
            <a:t>JATUH TEMPO</a:t>
          </a:r>
          <a:endParaRPr lang="en-US" sz="1200" b="0"/>
        </a:p>
      </xdr:txBody>
    </xdr:sp>
    <xdr:clientData/>
  </xdr:twoCellAnchor>
  <xdr:twoCellAnchor>
    <xdr:from>
      <xdr:col>5</xdr:col>
      <xdr:colOff>1304925</xdr:colOff>
      <xdr:row>12</xdr:row>
      <xdr:rowOff>152400</xdr:rowOff>
    </xdr:from>
    <xdr:to>
      <xdr:col>5</xdr:col>
      <xdr:colOff>3848100</xdr:colOff>
      <xdr:row>12</xdr:row>
      <xdr:rowOff>504826</xdr:rowOff>
    </xdr:to>
    <xdr:sp macro="" textlink="">
      <xdr:nvSpPr>
        <xdr:cNvPr id="22" name="Rounded Rectangle 35">
          <a:hlinkClick xmlns:r="http://schemas.openxmlformats.org/officeDocument/2006/relationships" r:id="rId18"/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/>
      </xdr:nvSpPr>
      <xdr:spPr>
        <a:xfrm>
          <a:off x="10829925" y="5962650"/>
          <a:ext cx="2543175" cy="352426"/>
        </a:xfrm>
        <a:prstGeom prst="roundRect">
          <a:avLst>
            <a:gd name="adj" fmla="val 50000"/>
          </a:avLst>
        </a:prstGeom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d-ID" sz="1100" b="1" baseline="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PROGRAM EXCEL SEUMUR HIDUP</a:t>
          </a:r>
          <a:endParaRPr lang="en-ID" b="1">
            <a:solidFill>
              <a:schemeClr val="bg1"/>
            </a:solidFill>
            <a:effectLst/>
          </a:endParaRPr>
        </a:p>
      </xdr:txBody>
    </xdr:sp>
    <xdr:clientData/>
  </xdr:twoCellAnchor>
  <xdr:twoCellAnchor>
    <xdr:from>
      <xdr:col>2</xdr:col>
      <xdr:colOff>400050</xdr:colOff>
      <xdr:row>17</xdr:row>
      <xdr:rowOff>285750</xdr:rowOff>
    </xdr:from>
    <xdr:to>
      <xdr:col>2</xdr:col>
      <xdr:colOff>1990725</xdr:colOff>
      <xdr:row>17</xdr:row>
      <xdr:rowOff>638176</xdr:rowOff>
    </xdr:to>
    <xdr:sp macro="" textlink="">
      <xdr:nvSpPr>
        <xdr:cNvPr id="20" name="Rounded Rectangle 35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/>
      </xdr:nvSpPr>
      <xdr:spPr>
        <a:xfrm>
          <a:off x="4210050" y="9144000"/>
          <a:ext cx="1590675" cy="352426"/>
        </a:xfrm>
        <a:prstGeom prst="roundRect">
          <a:avLst>
            <a:gd name="adj" fmla="val 50000"/>
          </a:avLst>
        </a:prstGeom>
      </xdr:spPr>
      <xdr:style>
        <a:lnRef idx="0">
          <a:schemeClr val="accent3"/>
        </a:lnRef>
        <a:fillRef idx="3">
          <a:schemeClr val="accent3"/>
        </a:fillRef>
        <a:effectRef idx="3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GB" sz="1100" b="1" baseline="0">
              <a:solidFill>
                <a:schemeClr val="tx1"/>
              </a:solidFill>
            </a:rPr>
            <a:t>VIDEO TUTORIAL</a:t>
          </a:r>
        </a:p>
      </xdr:txBody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5236260</xdr:colOff>
      <xdr:row>11</xdr:row>
      <xdr:rowOff>523875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7087D64-5441-4787-8E91-1ED9EFA134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000" y="3286125"/>
          <a:ext cx="5236260" cy="2476500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38100</xdr:colOff>
      <xdr:row>1</xdr:row>
      <xdr:rowOff>0</xdr:rowOff>
    </xdr:from>
    <xdr:to>
      <xdr:col>7</xdr:col>
      <xdr:colOff>971549</xdr:colOff>
      <xdr:row>1</xdr:row>
      <xdr:rowOff>314326</xdr:rowOff>
    </xdr:to>
    <xdr:sp macro="" textlink="">
      <xdr:nvSpPr>
        <xdr:cNvPr id="2" name="Rounded Rectangl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SpPr/>
      </xdr:nvSpPr>
      <xdr:spPr>
        <a:xfrm>
          <a:off x="9944100" y="47625"/>
          <a:ext cx="933449" cy="314326"/>
        </a:xfrm>
        <a:prstGeom prst="roundRect">
          <a:avLst/>
        </a:prstGeom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200" b="0"/>
            <a:t>HOME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38100</xdr:colOff>
      <xdr:row>1</xdr:row>
      <xdr:rowOff>0</xdr:rowOff>
    </xdr:from>
    <xdr:to>
      <xdr:col>8</xdr:col>
      <xdr:colOff>971549</xdr:colOff>
      <xdr:row>2</xdr:row>
      <xdr:rowOff>28576</xdr:rowOff>
    </xdr:to>
    <xdr:sp macro="" textlink="">
      <xdr:nvSpPr>
        <xdr:cNvPr id="2" name="Rounded Rectangl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7515225" y="47625"/>
          <a:ext cx="933449" cy="314326"/>
        </a:xfrm>
        <a:prstGeom prst="roundRect">
          <a:avLst/>
        </a:prstGeom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200" b="0"/>
            <a:t>HOME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38100</xdr:colOff>
      <xdr:row>1</xdr:row>
      <xdr:rowOff>0</xdr:rowOff>
    </xdr:from>
    <xdr:to>
      <xdr:col>5</xdr:col>
      <xdr:colOff>971549</xdr:colOff>
      <xdr:row>2</xdr:row>
      <xdr:rowOff>28576</xdr:rowOff>
    </xdr:to>
    <xdr:sp macro="" textlink="">
      <xdr:nvSpPr>
        <xdr:cNvPr id="2" name="Rounded Rectangl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5705475" y="47625"/>
          <a:ext cx="933449" cy="314326"/>
        </a:xfrm>
        <a:prstGeom prst="roundRect">
          <a:avLst/>
        </a:prstGeom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200" b="0"/>
            <a:t>HOME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38100</xdr:colOff>
      <xdr:row>1</xdr:row>
      <xdr:rowOff>0</xdr:rowOff>
    </xdr:from>
    <xdr:to>
      <xdr:col>23</xdr:col>
      <xdr:colOff>971549</xdr:colOff>
      <xdr:row>2</xdr:row>
      <xdr:rowOff>28576</xdr:rowOff>
    </xdr:to>
    <xdr:sp macro="" textlink="">
      <xdr:nvSpPr>
        <xdr:cNvPr id="2" name="Rounded Rectangl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18592800" y="47625"/>
          <a:ext cx="933449" cy="314326"/>
        </a:xfrm>
        <a:prstGeom prst="roundRect">
          <a:avLst/>
        </a:prstGeom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200" b="0"/>
            <a:t>HOME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38100</xdr:colOff>
      <xdr:row>1</xdr:row>
      <xdr:rowOff>0</xdr:rowOff>
    </xdr:from>
    <xdr:to>
      <xdr:col>7</xdr:col>
      <xdr:colOff>971549</xdr:colOff>
      <xdr:row>2</xdr:row>
      <xdr:rowOff>28576</xdr:rowOff>
    </xdr:to>
    <xdr:sp macro="" textlink="">
      <xdr:nvSpPr>
        <xdr:cNvPr id="2" name="Rounded Rectangl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/>
      </xdr:nvSpPr>
      <xdr:spPr>
        <a:xfrm>
          <a:off x="7610475" y="47625"/>
          <a:ext cx="933449" cy="314326"/>
        </a:xfrm>
        <a:prstGeom prst="roundRect">
          <a:avLst/>
        </a:prstGeom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200" b="0"/>
            <a:t>HOME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38100</xdr:colOff>
      <xdr:row>1</xdr:row>
      <xdr:rowOff>0</xdr:rowOff>
    </xdr:from>
    <xdr:to>
      <xdr:col>8</xdr:col>
      <xdr:colOff>971549</xdr:colOff>
      <xdr:row>2</xdr:row>
      <xdr:rowOff>28576</xdr:rowOff>
    </xdr:to>
    <xdr:sp macro="" textlink="">
      <xdr:nvSpPr>
        <xdr:cNvPr id="2" name="Rounded Rectangl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/>
      </xdr:nvSpPr>
      <xdr:spPr>
        <a:xfrm>
          <a:off x="10277475" y="47625"/>
          <a:ext cx="933449" cy="314326"/>
        </a:xfrm>
        <a:prstGeom prst="roundRect">
          <a:avLst/>
        </a:prstGeom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200" b="0"/>
            <a:t>HOME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38100</xdr:colOff>
      <xdr:row>1</xdr:row>
      <xdr:rowOff>0</xdr:rowOff>
    </xdr:from>
    <xdr:to>
      <xdr:col>19</xdr:col>
      <xdr:colOff>971549</xdr:colOff>
      <xdr:row>2</xdr:row>
      <xdr:rowOff>28576</xdr:rowOff>
    </xdr:to>
    <xdr:sp macro="" textlink="">
      <xdr:nvSpPr>
        <xdr:cNvPr id="2" name="Rounded Rectangl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/>
      </xdr:nvSpPr>
      <xdr:spPr>
        <a:xfrm>
          <a:off x="16668750" y="47625"/>
          <a:ext cx="933449" cy="314326"/>
        </a:xfrm>
        <a:prstGeom prst="roundRect">
          <a:avLst/>
        </a:prstGeom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200" b="0"/>
            <a:t>HOME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38100</xdr:colOff>
      <xdr:row>1</xdr:row>
      <xdr:rowOff>0</xdr:rowOff>
    </xdr:from>
    <xdr:to>
      <xdr:col>8</xdr:col>
      <xdr:colOff>971549</xdr:colOff>
      <xdr:row>2</xdr:row>
      <xdr:rowOff>28576</xdr:rowOff>
    </xdr:to>
    <xdr:sp macro="" textlink="">
      <xdr:nvSpPr>
        <xdr:cNvPr id="2" name="Rounded Rectangl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/>
      </xdr:nvSpPr>
      <xdr:spPr>
        <a:xfrm>
          <a:off x="7991475" y="47625"/>
          <a:ext cx="933449" cy="314326"/>
        </a:xfrm>
        <a:prstGeom prst="roundRect">
          <a:avLst/>
        </a:prstGeom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200" b="0"/>
            <a:t>HOME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9"/>
  <dimension ref="A1:AF994"/>
  <sheetViews>
    <sheetView showGridLines="0" workbookViewId="0">
      <selection activeCell="B3" sqref="B3:F3"/>
    </sheetView>
  </sheetViews>
  <sheetFormatPr defaultColWidth="0" defaultRowHeight="15" customHeight="1" zeroHeight="1" x14ac:dyDescent="0.35"/>
  <cols>
    <col min="1" max="1" width="14.26953125" customWidth="1"/>
    <col min="2" max="2" width="50" style="444" customWidth="1"/>
    <col min="3" max="3" width="1.1796875" style="444" customWidth="1"/>
    <col min="4" max="4" width="20" style="444" customWidth="1"/>
    <col min="5" max="5" width="1.1796875" style="444" customWidth="1"/>
    <col min="6" max="6" width="20" style="444" customWidth="1"/>
    <col min="7" max="7" width="14.26953125" style="444" customWidth="1"/>
    <col min="8" max="8" width="50" style="444" customWidth="1"/>
    <col min="9" max="9" width="1.1796875" style="444" customWidth="1"/>
    <col min="10" max="10" width="20" style="444" customWidth="1"/>
    <col min="11" max="11" width="1.1796875" style="444" customWidth="1"/>
    <col min="12" max="12" width="20" style="444" customWidth="1"/>
    <col min="13" max="13" width="14.26953125" style="444" customWidth="1"/>
    <col min="14" max="14" width="24.81640625" customWidth="1"/>
    <col min="15" max="23" width="12.81640625" customWidth="1"/>
    <col min="24" max="27" width="15.7265625" customWidth="1"/>
    <col min="28" max="29" width="14.26953125" style="444" customWidth="1"/>
    <col min="30" max="32" width="14.26953125" hidden="1" customWidth="1"/>
    <col min="33" max="16384" width="9.1796875" hidden="1"/>
  </cols>
  <sheetData>
    <row r="1" spans="1:29" ht="37.5" customHeight="1" x14ac:dyDescent="0.35">
      <c r="A1" s="476" t="s">
        <v>469</v>
      </c>
      <c r="B1" s="403"/>
      <c r="C1" s="403"/>
      <c r="D1" s="403"/>
      <c r="E1" s="403"/>
      <c r="F1" s="403"/>
      <c r="G1" s="403"/>
      <c r="H1" s="403"/>
      <c r="I1" s="403"/>
      <c r="J1" s="403"/>
      <c r="K1" s="403"/>
      <c r="L1" s="403"/>
      <c r="M1" s="403"/>
      <c r="N1" s="403"/>
      <c r="O1" s="403"/>
      <c r="P1" s="403"/>
      <c r="Q1" s="403"/>
      <c r="R1" s="403"/>
      <c r="S1" s="403"/>
      <c r="T1" s="403"/>
      <c r="U1" s="403"/>
      <c r="V1" s="403"/>
      <c r="W1" s="403"/>
      <c r="X1" s="403"/>
      <c r="Y1" s="403"/>
      <c r="Z1" s="403"/>
      <c r="AA1" s="403"/>
      <c r="AB1" s="403"/>
      <c r="AC1" s="403"/>
    </row>
    <row r="2" spans="1:29" ht="60" customHeight="1" x14ac:dyDescent="0.35">
      <c r="A2" s="403"/>
      <c r="B2" s="403"/>
      <c r="C2" s="403"/>
      <c r="D2" s="403"/>
      <c r="E2" s="403"/>
      <c r="F2" s="403"/>
      <c r="G2" s="354"/>
      <c r="H2" s="404"/>
      <c r="I2" s="404"/>
      <c r="J2" s="404"/>
      <c r="K2" s="404"/>
      <c r="L2" s="404"/>
      <c r="M2" s="354"/>
      <c r="N2" s="530" t="s">
        <v>374</v>
      </c>
      <c r="O2" s="530"/>
      <c r="P2" s="530"/>
      <c r="Q2" s="530"/>
      <c r="R2" s="530"/>
      <c r="S2" s="530"/>
      <c r="T2" s="530"/>
      <c r="U2" s="530"/>
      <c r="V2" s="530"/>
      <c r="W2" s="530"/>
      <c r="X2" s="530"/>
      <c r="Y2" s="530"/>
      <c r="Z2" s="530"/>
      <c r="AA2" s="530"/>
      <c r="AB2" s="354"/>
      <c r="AC2" s="354"/>
    </row>
    <row r="3" spans="1:29" ht="33.75" customHeight="1" x14ac:dyDescent="0.35">
      <c r="A3" s="355"/>
      <c r="B3" s="532" t="s">
        <v>194</v>
      </c>
      <c r="C3" s="533"/>
      <c r="D3" s="533"/>
      <c r="E3" s="533"/>
      <c r="F3" s="534"/>
      <c r="G3" s="354"/>
      <c r="H3" s="535" t="s">
        <v>230</v>
      </c>
      <c r="I3" s="536"/>
      <c r="J3" s="536"/>
      <c r="K3" s="536"/>
      <c r="L3" s="537"/>
      <c r="M3" s="354"/>
      <c r="N3" s="538" t="s">
        <v>375</v>
      </c>
      <c r="O3" s="527" t="s">
        <v>376</v>
      </c>
      <c r="P3" s="527"/>
      <c r="Q3" s="527" t="s">
        <v>377</v>
      </c>
      <c r="R3" s="527"/>
      <c r="S3" s="527" t="s">
        <v>378</v>
      </c>
      <c r="T3" s="527"/>
      <c r="U3" s="527" t="s">
        <v>379</v>
      </c>
      <c r="V3" s="527"/>
      <c r="W3" s="405" t="s">
        <v>380</v>
      </c>
      <c r="X3" s="520" t="s">
        <v>381</v>
      </c>
      <c r="Y3" s="520" t="s">
        <v>382</v>
      </c>
      <c r="Z3" s="520" t="s">
        <v>383</v>
      </c>
      <c r="AA3" s="541" t="s">
        <v>384</v>
      </c>
      <c r="AB3" s="354"/>
      <c r="AC3" s="354"/>
    </row>
    <row r="4" spans="1:29" s="358" customFormat="1" ht="5.25" customHeight="1" x14ac:dyDescent="0.35">
      <c r="A4" s="355"/>
      <c r="B4" s="354"/>
      <c r="C4" s="354"/>
      <c r="D4" s="354"/>
      <c r="E4" s="357"/>
      <c r="F4" s="354"/>
      <c r="G4" s="354"/>
      <c r="H4" s="354"/>
      <c r="I4" s="354"/>
      <c r="J4" s="354"/>
      <c r="K4" s="354"/>
      <c r="L4" s="354"/>
      <c r="M4" s="354"/>
      <c r="N4" s="539"/>
      <c r="O4" s="523" t="s">
        <v>385</v>
      </c>
      <c r="P4" s="523" t="s">
        <v>386</v>
      </c>
      <c r="Q4" s="523" t="s">
        <v>385</v>
      </c>
      <c r="R4" s="523" t="s">
        <v>386</v>
      </c>
      <c r="S4" s="523" t="s">
        <v>385</v>
      </c>
      <c r="T4" s="523" t="s">
        <v>386</v>
      </c>
      <c r="U4" s="523" t="s">
        <v>385</v>
      </c>
      <c r="V4" s="523" t="s">
        <v>386</v>
      </c>
      <c r="W4" s="525" t="s">
        <v>387</v>
      </c>
      <c r="X4" s="521"/>
      <c r="Y4" s="521"/>
      <c r="Z4" s="521"/>
      <c r="AA4" s="542"/>
      <c r="AB4" s="354"/>
      <c r="AC4" s="354"/>
    </row>
    <row r="5" spans="1:29" s="358" customFormat="1" ht="26.25" customHeight="1" x14ac:dyDescent="0.4">
      <c r="A5" s="355"/>
      <c r="B5" s="381" t="s">
        <v>195</v>
      </c>
      <c r="C5" s="356"/>
      <c r="D5" s="379" t="s">
        <v>197</v>
      </c>
      <c r="E5" s="357"/>
      <c r="F5" s="379" t="s">
        <v>196</v>
      </c>
      <c r="G5" s="354"/>
      <c r="H5" s="406" t="s">
        <v>195</v>
      </c>
      <c r="I5" s="356"/>
      <c r="J5" s="407" t="s">
        <v>197</v>
      </c>
      <c r="K5" s="357"/>
      <c r="L5" s="407" t="s">
        <v>196</v>
      </c>
      <c r="M5" s="354"/>
      <c r="N5" s="540"/>
      <c r="O5" s="524"/>
      <c r="P5" s="524"/>
      <c r="Q5" s="524"/>
      <c r="R5" s="524"/>
      <c r="S5" s="524"/>
      <c r="T5" s="524"/>
      <c r="U5" s="524"/>
      <c r="V5" s="524"/>
      <c r="W5" s="526"/>
      <c r="X5" s="522"/>
      <c r="Y5" s="522"/>
      <c r="Z5" s="522"/>
      <c r="AA5" s="543"/>
      <c r="AB5" s="354"/>
      <c r="AC5" s="354"/>
    </row>
    <row r="6" spans="1:29" s="358" customFormat="1" ht="22.5" customHeight="1" x14ac:dyDescent="0.35">
      <c r="A6" s="355"/>
      <c r="B6" s="408" t="s">
        <v>187</v>
      </c>
      <c r="C6" s="354"/>
      <c r="D6" s="396" t="s">
        <v>188</v>
      </c>
      <c r="E6" s="390"/>
      <c r="F6" s="396" t="s">
        <v>188</v>
      </c>
      <c r="G6" s="354"/>
      <c r="H6" s="409" t="s">
        <v>187</v>
      </c>
      <c r="I6" s="354"/>
      <c r="J6" s="410" t="s">
        <v>188</v>
      </c>
      <c r="K6" s="360"/>
      <c r="L6" s="410" t="s">
        <v>188</v>
      </c>
      <c r="M6" s="354"/>
      <c r="N6" s="411" t="s">
        <v>388</v>
      </c>
      <c r="O6" s="412"/>
      <c r="P6" s="412"/>
      <c r="Q6" s="413" t="s">
        <v>389</v>
      </c>
      <c r="R6" s="412"/>
      <c r="S6" s="412"/>
      <c r="T6" s="412"/>
      <c r="U6" s="413" t="s">
        <v>390</v>
      </c>
      <c r="V6" s="412"/>
      <c r="W6" s="412"/>
      <c r="X6" s="414" t="s">
        <v>391</v>
      </c>
      <c r="Y6" s="445" t="s">
        <v>392</v>
      </c>
      <c r="Z6" s="446" t="s">
        <v>393</v>
      </c>
      <c r="AA6" s="415" t="s">
        <v>394</v>
      </c>
      <c r="AB6" s="354"/>
      <c r="AC6" s="354"/>
    </row>
    <row r="7" spans="1:29" s="358" customFormat="1" ht="22.5" customHeight="1" x14ac:dyDescent="0.35">
      <c r="A7" s="355"/>
      <c r="B7" s="408" t="s">
        <v>112</v>
      </c>
      <c r="C7" s="354"/>
      <c r="D7" s="396" t="s">
        <v>188</v>
      </c>
      <c r="E7" s="390"/>
      <c r="F7" s="396" t="s">
        <v>188</v>
      </c>
      <c r="G7" s="354"/>
      <c r="H7" s="359" t="s">
        <v>223</v>
      </c>
      <c r="I7" s="354"/>
      <c r="J7" s="396" t="s">
        <v>188</v>
      </c>
      <c r="K7" s="360"/>
      <c r="L7" s="396" t="s">
        <v>188</v>
      </c>
      <c r="M7" s="354"/>
      <c r="N7" s="416" t="s">
        <v>395</v>
      </c>
      <c r="O7" s="417"/>
      <c r="P7" s="417"/>
      <c r="Q7" s="418" t="s">
        <v>389</v>
      </c>
      <c r="R7" s="417"/>
      <c r="S7" s="417"/>
      <c r="T7" s="417"/>
      <c r="U7" s="417"/>
      <c r="V7" s="418" t="s">
        <v>405</v>
      </c>
      <c r="W7" s="417"/>
      <c r="X7" s="419" t="s">
        <v>391</v>
      </c>
      <c r="Y7" s="447" t="s">
        <v>398</v>
      </c>
      <c r="Z7" s="448" t="s">
        <v>393</v>
      </c>
      <c r="AA7" s="420" t="s">
        <v>399</v>
      </c>
      <c r="AB7" s="354"/>
      <c r="AC7" s="354"/>
    </row>
    <row r="8" spans="1:29" s="358" customFormat="1" ht="22.5" customHeight="1" x14ac:dyDescent="0.35">
      <c r="A8" s="355"/>
      <c r="B8" s="408" t="s">
        <v>178</v>
      </c>
      <c r="C8" s="354"/>
      <c r="D8" s="396" t="s">
        <v>188</v>
      </c>
      <c r="E8" s="390"/>
      <c r="F8" s="396" t="s">
        <v>234</v>
      </c>
      <c r="G8" s="354"/>
      <c r="H8" s="359" t="s">
        <v>455</v>
      </c>
      <c r="I8" s="354"/>
      <c r="J8" s="396" t="s">
        <v>188</v>
      </c>
      <c r="K8" s="360"/>
      <c r="L8" s="396" t="s">
        <v>234</v>
      </c>
      <c r="M8" s="354"/>
      <c r="N8" s="411" t="s">
        <v>396</v>
      </c>
      <c r="O8" s="412"/>
      <c r="P8" s="412"/>
      <c r="Q8" s="412"/>
      <c r="R8" s="413" t="s">
        <v>390</v>
      </c>
      <c r="S8" s="412"/>
      <c r="T8" s="412"/>
      <c r="U8" s="413" t="s">
        <v>390</v>
      </c>
      <c r="V8" s="412"/>
      <c r="W8" s="412"/>
      <c r="X8" s="414" t="s">
        <v>391</v>
      </c>
      <c r="Y8" s="445" t="s">
        <v>398</v>
      </c>
      <c r="Z8" s="446" t="s">
        <v>393</v>
      </c>
      <c r="AA8" s="415" t="s">
        <v>399</v>
      </c>
      <c r="AB8" s="354"/>
      <c r="AC8" s="354"/>
    </row>
    <row r="9" spans="1:29" s="358" customFormat="1" ht="22.5" customHeight="1" x14ac:dyDescent="0.35">
      <c r="A9" s="355"/>
      <c r="B9" s="408" t="s">
        <v>189</v>
      </c>
      <c r="C9" s="354"/>
      <c r="D9" s="396" t="s">
        <v>188</v>
      </c>
      <c r="E9" s="390"/>
      <c r="F9" s="396" t="s">
        <v>234</v>
      </c>
      <c r="G9" s="354"/>
      <c r="H9" s="359" t="s">
        <v>224</v>
      </c>
      <c r="I9" s="354"/>
      <c r="J9" s="396" t="s">
        <v>188</v>
      </c>
      <c r="K9" s="360"/>
      <c r="L9" s="396" t="s">
        <v>234</v>
      </c>
      <c r="M9" s="354"/>
      <c r="N9" s="416" t="s">
        <v>397</v>
      </c>
      <c r="O9" s="417"/>
      <c r="P9" s="417"/>
      <c r="Q9" s="417"/>
      <c r="R9" s="418" t="s">
        <v>390</v>
      </c>
      <c r="S9" s="417"/>
      <c r="T9" s="417"/>
      <c r="U9" s="417"/>
      <c r="V9" s="418" t="s">
        <v>405</v>
      </c>
      <c r="W9" s="417"/>
      <c r="X9" s="419" t="s">
        <v>391</v>
      </c>
      <c r="Y9" s="447" t="s">
        <v>406</v>
      </c>
      <c r="Z9" s="448" t="s">
        <v>393</v>
      </c>
      <c r="AA9" s="420" t="s">
        <v>407</v>
      </c>
      <c r="AB9" s="354"/>
      <c r="AC9" s="354"/>
    </row>
    <row r="10" spans="1:29" s="358" customFormat="1" ht="22.5" customHeight="1" x14ac:dyDescent="0.35">
      <c r="A10" s="355"/>
      <c r="B10" s="408" t="s">
        <v>165</v>
      </c>
      <c r="C10" s="354"/>
      <c r="D10" s="396" t="s">
        <v>188</v>
      </c>
      <c r="E10" s="390"/>
      <c r="F10" s="396" t="s">
        <v>234</v>
      </c>
      <c r="G10" s="354"/>
      <c r="H10" s="359" t="s">
        <v>456</v>
      </c>
      <c r="I10" s="354"/>
      <c r="J10" s="396" t="s">
        <v>188</v>
      </c>
      <c r="K10" s="360"/>
      <c r="L10" s="396" t="s">
        <v>234</v>
      </c>
      <c r="M10" s="354"/>
      <c r="N10" s="411" t="s">
        <v>400</v>
      </c>
      <c r="O10" s="412"/>
      <c r="P10" s="412"/>
      <c r="Q10" s="412"/>
      <c r="R10" s="412"/>
      <c r="S10" s="413" t="s">
        <v>389</v>
      </c>
      <c r="T10" s="412"/>
      <c r="U10" s="413" t="s">
        <v>390</v>
      </c>
      <c r="V10" s="412"/>
      <c r="W10" s="412"/>
      <c r="X10" s="414" t="s">
        <v>391</v>
      </c>
      <c r="Y10" s="445" t="s">
        <v>392</v>
      </c>
      <c r="Z10" s="446" t="s">
        <v>393</v>
      </c>
      <c r="AA10" s="415" t="s">
        <v>394</v>
      </c>
      <c r="AB10" s="354"/>
      <c r="AC10" s="354"/>
    </row>
    <row r="11" spans="1:29" s="358" customFormat="1" ht="22.5" customHeight="1" x14ac:dyDescent="0.35">
      <c r="A11" s="355"/>
      <c r="B11" s="408" t="s">
        <v>190</v>
      </c>
      <c r="C11" s="354"/>
      <c r="D11" s="396" t="s">
        <v>188</v>
      </c>
      <c r="E11" s="390"/>
      <c r="F11" s="396" t="s">
        <v>188</v>
      </c>
      <c r="G11" s="354"/>
      <c r="H11" s="359" t="s">
        <v>225</v>
      </c>
      <c r="I11" s="354"/>
      <c r="J11" s="396" t="s">
        <v>188</v>
      </c>
      <c r="K11" s="360"/>
      <c r="L11" s="396" t="s">
        <v>188</v>
      </c>
      <c r="M11" s="354"/>
      <c r="N11" s="416" t="s">
        <v>401</v>
      </c>
      <c r="O11" s="417"/>
      <c r="P11" s="417"/>
      <c r="Q11" s="417"/>
      <c r="R11" s="417"/>
      <c r="S11" s="418" t="s">
        <v>389</v>
      </c>
      <c r="T11" s="417"/>
      <c r="U11" s="417"/>
      <c r="V11" s="418" t="s">
        <v>405</v>
      </c>
      <c r="W11" s="417"/>
      <c r="X11" s="419" t="s">
        <v>391</v>
      </c>
      <c r="Y11" s="447" t="s">
        <v>398</v>
      </c>
      <c r="Z11" s="448" t="s">
        <v>393</v>
      </c>
      <c r="AA11" s="420" t="s">
        <v>399</v>
      </c>
      <c r="AB11" s="354"/>
      <c r="AC11" s="354"/>
    </row>
    <row r="12" spans="1:29" s="358" customFormat="1" ht="22.5" customHeight="1" x14ac:dyDescent="0.35">
      <c r="A12" s="355"/>
      <c r="B12" s="408" t="s">
        <v>18</v>
      </c>
      <c r="C12" s="354"/>
      <c r="D12" s="396" t="s">
        <v>188</v>
      </c>
      <c r="E12" s="390"/>
      <c r="F12" s="396" t="s">
        <v>188</v>
      </c>
      <c r="G12" s="354"/>
      <c r="H12" s="359" t="s">
        <v>457</v>
      </c>
      <c r="I12" s="354"/>
      <c r="J12" s="396" t="s">
        <v>188</v>
      </c>
      <c r="K12" s="360"/>
      <c r="L12" s="396" t="s">
        <v>188</v>
      </c>
      <c r="M12" s="354"/>
      <c r="N12" s="411" t="s">
        <v>402</v>
      </c>
      <c r="O12" s="412"/>
      <c r="P12" s="412"/>
      <c r="Q12" s="412"/>
      <c r="R12" s="412"/>
      <c r="S12" s="412"/>
      <c r="T12" s="413" t="s">
        <v>390</v>
      </c>
      <c r="U12" s="413" t="s">
        <v>390</v>
      </c>
      <c r="V12" s="412"/>
      <c r="W12" s="412"/>
      <c r="X12" s="414" t="s">
        <v>391</v>
      </c>
      <c r="Y12" s="445" t="s">
        <v>398</v>
      </c>
      <c r="Z12" s="446" t="s">
        <v>393</v>
      </c>
      <c r="AA12" s="415" t="s">
        <v>399</v>
      </c>
      <c r="AB12" s="354"/>
      <c r="AC12" s="354"/>
    </row>
    <row r="13" spans="1:29" s="358" customFormat="1" ht="22.5" customHeight="1" x14ac:dyDescent="0.35">
      <c r="A13" s="355"/>
      <c r="B13" s="408" t="s">
        <v>19</v>
      </c>
      <c r="C13" s="354"/>
      <c r="D13" s="396" t="s">
        <v>188</v>
      </c>
      <c r="E13" s="390"/>
      <c r="F13" s="396" t="s">
        <v>188</v>
      </c>
      <c r="G13" s="354"/>
      <c r="H13" s="359" t="s">
        <v>458</v>
      </c>
      <c r="I13" s="354"/>
      <c r="J13" s="396" t="s">
        <v>188</v>
      </c>
      <c r="K13" s="360"/>
      <c r="L13" s="396" t="s">
        <v>188</v>
      </c>
      <c r="M13" s="354"/>
      <c r="N13" s="416" t="s">
        <v>403</v>
      </c>
      <c r="O13" s="417"/>
      <c r="P13" s="417"/>
      <c r="Q13" s="417"/>
      <c r="R13" s="417"/>
      <c r="S13" s="417"/>
      <c r="T13" s="418" t="s">
        <v>390</v>
      </c>
      <c r="U13" s="417"/>
      <c r="V13" s="418" t="s">
        <v>405</v>
      </c>
      <c r="W13" s="417"/>
      <c r="X13" s="419" t="s">
        <v>391</v>
      </c>
      <c r="Y13" s="447" t="s">
        <v>406</v>
      </c>
      <c r="Z13" s="448" t="s">
        <v>393</v>
      </c>
      <c r="AA13" s="420" t="s">
        <v>407</v>
      </c>
      <c r="AB13" s="354"/>
      <c r="AC13" s="354"/>
    </row>
    <row r="14" spans="1:29" s="358" customFormat="1" ht="22.5" customHeight="1" x14ac:dyDescent="0.35">
      <c r="A14" s="355"/>
      <c r="B14" s="408" t="s">
        <v>191</v>
      </c>
      <c r="C14" s="354"/>
      <c r="D14" s="396" t="s">
        <v>188</v>
      </c>
      <c r="E14" s="390"/>
      <c r="F14" s="396" t="s">
        <v>188</v>
      </c>
      <c r="G14" s="354"/>
      <c r="H14" s="359" t="s">
        <v>468</v>
      </c>
      <c r="I14" s="354"/>
      <c r="J14" s="396" t="s">
        <v>188</v>
      </c>
      <c r="K14" s="360"/>
      <c r="L14" s="396" t="s">
        <v>234</v>
      </c>
      <c r="M14" s="354"/>
      <c r="N14" s="411" t="s">
        <v>404</v>
      </c>
      <c r="O14" s="412"/>
      <c r="P14" s="412"/>
      <c r="Q14" s="412"/>
      <c r="R14" s="412"/>
      <c r="S14" s="412"/>
      <c r="T14" s="412"/>
      <c r="U14" s="413" t="s">
        <v>390</v>
      </c>
      <c r="V14" s="412"/>
      <c r="W14" s="413" t="s">
        <v>405</v>
      </c>
      <c r="X14" s="414" t="s">
        <v>391</v>
      </c>
      <c r="Y14" s="445" t="s">
        <v>406</v>
      </c>
      <c r="Z14" s="446" t="s">
        <v>393</v>
      </c>
      <c r="AA14" s="415" t="s">
        <v>407</v>
      </c>
      <c r="AB14" s="354"/>
      <c r="AC14" s="354"/>
    </row>
    <row r="15" spans="1:29" s="358" customFormat="1" ht="22.5" customHeight="1" x14ac:dyDescent="0.35">
      <c r="A15" s="355"/>
      <c r="B15" s="408" t="s">
        <v>408</v>
      </c>
      <c r="C15" s="354"/>
      <c r="D15" s="396" t="s">
        <v>234</v>
      </c>
      <c r="E15" s="390"/>
      <c r="F15" s="396" t="s">
        <v>234</v>
      </c>
      <c r="G15" s="354"/>
      <c r="H15" s="359" t="s">
        <v>459</v>
      </c>
      <c r="I15" s="354"/>
      <c r="J15" s="396" t="s">
        <v>188</v>
      </c>
      <c r="K15" s="360"/>
      <c r="L15" s="396" t="s">
        <v>234</v>
      </c>
      <c r="M15" s="354"/>
      <c r="N15" s="416" t="s">
        <v>409</v>
      </c>
      <c r="O15" s="417"/>
      <c r="P15" s="417"/>
      <c r="Q15" s="417"/>
      <c r="R15" s="417"/>
      <c r="S15" s="417"/>
      <c r="T15" s="417"/>
      <c r="U15" s="417"/>
      <c r="V15" s="418" t="s">
        <v>405</v>
      </c>
      <c r="W15" s="418" t="s">
        <v>405</v>
      </c>
      <c r="X15" s="419" t="s">
        <v>391</v>
      </c>
      <c r="Y15" s="447" t="s">
        <v>438</v>
      </c>
      <c r="Z15" s="448" t="s">
        <v>393</v>
      </c>
      <c r="AA15" s="420" t="s">
        <v>439</v>
      </c>
      <c r="AB15" s="354"/>
      <c r="AC15" s="354"/>
    </row>
    <row r="16" spans="1:29" s="358" customFormat="1" ht="22.5" customHeight="1" x14ac:dyDescent="0.35">
      <c r="A16" s="355"/>
      <c r="B16" s="408" t="s">
        <v>28</v>
      </c>
      <c r="C16" s="354"/>
      <c r="D16" s="396" t="s">
        <v>188</v>
      </c>
      <c r="E16" s="390"/>
      <c r="F16" s="396" t="s">
        <v>188</v>
      </c>
      <c r="G16" s="354"/>
      <c r="H16" s="359" t="s">
        <v>460</v>
      </c>
      <c r="I16" s="354"/>
      <c r="J16" s="396" t="s">
        <v>188</v>
      </c>
      <c r="K16" s="360"/>
      <c r="L16" s="396" t="s">
        <v>188</v>
      </c>
      <c r="M16" s="354"/>
      <c r="N16" s="411" t="s">
        <v>410</v>
      </c>
      <c r="O16" s="413" t="s">
        <v>389</v>
      </c>
      <c r="P16" s="412"/>
      <c r="Q16" s="413" t="s">
        <v>389</v>
      </c>
      <c r="R16" s="412"/>
      <c r="S16" s="413" t="s">
        <v>389</v>
      </c>
      <c r="T16" s="412"/>
      <c r="U16" s="412"/>
      <c r="V16" s="412"/>
      <c r="W16" s="412"/>
      <c r="X16" s="414" t="s">
        <v>391</v>
      </c>
      <c r="Y16" s="445" t="s">
        <v>411</v>
      </c>
      <c r="Z16" s="446" t="s">
        <v>412</v>
      </c>
      <c r="AA16" s="415" t="s">
        <v>413</v>
      </c>
      <c r="AB16" s="354"/>
      <c r="AC16" s="354"/>
    </row>
    <row r="17" spans="1:29" s="358" customFormat="1" ht="22.5" customHeight="1" x14ac:dyDescent="0.35">
      <c r="A17" s="355"/>
      <c r="B17" s="408" t="s">
        <v>26</v>
      </c>
      <c r="C17" s="354"/>
      <c r="D17" s="396" t="s">
        <v>188</v>
      </c>
      <c r="E17" s="390"/>
      <c r="F17" s="396" t="s">
        <v>188</v>
      </c>
      <c r="G17" s="354"/>
      <c r="H17" s="359" t="s">
        <v>461</v>
      </c>
      <c r="I17" s="354"/>
      <c r="J17" s="396" t="s">
        <v>188</v>
      </c>
      <c r="K17" s="360"/>
      <c r="L17" s="396" t="s">
        <v>234</v>
      </c>
      <c r="M17" s="354"/>
      <c r="N17" s="421" t="s">
        <v>414</v>
      </c>
      <c r="O17" s="422"/>
      <c r="P17" s="423" t="s">
        <v>390</v>
      </c>
      <c r="Q17" s="422"/>
      <c r="R17" s="423" t="s">
        <v>390</v>
      </c>
      <c r="S17" s="422"/>
      <c r="T17" s="423" t="s">
        <v>390</v>
      </c>
      <c r="U17" s="422"/>
      <c r="V17" s="422"/>
      <c r="W17" s="422"/>
      <c r="X17" s="424" t="s">
        <v>391</v>
      </c>
      <c r="Y17" s="449" t="s">
        <v>440</v>
      </c>
      <c r="Z17" s="450" t="s">
        <v>412</v>
      </c>
      <c r="AA17" s="425" t="s">
        <v>441</v>
      </c>
      <c r="AB17" s="354"/>
      <c r="AC17" s="354"/>
    </row>
    <row r="18" spans="1:29" s="358" customFormat="1" ht="22.5" customHeight="1" x14ac:dyDescent="0.35">
      <c r="A18" s="355"/>
      <c r="B18" s="408" t="s">
        <v>27</v>
      </c>
      <c r="C18" s="354"/>
      <c r="D18" s="396" t="s">
        <v>188</v>
      </c>
      <c r="E18" s="390"/>
      <c r="F18" s="396" t="s">
        <v>188</v>
      </c>
      <c r="G18" s="354"/>
      <c r="H18" s="359" t="s">
        <v>462</v>
      </c>
      <c r="I18" s="354"/>
      <c r="J18" s="396" t="s">
        <v>188</v>
      </c>
      <c r="K18" s="360"/>
      <c r="L18" s="396" t="s">
        <v>234</v>
      </c>
      <c r="M18" s="354"/>
      <c r="N18" s="354"/>
      <c r="O18" s="354"/>
      <c r="P18" s="354"/>
      <c r="Q18" s="354"/>
      <c r="R18" s="354"/>
      <c r="S18" s="354"/>
      <c r="T18" s="354"/>
      <c r="U18" s="354"/>
      <c r="V18" s="354"/>
      <c r="W18" s="354"/>
      <c r="X18" s="354"/>
      <c r="Y18" s="354"/>
      <c r="Z18" s="354"/>
      <c r="AA18" s="354"/>
      <c r="AB18" s="354"/>
      <c r="AC18" s="354"/>
    </row>
    <row r="19" spans="1:29" s="358" customFormat="1" ht="22.5" customHeight="1" x14ac:dyDescent="0.35">
      <c r="A19" s="355"/>
      <c r="B19" s="408" t="s">
        <v>91</v>
      </c>
      <c r="C19" s="354"/>
      <c r="D19" s="396" t="s">
        <v>188</v>
      </c>
      <c r="E19" s="390"/>
      <c r="F19" s="396" t="s">
        <v>234</v>
      </c>
      <c r="G19" s="354"/>
      <c r="H19" s="359" t="s">
        <v>463</v>
      </c>
      <c r="I19" s="354"/>
      <c r="J19" s="396" t="s">
        <v>188</v>
      </c>
      <c r="K19" s="360"/>
      <c r="L19" s="396" t="s">
        <v>234</v>
      </c>
      <c r="M19" s="354"/>
      <c r="N19" s="354"/>
      <c r="O19" s="354"/>
      <c r="P19" s="354"/>
      <c r="Q19" s="354"/>
      <c r="R19" s="354"/>
      <c r="S19" s="354"/>
      <c r="T19" s="354"/>
      <c r="U19" s="354"/>
      <c r="V19" s="354"/>
      <c r="W19" s="354"/>
      <c r="X19" s="354"/>
      <c r="Y19" s="354"/>
      <c r="Z19" s="354"/>
      <c r="AA19" s="354"/>
      <c r="AB19" s="354"/>
      <c r="AC19" s="354"/>
    </row>
    <row r="20" spans="1:29" s="358" customFormat="1" ht="22.5" customHeight="1" x14ac:dyDescent="0.35">
      <c r="A20" s="355"/>
      <c r="B20" s="408" t="s">
        <v>192</v>
      </c>
      <c r="C20" s="354"/>
      <c r="D20" s="396" t="s">
        <v>188</v>
      </c>
      <c r="E20" s="390"/>
      <c r="F20" s="396" t="s">
        <v>234</v>
      </c>
      <c r="G20" s="354"/>
      <c r="H20" s="359" t="s">
        <v>464</v>
      </c>
      <c r="I20" s="354"/>
      <c r="J20" s="396" t="s">
        <v>188</v>
      </c>
      <c r="K20" s="360"/>
      <c r="L20" s="396" t="s">
        <v>234</v>
      </c>
      <c r="M20" s="354"/>
      <c r="N20" s="354"/>
      <c r="O20" s="354"/>
      <c r="P20" s="354"/>
      <c r="Q20" s="354"/>
      <c r="R20" s="354"/>
      <c r="S20" s="354"/>
      <c r="T20" s="354"/>
      <c r="U20" s="354"/>
      <c r="V20" s="354"/>
      <c r="W20" s="354"/>
      <c r="X20" s="354"/>
      <c r="Y20" s="354"/>
      <c r="Z20" s="354"/>
      <c r="AA20" s="354"/>
      <c r="AB20" s="354"/>
      <c r="AC20" s="354"/>
    </row>
    <row r="21" spans="1:29" s="358" customFormat="1" ht="22.5" customHeight="1" x14ac:dyDescent="0.35">
      <c r="A21" s="355"/>
      <c r="B21" s="408" t="s">
        <v>52</v>
      </c>
      <c r="C21" s="354"/>
      <c r="D21" s="396" t="s">
        <v>188</v>
      </c>
      <c r="E21" s="390"/>
      <c r="F21" s="396" t="s">
        <v>234</v>
      </c>
      <c r="G21" s="354"/>
      <c r="H21" s="359" t="s">
        <v>227</v>
      </c>
      <c r="I21" s="354"/>
      <c r="J21" s="396" t="s">
        <v>188</v>
      </c>
      <c r="K21" s="360"/>
      <c r="L21" s="396" t="s">
        <v>234</v>
      </c>
      <c r="M21" s="354"/>
      <c r="N21" s="354"/>
      <c r="O21" s="354"/>
      <c r="P21" s="354"/>
      <c r="Q21" s="354"/>
      <c r="R21" s="354"/>
      <c r="S21" s="354"/>
      <c r="T21" s="354"/>
      <c r="U21" s="354"/>
      <c r="V21" s="354"/>
      <c r="W21" s="354"/>
      <c r="X21" s="354"/>
      <c r="Y21" s="354"/>
      <c r="Z21" s="354"/>
      <c r="AA21" s="354"/>
      <c r="AB21" s="354"/>
      <c r="AC21" s="354"/>
    </row>
    <row r="22" spans="1:29" s="358" customFormat="1" ht="22.5" customHeight="1" x14ac:dyDescent="0.35">
      <c r="A22" s="355"/>
      <c r="B22" s="408" t="s">
        <v>198</v>
      </c>
      <c r="C22" s="354"/>
      <c r="D22" s="396" t="s">
        <v>188</v>
      </c>
      <c r="E22" s="390"/>
      <c r="F22" s="396" t="s">
        <v>234</v>
      </c>
      <c r="G22" s="354"/>
      <c r="H22" s="359" t="s">
        <v>226</v>
      </c>
      <c r="I22" s="354"/>
      <c r="J22" s="396" t="s">
        <v>188</v>
      </c>
      <c r="K22" s="360"/>
      <c r="L22" s="396" t="s">
        <v>234</v>
      </c>
      <c r="M22" s="354"/>
      <c r="N22" s="354"/>
      <c r="O22" s="354"/>
      <c r="P22" s="354"/>
      <c r="Q22" s="354"/>
      <c r="R22" s="354"/>
      <c r="S22" s="354"/>
      <c r="T22" s="354"/>
      <c r="U22" s="354"/>
      <c r="V22" s="354"/>
      <c r="W22" s="354"/>
      <c r="X22" s="354"/>
      <c r="Y22" s="354"/>
      <c r="Z22" s="354"/>
      <c r="AA22" s="354"/>
      <c r="AB22" s="354"/>
      <c r="AC22" s="354"/>
    </row>
    <row r="23" spans="1:29" s="358" customFormat="1" ht="22.5" customHeight="1" x14ac:dyDescent="0.35">
      <c r="A23" s="355"/>
      <c r="B23" s="408" t="s">
        <v>12</v>
      </c>
      <c r="C23" s="354"/>
      <c r="D23" s="396" t="s">
        <v>188</v>
      </c>
      <c r="E23" s="390"/>
      <c r="F23" s="396" t="s">
        <v>234</v>
      </c>
      <c r="G23" s="354"/>
      <c r="H23" s="359" t="s">
        <v>465</v>
      </c>
      <c r="I23" s="354"/>
      <c r="J23" s="396" t="s">
        <v>188</v>
      </c>
      <c r="K23" s="360"/>
      <c r="L23" s="396" t="s">
        <v>234</v>
      </c>
      <c r="M23" s="354"/>
      <c r="N23" s="354"/>
      <c r="O23" s="354"/>
      <c r="P23" s="354"/>
      <c r="Q23" s="354"/>
      <c r="R23" s="354"/>
      <c r="S23" s="354"/>
      <c r="T23" s="354"/>
      <c r="U23" s="354"/>
      <c r="V23" s="354"/>
      <c r="W23" s="354"/>
      <c r="X23" s="354"/>
      <c r="Y23" s="354"/>
      <c r="Z23" s="354"/>
      <c r="AA23" s="354"/>
      <c r="AB23" s="354"/>
      <c r="AC23" s="354"/>
    </row>
    <row r="24" spans="1:29" s="358" customFormat="1" ht="22.5" customHeight="1" x14ac:dyDescent="0.35">
      <c r="A24" s="355"/>
      <c r="B24" s="408" t="s">
        <v>13</v>
      </c>
      <c r="C24" s="354"/>
      <c r="D24" s="396" t="s">
        <v>188</v>
      </c>
      <c r="E24" s="390"/>
      <c r="F24" s="396" t="s">
        <v>234</v>
      </c>
      <c r="G24" s="354"/>
      <c r="H24" s="359" t="s">
        <v>466</v>
      </c>
      <c r="I24" s="354"/>
      <c r="J24" s="396" t="s">
        <v>188</v>
      </c>
      <c r="K24" s="360"/>
      <c r="L24" s="396" t="s">
        <v>234</v>
      </c>
      <c r="M24" s="354"/>
      <c r="N24" s="354"/>
      <c r="O24" s="354"/>
      <c r="P24" s="354"/>
      <c r="Q24" s="354"/>
      <c r="R24" s="354"/>
      <c r="S24" s="354"/>
      <c r="T24" s="354"/>
      <c r="U24" s="354"/>
      <c r="V24" s="354"/>
      <c r="W24" s="354"/>
      <c r="X24" s="354"/>
      <c r="Y24" s="354"/>
      <c r="Z24" s="354"/>
      <c r="AA24" s="354"/>
      <c r="AB24" s="354"/>
      <c r="AC24" s="354"/>
    </row>
    <row r="25" spans="1:29" s="358" customFormat="1" ht="22.5" customHeight="1" x14ac:dyDescent="0.35">
      <c r="A25" s="355"/>
      <c r="B25" s="408" t="s">
        <v>193</v>
      </c>
      <c r="C25" s="354"/>
      <c r="D25" s="396" t="s">
        <v>188</v>
      </c>
      <c r="E25" s="390"/>
      <c r="F25" s="396" t="s">
        <v>234</v>
      </c>
      <c r="G25" s="354"/>
      <c r="H25" s="359"/>
      <c r="I25" s="354"/>
      <c r="J25" s="361"/>
      <c r="K25" s="360"/>
      <c r="L25" s="397"/>
      <c r="M25" s="354"/>
      <c r="N25" s="354"/>
      <c r="O25" s="354"/>
      <c r="P25" s="354"/>
      <c r="Q25" s="354"/>
      <c r="R25" s="354"/>
      <c r="S25" s="354"/>
      <c r="T25" s="354"/>
      <c r="U25" s="354"/>
      <c r="V25" s="354"/>
      <c r="W25" s="354"/>
      <c r="X25" s="354"/>
      <c r="Y25" s="354"/>
      <c r="Z25" s="354"/>
      <c r="AA25" s="354"/>
      <c r="AB25" s="354"/>
      <c r="AC25" s="354"/>
    </row>
    <row r="26" spans="1:29" s="358" customFormat="1" ht="7.5" customHeight="1" x14ac:dyDescent="0.35">
      <c r="A26" s="355"/>
      <c r="B26" s="354"/>
      <c r="C26" s="354"/>
      <c r="D26" s="354"/>
      <c r="E26" s="354"/>
      <c r="F26" s="354"/>
      <c r="G26" s="354"/>
      <c r="H26" s="354"/>
      <c r="I26" s="354"/>
      <c r="J26" s="354"/>
      <c r="K26" s="354"/>
      <c r="L26" s="354"/>
      <c r="M26" s="354"/>
      <c r="N26" s="354"/>
      <c r="O26" s="354"/>
      <c r="P26" s="354"/>
      <c r="Q26" s="354"/>
      <c r="R26" s="354"/>
      <c r="S26" s="354"/>
      <c r="T26" s="354"/>
      <c r="U26" s="354"/>
      <c r="V26" s="354"/>
      <c r="W26" s="354"/>
      <c r="X26" s="354"/>
      <c r="Y26" s="354"/>
      <c r="Z26" s="354"/>
      <c r="AA26" s="354"/>
      <c r="AB26" s="354"/>
      <c r="AC26" s="354"/>
    </row>
    <row r="27" spans="1:29" ht="26.25" customHeight="1" x14ac:dyDescent="0.35">
      <c r="A27" s="355"/>
      <c r="B27" s="380" t="s">
        <v>467</v>
      </c>
      <c r="C27" s="362"/>
      <c r="D27" s="379" t="s">
        <v>197</v>
      </c>
      <c r="E27" s="357"/>
      <c r="F27" s="379" t="s">
        <v>196</v>
      </c>
      <c r="G27" s="354"/>
      <c r="H27" s="407" t="s">
        <v>467</v>
      </c>
      <c r="I27" s="362"/>
      <c r="J27" s="407" t="s">
        <v>197</v>
      </c>
      <c r="K27" s="357"/>
      <c r="L27" s="407" t="s">
        <v>196</v>
      </c>
      <c r="M27" s="354"/>
      <c r="N27" s="354"/>
      <c r="O27" s="354"/>
      <c r="P27" s="354"/>
      <c r="Q27" s="354"/>
      <c r="R27" s="354"/>
      <c r="S27" s="354"/>
      <c r="T27" s="354"/>
      <c r="U27" s="354"/>
      <c r="V27" s="354"/>
      <c r="W27" s="354"/>
      <c r="X27" s="354"/>
      <c r="Y27" s="354"/>
      <c r="Z27" s="354"/>
      <c r="AA27" s="354"/>
      <c r="AB27" s="354"/>
      <c r="AC27" s="354"/>
    </row>
    <row r="28" spans="1:29" ht="22.5" customHeight="1" x14ac:dyDescent="0.35">
      <c r="A28" s="355"/>
      <c r="B28" s="359" t="s">
        <v>207</v>
      </c>
      <c r="C28" s="354"/>
      <c r="D28" s="363" t="s">
        <v>188</v>
      </c>
      <c r="E28" s="360"/>
      <c r="F28" s="363" t="s">
        <v>188</v>
      </c>
      <c r="G28" s="354"/>
      <c r="H28" s="409" t="s">
        <v>207</v>
      </c>
      <c r="I28" s="354"/>
      <c r="J28" s="426" t="s">
        <v>188</v>
      </c>
      <c r="K28" s="360"/>
      <c r="L28" s="426" t="s">
        <v>188</v>
      </c>
      <c r="M28" s="354"/>
      <c r="N28" s="354"/>
      <c r="O28" s="354"/>
      <c r="P28" s="354"/>
      <c r="Q28" s="354"/>
      <c r="R28" s="354"/>
      <c r="S28" s="354"/>
      <c r="T28" s="354"/>
      <c r="U28" s="354"/>
      <c r="V28" s="354"/>
      <c r="W28" s="354"/>
      <c r="X28" s="354"/>
      <c r="Y28" s="354"/>
      <c r="Z28" s="354"/>
      <c r="AA28" s="354"/>
      <c r="AB28" s="354"/>
      <c r="AC28" s="354"/>
    </row>
    <row r="29" spans="1:29" ht="22.5" customHeight="1" x14ac:dyDescent="0.35">
      <c r="A29" s="355"/>
      <c r="B29" s="359" t="s">
        <v>208</v>
      </c>
      <c r="C29" s="354">
        <v>5</v>
      </c>
      <c r="D29" s="363" t="s">
        <v>188</v>
      </c>
      <c r="E29" s="360"/>
      <c r="F29" s="363" t="s">
        <v>188</v>
      </c>
      <c r="G29" s="354"/>
      <c r="H29" s="359" t="s">
        <v>208</v>
      </c>
      <c r="I29" s="354">
        <v>5</v>
      </c>
      <c r="J29" s="363" t="s">
        <v>188</v>
      </c>
      <c r="K29" s="360"/>
      <c r="L29" s="363" t="s">
        <v>188</v>
      </c>
      <c r="M29" s="354"/>
      <c r="N29" s="354"/>
      <c r="O29" s="354"/>
      <c r="P29" s="354"/>
      <c r="Q29" s="354"/>
      <c r="R29" s="354"/>
      <c r="S29" s="354"/>
      <c r="T29" s="354"/>
      <c r="U29" s="354"/>
      <c r="V29" s="354"/>
      <c r="W29" s="354"/>
      <c r="X29" s="354"/>
      <c r="Y29" s="354"/>
      <c r="Z29" s="354"/>
      <c r="AA29" s="354"/>
      <c r="AB29" s="354"/>
      <c r="AC29" s="354"/>
    </row>
    <row r="30" spans="1:29" ht="22.5" customHeight="1" x14ac:dyDescent="0.35">
      <c r="A30" s="355"/>
      <c r="B30" s="359" t="s">
        <v>209</v>
      </c>
      <c r="C30" s="354"/>
      <c r="D30" s="363" t="s">
        <v>188</v>
      </c>
      <c r="E30" s="360"/>
      <c r="F30" s="363" t="s">
        <v>188</v>
      </c>
      <c r="G30" s="354"/>
      <c r="H30" s="359" t="s">
        <v>209</v>
      </c>
      <c r="I30" s="354"/>
      <c r="J30" s="363" t="s">
        <v>188</v>
      </c>
      <c r="K30" s="360"/>
      <c r="L30" s="363" t="s">
        <v>188</v>
      </c>
      <c r="M30" s="354"/>
      <c r="N30" s="354"/>
      <c r="O30" s="354"/>
      <c r="P30" s="354"/>
      <c r="Q30" s="354"/>
      <c r="R30" s="354"/>
      <c r="S30" s="354"/>
      <c r="T30" s="354"/>
      <c r="U30" s="354"/>
      <c r="V30" s="354"/>
      <c r="W30" s="354"/>
      <c r="X30" s="354"/>
      <c r="Y30" s="354"/>
      <c r="Z30" s="354"/>
      <c r="AA30" s="354"/>
      <c r="AB30" s="354"/>
      <c r="AC30" s="354"/>
    </row>
    <row r="31" spans="1:29" ht="22.5" customHeight="1" x14ac:dyDescent="0.35">
      <c r="A31" s="355"/>
      <c r="B31" s="359" t="s">
        <v>210</v>
      </c>
      <c r="C31" s="354"/>
      <c r="D31" s="363" t="s">
        <v>188</v>
      </c>
      <c r="E31" s="360"/>
      <c r="F31" s="363" t="s">
        <v>188</v>
      </c>
      <c r="G31" s="354"/>
      <c r="H31" s="359" t="s">
        <v>210</v>
      </c>
      <c r="I31" s="354"/>
      <c r="J31" s="363" t="s">
        <v>188</v>
      </c>
      <c r="K31" s="360"/>
      <c r="L31" s="363" t="s">
        <v>188</v>
      </c>
      <c r="M31" s="354"/>
      <c r="N31" s="354"/>
      <c r="O31" s="354"/>
      <c r="P31" s="354"/>
      <c r="Q31" s="354"/>
      <c r="R31" s="354"/>
      <c r="S31" s="354"/>
      <c r="T31" s="354"/>
      <c r="U31" s="354"/>
      <c r="V31" s="354"/>
      <c r="W31" s="354"/>
      <c r="X31" s="354"/>
      <c r="Y31" s="354"/>
      <c r="Z31" s="354"/>
      <c r="AA31" s="354"/>
      <c r="AB31" s="354"/>
      <c r="AC31" s="354"/>
    </row>
    <row r="32" spans="1:29" ht="22.5" customHeight="1" x14ac:dyDescent="0.35">
      <c r="A32" s="355"/>
      <c r="B32" s="359" t="s">
        <v>211</v>
      </c>
      <c r="C32" s="354"/>
      <c r="D32" s="363" t="s">
        <v>188</v>
      </c>
      <c r="E32" s="360"/>
      <c r="F32" s="363" t="s">
        <v>188</v>
      </c>
      <c r="G32" s="354"/>
      <c r="H32" s="359" t="s">
        <v>211</v>
      </c>
      <c r="I32" s="354"/>
      <c r="J32" s="363" t="s">
        <v>188</v>
      </c>
      <c r="K32" s="360"/>
      <c r="L32" s="363" t="s">
        <v>188</v>
      </c>
      <c r="M32" s="354"/>
      <c r="N32" s="354"/>
      <c r="O32" s="354"/>
      <c r="P32" s="354"/>
      <c r="Q32" s="354"/>
      <c r="R32" s="354"/>
      <c r="S32" s="354"/>
      <c r="T32" s="354"/>
      <c r="U32" s="354"/>
      <c r="V32" s="354"/>
      <c r="W32" s="354"/>
      <c r="X32" s="354"/>
      <c r="Y32" s="354"/>
      <c r="Z32" s="354"/>
      <c r="AA32" s="354"/>
      <c r="AB32" s="354"/>
      <c r="AC32" s="354"/>
    </row>
    <row r="33" spans="1:29" ht="22.5" customHeight="1" x14ac:dyDescent="0.35">
      <c r="A33" s="355"/>
      <c r="B33" s="359" t="s">
        <v>212</v>
      </c>
      <c r="C33" s="354"/>
      <c r="D33" s="363" t="s">
        <v>188</v>
      </c>
      <c r="E33" s="360"/>
      <c r="F33" s="363" t="s">
        <v>188</v>
      </c>
      <c r="G33" s="354"/>
      <c r="H33" s="359" t="s">
        <v>212</v>
      </c>
      <c r="I33" s="354"/>
      <c r="J33" s="363" t="s">
        <v>188</v>
      </c>
      <c r="K33" s="360"/>
      <c r="L33" s="363" t="s">
        <v>188</v>
      </c>
      <c r="M33" s="354"/>
      <c r="N33" s="354"/>
      <c r="O33" s="354"/>
      <c r="P33" s="354"/>
      <c r="Q33" s="354"/>
      <c r="R33" s="354"/>
      <c r="S33" s="354"/>
      <c r="T33" s="354"/>
      <c r="U33" s="354"/>
      <c r="V33" s="354"/>
      <c r="W33" s="354"/>
      <c r="X33" s="354"/>
      <c r="Y33" s="354"/>
      <c r="Z33" s="354"/>
      <c r="AA33" s="354"/>
      <c r="AB33" s="354"/>
      <c r="AC33" s="354"/>
    </row>
    <row r="34" spans="1:29" ht="22.5" customHeight="1" x14ac:dyDescent="0.35">
      <c r="A34" s="355"/>
      <c r="B34" s="359" t="s">
        <v>213</v>
      </c>
      <c r="C34" s="354"/>
      <c r="D34" s="363" t="s">
        <v>188</v>
      </c>
      <c r="E34" s="360"/>
      <c r="F34" s="363" t="s">
        <v>188</v>
      </c>
      <c r="G34" s="354"/>
      <c r="H34" s="359" t="s">
        <v>213</v>
      </c>
      <c r="I34" s="354"/>
      <c r="J34" s="363" t="s">
        <v>188</v>
      </c>
      <c r="K34" s="360"/>
      <c r="L34" s="363" t="s">
        <v>188</v>
      </c>
      <c r="M34" s="354"/>
      <c r="N34" s="354"/>
      <c r="O34" s="354"/>
      <c r="P34" s="354"/>
      <c r="Q34" s="354"/>
      <c r="R34" s="354"/>
      <c r="S34" s="354"/>
      <c r="T34" s="354"/>
      <c r="U34" s="354"/>
      <c r="V34" s="354"/>
      <c r="W34" s="354"/>
      <c r="X34" s="354"/>
      <c r="Y34" s="354"/>
      <c r="Z34" s="354"/>
      <c r="AA34" s="354"/>
      <c r="AB34" s="354"/>
      <c r="AC34" s="354"/>
    </row>
    <row r="35" spans="1:29" ht="22.5" customHeight="1" x14ac:dyDescent="0.35">
      <c r="A35" s="355"/>
      <c r="B35" s="359" t="s">
        <v>214</v>
      </c>
      <c r="C35" s="354"/>
      <c r="D35" s="363" t="s">
        <v>188</v>
      </c>
      <c r="E35" s="360"/>
      <c r="F35" s="363" t="s">
        <v>188</v>
      </c>
      <c r="G35" s="354"/>
      <c r="H35" s="359" t="s">
        <v>214</v>
      </c>
      <c r="I35" s="354"/>
      <c r="J35" s="363" t="s">
        <v>188</v>
      </c>
      <c r="K35" s="360"/>
      <c r="L35" s="363" t="s">
        <v>188</v>
      </c>
      <c r="M35" s="354"/>
      <c r="N35" s="354"/>
      <c r="O35" s="354"/>
      <c r="P35" s="354"/>
      <c r="Q35" s="354"/>
      <c r="R35" s="354"/>
      <c r="S35" s="354"/>
      <c r="T35" s="354"/>
      <c r="U35" s="354"/>
      <c r="V35" s="354"/>
      <c r="W35" s="354"/>
      <c r="X35" s="354"/>
      <c r="Y35" s="354"/>
      <c r="Z35" s="354"/>
      <c r="AA35" s="354"/>
      <c r="AB35" s="354"/>
      <c r="AC35" s="354"/>
    </row>
    <row r="36" spans="1:29" ht="22.5" customHeight="1" x14ac:dyDescent="0.35">
      <c r="A36" s="355"/>
      <c r="B36" s="359" t="s">
        <v>215</v>
      </c>
      <c r="C36" s="354"/>
      <c r="D36" s="363" t="s">
        <v>188</v>
      </c>
      <c r="E36" s="360"/>
      <c r="F36" s="363" t="s">
        <v>188</v>
      </c>
      <c r="G36" s="354"/>
      <c r="H36" s="359" t="s">
        <v>215</v>
      </c>
      <c r="I36" s="354"/>
      <c r="J36" s="363" t="s">
        <v>188</v>
      </c>
      <c r="K36" s="360"/>
      <c r="L36" s="363" t="s">
        <v>188</v>
      </c>
      <c r="M36" s="354"/>
      <c r="N36" s="354"/>
      <c r="O36" s="354"/>
      <c r="P36" s="354"/>
      <c r="Q36" s="354"/>
      <c r="R36" s="354"/>
      <c r="S36" s="354"/>
      <c r="T36" s="354"/>
      <c r="U36" s="354"/>
      <c r="V36" s="354"/>
      <c r="W36" s="354"/>
      <c r="X36" s="354"/>
      <c r="Y36" s="354"/>
      <c r="Z36" s="354"/>
      <c r="AA36" s="354"/>
      <c r="AB36" s="354"/>
      <c r="AC36" s="354"/>
    </row>
    <row r="37" spans="1:29" ht="22.5" customHeight="1" x14ac:dyDescent="0.35">
      <c r="A37" s="355"/>
      <c r="B37" s="359" t="s">
        <v>216</v>
      </c>
      <c r="C37" s="354"/>
      <c r="D37" s="363" t="s">
        <v>188</v>
      </c>
      <c r="E37" s="360"/>
      <c r="F37" s="363" t="s">
        <v>188</v>
      </c>
      <c r="G37" s="354"/>
      <c r="H37" s="359" t="s">
        <v>216</v>
      </c>
      <c r="I37" s="354"/>
      <c r="J37" s="363" t="s">
        <v>188</v>
      </c>
      <c r="K37" s="360"/>
      <c r="L37" s="363" t="s">
        <v>188</v>
      </c>
      <c r="M37" s="354"/>
      <c r="N37" s="354"/>
      <c r="O37" s="354"/>
      <c r="P37" s="354"/>
      <c r="Q37" s="354"/>
      <c r="R37" s="354"/>
      <c r="S37" s="354"/>
      <c r="T37" s="354"/>
      <c r="U37" s="354"/>
      <c r="V37" s="354"/>
      <c r="W37" s="354"/>
      <c r="X37" s="354"/>
      <c r="Y37" s="354"/>
      <c r="Z37" s="354"/>
      <c r="AA37" s="354"/>
      <c r="AB37" s="354"/>
      <c r="AC37" s="354"/>
    </row>
    <row r="38" spans="1:29" ht="22.5" customHeight="1" x14ac:dyDescent="0.35">
      <c r="A38" s="355"/>
      <c r="B38" s="359" t="s">
        <v>217</v>
      </c>
      <c r="C38" s="354"/>
      <c r="D38" s="363" t="s">
        <v>188</v>
      </c>
      <c r="E38" s="360"/>
      <c r="F38" s="363" t="s">
        <v>188</v>
      </c>
      <c r="G38" s="354"/>
      <c r="H38" s="359" t="s">
        <v>217</v>
      </c>
      <c r="I38" s="354"/>
      <c r="J38" s="363" t="s">
        <v>188</v>
      </c>
      <c r="K38" s="360"/>
      <c r="L38" s="363" t="s">
        <v>188</v>
      </c>
      <c r="M38" s="354"/>
      <c r="N38" s="354"/>
      <c r="O38" s="354"/>
      <c r="P38" s="354"/>
      <c r="Q38" s="354"/>
      <c r="R38" s="354"/>
      <c r="S38" s="354"/>
      <c r="T38" s="354"/>
      <c r="U38" s="354"/>
      <c r="V38" s="354"/>
      <c r="W38" s="354"/>
      <c r="X38" s="354"/>
      <c r="Y38" s="354"/>
      <c r="Z38" s="354"/>
      <c r="AA38" s="354"/>
      <c r="AB38" s="354"/>
      <c r="AC38" s="354"/>
    </row>
    <row r="39" spans="1:29" ht="22.5" customHeight="1" x14ac:dyDescent="0.35">
      <c r="A39" s="355"/>
      <c r="B39" s="359" t="s">
        <v>218</v>
      </c>
      <c r="C39" s="354"/>
      <c r="D39" s="363" t="s">
        <v>188</v>
      </c>
      <c r="E39" s="360"/>
      <c r="F39" s="363" t="s">
        <v>188</v>
      </c>
      <c r="G39" s="354"/>
      <c r="H39" s="359" t="s">
        <v>218</v>
      </c>
      <c r="I39" s="354"/>
      <c r="J39" s="363" t="s">
        <v>188</v>
      </c>
      <c r="K39" s="360"/>
      <c r="L39" s="363" t="s">
        <v>188</v>
      </c>
      <c r="M39" s="354"/>
      <c r="N39" s="354"/>
      <c r="O39" s="354"/>
      <c r="P39" s="354"/>
      <c r="Q39" s="354"/>
      <c r="R39" s="354"/>
      <c r="S39" s="354"/>
      <c r="T39" s="354"/>
      <c r="U39" s="354"/>
      <c r="V39" s="354"/>
      <c r="W39" s="354"/>
      <c r="X39" s="354"/>
      <c r="Y39" s="354"/>
      <c r="Z39" s="354"/>
      <c r="AA39" s="354"/>
      <c r="AB39" s="354"/>
      <c r="AC39" s="354"/>
    </row>
    <row r="40" spans="1:29" ht="22.5" customHeight="1" x14ac:dyDescent="0.35">
      <c r="A40" s="355"/>
      <c r="B40" s="359" t="s">
        <v>219</v>
      </c>
      <c r="C40" s="354"/>
      <c r="D40" s="363" t="s">
        <v>188</v>
      </c>
      <c r="E40" s="360"/>
      <c r="F40" s="363" t="s">
        <v>188</v>
      </c>
      <c r="G40" s="354"/>
      <c r="H40" s="359" t="s">
        <v>219</v>
      </c>
      <c r="I40" s="354"/>
      <c r="J40" s="363" t="s">
        <v>188</v>
      </c>
      <c r="K40" s="360"/>
      <c r="L40" s="363" t="s">
        <v>188</v>
      </c>
      <c r="M40" s="354"/>
      <c r="N40" s="354"/>
      <c r="O40" s="354"/>
      <c r="P40" s="354"/>
      <c r="Q40" s="354"/>
      <c r="R40" s="354"/>
      <c r="S40" s="354"/>
      <c r="T40" s="354"/>
      <c r="U40" s="354"/>
      <c r="V40" s="354"/>
      <c r="W40" s="354"/>
      <c r="X40" s="354"/>
      <c r="Y40" s="354"/>
      <c r="Z40" s="354"/>
      <c r="AA40" s="354"/>
      <c r="AB40" s="354"/>
      <c r="AC40" s="354"/>
    </row>
    <row r="41" spans="1:29" ht="22.5" customHeight="1" x14ac:dyDescent="0.35">
      <c r="A41" s="355"/>
      <c r="B41" s="359" t="s">
        <v>220</v>
      </c>
      <c r="C41" s="354"/>
      <c r="D41" s="363" t="s">
        <v>188</v>
      </c>
      <c r="E41" s="360"/>
      <c r="F41" s="363" t="s">
        <v>188</v>
      </c>
      <c r="G41" s="354"/>
      <c r="H41" s="359" t="s">
        <v>220</v>
      </c>
      <c r="I41" s="354"/>
      <c r="J41" s="363" t="s">
        <v>188</v>
      </c>
      <c r="K41" s="360"/>
      <c r="L41" s="363" t="s">
        <v>188</v>
      </c>
      <c r="M41" s="354"/>
      <c r="N41" s="354"/>
      <c r="O41" s="354"/>
      <c r="P41" s="354"/>
      <c r="Q41" s="354"/>
      <c r="R41" s="354"/>
      <c r="S41" s="354"/>
      <c r="T41" s="354"/>
      <c r="U41" s="354"/>
      <c r="V41" s="354"/>
      <c r="W41" s="354"/>
      <c r="X41" s="354"/>
      <c r="Y41" s="354"/>
      <c r="Z41" s="354"/>
      <c r="AA41" s="354"/>
      <c r="AB41" s="354"/>
      <c r="AC41" s="354"/>
    </row>
    <row r="42" spans="1:29" ht="22.5" customHeight="1" x14ac:dyDescent="0.35">
      <c r="A42" s="355"/>
      <c r="B42" s="359" t="s">
        <v>221</v>
      </c>
      <c r="C42" s="354"/>
      <c r="D42" s="363" t="s">
        <v>188</v>
      </c>
      <c r="E42" s="360"/>
      <c r="F42" s="363" t="s">
        <v>188</v>
      </c>
      <c r="G42" s="354"/>
      <c r="H42" s="359" t="s">
        <v>221</v>
      </c>
      <c r="I42" s="354"/>
      <c r="J42" s="363" t="s">
        <v>188</v>
      </c>
      <c r="K42" s="360"/>
      <c r="L42" s="363" t="s">
        <v>188</v>
      </c>
      <c r="M42" s="354"/>
      <c r="N42" s="354"/>
      <c r="O42" s="354"/>
      <c r="P42" s="354"/>
      <c r="Q42" s="354"/>
      <c r="R42" s="354"/>
      <c r="S42" s="354"/>
      <c r="T42" s="354"/>
      <c r="U42" s="354"/>
      <c r="V42" s="354"/>
      <c r="W42" s="354"/>
      <c r="X42" s="354"/>
      <c r="Y42" s="354"/>
      <c r="Z42" s="354"/>
      <c r="AA42" s="354"/>
      <c r="AB42" s="354"/>
      <c r="AC42" s="354"/>
    </row>
    <row r="43" spans="1:29" ht="22.5" customHeight="1" x14ac:dyDescent="0.35">
      <c r="A43" s="355"/>
      <c r="B43" s="359" t="s">
        <v>222</v>
      </c>
      <c r="C43" s="354"/>
      <c r="D43" s="363" t="s">
        <v>188</v>
      </c>
      <c r="E43" s="360"/>
      <c r="F43" s="363" t="s">
        <v>188</v>
      </c>
      <c r="G43" s="354"/>
      <c r="H43" s="359" t="s">
        <v>222</v>
      </c>
      <c r="I43" s="354"/>
      <c r="J43" s="363" t="s">
        <v>188</v>
      </c>
      <c r="K43" s="360"/>
      <c r="L43" s="363" t="s">
        <v>188</v>
      </c>
      <c r="M43" s="354"/>
      <c r="N43" s="354"/>
      <c r="O43" s="354"/>
      <c r="P43" s="354"/>
      <c r="Q43" s="354"/>
      <c r="R43" s="354"/>
      <c r="S43" s="354"/>
      <c r="T43" s="354"/>
      <c r="U43" s="354"/>
      <c r="V43" s="354"/>
      <c r="W43" s="354"/>
      <c r="X43" s="354"/>
      <c r="Y43" s="354"/>
      <c r="Z43" s="354"/>
      <c r="AA43" s="354"/>
      <c r="AB43" s="354"/>
      <c r="AC43" s="354"/>
    </row>
    <row r="44" spans="1:29" s="358" customFormat="1" ht="7.5" customHeight="1" x14ac:dyDescent="0.35">
      <c r="A44" s="355"/>
      <c r="B44" s="354"/>
      <c r="C44" s="354"/>
      <c r="D44" s="354"/>
      <c r="E44" s="354"/>
      <c r="F44" s="354"/>
      <c r="G44" s="354"/>
      <c r="H44" s="354"/>
      <c r="I44" s="354"/>
      <c r="J44" s="354"/>
      <c r="K44" s="354"/>
      <c r="L44" s="354"/>
      <c r="M44" s="354"/>
      <c r="N44" s="354"/>
      <c r="O44" s="354"/>
      <c r="P44" s="354"/>
      <c r="Q44" s="354"/>
      <c r="R44" s="354"/>
      <c r="S44" s="354"/>
      <c r="T44" s="354"/>
      <c r="U44" s="354"/>
      <c r="V44" s="354"/>
      <c r="W44" s="354"/>
      <c r="X44" s="354"/>
      <c r="Y44" s="354"/>
      <c r="Z44" s="354"/>
      <c r="AA44" s="354"/>
      <c r="AB44" s="354"/>
      <c r="AC44" s="354"/>
    </row>
    <row r="45" spans="1:29" s="358" customFormat="1" ht="26.25" customHeight="1" x14ac:dyDescent="0.4">
      <c r="A45" s="355"/>
      <c r="B45" s="381" t="s">
        <v>236</v>
      </c>
      <c r="C45" s="356"/>
      <c r="D45" s="379" t="s">
        <v>197</v>
      </c>
      <c r="E45" s="357"/>
      <c r="F45" s="379" t="s">
        <v>196</v>
      </c>
      <c r="G45" s="354"/>
      <c r="H45" s="406" t="s">
        <v>236</v>
      </c>
      <c r="I45" s="356"/>
      <c r="J45" s="407" t="s">
        <v>197</v>
      </c>
      <c r="K45" s="357"/>
      <c r="L45" s="407" t="s">
        <v>196</v>
      </c>
      <c r="M45" s="354"/>
      <c r="N45" s="354"/>
      <c r="O45" s="354"/>
      <c r="P45" s="354"/>
      <c r="Q45" s="354"/>
      <c r="R45" s="354"/>
      <c r="S45" s="354"/>
      <c r="T45" s="354"/>
      <c r="U45" s="354"/>
      <c r="V45" s="354"/>
      <c r="W45" s="354"/>
      <c r="X45" s="354"/>
      <c r="Y45" s="354"/>
      <c r="Z45" s="354"/>
      <c r="AA45" s="354"/>
      <c r="AB45" s="354"/>
      <c r="AC45" s="354"/>
    </row>
    <row r="46" spans="1:29" s="358" customFormat="1" ht="3.75" customHeight="1" x14ac:dyDescent="0.35">
      <c r="A46" s="355"/>
      <c r="B46" s="354"/>
      <c r="C46" s="354"/>
      <c r="D46" s="354"/>
      <c r="E46" s="357"/>
      <c r="F46" s="354"/>
      <c r="G46" s="354"/>
      <c r="H46" s="354"/>
      <c r="I46" s="354"/>
      <c r="J46" s="354"/>
      <c r="K46" s="357"/>
      <c r="L46" s="354"/>
      <c r="M46" s="354"/>
      <c r="N46" s="354"/>
      <c r="O46" s="354"/>
      <c r="P46" s="354"/>
      <c r="Q46" s="354"/>
      <c r="R46" s="354"/>
      <c r="S46" s="354"/>
      <c r="T46" s="354"/>
      <c r="U46" s="354"/>
      <c r="V46" s="354"/>
      <c r="W46" s="354"/>
      <c r="X46" s="354"/>
      <c r="Y46" s="354"/>
      <c r="Z46" s="354"/>
      <c r="AA46" s="354"/>
      <c r="AB46" s="354"/>
      <c r="AC46" s="354"/>
    </row>
    <row r="47" spans="1:29" s="384" customFormat="1" ht="26.25" customHeight="1" x14ac:dyDescent="0.35">
      <c r="A47" s="355"/>
      <c r="B47" s="451" t="s">
        <v>442</v>
      </c>
      <c r="C47" s="452"/>
      <c r="D47" s="453" t="s">
        <v>443</v>
      </c>
      <c r="E47" s="454"/>
      <c r="F47" s="453" t="s">
        <v>444</v>
      </c>
      <c r="G47" s="354"/>
      <c r="H47" s="451" t="s">
        <v>442</v>
      </c>
      <c r="I47" s="452"/>
      <c r="J47" s="453" t="s">
        <v>444</v>
      </c>
      <c r="K47" s="454"/>
      <c r="L47" s="453" t="s">
        <v>445</v>
      </c>
      <c r="M47" s="455"/>
      <c r="N47" s="455"/>
      <c r="O47" s="455"/>
      <c r="P47" s="382"/>
      <c r="Q47" s="382"/>
      <c r="R47" s="382"/>
      <c r="S47" s="382"/>
      <c r="T47" s="382"/>
      <c r="U47" s="382"/>
      <c r="V47" s="382"/>
      <c r="W47" s="382"/>
      <c r="X47" s="382"/>
      <c r="Y47" s="382"/>
      <c r="Z47" s="382"/>
      <c r="AA47" s="382"/>
      <c r="AB47" s="382"/>
      <c r="AC47" s="382"/>
    </row>
    <row r="48" spans="1:29" s="384" customFormat="1" ht="26.25" customHeight="1" x14ac:dyDescent="0.35">
      <c r="A48" s="355"/>
      <c r="B48" s="456" t="s">
        <v>446</v>
      </c>
      <c r="C48" s="382"/>
      <c r="D48" s="395" t="s">
        <v>239</v>
      </c>
      <c r="E48" s="383"/>
      <c r="F48" s="395" t="s">
        <v>240</v>
      </c>
      <c r="G48" s="354"/>
      <c r="H48" s="456" t="s">
        <v>446</v>
      </c>
      <c r="I48" s="382"/>
      <c r="J48" s="395" t="s">
        <v>240</v>
      </c>
      <c r="K48" s="383"/>
      <c r="L48" s="395" t="s">
        <v>447</v>
      </c>
      <c r="M48" s="455"/>
      <c r="N48" s="455"/>
      <c r="O48" s="455"/>
      <c r="P48" s="382"/>
      <c r="Q48" s="382"/>
      <c r="R48" s="382"/>
      <c r="S48" s="382"/>
      <c r="T48" s="382"/>
      <c r="U48" s="382"/>
      <c r="V48" s="382"/>
      <c r="W48" s="382"/>
      <c r="X48" s="382"/>
      <c r="Y48" s="382"/>
      <c r="Z48" s="382"/>
      <c r="AA48" s="382"/>
      <c r="AB48" s="382"/>
      <c r="AC48" s="382"/>
    </row>
    <row r="49" spans="1:29" s="387" customFormat="1" ht="26.25" customHeight="1" x14ac:dyDescent="0.35">
      <c r="A49" s="355"/>
      <c r="B49" s="456" t="s">
        <v>448</v>
      </c>
      <c r="C49" s="385"/>
      <c r="D49" s="395" t="s">
        <v>449</v>
      </c>
      <c r="E49" s="386"/>
      <c r="F49" s="395" t="s">
        <v>449</v>
      </c>
      <c r="G49" s="354"/>
      <c r="H49" s="456" t="s">
        <v>448</v>
      </c>
      <c r="I49" s="385"/>
      <c r="J49" s="395" t="s">
        <v>449</v>
      </c>
      <c r="K49" s="386"/>
      <c r="L49" s="395" t="s">
        <v>449</v>
      </c>
      <c r="M49" s="457"/>
      <c r="N49" s="455"/>
      <c r="O49" s="457"/>
      <c r="P49" s="385"/>
      <c r="Q49" s="385"/>
      <c r="R49" s="385"/>
      <c r="S49" s="385"/>
      <c r="T49" s="385"/>
      <c r="U49" s="385"/>
      <c r="V49" s="385"/>
      <c r="W49" s="385"/>
      <c r="X49" s="385"/>
      <c r="Y49" s="385"/>
      <c r="Z49" s="385"/>
      <c r="AA49" s="385"/>
      <c r="AB49" s="385"/>
      <c r="AC49" s="385"/>
    </row>
    <row r="50" spans="1:29" s="387" customFormat="1" ht="3.75" customHeight="1" x14ac:dyDescent="0.35">
      <c r="A50" s="355"/>
      <c r="B50" s="385"/>
      <c r="C50" s="385"/>
      <c r="D50" s="385"/>
      <c r="E50" s="385"/>
      <c r="F50" s="385"/>
      <c r="G50" s="354"/>
      <c r="H50" s="385"/>
      <c r="I50" s="385"/>
      <c r="J50" s="385"/>
      <c r="K50" s="385"/>
      <c r="L50" s="385"/>
      <c r="M50" s="457"/>
      <c r="N50" s="457"/>
      <c r="O50" s="457"/>
      <c r="P50" s="385"/>
      <c r="Q50" s="385"/>
      <c r="R50" s="385"/>
      <c r="S50" s="385"/>
      <c r="T50" s="385"/>
      <c r="U50" s="385"/>
      <c r="V50" s="385"/>
      <c r="W50" s="385"/>
      <c r="X50" s="385"/>
      <c r="Y50" s="385"/>
      <c r="Z50" s="385"/>
      <c r="AA50" s="385"/>
      <c r="AB50" s="385"/>
      <c r="AC50" s="385"/>
    </row>
    <row r="51" spans="1:29" s="389" customFormat="1" ht="30" customHeight="1" x14ac:dyDescent="0.35">
      <c r="A51" s="355"/>
      <c r="B51" s="399" t="s">
        <v>232</v>
      </c>
      <c r="C51" s="385"/>
      <c r="D51" s="391" t="s">
        <v>231</v>
      </c>
      <c r="E51" s="386"/>
      <c r="F51" s="391" t="s">
        <v>228</v>
      </c>
      <c r="G51" s="354"/>
      <c r="H51" s="406" t="s">
        <v>232</v>
      </c>
      <c r="I51" s="385"/>
      <c r="J51" s="427" t="s">
        <v>228</v>
      </c>
      <c r="K51" s="386"/>
      <c r="L51" s="427" t="s">
        <v>450</v>
      </c>
      <c r="M51" s="457"/>
      <c r="N51" s="457"/>
      <c r="O51" s="457"/>
      <c r="P51" s="388"/>
      <c r="Q51" s="388"/>
      <c r="R51" s="388"/>
      <c r="S51" s="388"/>
      <c r="T51" s="388"/>
      <c r="U51" s="388"/>
      <c r="V51" s="388"/>
      <c r="W51" s="388"/>
      <c r="X51" s="388"/>
      <c r="Y51" s="388"/>
      <c r="Z51" s="388"/>
      <c r="AA51" s="388"/>
      <c r="AB51" s="388"/>
      <c r="AC51" s="388"/>
    </row>
    <row r="52" spans="1:29" ht="52.5" customHeight="1" x14ac:dyDescent="0.35">
      <c r="A52" s="355"/>
      <c r="B52" s="355"/>
      <c r="C52" s="355"/>
      <c r="D52" s="355"/>
      <c r="E52" s="355"/>
      <c r="F52" s="355"/>
      <c r="G52" s="388"/>
      <c r="H52" s="388"/>
      <c r="I52" s="388"/>
      <c r="J52" s="388"/>
      <c r="K52" s="388"/>
      <c r="L52" s="388"/>
      <c r="M52" s="388"/>
      <c r="N52" s="388"/>
      <c r="O52" s="388"/>
      <c r="P52" s="388"/>
      <c r="Q52" s="388"/>
      <c r="R52" s="388"/>
      <c r="S52" s="388"/>
      <c r="T52" s="388"/>
      <c r="U52" s="388"/>
      <c r="V52" s="388"/>
      <c r="W52" s="388"/>
      <c r="X52" s="388"/>
      <c r="Y52" s="388"/>
      <c r="Z52" s="388"/>
      <c r="AA52" s="388"/>
      <c r="AB52" s="388"/>
      <c r="AC52" s="388"/>
    </row>
    <row r="53" spans="1:29" ht="37.5" customHeight="1" x14ac:dyDescent="0.35">
      <c r="A53" s="355"/>
      <c r="B53" s="528" t="s">
        <v>470</v>
      </c>
      <c r="C53" s="528"/>
      <c r="D53" s="528"/>
      <c r="E53" s="528"/>
      <c r="F53" s="528"/>
      <c r="G53" s="388"/>
      <c r="H53" s="529" t="s">
        <v>415</v>
      </c>
      <c r="I53" s="529"/>
      <c r="J53" s="529"/>
      <c r="K53" s="529"/>
      <c r="L53" s="529"/>
      <c r="M53" s="388"/>
      <c r="N53" s="388"/>
      <c r="O53" s="388"/>
      <c r="P53" s="388"/>
      <c r="Q53" s="388"/>
      <c r="R53" s="388"/>
      <c r="S53" s="388"/>
      <c r="T53" s="388"/>
      <c r="U53" s="388"/>
      <c r="V53" s="388"/>
      <c r="W53" s="388"/>
      <c r="X53" s="388"/>
      <c r="Y53" s="388"/>
      <c r="Z53" s="388"/>
      <c r="AA53" s="388"/>
      <c r="AB53" s="388"/>
      <c r="AC53" s="388"/>
    </row>
    <row r="54" spans="1:29" ht="18.75" customHeight="1" x14ac:dyDescent="0.35">
      <c r="A54" s="355"/>
      <c r="B54" s="355"/>
      <c r="C54" s="355"/>
      <c r="D54" s="355"/>
      <c r="E54" s="355"/>
      <c r="F54" s="355"/>
      <c r="G54" s="355"/>
      <c r="H54" s="355"/>
      <c r="I54" s="355"/>
      <c r="J54" s="355"/>
      <c r="K54" s="355"/>
      <c r="L54" s="355"/>
      <c r="M54" s="388"/>
      <c r="N54" s="388"/>
      <c r="O54" s="388"/>
      <c r="P54" s="388"/>
      <c r="Q54" s="388"/>
      <c r="R54" s="388"/>
      <c r="S54" s="388"/>
      <c r="T54" s="388"/>
      <c r="U54" s="388"/>
      <c r="V54" s="388"/>
      <c r="W54" s="388"/>
      <c r="X54" s="388"/>
      <c r="Y54" s="388"/>
      <c r="Z54" s="388"/>
      <c r="AA54" s="388"/>
      <c r="AB54" s="388"/>
      <c r="AC54" s="388"/>
    </row>
    <row r="55" spans="1:29" ht="18.75" customHeight="1" x14ac:dyDescent="0.35">
      <c r="A55" s="355"/>
      <c r="B55" s="355"/>
      <c r="C55" s="355"/>
      <c r="D55" s="355"/>
      <c r="E55" s="355"/>
      <c r="F55" s="355"/>
      <c r="G55" s="355"/>
      <c r="H55" s="355"/>
      <c r="I55" s="355"/>
      <c r="J55" s="355"/>
      <c r="K55" s="355"/>
      <c r="L55" s="355"/>
      <c r="M55" s="388"/>
      <c r="N55" s="388"/>
      <c r="O55" s="388"/>
      <c r="P55" s="388"/>
      <c r="Q55" s="388"/>
      <c r="R55" s="388"/>
      <c r="S55" s="388"/>
      <c r="T55" s="388"/>
      <c r="U55" s="388"/>
      <c r="V55" s="388"/>
      <c r="W55" s="388"/>
      <c r="X55" s="388"/>
      <c r="Y55" s="388"/>
      <c r="Z55" s="388"/>
      <c r="AA55" s="388"/>
      <c r="AB55" s="388"/>
      <c r="AC55" s="388"/>
    </row>
    <row r="56" spans="1:29" ht="18.75" customHeight="1" x14ac:dyDescent="0.35">
      <c r="A56" s="355"/>
      <c r="B56" s="355"/>
      <c r="C56" s="355"/>
      <c r="D56" s="355"/>
      <c r="E56" s="355"/>
      <c r="F56" s="355"/>
      <c r="G56" s="355"/>
      <c r="H56" s="355"/>
      <c r="I56" s="355"/>
      <c r="J56" s="355"/>
      <c r="K56" s="355"/>
      <c r="L56" s="355"/>
      <c r="M56" s="388"/>
      <c r="N56" s="388"/>
      <c r="O56" s="388"/>
      <c r="P56" s="388"/>
      <c r="Q56" s="388"/>
      <c r="R56" s="388"/>
      <c r="S56" s="388"/>
      <c r="T56" s="388"/>
      <c r="U56" s="388"/>
      <c r="V56" s="388"/>
      <c r="W56" s="388"/>
      <c r="X56" s="388"/>
      <c r="Y56" s="388"/>
      <c r="Z56" s="388"/>
      <c r="AA56" s="388"/>
      <c r="AB56" s="388"/>
      <c r="AC56" s="388"/>
    </row>
    <row r="57" spans="1:29" ht="18.75" customHeight="1" x14ac:dyDescent="0.35">
      <c r="A57" s="355"/>
      <c r="B57" s="355"/>
      <c r="C57" s="355"/>
      <c r="D57" s="355"/>
      <c r="E57" s="355"/>
      <c r="F57" s="355"/>
      <c r="G57" s="355"/>
      <c r="H57" s="355"/>
      <c r="I57" s="355"/>
      <c r="J57" s="355"/>
      <c r="K57" s="355"/>
      <c r="L57" s="355"/>
      <c r="M57" s="388"/>
      <c r="N57" s="388"/>
      <c r="O57" s="388"/>
      <c r="P57" s="388"/>
      <c r="Q57" s="388"/>
      <c r="R57" s="388"/>
      <c r="S57" s="388"/>
      <c r="T57" s="388"/>
      <c r="U57" s="388"/>
      <c r="V57" s="388"/>
      <c r="W57" s="388"/>
      <c r="X57" s="388"/>
      <c r="Y57" s="388"/>
      <c r="Z57" s="388"/>
      <c r="AA57" s="388"/>
      <c r="AB57" s="388"/>
      <c r="AC57" s="388"/>
    </row>
    <row r="58" spans="1:29" ht="22.5" customHeight="1" x14ac:dyDescent="0.35">
      <c r="A58" s="355"/>
      <c r="B58" s="515" t="s">
        <v>416</v>
      </c>
      <c r="C58" s="515"/>
      <c r="D58" s="515"/>
      <c r="E58" s="515"/>
      <c r="F58" s="515"/>
      <c r="G58" s="355"/>
      <c r="H58" s="516" t="s">
        <v>416</v>
      </c>
      <c r="I58" s="516"/>
      <c r="J58" s="516"/>
      <c r="K58" s="516"/>
      <c r="L58" s="516"/>
      <c r="M58" s="388"/>
      <c r="N58" s="388"/>
      <c r="O58" s="388"/>
      <c r="P58" s="388"/>
      <c r="Q58" s="388"/>
      <c r="R58" s="388"/>
      <c r="S58" s="388"/>
      <c r="T58" s="388"/>
      <c r="U58" s="388"/>
      <c r="V58" s="388"/>
      <c r="W58" s="388"/>
      <c r="X58" s="388"/>
      <c r="Y58" s="388"/>
      <c r="Z58" s="388"/>
      <c r="AA58" s="388"/>
      <c r="AB58" s="388"/>
      <c r="AC58" s="388"/>
    </row>
    <row r="59" spans="1:29" ht="22.5" customHeight="1" x14ac:dyDescent="0.35">
      <c r="A59" s="355"/>
      <c r="B59" s="428"/>
      <c r="C59" s="428"/>
      <c r="D59" s="428"/>
      <c r="E59" s="428"/>
      <c r="F59" s="428"/>
      <c r="G59" s="355"/>
      <c r="H59" s="517"/>
      <c r="I59" s="517"/>
      <c r="J59" s="517"/>
      <c r="K59" s="517"/>
      <c r="L59" s="517"/>
      <c r="M59" s="388"/>
      <c r="N59" s="388"/>
      <c r="O59" s="388"/>
      <c r="P59" s="388"/>
      <c r="Q59" s="388"/>
      <c r="R59" s="388"/>
      <c r="S59" s="388"/>
      <c r="T59" s="388"/>
      <c r="U59" s="388"/>
      <c r="V59" s="388"/>
      <c r="W59" s="388"/>
      <c r="X59" s="388"/>
      <c r="Y59" s="388"/>
      <c r="Z59" s="388"/>
      <c r="AA59" s="388"/>
      <c r="AB59" s="388"/>
      <c r="AC59" s="388"/>
    </row>
    <row r="60" spans="1:29" ht="22.5" customHeight="1" x14ac:dyDescent="0.35">
      <c r="A60" s="355"/>
      <c r="B60" s="531" t="s">
        <v>437</v>
      </c>
      <c r="C60" s="531"/>
      <c r="D60" s="531"/>
      <c r="E60" s="531"/>
      <c r="F60" s="531"/>
      <c r="G60" s="355"/>
      <c r="H60" s="531" t="s">
        <v>417</v>
      </c>
      <c r="I60" s="531"/>
      <c r="J60" s="531"/>
      <c r="K60" s="531"/>
      <c r="L60" s="531"/>
      <c r="M60" s="388"/>
      <c r="N60" s="388"/>
      <c r="O60" s="388"/>
      <c r="P60" s="388"/>
      <c r="Q60" s="388"/>
      <c r="R60" s="388"/>
      <c r="S60" s="388"/>
      <c r="T60" s="388"/>
      <c r="U60" s="388"/>
      <c r="V60" s="388"/>
      <c r="W60" s="388"/>
      <c r="X60" s="388"/>
      <c r="Y60" s="388"/>
      <c r="Z60" s="388"/>
      <c r="AA60" s="388"/>
      <c r="AB60" s="388"/>
      <c r="AC60" s="388"/>
    </row>
    <row r="61" spans="1:29" ht="22.5" customHeight="1" x14ac:dyDescent="0.35">
      <c r="A61" s="355"/>
      <c r="B61" s="517" t="s">
        <v>418</v>
      </c>
      <c r="C61" s="517"/>
      <c r="D61" s="517"/>
      <c r="E61" s="517"/>
      <c r="F61" s="517"/>
      <c r="G61" s="355"/>
      <c r="H61" s="517" t="s">
        <v>419</v>
      </c>
      <c r="I61" s="517"/>
      <c r="J61" s="517"/>
      <c r="K61" s="517"/>
      <c r="L61" s="517"/>
      <c r="M61" s="388"/>
      <c r="N61" s="388"/>
      <c r="O61" s="388"/>
      <c r="P61" s="388"/>
      <c r="Q61" s="388"/>
      <c r="R61" s="388"/>
      <c r="S61" s="388"/>
      <c r="T61" s="388"/>
      <c r="U61" s="388"/>
      <c r="V61" s="388"/>
      <c r="W61" s="388"/>
      <c r="X61" s="388"/>
      <c r="Y61" s="388"/>
      <c r="Z61" s="388"/>
      <c r="AA61" s="388"/>
      <c r="AB61" s="388"/>
      <c r="AC61" s="388"/>
    </row>
    <row r="62" spans="1:29" ht="22.5" customHeight="1" x14ac:dyDescent="0.35">
      <c r="A62" s="355"/>
      <c r="B62" s="517" t="s">
        <v>420</v>
      </c>
      <c r="C62" s="517"/>
      <c r="D62" s="517"/>
      <c r="E62" s="517"/>
      <c r="F62" s="517"/>
      <c r="G62" s="355"/>
      <c r="H62" s="517" t="s">
        <v>420</v>
      </c>
      <c r="I62" s="517"/>
      <c r="J62" s="517"/>
      <c r="K62" s="517"/>
      <c r="L62" s="517"/>
      <c r="M62" s="388"/>
      <c r="N62" s="388"/>
      <c r="O62" s="388"/>
      <c r="P62" s="388"/>
      <c r="Q62" s="388"/>
      <c r="R62" s="388"/>
      <c r="S62" s="388"/>
      <c r="T62" s="388"/>
      <c r="U62" s="388"/>
      <c r="V62" s="388"/>
      <c r="W62" s="388"/>
      <c r="X62" s="388"/>
      <c r="Y62" s="388"/>
      <c r="Z62" s="388"/>
      <c r="AA62" s="388"/>
      <c r="AB62" s="388"/>
      <c r="AC62" s="388"/>
    </row>
    <row r="63" spans="1:29" ht="22.5" customHeight="1" x14ac:dyDescent="0.35">
      <c r="A63" s="355"/>
      <c r="B63" s="429"/>
      <c r="C63" s="429"/>
      <c r="D63" s="429"/>
      <c r="E63" s="429"/>
      <c r="F63" s="429"/>
      <c r="G63" s="355"/>
      <c r="H63" s="429"/>
      <c r="I63" s="429"/>
      <c r="J63" s="429"/>
      <c r="K63" s="429"/>
      <c r="L63" s="429"/>
      <c r="M63" s="388"/>
      <c r="N63" s="388"/>
      <c r="O63" s="388"/>
      <c r="P63" s="388"/>
      <c r="Q63" s="388"/>
      <c r="R63" s="388"/>
      <c r="S63" s="388"/>
      <c r="T63" s="388"/>
      <c r="U63" s="388"/>
      <c r="V63" s="388"/>
      <c r="W63" s="388"/>
      <c r="X63" s="388"/>
      <c r="Y63" s="388"/>
      <c r="Z63" s="388"/>
      <c r="AA63" s="388"/>
      <c r="AB63" s="388"/>
      <c r="AC63" s="388"/>
    </row>
    <row r="64" spans="1:29" ht="22.5" customHeight="1" x14ac:dyDescent="0.35">
      <c r="A64" s="355"/>
      <c r="B64" s="517" t="s">
        <v>421</v>
      </c>
      <c r="C64" s="517"/>
      <c r="D64" s="517"/>
      <c r="E64" s="517"/>
      <c r="F64" s="517"/>
      <c r="G64" s="355"/>
      <c r="H64" s="517" t="s">
        <v>421</v>
      </c>
      <c r="I64" s="517"/>
      <c r="J64" s="517"/>
      <c r="K64" s="517"/>
      <c r="L64" s="517"/>
      <c r="M64" s="388"/>
      <c r="N64" s="388"/>
      <c r="O64" s="388"/>
      <c r="P64" s="388"/>
      <c r="Q64" s="388"/>
      <c r="R64" s="388"/>
      <c r="S64" s="388"/>
      <c r="T64" s="388"/>
      <c r="U64" s="388"/>
      <c r="V64" s="388"/>
      <c r="W64" s="388"/>
      <c r="X64" s="388"/>
      <c r="Y64" s="388"/>
      <c r="Z64" s="388"/>
      <c r="AA64" s="388"/>
      <c r="AB64" s="388"/>
      <c r="AC64" s="388"/>
    </row>
    <row r="65" spans="1:29" ht="30" customHeight="1" x14ac:dyDescent="0.35">
      <c r="A65" s="355"/>
      <c r="B65" s="519" t="s">
        <v>422</v>
      </c>
      <c r="C65" s="519"/>
      <c r="D65" s="519"/>
      <c r="E65" s="519"/>
      <c r="F65" s="519"/>
      <c r="G65" s="355"/>
      <c r="H65" s="519" t="s">
        <v>423</v>
      </c>
      <c r="I65" s="519"/>
      <c r="J65" s="519"/>
      <c r="K65" s="519"/>
      <c r="L65" s="519"/>
      <c r="M65" s="388"/>
      <c r="N65" s="388"/>
      <c r="O65" s="388"/>
      <c r="P65" s="388"/>
      <c r="Q65" s="388"/>
      <c r="R65" s="388"/>
      <c r="S65" s="388"/>
      <c r="T65" s="388"/>
      <c r="U65" s="388"/>
      <c r="V65" s="388"/>
      <c r="W65" s="388"/>
      <c r="X65" s="388"/>
      <c r="Y65" s="388"/>
      <c r="Z65" s="388"/>
      <c r="AA65" s="388"/>
      <c r="AB65" s="388"/>
      <c r="AC65" s="388"/>
    </row>
    <row r="66" spans="1:29" ht="22.5" customHeight="1" x14ac:dyDescent="0.35">
      <c r="A66" s="355"/>
      <c r="B66" s="430"/>
      <c r="C66" s="430"/>
      <c r="D66" s="430"/>
      <c r="E66" s="430"/>
      <c r="F66" s="430"/>
      <c r="G66" s="355"/>
      <c r="H66" s="517" t="s">
        <v>424</v>
      </c>
      <c r="I66" s="517"/>
      <c r="J66" s="517"/>
      <c r="K66" s="517"/>
      <c r="L66" s="517"/>
      <c r="M66" s="388"/>
      <c r="N66" s="388"/>
      <c r="O66" s="388"/>
      <c r="P66" s="388"/>
      <c r="Q66" s="388"/>
      <c r="R66" s="388"/>
      <c r="S66" s="388"/>
      <c r="T66" s="388"/>
      <c r="U66" s="388"/>
      <c r="V66" s="388"/>
      <c r="W66" s="388"/>
      <c r="X66" s="388"/>
      <c r="Y66" s="388"/>
      <c r="Z66" s="388"/>
      <c r="AA66" s="388"/>
      <c r="AB66" s="388"/>
      <c r="AC66" s="388"/>
    </row>
    <row r="67" spans="1:29" ht="22.5" customHeight="1" x14ac:dyDescent="0.35">
      <c r="A67" s="355"/>
      <c r="B67" s="430"/>
      <c r="C67" s="430"/>
      <c r="D67" s="430"/>
      <c r="E67" s="430"/>
      <c r="F67" s="430"/>
      <c r="G67" s="355"/>
      <c r="H67" s="429"/>
      <c r="I67" s="429"/>
      <c r="J67" s="429"/>
      <c r="K67" s="429"/>
      <c r="L67" s="429"/>
      <c r="M67" s="388"/>
      <c r="N67" s="388"/>
      <c r="O67" s="388"/>
      <c r="P67" s="388"/>
      <c r="Q67" s="388"/>
      <c r="R67" s="388"/>
      <c r="S67" s="388"/>
      <c r="T67" s="388"/>
      <c r="U67" s="388"/>
      <c r="V67" s="388"/>
      <c r="W67" s="388"/>
      <c r="X67" s="388"/>
      <c r="Y67" s="388"/>
      <c r="Z67" s="388"/>
      <c r="AA67" s="388"/>
      <c r="AB67" s="388"/>
      <c r="AC67" s="388"/>
    </row>
    <row r="68" spans="1:29" ht="22.5" customHeight="1" x14ac:dyDescent="0.35">
      <c r="A68" s="355"/>
      <c r="B68" s="515" t="s">
        <v>425</v>
      </c>
      <c r="C68" s="515"/>
      <c r="D68" s="515"/>
      <c r="E68" s="515"/>
      <c r="F68" s="515"/>
      <c r="G68" s="355"/>
      <c r="H68" s="516" t="s">
        <v>425</v>
      </c>
      <c r="I68" s="516"/>
      <c r="J68" s="516"/>
      <c r="K68" s="516"/>
      <c r="L68" s="516"/>
      <c r="M68" s="388"/>
      <c r="N68" s="388"/>
      <c r="O68" s="388"/>
      <c r="P68" s="388"/>
      <c r="Q68" s="388"/>
      <c r="R68" s="388"/>
      <c r="S68" s="388"/>
      <c r="T68" s="388"/>
      <c r="U68" s="388"/>
      <c r="V68" s="388"/>
      <c r="W68" s="388"/>
      <c r="X68" s="388"/>
      <c r="Y68" s="388"/>
      <c r="Z68" s="388"/>
      <c r="AA68" s="388"/>
      <c r="AB68" s="388"/>
      <c r="AC68" s="388"/>
    </row>
    <row r="69" spans="1:29" ht="22.5" customHeight="1" x14ac:dyDescent="0.35">
      <c r="A69" s="355"/>
      <c r="B69" s="431"/>
      <c r="C69" s="431"/>
      <c r="D69" s="431"/>
      <c r="E69" s="431"/>
      <c r="F69" s="431"/>
      <c r="G69" s="388"/>
      <c r="H69" s="431"/>
      <c r="I69" s="431"/>
      <c r="J69" s="431"/>
      <c r="K69" s="431"/>
      <c r="L69" s="431"/>
      <c r="M69" s="388"/>
      <c r="N69" s="388"/>
      <c r="O69" s="388"/>
      <c r="P69" s="388"/>
      <c r="Q69" s="388"/>
      <c r="R69" s="388"/>
      <c r="S69" s="388"/>
      <c r="T69" s="388"/>
      <c r="U69" s="388"/>
      <c r="V69" s="388"/>
      <c r="W69" s="388"/>
      <c r="X69" s="388"/>
      <c r="Y69" s="388"/>
      <c r="Z69" s="388"/>
      <c r="AA69" s="388"/>
      <c r="AB69" s="388"/>
      <c r="AC69" s="388"/>
    </row>
    <row r="70" spans="1:29" s="433" customFormat="1" ht="22.5" customHeight="1" x14ac:dyDescent="0.45">
      <c r="A70" s="432"/>
      <c r="B70" s="518" t="s">
        <v>426</v>
      </c>
      <c r="C70" s="518"/>
      <c r="D70" s="518"/>
      <c r="E70" s="518"/>
      <c r="F70" s="518"/>
      <c r="G70" s="388"/>
      <c r="H70" s="518" t="s">
        <v>426</v>
      </c>
      <c r="I70" s="518"/>
      <c r="J70" s="518"/>
      <c r="K70" s="518"/>
      <c r="L70" s="518"/>
      <c r="M70" s="388"/>
      <c r="N70" s="388"/>
      <c r="O70" s="388"/>
      <c r="P70" s="388"/>
      <c r="Q70" s="388"/>
      <c r="R70" s="388"/>
      <c r="S70" s="388"/>
      <c r="T70" s="388"/>
      <c r="U70" s="388"/>
      <c r="V70" s="388"/>
      <c r="W70" s="388"/>
      <c r="X70" s="388"/>
      <c r="Y70" s="388"/>
      <c r="Z70" s="388"/>
      <c r="AA70" s="388"/>
      <c r="AB70" s="388"/>
      <c r="AC70" s="388"/>
    </row>
    <row r="71" spans="1:29" s="433" customFormat="1" ht="22.5" customHeight="1" x14ac:dyDescent="0.45">
      <c r="A71" s="432"/>
      <c r="B71" s="518" t="s">
        <v>427</v>
      </c>
      <c r="C71" s="518"/>
      <c r="D71" s="518"/>
      <c r="E71" s="518"/>
      <c r="F71" s="518"/>
      <c r="G71" s="388"/>
      <c r="H71" s="518" t="s">
        <v>427</v>
      </c>
      <c r="I71" s="518"/>
      <c r="J71" s="518"/>
      <c r="K71" s="518"/>
      <c r="L71" s="518"/>
      <c r="M71" s="388"/>
      <c r="N71" s="388"/>
      <c r="O71" s="388"/>
      <c r="P71" s="388"/>
      <c r="Q71" s="388"/>
      <c r="R71" s="388"/>
      <c r="S71" s="388"/>
      <c r="T71" s="388"/>
      <c r="U71" s="388"/>
      <c r="V71" s="388"/>
      <c r="W71" s="388"/>
      <c r="X71" s="388"/>
      <c r="Y71" s="388"/>
      <c r="Z71" s="388"/>
      <c r="AA71" s="388"/>
      <c r="AB71" s="388"/>
      <c r="AC71" s="388"/>
    </row>
    <row r="72" spans="1:29" s="433" customFormat="1" ht="22.5" customHeight="1" x14ac:dyDescent="0.45">
      <c r="A72" s="432"/>
      <c r="B72" s="518" t="s">
        <v>428</v>
      </c>
      <c r="C72" s="518"/>
      <c r="D72" s="518"/>
      <c r="E72" s="518"/>
      <c r="F72" s="518"/>
      <c r="G72" s="388"/>
      <c r="H72" s="518" t="s">
        <v>428</v>
      </c>
      <c r="I72" s="518"/>
      <c r="J72" s="518"/>
      <c r="K72" s="518"/>
      <c r="L72" s="518"/>
      <c r="M72" s="388"/>
      <c r="N72" s="388"/>
      <c r="O72" s="388"/>
      <c r="P72" s="388"/>
      <c r="Q72" s="388"/>
      <c r="R72" s="388"/>
      <c r="S72" s="388"/>
      <c r="T72" s="388"/>
      <c r="U72" s="388"/>
      <c r="V72" s="388"/>
      <c r="W72" s="388"/>
      <c r="X72" s="388"/>
      <c r="Y72" s="388"/>
      <c r="Z72" s="388"/>
      <c r="AA72" s="388"/>
      <c r="AB72" s="388"/>
      <c r="AC72" s="388"/>
    </row>
    <row r="73" spans="1:29" s="433" customFormat="1" ht="22.5" customHeight="1" x14ac:dyDescent="0.45">
      <c r="A73" s="432"/>
      <c r="B73" s="518" t="s">
        <v>429</v>
      </c>
      <c r="C73" s="518"/>
      <c r="D73" s="518"/>
      <c r="E73" s="518"/>
      <c r="F73" s="518"/>
      <c r="G73" s="388"/>
      <c r="H73" s="518" t="s">
        <v>429</v>
      </c>
      <c r="I73" s="518"/>
      <c r="J73" s="518"/>
      <c r="K73" s="518"/>
      <c r="L73" s="518"/>
      <c r="M73" s="388"/>
      <c r="N73" s="388"/>
      <c r="O73" s="388"/>
      <c r="P73" s="388"/>
      <c r="Q73" s="388"/>
      <c r="R73" s="388"/>
      <c r="S73" s="388"/>
      <c r="T73" s="388"/>
      <c r="U73" s="388"/>
      <c r="V73" s="388"/>
      <c r="W73" s="388"/>
      <c r="X73" s="388"/>
      <c r="Y73" s="388"/>
      <c r="Z73" s="388"/>
      <c r="AA73" s="388"/>
      <c r="AB73" s="388"/>
      <c r="AC73" s="388"/>
    </row>
    <row r="74" spans="1:29" ht="22.5" customHeight="1" x14ac:dyDescent="0.35">
      <c r="A74" s="355"/>
      <c r="B74" s="430"/>
      <c r="C74" s="430"/>
      <c r="D74" s="430"/>
      <c r="E74" s="430"/>
      <c r="F74" s="430"/>
      <c r="G74" s="388"/>
      <c r="H74" s="430"/>
      <c r="I74" s="430"/>
      <c r="J74" s="430"/>
      <c r="K74" s="430"/>
      <c r="L74" s="430"/>
      <c r="M74" s="388"/>
      <c r="N74" s="388"/>
      <c r="O74" s="388"/>
      <c r="P74" s="388"/>
      <c r="Q74" s="388"/>
      <c r="R74" s="388"/>
      <c r="S74" s="388"/>
      <c r="T74" s="388"/>
      <c r="U74" s="388"/>
      <c r="V74" s="388"/>
      <c r="W74" s="388"/>
      <c r="X74" s="388"/>
      <c r="Y74" s="388"/>
      <c r="Z74" s="388"/>
      <c r="AA74" s="388"/>
      <c r="AB74" s="388"/>
      <c r="AC74" s="388"/>
    </row>
    <row r="75" spans="1:29" ht="22.5" customHeight="1" x14ac:dyDescent="0.45">
      <c r="A75" s="355"/>
      <c r="B75" s="434"/>
      <c r="C75" s="434"/>
      <c r="D75" s="434"/>
      <c r="E75" s="434"/>
      <c r="F75" s="434"/>
      <c r="G75" s="388"/>
      <c r="H75" s="434"/>
      <c r="I75" s="434"/>
      <c r="J75" s="434"/>
      <c r="K75" s="434"/>
      <c r="L75" s="434"/>
      <c r="M75" s="388"/>
      <c r="N75" s="388"/>
      <c r="O75" s="388"/>
      <c r="P75" s="388"/>
      <c r="Q75" s="388"/>
      <c r="R75" s="388"/>
      <c r="S75" s="388"/>
      <c r="T75" s="388"/>
      <c r="U75" s="388"/>
      <c r="V75" s="388"/>
      <c r="W75" s="388"/>
      <c r="X75" s="388"/>
      <c r="Y75" s="388"/>
      <c r="Z75" s="388"/>
      <c r="AA75" s="388"/>
      <c r="AB75" s="388"/>
      <c r="AC75" s="388"/>
    </row>
    <row r="76" spans="1:29" ht="22.5" customHeight="1" x14ac:dyDescent="0.35">
      <c r="A76" s="355"/>
      <c r="B76" s="515" t="s">
        <v>430</v>
      </c>
      <c r="C76" s="515"/>
      <c r="D76" s="515"/>
      <c r="E76" s="515"/>
      <c r="F76" s="515"/>
      <c r="G76" s="388"/>
      <c r="H76" s="516" t="s">
        <v>430</v>
      </c>
      <c r="I76" s="516"/>
      <c r="J76" s="516"/>
      <c r="K76" s="516"/>
      <c r="L76" s="516"/>
      <c r="M76" s="388"/>
      <c r="N76" s="388"/>
      <c r="O76" s="388"/>
      <c r="P76" s="388"/>
      <c r="Q76" s="388"/>
      <c r="R76" s="388"/>
      <c r="S76" s="388"/>
      <c r="T76" s="388"/>
      <c r="U76" s="388"/>
      <c r="V76" s="388"/>
      <c r="W76" s="388"/>
      <c r="X76" s="388"/>
      <c r="Y76" s="388"/>
      <c r="Z76" s="388"/>
      <c r="AA76" s="388"/>
      <c r="AB76" s="388"/>
      <c r="AC76" s="388"/>
    </row>
    <row r="77" spans="1:29" ht="22.5" customHeight="1" x14ac:dyDescent="0.35">
      <c r="A77" s="355"/>
      <c r="B77" s="517"/>
      <c r="C77" s="517"/>
      <c r="D77" s="517"/>
      <c r="E77" s="517"/>
      <c r="F77" s="517"/>
      <c r="G77" s="388"/>
      <c r="H77" s="517"/>
      <c r="I77" s="517"/>
      <c r="J77" s="517"/>
      <c r="K77" s="517"/>
      <c r="L77" s="517"/>
      <c r="M77" s="388"/>
      <c r="N77" s="388"/>
      <c r="O77" s="388"/>
      <c r="P77" s="388"/>
      <c r="Q77" s="388"/>
      <c r="R77" s="388"/>
      <c r="S77" s="388"/>
      <c r="T77" s="388"/>
      <c r="U77" s="388"/>
      <c r="V77" s="388"/>
      <c r="W77" s="388"/>
      <c r="X77" s="388"/>
      <c r="Y77" s="388"/>
      <c r="Z77" s="388"/>
      <c r="AA77" s="388"/>
      <c r="AB77" s="388"/>
      <c r="AC77" s="388"/>
    </row>
    <row r="78" spans="1:29" ht="22.5" customHeight="1" x14ac:dyDescent="0.35">
      <c r="A78" s="355"/>
      <c r="B78" s="517" t="s">
        <v>431</v>
      </c>
      <c r="C78" s="517"/>
      <c r="D78" s="517"/>
      <c r="E78" s="517"/>
      <c r="F78" s="517"/>
      <c r="G78" s="388"/>
      <c r="H78" s="517" t="s">
        <v>431</v>
      </c>
      <c r="I78" s="517"/>
      <c r="J78" s="517"/>
      <c r="K78" s="517"/>
      <c r="L78" s="517"/>
      <c r="M78" s="388"/>
      <c r="N78" s="388"/>
      <c r="O78" s="388"/>
      <c r="P78" s="388"/>
      <c r="Q78" s="388"/>
      <c r="R78" s="388"/>
      <c r="S78" s="388"/>
      <c r="T78" s="388"/>
      <c r="U78" s="388"/>
      <c r="V78" s="388"/>
      <c r="W78" s="388"/>
      <c r="X78" s="388"/>
      <c r="Y78" s="388"/>
      <c r="Z78" s="388"/>
      <c r="AA78" s="388"/>
      <c r="AB78" s="388"/>
      <c r="AC78" s="388"/>
    </row>
    <row r="79" spans="1:29" s="436" customFormat="1" ht="22.5" customHeight="1" x14ac:dyDescent="0.5">
      <c r="A79" s="435"/>
      <c r="B79" s="513" t="s">
        <v>432</v>
      </c>
      <c r="C79" s="513"/>
      <c r="D79" s="513"/>
      <c r="E79" s="513"/>
      <c r="F79" s="513"/>
      <c r="G79" s="388"/>
      <c r="H79" s="513" t="s">
        <v>432</v>
      </c>
      <c r="I79" s="513"/>
      <c r="J79" s="513"/>
      <c r="K79" s="513"/>
      <c r="L79" s="513"/>
      <c r="M79" s="388"/>
      <c r="N79" s="388"/>
      <c r="O79" s="388"/>
      <c r="P79" s="388"/>
      <c r="Q79" s="388"/>
      <c r="R79" s="388"/>
      <c r="S79" s="388"/>
      <c r="T79" s="388"/>
      <c r="U79" s="388"/>
      <c r="V79" s="388"/>
      <c r="W79" s="388"/>
      <c r="X79" s="388"/>
      <c r="Y79" s="388"/>
      <c r="Z79" s="388"/>
      <c r="AA79" s="388"/>
      <c r="AB79" s="388"/>
      <c r="AC79" s="388"/>
    </row>
    <row r="80" spans="1:29" s="436" customFormat="1" ht="22.5" customHeight="1" x14ac:dyDescent="0.5">
      <c r="A80" s="435"/>
      <c r="B80" s="514"/>
      <c r="C80" s="514"/>
      <c r="D80" s="514"/>
      <c r="E80" s="514"/>
      <c r="F80" s="514"/>
      <c r="G80" s="388"/>
      <c r="H80" s="514"/>
      <c r="I80" s="514"/>
      <c r="J80" s="514"/>
      <c r="K80" s="514"/>
      <c r="L80" s="514"/>
      <c r="M80" s="388"/>
      <c r="N80" s="388"/>
      <c r="O80" s="388"/>
      <c r="P80" s="388"/>
      <c r="Q80" s="388"/>
      <c r="R80" s="388"/>
      <c r="S80" s="388"/>
      <c r="T80" s="388"/>
      <c r="U80" s="388"/>
      <c r="V80" s="388"/>
      <c r="W80" s="388"/>
      <c r="X80" s="388"/>
      <c r="Y80" s="388"/>
      <c r="Z80" s="388"/>
      <c r="AA80" s="388"/>
      <c r="AB80" s="388"/>
      <c r="AC80" s="388"/>
    </row>
    <row r="81" spans="1:29" ht="22.5" customHeight="1" x14ac:dyDescent="0.35">
      <c r="A81" s="355"/>
      <c r="B81" s="430"/>
      <c r="C81" s="430"/>
      <c r="D81" s="430"/>
      <c r="E81" s="430"/>
      <c r="F81" s="430"/>
      <c r="G81" s="388"/>
      <c r="H81" s="430"/>
      <c r="I81" s="430"/>
      <c r="J81" s="430"/>
      <c r="K81" s="430"/>
      <c r="L81" s="430"/>
      <c r="M81" s="388"/>
      <c r="N81" s="388"/>
      <c r="O81" s="388"/>
      <c r="P81" s="388"/>
      <c r="Q81" s="388"/>
      <c r="R81" s="388"/>
      <c r="S81" s="388"/>
      <c r="T81" s="388"/>
      <c r="U81" s="388"/>
      <c r="V81" s="388"/>
      <c r="W81" s="388"/>
      <c r="X81" s="388"/>
      <c r="Y81" s="388"/>
      <c r="Z81" s="388"/>
      <c r="AA81" s="388"/>
      <c r="AB81" s="388"/>
      <c r="AC81" s="388"/>
    </row>
    <row r="82" spans="1:29" ht="22.5" customHeight="1" x14ac:dyDescent="0.45">
      <c r="A82" s="355"/>
      <c r="B82" s="434"/>
      <c r="C82" s="434"/>
      <c r="D82" s="434"/>
      <c r="E82" s="434"/>
      <c r="F82" s="434"/>
      <c r="G82" s="388"/>
      <c r="H82" s="434"/>
      <c r="I82" s="434"/>
      <c r="J82" s="434"/>
      <c r="K82" s="434"/>
      <c r="L82" s="434"/>
      <c r="M82" s="388"/>
      <c r="N82" s="388"/>
      <c r="O82" s="388"/>
      <c r="P82" s="388"/>
      <c r="Q82" s="388"/>
      <c r="R82" s="388"/>
      <c r="S82" s="388"/>
      <c r="T82" s="388"/>
      <c r="U82" s="388"/>
      <c r="V82" s="388"/>
      <c r="W82" s="388"/>
      <c r="X82" s="388"/>
      <c r="Y82" s="388"/>
      <c r="Z82" s="388"/>
      <c r="AA82" s="388"/>
      <c r="AB82" s="388"/>
      <c r="AC82" s="388"/>
    </row>
    <row r="83" spans="1:29" ht="22.5" customHeight="1" x14ac:dyDescent="0.35">
      <c r="A83" s="355"/>
      <c r="B83" s="515" t="s">
        <v>433</v>
      </c>
      <c r="C83" s="515"/>
      <c r="D83" s="515"/>
      <c r="E83" s="515"/>
      <c r="F83" s="515"/>
      <c r="G83" s="388"/>
      <c r="H83" s="516" t="s">
        <v>433</v>
      </c>
      <c r="I83" s="516"/>
      <c r="J83" s="516"/>
      <c r="K83" s="516"/>
      <c r="L83" s="516"/>
      <c r="M83" s="388"/>
      <c r="N83" s="388"/>
      <c r="O83" s="388"/>
      <c r="P83" s="388"/>
      <c r="Q83" s="388"/>
      <c r="R83" s="388"/>
      <c r="S83" s="388"/>
      <c r="T83" s="388"/>
      <c r="U83" s="388"/>
      <c r="V83" s="388"/>
      <c r="W83" s="388"/>
      <c r="X83" s="388"/>
      <c r="Y83" s="388"/>
      <c r="Z83" s="388"/>
      <c r="AA83" s="388"/>
      <c r="AB83" s="388"/>
      <c r="AC83" s="388"/>
    </row>
    <row r="84" spans="1:29" ht="22.5" customHeight="1" x14ac:dyDescent="0.35">
      <c r="A84" s="355"/>
      <c r="B84" s="429"/>
      <c r="C84" s="429"/>
      <c r="D84" s="429"/>
      <c r="E84" s="429"/>
      <c r="F84" s="429"/>
      <c r="G84" s="388"/>
      <c r="H84" s="429"/>
      <c r="I84" s="429"/>
      <c r="J84" s="429"/>
      <c r="K84" s="429"/>
      <c r="L84" s="429"/>
      <c r="M84" s="388"/>
      <c r="N84" s="388"/>
      <c r="O84" s="388"/>
      <c r="P84" s="388"/>
      <c r="Q84" s="388"/>
      <c r="R84" s="388"/>
      <c r="S84" s="388"/>
      <c r="T84" s="388"/>
      <c r="U84" s="388"/>
      <c r="V84" s="388"/>
      <c r="W84" s="388"/>
      <c r="X84" s="388"/>
      <c r="Y84" s="388"/>
      <c r="Z84" s="388"/>
      <c r="AA84" s="388"/>
      <c r="AB84" s="388"/>
      <c r="AC84" s="388"/>
    </row>
    <row r="85" spans="1:29" ht="22.5" customHeight="1" x14ac:dyDescent="0.35">
      <c r="A85" s="355"/>
      <c r="B85" s="509" t="s">
        <v>434</v>
      </c>
      <c r="C85" s="509"/>
      <c r="D85" s="509"/>
      <c r="E85" s="509"/>
      <c r="F85" s="509"/>
      <c r="G85" s="388"/>
      <c r="H85" s="509" t="s">
        <v>434</v>
      </c>
      <c r="I85" s="509"/>
      <c r="J85" s="509"/>
      <c r="K85" s="509"/>
      <c r="L85" s="509"/>
      <c r="M85" s="388"/>
      <c r="N85" s="388"/>
      <c r="O85" s="388"/>
      <c r="P85" s="388"/>
      <c r="Q85" s="388"/>
      <c r="R85" s="388"/>
      <c r="S85" s="388"/>
      <c r="T85" s="388"/>
      <c r="U85" s="388"/>
      <c r="V85" s="388"/>
      <c r="W85" s="388"/>
      <c r="X85" s="388"/>
      <c r="Y85" s="388"/>
      <c r="Z85" s="388"/>
      <c r="AA85" s="388"/>
      <c r="AB85" s="388"/>
      <c r="AC85" s="388"/>
    </row>
    <row r="86" spans="1:29" ht="22.5" customHeight="1" x14ac:dyDescent="0.35">
      <c r="A86" s="355"/>
      <c r="B86" s="509" t="s">
        <v>435</v>
      </c>
      <c r="C86" s="509"/>
      <c r="D86" s="509"/>
      <c r="E86" s="509"/>
      <c r="F86" s="509"/>
      <c r="G86" s="388"/>
      <c r="H86" s="509" t="s">
        <v>435</v>
      </c>
      <c r="I86" s="509"/>
      <c r="J86" s="509"/>
      <c r="K86" s="509"/>
      <c r="L86" s="509"/>
      <c r="M86" s="388"/>
      <c r="N86" s="388"/>
      <c r="O86" s="388"/>
      <c r="P86" s="388"/>
      <c r="Q86" s="388"/>
      <c r="R86" s="388"/>
      <c r="S86" s="388"/>
      <c r="T86" s="388"/>
      <c r="U86" s="388"/>
      <c r="V86" s="388"/>
      <c r="W86" s="388"/>
      <c r="X86" s="388"/>
      <c r="Y86" s="388"/>
      <c r="Z86" s="388"/>
      <c r="AA86" s="388"/>
      <c r="AB86" s="388"/>
      <c r="AC86" s="388"/>
    </row>
    <row r="87" spans="1:29" ht="22.5" customHeight="1" x14ac:dyDescent="0.35">
      <c r="A87" s="355"/>
      <c r="B87" s="437"/>
      <c r="C87" s="437"/>
      <c r="D87" s="437"/>
      <c r="E87" s="437"/>
      <c r="F87" s="437"/>
      <c r="G87" s="388"/>
      <c r="H87" s="437"/>
      <c r="I87" s="437"/>
      <c r="J87" s="437"/>
      <c r="K87" s="437"/>
      <c r="L87" s="437"/>
      <c r="M87" s="388"/>
      <c r="N87" s="388"/>
      <c r="O87" s="388"/>
      <c r="P87" s="388"/>
      <c r="Q87" s="388"/>
      <c r="R87" s="388"/>
      <c r="S87" s="388"/>
      <c r="T87" s="388"/>
      <c r="U87" s="388"/>
      <c r="V87" s="388"/>
      <c r="W87" s="388"/>
      <c r="X87" s="388"/>
      <c r="Y87" s="388"/>
      <c r="Z87" s="388"/>
      <c r="AA87" s="388"/>
      <c r="AB87" s="388"/>
      <c r="AC87" s="388"/>
    </row>
    <row r="88" spans="1:29" ht="75" customHeight="1" thickBot="1" x14ac:dyDescent="0.4">
      <c r="A88" s="355"/>
      <c r="B88" s="355"/>
      <c r="C88" s="355"/>
      <c r="D88" s="355"/>
      <c r="E88" s="355"/>
      <c r="F88" s="355"/>
      <c r="G88" s="388"/>
      <c r="H88" s="388"/>
      <c r="I88" s="388"/>
      <c r="J88" s="388"/>
      <c r="K88" s="388"/>
      <c r="L88" s="388"/>
      <c r="M88" s="388"/>
      <c r="N88" s="388"/>
      <c r="O88" s="388"/>
      <c r="P88" s="388"/>
      <c r="Q88" s="388"/>
      <c r="R88" s="388"/>
      <c r="S88" s="388"/>
      <c r="T88" s="388"/>
      <c r="U88" s="388"/>
      <c r="V88" s="388"/>
      <c r="W88" s="388"/>
      <c r="X88" s="388"/>
      <c r="Y88" s="388"/>
      <c r="Z88" s="388"/>
      <c r="AA88" s="388"/>
      <c r="AB88" s="388"/>
      <c r="AC88" s="388"/>
    </row>
    <row r="89" spans="1:29" ht="22.5" customHeight="1" thickBot="1" x14ac:dyDescent="0.4">
      <c r="A89" s="355"/>
      <c r="B89" s="510" t="s">
        <v>237</v>
      </c>
      <c r="C89" s="511"/>
      <c r="D89" s="511"/>
      <c r="E89" s="511"/>
      <c r="F89" s="512"/>
      <c r="G89" s="388"/>
      <c r="H89" s="388"/>
      <c r="I89" s="388"/>
      <c r="J89" s="388"/>
      <c r="K89" s="388"/>
      <c r="L89" s="388"/>
      <c r="M89" s="388"/>
      <c r="N89" s="388"/>
      <c r="O89" s="388"/>
      <c r="P89" s="388"/>
      <c r="Q89" s="388"/>
      <c r="R89" s="388"/>
      <c r="S89" s="388"/>
      <c r="T89" s="388"/>
      <c r="U89" s="388"/>
      <c r="V89" s="388"/>
      <c r="W89" s="388"/>
      <c r="X89" s="388"/>
      <c r="Y89" s="388"/>
      <c r="Z89" s="388"/>
      <c r="AA89" s="388"/>
      <c r="AB89" s="388"/>
      <c r="AC89" s="388"/>
    </row>
    <row r="90" spans="1:29" ht="22.5" customHeight="1" x14ac:dyDescent="0.35">
      <c r="A90" s="355"/>
      <c r="B90" s="438"/>
      <c r="C90" s="439"/>
      <c r="D90" s="439"/>
      <c r="E90" s="439"/>
      <c r="F90" s="440"/>
      <c r="G90" s="388"/>
      <c r="H90" s="388"/>
      <c r="I90" s="388"/>
      <c r="J90" s="388"/>
      <c r="K90" s="388"/>
      <c r="L90" s="388"/>
      <c r="M90" s="388"/>
      <c r="N90" s="388"/>
      <c r="O90" s="388"/>
      <c r="P90" s="388"/>
      <c r="Q90" s="388"/>
      <c r="R90" s="388"/>
      <c r="S90" s="388"/>
      <c r="T90" s="388"/>
      <c r="U90" s="388"/>
      <c r="V90" s="388"/>
      <c r="W90" s="388"/>
      <c r="X90" s="388"/>
      <c r="Y90" s="388"/>
      <c r="Z90" s="388"/>
      <c r="AA90" s="388"/>
      <c r="AB90" s="388"/>
      <c r="AC90" s="388"/>
    </row>
    <row r="91" spans="1:29" ht="22.5" customHeight="1" x14ac:dyDescent="0.35">
      <c r="A91" s="355"/>
      <c r="B91" s="502" t="s">
        <v>233</v>
      </c>
      <c r="C91" s="503"/>
      <c r="D91" s="503"/>
      <c r="E91" s="503"/>
      <c r="F91" s="504"/>
      <c r="G91" s="388"/>
      <c r="H91" s="388"/>
      <c r="I91" s="388"/>
      <c r="J91" s="388"/>
      <c r="K91" s="388"/>
      <c r="L91" s="388"/>
      <c r="M91" s="388"/>
      <c r="N91" s="388"/>
      <c r="O91" s="388"/>
      <c r="P91" s="388"/>
      <c r="Q91" s="388"/>
      <c r="R91" s="388"/>
      <c r="S91" s="388"/>
      <c r="T91" s="388"/>
      <c r="U91" s="388"/>
      <c r="V91" s="388"/>
      <c r="W91" s="388"/>
      <c r="X91" s="388"/>
      <c r="Y91" s="388"/>
      <c r="Z91" s="388"/>
      <c r="AA91" s="388"/>
      <c r="AB91" s="388"/>
      <c r="AC91" s="388"/>
    </row>
    <row r="92" spans="1:29" ht="22.5" customHeight="1" x14ac:dyDescent="0.35">
      <c r="A92" s="355"/>
      <c r="B92" s="502" t="s">
        <v>238</v>
      </c>
      <c r="C92" s="503"/>
      <c r="D92" s="503"/>
      <c r="E92" s="503"/>
      <c r="F92" s="504"/>
      <c r="G92" s="388"/>
      <c r="H92" s="388"/>
      <c r="I92" s="388"/>
      <c r="J92" s="388"/>
      <c r="K92" s="388"/>
      <c r="L92" s="388"/>
      <c r="M92" s="388"/>
      <c r="N92" s="388"/>
      <c r="O92" s="388"/>
      <c r="P92" s="388"/>
      <c r="Q92" s="388"/>
      <c r="R92" s="388"/>
      <c r="S92" s="388"/>
      <c r="T92" s="388"/>
      <c r="U92" s="388"/>
      <c r="V92" s="388"/>
      <c r="W92" s="388"/>
      <c r="X92" s="388"/>
      <c r="Y92" s="388"/>
      <c r="Z92" s="388"/>
      <c r="AA92" s="388"/>
      <c r="AB92" s="388"/>
      <c r="AC92" s="388"/>
    </row>
    <row r="93" spans="1:29" ht="22.5" customHeight="1" x14ac:dyDescent="0.35">
      <c r="A93" s="355"/>
      <c r="B93" s="505" t="s">
        <v>436</v>
      </c>
      <c r="C93" s="506"/>
      <c r="D93" s="506"/>
      <c r="E93" s="506"/>
      <c r="F93" s="507"/>
      <c r="G93" s="388"/>
      <c r="H93" s="388"/>
      <c r="I93" s="388"/>
      <c r="J93" s="388"/>
      <c r="K93" s="388"/>
      <c r="L93" s="388"/>
      <c r="M93" s="388"/>
      <c r="N93" s="388"/>
      <c r="O93" s="388"/>
      <c r="P93" s="388"/>
      <c r="Q93" s="388"/>
      <c r="R93" s="388"/>
      <c r="S93" s="388"/>
      <c r="T93" s="388"/>
      <c r="U93" s="388"/>
      <c r="V93" s="388"/>
      <c r="W93" s="388"/>
      <c r="X93" s="388"/>
      <c r="Y93" s="388"/>
      <c r="Z93" s="388"/>
      <c r="AA93" s="388"/>
      <c r="AB93" s="388"/>
      <c r="AC93" s="388"/>
    </row>
    <row r="94" spans="1:29" ht="22.5" customHeight="1" thickBot="1" x14ac:dyDescent="0.4">
      <c r="A94" s="355"/>
      <c r="B94" s="392"/>
      <c r="C94" s="393"/>
      <c r="D94" s="393"/>
      <c r="E94" s="393"/>
      <c r="F94" s="394"/>
      <c r="G94" s="388"/>
      <c r="H94" s="388"/>
      <c r="I94" s="388"/>
      <c r="J94" s="388"/>
      <c r="K94" s="388"/>
      <c r="L94" s="388"/>
      <c r="M94" s="388"/>
      <c r="N94" s="388"/>
      <c r="O94" s="388"/>
      <c r="P94" s="388"/>
      <c r="Q94" s="388"/>
      <c r="R94" s="388"/>
      <c r="S94" s="388"/>
      <c r="T94" s="388"/>
      <c r="U94" s="388"/>
      <c r="V94" s="388"/>
      <c r="W94" s="388"/>
      <c r="X94" s="388"/>
      <c r="Y94" s="388"/>
      <c r="Z94" s="388"/>
      <c r="AA94" s="388"/>
      <c r="AB94" s="388"/>
      <c r="AC94" s="388"/>
    </row>
    <row r="95" spans="1:29" ht="22.5" customHeight="1" x14ac:dyDescent="0.35">
      <c r="A95" s="355"/>
      <c r="B95" s="508"/>
      <c r="C95" s="508"/>
      <c r="D95" s="508"/>
      <c r="E95" s="508"/>
      <c r="F95" s="508"/>
      <c r="G95" s="388"/>
      <c r="H95" s="388"/>
      <c r="I95" s="388"/>
      <c r="J95" s="388"/>
      <c r="K95" s="388"/>
      <c r="L95" s="388"/>
      <c r="M95" s="388"/>
      <c r="N95" s="388"/>
      <c r="O95" s="388"/>
      <c r="P95" s="388"/>
      <c r="Q95" s="388"/>
      <c r="R95" s="388"/>
      <c r="S95" s="388"/>
      <c r="T95" s="388"/>
      <c r="U95" s="388"/>
      <c r="V95" s="388"/>
      <c r="W95" s="388"/>
      <c r="X95" s="388"/>
      <c r="Y95" s="388"/>
      <c r="Z95" s="388"/>
      <c r="AA95" s="388"/>
      <c r="AB95" s="388"/>
      <c r="AC95" s="388"/>
    </row>
    <row r="96" spans="1:29" ht="150" customHeight="1" x14ac:dyDescent="0.35">
      <c r="A96" s="355"/>
      <c r="B96" s="441"/>
      <c r="C96" s="441"/>
      <c r="D96" s="441"/>
      <c r="E96" s="441"/>
      <c r="F96" s="441"/>
      <c r="G96" s="388"/>
      <c r="H96" s="388"/>
      <c r="I96" s="388"/>
      <c r="J96" s="388"/>
      <c r="K96" s="388"/>
      <c r="L96" s="388"/>
      <c r="M96" s="388"/>
      <c r="N96" s="388"/>
      <c r="O96" s="388"/>
      <c r="P96" s="388"/>
      <c r="Q96" s="388"/>
      <c r="R96" s="388"/>
      <c r="S96" s="388"/>
      <c r="T96" s="388"/>
      <c r="U96" s="388"/>
      <c r="V96" s="388"/>
      <c r="W96" s="388"/>
      <c r="X96" s="388"/>
      <c r="Y96" s="388"/>
      <c r="Z96" s="388"/>
      <c r="AA96" s="388"/>
      <c r="AB96" s="388"/>
      <c r="AC96" s="388"/>
    </row>
    <row r="97" spans="2:29" ht="18.5" hidden="1" x14ac:dyDescent="0.45">
      <c r="B97"/>
      <c r="C97"/>
      <c r="D97"/>
      <c r="E97"/>
      <c r="F97"/>
      <c r="G97"/>
      <c r="H97"/>
      <c r="I97"/>
      <c r="J97"/>
      <c r="K97"/>
      <c r="L97"/>
      <c r="M97"/>
      <c r="N97" s="442"/>
      <c r="O97" s="443"/>
      <c r="P97" s="443"/>
      <c r="Q97" s="443"/>
      <c r="R97" s="443"/>
      <c r="S97" s="443"/>
      <c r="T97" s="443"/>
      <c r="U97" s="443"/>
      <c r="V97" s="443"/>
      <c r="W97" s="443"/>
      <c r="X97" s="443"/>
      <c r="Y97" s="443"/>
      <c r="Z97" s="443"/>
      <c r="AA97" s="443"/>
      <c r="AB97"/>
      <c r="AC97"/>
    </row>
    <row r="98" spans="2:29" ht="18.5" hidden="1" x14ac:dyDescent="0.45">
      <c r="B98"/>
      <c r="C98"/>
      <c r="D98"/>
      <c r="E98"/>
      <c r="F98"/>
      <c r="G98"/>
      <c r="H98"/>
      <c r="I98"/>
      <c r="J98"/>
      <c r="K98"/>
      <c r="L98"/>
      <c r="M98"/>
      <c r="N98" s="442"/>
      <c r="O98" s="443"/>
      <c r="P98" s="443"/>
      <c r="Q98" s="443"/>
      <c r="R98" s="443"/>
      <c r="S98" s="443"/>
      <c r="T98" s="443"/>
      <c r="U98" s="443"/>
      <c r="V98" s="443"/>
      <c r="W98" s="443"/>
      <c r="X98" s="443"/>
      <c r="Y98" s="443"/>
      <c r="Z98" s="443"/>
      <c r="AA98" s="443"/>
      <c r="AB98"/>
      <c r="AC98"/>
    </row>
    <row r="99" spans="2:29" ht="18.5" hidden="1" x14ac:dyDescent="0.45">
      <c r="B99"/>
      <c r="C99"/>
      <c r="D99"/>
      <c r="E99"/>
      <c r="F99"/>
      <c r="G99"/>
      <c r="H99"/>
      <c r="I99"/>
      <c r="J99"/>
      <c r="K99"/>
      <c r="L99"/>
      <c r="M99"/>
      <c r="N99" s="442"/>
      <c r="O99" s="443"/>
      <c r="P99" s="443"/>
      <c r="Q99" s="443"/>
      <c r="R99" s="443"/>
      <c r="S99" s="443"/>
      <c r="T99" s="443"/>
      <c r="U99" s="443"/>
      <c r="V99" s="443"/>
      <c r="W99" s="443"/>
      <c r="X99" s="443"/>
      <c r="Y99" s="443"/>
      <c r="Z99" s="443"/>
      <c r="AA99" s="443"/>
      <c r="AB99"/>
      <c r="AC99"/>
    </row>
    <row r="100" spans="2:29" ht="18.5" hidden="1" x14ac:dyDescent="0.45">
      <c r="B100"/>
      <c r="C100"/>
      <c r="D100"/>
      <c r="E100"/>
      <c r="F100"/>
      <c r="G100"/>
      <c r="H100"/>
      <c r="I100"/>
      <c r="J100"/>
      <c r="K100"/>
      <c r="L100"/>
      <c r="M100"/>
      <c r="N100" s="442"/>
      <c r="O100" s="443"/>
      <c r="P100" s="443"/>
      <c r="Q100" s="443"/>
      <c r="R100" s="443"/>
      <c r="S100" s="443"/>
      <c r="T100" s="443"/>
      <c r="U100" s="443"/>
      <c r="V100" s="443"/>
      <c r="W100" s="443"/>
      <c r="X100" s="443"/>
      <c r="Y100" s="443"/>
      <c r="Z100" s="443"/>
      <c r="AA100" s="443"/>
      <c r="AB100"/>
      <c r="AC100"/>
    </row>
    <row r="101" spans="2:29" ht="18.5" hidden="1" x14ac:dyDescent="0.45">
      <c r="B101"/>
      <c r="C101"/>
      <c r="D101"/>
      <c r="E101"/>
      <c r="F101"/>
      <c r="G101"/>
      <c r="H101"/>
      <c r="I101"/>
      <c r="J101"/>
      <c r="K101"/>
      <c r="L101"/>
      <c r="M101"/>
      <c r="N101" s="442"/>
      <c r="O101" s="443"/>
      <c r="P101" s="443"/>
      <c r="Q101" s="443"/>
      <c r="R101" s="443"/>
      <c r="S101" s="443"/>
      <c r="T101" s="443"/>
      <c r="U101" s="443"/>
      <c r="V101" s="443"/>
      <c r="W101" s="443"/>
      <c r="X101" s="443"/>
      <c r="Y101" s="443"/>
      <c r="Z101" s="443"/>
      <c r="AA101" s="443"/>
      <c r="AB101"/>
      <c r="AC101"/>
    </row>
    <row r="102" spans="2:29" ht="18.5" hidden="1" x14ac:dyDescent="0.45">
      <c r="B102"/>
      <c r="C102"/>
      <c r="D102"/>
      <c r="E102"/>
      <c r="F102"/>
      <c r="G102"/>
      <c r="H102"/>
      <c r="I102"/>
      <c r="J102"/>
      <c r="K102"/>
      <c r="L102"/>
      <c r="M102"/>
      <c r="N102" s="442"/>
      <c r="O102" s="443"/>
      <c r="P102" s="443"/>
      <c r="Q102" s="443"/>
      <c r="R102" s="443"/>
      <c r="S102" s="443"/>
      <c r="T102" s="443"/>
      <c r="U102" s="443"/>
      <c r="V102" s="443"/>
      <c r="W102" s="443"/>
      <c r="X102" s="443"/>
      <c r="Y102" s="443"/>
      <c r="Z102" s="443"/>
      <c r="AA102" s="443"/>
      <c r="AB102"/>
      <c r="AC102"/>
    </row>
    <row r="103" spans="2:29" ht="18.5" hidden="1" x14ac:dyDescent="0.45">
      <c r="B103"/>
      <c r="C103"/>
      <c r="D103"/>
      <c r="E103"/>
      <c r="F103"/>
      <c r="G103"/>
      <c r="H103"/>
      <c r="I103"/>
      <c r="J103"/>
      <c r="K103"/>
      <c r="L103"/>
      <c r="M103"/>
      <c r="N103" s="442"/>
      <c r="O103" s="443"/>
      <c r="P103" s="443"/>
      <c r="Q103" s="443"/>
      <c r="R103" s="443"/>
      <c r="S103" s="443"/>
      <c r="T103" s="443"/>
      <c r="U103" s="443"/>
      <c r="V103" s="443"/>
      <c r="W103" s="443"/>
      <c r="X103" s="443"/>
      <c r="Y103" s="443"/>
      <c r="Z103" s="443"/>
      <c r="AA103" s="443"/>
      <c r="AB103"/>
      <c r="AC103"/>
    </row>
    <row r="104" spans="2:29" ht="18.5" hidden="1" x14ac:dyDescent="0.45">
      <c r="B104"/>
      <c r="C104"/>
      <c r="D104"/>
      <c r="E104"/>
      <c r="F104"/>
      <c r="G104"/>
      <c r="H104"/>
      <c r="I104"/>
      <c r="J104"/>
      <c r="K104"/>
      <c r="L104"/>
      <c r="M104"/>
      <c r="N104" s="442"/>
      <c r="O104" s="443"/>
      <c r="P104" s="443"/>
      <c r="Q104" s="443"/>
      <c r="R104" s="443"/>
      <c r="S104" s="443"/>
      <c r="T104" s="443"/>
      <c r="U104" s="443"/>
      <c r="V104" s="443"/>
      <c r="W104" s="443"/>
      <c r="X104" s="443"/>
      <c r="Y104" s="443"/>
      <c r="Z104" s="443"/>
      <c r="AA104" s="443"/>
      <c r="AB104"/>
      <c r="AC104"/>
    </row>
    <row r="105" spans="2:29" ht="18.5" hidden="1" x14ac:dyDescent="0.45">
      <c r="B105"/>
      <c r="C105"/>
      <c r="D105"/>
      <c r="E105"/>
      <c r="F105"/>
      <c r="G105"/>
      <c r="H105"/>
      <c r="I105"/>
      <c r="J105"/>
      <c r="K105"/>
      <c r="L105"/>
      <c r="M105"/>
      <c r="N105" s="442"/>
      <c r="O105" s="443"/>
      <c r="P105" s="443"/>
      <c r="Q105" s="443"/>
      <c r="R105" s="443"/>
      <c r="S105" s="443"/>
      <c r="T105" s="443"/>
      <c r="U105" s="443"/>
      <c r="V105" s="443"/>
      <c r="W105" s="443"/>
      <c r="X105" s="443"/>
      <c r="Y105" s="443"/>
      <c r="Z105" s="443"/>
      <c r="AA105" s="443"/>
      <c r="AB105"/>
      <c r="AC105"/>
    </row>
    <row r="106" spans="2:29" ht="18.5" hidden="1" x14ac:dyDescent="0.45">
      <c r="B106"/>
      <c r="C106"/>
      <c r="D106"/>
      <c r="E106"/>
      <c r="F106"/>
      <c r="G106"/>
      <c r="H106"/>
      <c r="I106"/>
      <c r="J106"/>
      <c r="K106"/>
      <c r="L106"/>
      <c r="M106"/>
      <c r="N106" s="442"/>
      <c r="O106" s="443"/>
      <c r="P106" s="443"/>
      <c r="Q106" s="443"/>
      <c r="R106" s="443"/>
      <c r="S106" s="443"/>
      <c r="T106" s="443"/>
      <c r="U106" s="443"/>
      <c r="V106" s="443"/>
      <c r="W106" s="443"/>
      <c r="X106" s="443"/>
      <c r="Y106" s="443"/>
      <c r="Z106" s="443"/>
      <c r="AA106" s="443"/>
      <c r="AB106"/>
      <c r="AC106"/>
    </row>
    <row r="107" spans="2:29" ht="18.5" hidden="1" x14ac:dyDescent="0.45">
      <c r="B107"/>
      <c r="C107"/>
      <c r="D107"/>
      <c r="E107"/>
      <c r="F107"/>
      <c r="G107"/>
      <c r="H107"/>
      <c r="I107"/>
      <c r="J107"/>
      <c r="K107"/>
      <c r="L107"/>
      <c r="M107"/>
      <c r="N107" s="442"/>
      <c r="O107" s="443"/>
      <c r="P107" s="443"/>
      <c r="Q107" s="443"/>
      <c r="R107" s="443"/>
      <c r="S107" s="443"/>
      <c r="T107" s="443"/>
      <c r="U107" s="443"/>
      <c r="V107" s="443"/>
      <c r="W107" s="443"/>
      <c r="X107" s="443"/>
      <c r="Y107" s="443"/>
      <c r="Z107" s="443"/>
      <c r="AA107" s="443"/>
      <c r="AB107"/>
      <c r="AC107"/>
    </row>
    <row r="108" spans="2:29" ht="18.5" hidden="1" x14ac:dyDescent="0.45">
      <c r="B108"/>
      <c r="C108"/>
      <c r="D108"/>
      <c r="E108"/>
      <c r="F108"/>
      <c r="G108"/>
      <c r="H108"/>
      <c r="I108"/>
      <c r="J108"/>
      <c r="K108"/>
      <c r="L108"/>
      <c r="M108"/>
      <c r="N108" s="442"/>
      <c r="O108" s="443"/>
      <c r="P108" s="443"/>
      <c r="Q108" s="443"/>
      <c r="R108" s="443"/>
      <c r="S108" s="443"/>
      <c r="T108" s="443"/>
      <c r="U108" s="443"/>
      <c r="V108" s="443"/>
      <c r="W108" s="443"/>
      <c r="X108" s="443"/>
      <c r="Y108" s="443"/>
      <c r="Z108" s="443"/>
      <c r="AA108" s="443"/>
      <c r="AB108"/>
      <c r="AC108"/>
    </row>
    <row r="109" spans="2:29" ht="18.5" hidden="1" x14ac:dyDescent="0.45">
      <c r="B109"/>
      <c r="C109"/>
      <c r="D109"/>
      <c r="E109"/>
      <c r="F109"/>
      <c r="G109"/>
      <c r="H109"/>
      <c r="I109"/>
      <c r="J109"/>
      <c r="K109"/>
      <c r="L109"/>
      <c r="M109"/>
      <c r="N109" s="442"/>
      <c r="O109" s="443"/>
      <c r="P109" s="443"/>
      <c r="Q109" s="443"/>
      <c r="R109" s="443"/>
      <c r="S109" s="443"/>
      <c r="T109" s="443"/>
      <c r="U109" s="443"/>
      <c r="V109" s="443"/>
      <c r="W109" s="443"/>
      <c r="X109" s="443"/>
      <c r="Y109" s="443"/>
      <c r="Z109" s="443"/>
      <c r="AA109" s="443"/>
      <c r="AB109"/>
      <c r="AC109"/>
    </row>
    <row r="110" spans="2:29" ht="18.5" hidden="1" x14ac:dyDescent="0.45">
      <c r="B110"/>
      <c r="C110"/>
      <c r="D110"/>
      <c r="E110"/>
      <c r="F110"/>
      <c r="G110"/>
      <c r="H110"/>
      <c r="I110"/>
      <c r="J110"/>
      <c r="K110"/>
      <c r="L110"/>
      <c r="M110"/>
      <c r="N110" s="442"/>
      <c r="O110" s="443"/>
      <c r="P110" s="443"/>
      <c r="Q110" s="443"/>
      <c r="R110" s="443"/>
      <c r="S110" s="443"/>
      <c r="T110" s="443"/>
      <c r="U110" s="443"/>
      <c r="V110" s="443"/>
      <c r="W110" s="443"/>
      <c r="X110" s="443"/>
      <c r="Y110" s="443"/>
      <c r="Z110" s="443"/>
      <c r="AA110" s="443"/>
      <c r="AB110"/>
      <c r="AC110"/>
    </row>
    <row r="111" spans="2:29" ht="18.5" hidden="1" x14ac:dyDescent="0.45">
      <c r="B111"/>
      <c r="C111"/>
      <c r="D111"/>
      <c r="E111"/>
      <c r="F111"/>
      <c r="G111"/>
      <c r="H111"/>
      <c r="I111"/>
      <c r="J111"/>
      <c r="K111"/>
      <c r="L111"/>
      <c r="M111"/>
      <c r="N111" s="442"/>
      <c r="O111" s="443"/>
      <c r="P111" s="443"/>
      <c r="Q111" s="443"/>
      <c r="R111" s="443"/>
      <c r="S111" s="443"/>
      <c r="T111" s="443"/>
      <c r="U111" s="443"/>
      <c r="V111" s="443"/>
      <c r="W111" s="443"/>
      <c r="X111" s="443"/>
      <c r="Y111" s="443"/>
      <c r="Z111" s="443"/>
      <c r="AA111" s="443"/>
      <c r="AB111"/>
      <c r="AC111"/>
    </row>
    <row r="112" spans="2:29" ht="18.5" hidden="1" x14ac:dyDescent="0.45">
      <c r="B112"/>
      <c r="C112"/>
      <c r="D112"/>
      <c r="E112"/>
      <c r="F112"/>
      <c r="G112"/>
      <c r="H112"/>
      <c r="I112"/>
      <c r="J112"/>
      <c r="K112"/>
      <c r="L112"/>
      <c r="M112"/>
      <c r="N112" s="442"/>
      <c r="O112" s="443"/>
      <c r="P112" s="443"/>
      <c r="Q112" s="443"/>
      <c r="R112" s="443"/>
      <c r="S112" s="443"/>
      <c r="T112" s="443"/>
      <c r="U112" s="443"/>
      <c r="V112" s="443"/>
      <c r="W112" s="443"/>
      <c r="X112" s="443"/>
      <c r="Y112" s="443"/>
      <c r="Z112" s="443"/>
      <c r="AA112" s="443"/>
      <c r="AB112"/>
      <c r="AC112"/>
    </row>
    <row r="113" spans="2:29" ht="18.5" hidden="1" x14ac:dyDescent="0.45">
      <c r="B113"/>
      <c r="C113"/>
      <c r="D113"/>
      <c r="E113"/>
      <c r="F113"/>
      <c r="G113"/>
      <c r="H113"/>
      <c r="I113"/>
      <c r="J113"/>
      <c r="K113"/>
      <c r="L113"/>
      <c r="M113"/>
      <c r="N113" s="442"/>
      <c r="O113" s="443"/>
      <c r="P113" s="443"/>
      <c r="Q113" s="443"/>
      <c r="R113" s="443"/>
      <c r="S113" s="443"/>
      <c r="T113" s="443"/>
      <c r="U113" s="443"/>
      <c r="V113" s="443"/>
      <c r="W113" s="443"/>
      <c r="X113" s="443"/>
      <c r="Y113" s="443"/>
      <c r="Z113" s="443"/>
      <c r="AA113" s="443"/>
      <c r="AB113"/>
      <c r="AC113"/>
    </row>
    <row r="114" spans="2:29" ht="18.5" hidden="1" x14ac:dyDescent="0.45">
      <c r="B114"/>
      <c r="C114"/>
      <c r="D114"/>
      <c r="E114"/>
      <c r="F114"/>
      <c r="G114"/>
      <c r="H114"/>
      <c r="I114"/>
      <c r="J114"/>
      <c r="K114"/>
      <c r="L114"/>
      <c r="M114"/>
      <c r="N114" s="442"/>
      <c r="O114" s="443"/>
      <c r="P114" s="443"/>
      <c r="Q114" s="443"/>
      <c r="R114" s="443"/>
      <c r="S114" s="443"/>
      <c r="T114" s="443"/>
      <c r="U114" s="443"/>
      <c r="V114" s="443"/>
      <c r="W114" s="443"/>
      <c r="X114" s="443"/>
      <c r="Y114" s="443"/>
      <c r="Z114" s="443"/>
      <c r="AA114" s="443"/>
      <c r="AB114"/>
      <c r="AC114"/>
    </row>
    <row r="115" spans="2:29" ht="18.5" hidden="1" x14ac:dyDescent="0.45">
      <c r="B115"/>
      <c r="C115"/>
      <c r="D115"/>
      <c r="E115"/>
      <c r="F115"/>
      <c r="G115"/>
      <c r="H115"/>
      <c r="I115"/>
      <c r="J115"/>
      <c r="K115"/>
      <c r="L115"/>
      <c r="M115"/>
      <c r="N115" s="442"/>
      <c r="O115" s="443"/>
      <c r="P115" s="443"/>
      <c r="Q115" s="443"/>
      <c r="R115" s="443"/>
      <c r="S115" s="443"/>
      <c r="T115" s="443"/>
      <c r="U115" s="443"/>
      <c r="V115" s="443"/>
      <c r="W115" s="443"/>
      <c r="X115" s="443"/>
      <c r="Y115" s="443"/>
      <c r="Z115" s="443"/>
      <c r="AA115" s="443"/>
      <c r="AB115"/>
      <c r="AC115"/>
    </row>
    <row r="116" spans="2:29" ht="18.5" hidden="1" x14ac:dyDescent="0.45">
      <c r="B116"/>
      <c r="C116"/>
      <c r="D116"/>
      <c r="E116"/>
      <c r="F116"/>
      <c r="G116"/>
      <c r="H116"/>
      <c r="I116"/>
      <c r="J116"/>
      <c r="K116"/>
      <c r="L116"/>
      <c r="M116"/>
      <c r="N116" s="442"/>
      <c r="O116" s="443"/>
      <c r="P116" s="443"/>
      <c r="Q116" s="443"/>
      <c r="R116" s="443"/>
      <c r="S116" s="443"/>
      <c r="T116" s="443"/>
      <c r="U116" s="443"/>
      <c r="V116" s="443"/>
      <c r="W116" s="443"/>
      <c r="X116" s="443"/>
      <c r="Y116" s="443"/>
      <c r="Z116" s="443"/>
      <c r="AA116" s="443"/>
      <c r="AB116"/>
      <c r="AC116"/>
    </row>
    <row r="117" spans="2:29" ht="18.5" hidden="1" x14ac:dyDescent="0.45">
      <c r="B117"/>
      <c r="C117"/>
      <c r="D117"/>
      <c r="E117"/>
      <c r="F117"/>
      <c r="G117"/>
      <c r="H117"/>
      <c r="I117"/>
      <c r="J117"/>
      <c r="K117"/>
      <c r="L117"/>
      <c r="M117"/>
      <c r="N117" s="442"/>
      <c r="O117" s="443"/>
      <c r="P117" s="443"/>
      <c r="Q117" s="443"/>
      <c r="R117" s="443"/>
      <c r="S117" s="443"/>
      <c r="T117" s="443"/>
      <c r="U117" s="443"/>
      <c r="V117" s="443"/>
      <c r="W117" s="443"/>
      <c r="X117" s="443"/>
      <c r="Y117" s="443"/>
      <c r="Z117" s="443"/>
      <c r="AA117" s="443"/>
      <c r="AB117"/>
      <c r="AC117"/>
    </row>
    <row r="118" spans="2:29" ht="18.5" hidden="1" x14ac:dyDescent="0.45">
      <c r="B118"/>
      <c r="C118"/>
      <c r="D118"/>
      <c r="E118"/>
      <c r="F118"/>
      <c r="G118"/>
      <c r="H118"/>
      <c r="I118"/>
      <c r="J118"/>
      <c r="K118"/>
      <c r="L118"/>
      <c r="M118"/>
      <c r="N118" s="442"/>
      <c r="O118" s="443"/>
      <c r="P118" s="443"/>
      <c r="Q118" s="443"/>
      <c r="R118" s="443"/>
      <c r="S118" s="443"/>
      <c r="T118" s="443"/>
      <c r="U118" s="443"/>
      <c r="V118" s="443"/>
      <c r="W118" s="443"/>
      <c r="X118" s="443"/>
      <c r="Y118" s="443"/>
      <c r="Z118" s="443"/>
      <c r="AA118" s="443"/>
      <c r="AB118"/>
      <c r="AC118"/>
    </row>
    <row r="119" spans="2:29" ht="18.5" hidden="1" x14ac:dyDescent="0.45">
      <c r="B119"/>
      <c r="C119"/>
      <c r="D119"/>
      <c r="E119"/>
      <c r="F119"/>
      <c r="G119"/>
      <c r="H119"/>
      <c r="I119"/>
      <c r="J119"/>
      <c r="K119"/>
      <c r="L119"/>
      <c r="M119"/>
      <c r="N119" s="442"/>
      <c r="O119" s="443"/>
      <c r="P119" s="443"/>
      <c r="Q119" s="443"/>
      <c r="R119" s="443"/>
      <c r="S119" s="443"/>
      <c r="T119" s="443"/>
      <c r="U119" s="443"/>
      <c r="V119" s="443"/>
      <c r="W119" s="443"/>
      <c r="X119" s="443"/>
      <c r="Y119" s="443"/>
      <c r="Z119" s="443"/>
      <c r="AA119" s="443"/>
      <c r="AB119"/>
      <c r="AC119"/>
    </row>
    <row r="120" spans="2:29" ht="18.5" hidden="1" x14ac:dyDescent="0.45">
      <c r="B120"/>
      <c r="C120"/>
      <c r="D120"/>
      <c r="E120"/>
      <c r="F120"/>
      <c r="G120"/>
      <c r="H120"/>
      <c r="I120"/>
      <c r="J120"/>
      <c r="K120"/>
      <c r="L120"/>
      <c r="M120"/>
      <c r="N120" s="442"/>
      <c r="O120" s="443"/>
      <c r="P120" s="443"/>
      <c r="Q120" s="443"/>
      <c r="R120" s="443"/>
      <c r="S120" s="443"/>
      <c r="T120" s="443"/>
      <c r="U120" s="443"/>
      <c r="V120" s="443"/>
      <c r="W120" s="443"/>
      <c r="X120" s="443"/>
      <c r="Y120" s="443"/>
      <c r="Z120" s="443"/>
      <c r="AA120" s="443"/>
      <c r="AB120"/>
      <c r="AC120"/>
    </row>
    <row r="121" spans="2:29" ht="18.5" hidden="1" x14ac:dyDescent="0.45">
      <c r="B121"/>
      <c r="C121"/>
      <c r="D121"/>
      <c r="E121"/>
      <c r="F121"/>
      <c r="G121"/>
      <c r="H121"/>
      <c r="I121"/>
      <c r="J121"/>
      <c r="K121"/>
      <c r="L121"/>
      <c r="M121"/>
      <c r="N121" s="442"/>
      <c r="O121" s="443"/>
      <c r="P121" s="443"/>
      <c r="Q121" s="443"/>
      <c r="R121" s="443"/>
      <c r="S121" s="443"/>
      <c r="T121" s="443"/>
      <c r="U121" s="443"/>
      <c r="V121" s="443"/>
      <c r="W121" s="443"/>
      <c r="X121" s="443"/>
      <c r="Y121" s="443"/>
      <c r="Z121" s="443"/>
      <c r="AA121" s="443"/>
      <c r="AB121"/>
      <c r="AC121"/>
    </row>
    <row r="122" spans="2:29" ht="18.5" hidden="1" x14ac:dyDescent="0.45">
      <c r="B122"/>
      <c r="C122"/>
      <c r="D122"/>
      <c r="E122"/>
      <c r="F122"/>
      <c r="G122"/>
      <c r="H122"/>
      <c r="I122"/>
      <c r="J122"/>
      <c r="K122"/>
      <c r="L122"/>
      <c r="M122"/>
      <c r="N122" s="442"/>
      <c r="O122" s="443"/>
      <c r="P122" s="443"/>
      <c r="Q122" s="443"/>
      <c r="R122" s="443"/>
      <c r="S122" s="443"/>
      <c r="T122" s="443"/>
      <c r="U122" s="443"/>
      <c r="V122" s="443"/>
      <c r="W122" s="443"/>
      <c r="X122" s="443"/>
      <c r="Y122" s="443"/>
      <c r="Z122" s="443"/>
      <c r="AA122" s="443"/>
      <c r="AB122"/>
      <c r="AC122"/>
    </row>
    <row r="123" spans="2:29" ht="18.5" hidden="1" x14ac:dyDescent="0.45">
      <c r="B123"/>
      <c r="C123"/>
      <c r="D123"/>
      <c r="E123"/>
      <c r="F123"/>
      <c r="G123"/>
      <c r="H123"/>
      <c r="I123"/>
      <c r="J123"/>
      <c r="K123"/>
      <c r="L123"/>
      <c r="M123"/>
      <c r="N123" s="442"/>
      <c r="O123" s="443"/>
      <c r="P123" s="443"/>
      <c r="Q123" s="443"/>
      <c r="R123" s="443"/>
      <c r="S123" s="443"/>
      <c r="T123" s="443"/>
      <c r="U123" s="443"/>
      <c r="V123" s="443"/>
      <c r="W123" s="443"/>
      <c r="X123" s="443"/>
      <c r="Y123" s="443"/>
      <c r="Z123" s="443"/>
      <c r="AA123" s="443"/>
      <c r="AB123"/>
      <c r="AC123"/>
    </row>
    <row r="124" spans="2:29" ht="18.5" hidden="1" x14ac:dyDescent="0.45">
      <c r="B124"/>
      <c r="C124"/>
      <c r="D124"/>
      <c r="E124"/>
      <c r="F124"/>
      <c r="G124"/>
      <c r="H124"/>
      <c r="I124"/>
      <c r="J124"/>
      <c r="K124"/>
      <c r="L124"/>
      <c r="M124"/>
      <c r="N124" s="442"/>
      <c r="O124" s="443"/>
      <c r="P124" s="443"/>
      <c r="Q124" s="443"/>
      <c r="R124" s="443"/>
      <c r="S124" s="443"/>
      <c r="T124" s="443"/>
      <c r="U124" s="443"/>
      <c r="V124" s="443"/>
      <c r="W124" s="443"/>
      <c r="X124" s="443"/>
      <c r="Y124" s="443"/>
      <c r="Z124" s="443"/>
      <c r="AA124" s="443"/>
      <c r="AB124"/>
      <c r="AC124"/>
    </row>
    <row r="125" spans="2:29" ht="18.5" hidden="1" x14ac:dyDescent="0.45">
      <c r="B125"/>
      <c r="C125"/>
      <c r="D125"/>
      <c r="E125"/>
      <c r="F125"/>
      <c r="G125"/>
      <c r="H125"/>
      <c r="I125"/>
      <c r="J125"/>
      <c r="K125"/>
      <c r="L125"/>
      <c r="M125"/>
      <c r="N125" s="442"/>
      <c r="O125" s="443"/>
      <c r="P125" s="443"/>
      <c r="Q125" s="443"/>
      <c r="R125" s="443"/>
      <c r="S125" s="443"/>
      <c r="T125" s="443"/>
      <c r="U125" s="443"/>
      <c r="V125" s="443"/>
      <c r="W125" s="443"/>
      <c r="X125" s="443"/>
      <c r="Y125" s="443"/>
      <c r="Z125" s="443"/>
      <c r="AA125" s="443"/>
      <c r="AB125"/>
      <c r="AC125"/>
    </row>
    <row r="126" spans="2:29" ht="18.5" hidden="1" x14ac:dyDescent="0.45">
      <c r="B126"/>
      <c r="C126"/>
      <c r="D126"/>
      <c r="E126"/>
      <c r="F126"/>
      <c r="G126"/>
      <c r="H126"/>
      <c r="I126"/>
      <c r="J126"/>
      <c r="K126"/>
      <c r="L126"/>
      <c r="M126"/>
      <c r="N126" s="442"/>
      <c r="O126" s="443"/>
      <c r="P126" s="443"/>
      <c r="Q126" s="443"/>
      <c r="R126" s="443"/>
      <c r="S126" s="443"/>
      <c r="T126" s="443"/>
      <c r="U126" s="443"/>
      <c r="V126" s="443"/>
      <c r="W126" s="443"/>
      <c r="X126" s="443"/>
      <c r="Y126" s="443"/>
      <c r="Z126" s="443"/>
      <c r="AA126" s="443"/>
      <c r="AB126"/>
      <c r="AC126"/>
    </row>
    <row r="127" spans="2:29" ht="18.5" hidden="1" x14ac:dyDescent="0.45">
      <c r="B127"/>
      <c r="C127"/>
      <c r="D127"/>
      <c r="E127"/>
      <c r="F127"/>
      <c r="G127"/>
      <c r="H127"/>
      <c r="I127"/>
      <c r="J127"/>
      <c r="K127"/>
      <c r="L127"/>
      <c r="M127"/>
      <c r="N127" s="442"/>
      <c r="O127" s="443"/>
      <c r="P127" s="443"/>
      <c r="Q127" s="443"/>
      <c r="R127" s="443"/>
      <c r="S127" s="443"/>
      <c r="T127" s="443"/>
      <c r="U127" s="443"/>
      <c r="V127" s="443"/>
      <c r="W127" s="443"/>
      <c r="X127" s="443"/>
      <c r="Y127" s="443"/>
      <c r="Z127" s="443"/>
      <c r="AA127" s="443"/>
      <c r="AB127"/>
      <c r="AC127"/>
    </row>
    <row r="128" spans="2:29" ht="18.5" hidden="1" x14ac:dyDescent="0.45">
      <c r="B128"/>
      <c r="C128"/>
      <c r="D128"/>
      <c r="E128"/>
      <c r="F128"/>
      <c r="G128"/>
      <c r="H128"/>
      <c r="I128"/>
      <c r="J128"/>
      <c r="K128"/>
      <c r="L128"/>
      <c r="M128"/>
      <c r="N128" s="442"/>
      <c r="O128" s="443"/>
      <c r="P128" s="443"/>
      <c r="Q128" s="443"/>
      <c r="R128" s="443"/>
      <c r="S128" s="443"/>
      <c r="T128" s="443"/>
      <c r="U128" s="443"/>
      <c r="V128" s="443"/>
      <c r="W128" s="443"/>
      <c r="X128" s="443"/>
      <c r="Y128" s="443"/>
      <c r="Z128" s="443"/>
      <c r="AA128" s="443"/>
      <c r="AB128"/>
      <c r="AC128"/>
    </row>
    <row r="129" spans="2:29" ht="18.5" hidden="1" x14ac:dyDescent="0.45">
      <c r="B129"/>
      <c r="C129"/>
      <c r="D129"/>
      <c r="E129"/>
      <c r="F129"/>
      <c r="G129"/>
      <c r="H129"/>
      <c r="I129"/>
      <c r="J129"/>
      <c r="K129"/>
      <c r="L129"/>
      <c r="M129"/>
      <c r="N129" s="442"/>
      <c r="O129" s="443"/>
      <c r="P129" s="443"/>
      <c r="Q129" s="443"/>
      <c r="R129" s="443"/>
      <c r="S129" s="443"/>
      <c r="T129" s="443"/>
      <c r="U129" s="443"/>
      <c r="V129" s="443"/>
      <c r="W129" s="443"/>
      <c r="X129" s="443"/>
      <c r="Y129" s="443"/>
      <c r="Z129" s="443"/>
      <c r="AA129" s="443"/>
      <c r="AB129"/>
      <c r="AC129"/>
    </row>
    <row r="130" spans="2:29" ht="18.5" hidden="1" x14ac:dyDescent="0.45">
      <c r="B130"/>
      <c r="C130"/>
      <c r="D130"/>
      <c r="E130"/>
      <c r="F130"/>
      <c r="G130"/>
      <c r="H130"/>
      <c r="I130"/>
      <c r="J130"/>
      <c r="K130"/>
      <c r="L130"/>
      <c r="M130"/>
      <c r="N130" s="442"/>
      <c r="O130" s="443"/>
      <c r="P130" s="443"/>
      <c r="Q130" s="443"/>
      <c r="R130" s="443"/>
      <c r="S130" s="443"/>
      <c r="T130" s="443"/>
      <c r="U130" s="443"/>
      <c r="V130" s="443"/>
      <c r="W130" s="443"/>
      <c r="X130" s="443"/>
      <c r="Y130" s="443"/>
      <c r="Z130" s="443"/>
      <c r="AA130" s="443"/>
      <c r="AB130"/>
      <c r="AC130"/>
    </row>
    <row r="131" spans="2:29" ht="18.5" hidden="1" x14ac:dyDescent="0.45">
      <c r="B131"/>
      <c r="C131"/>
      <c r="D131"/>
      <c r="E131"/>
      <c r="F131"/>
      <c r="G131"/>
      <c r="H131"/>
      <c r="I131"/>
      <c r="J131"/>
      <c r="K131"/>
      <c r="L131"/>
      <c r="M131"/>
      <c r="N131" s="442"/>
      <c r="O131" s="443"/>
      <c r="P131" s="443"/>
      <c r="Q131" s="443"/>
      <c r="R131" s="443"/>
      <c r="S131" s="443"/>
      <c r="T131" s="443"/>
      <c r="U131" s="443"/>
      <c r="V131" s="443"/>
      <c r="W131" s="443"/>
      <c r="X131" s="443"/>
      <c r="Y131" s="443"/>
      <c r="Z131" s="443"/>
      <c r="AA131" s="443"/>
      <c r="AB131"/>
      <c r="AC131"/>
    </row>
    <row r="132" spans="2:29" ht="18.5" hidden="1" x14ac:dyDescent="0.45">
      <c r="B132"/>
      <c r="C132"/>
      <c r="D132"/>
      <c r="E132"/>
      <c r="F132"/>
      <c r="G132"/>
      <c r="H132"/>
      <c r="I132"/>
      <c r="J132"/>
      <c r="K132"/>
      <c r="L132"/>
      <c r="M132"/>
      <c r="N132" s="442"/>
      <c r="O132" s="443"/>
      <c r="P132" s="443"/>
      <c r="Q132" s="443"/>
      <c r="R132" s="443"/>
      <c r="S132" s="443"/>
      <c r="T132" s="443"/>
      <c r="U132" s="443"/>
      <c r="V132" s="443"/>
      <c r="W132" s="443"/>
      <c r="X132" s="443"/>
      <c r="Y132" s="443"/>
      <c r="Z132" s="443"/>
      <c r="AA132" s="443"/>
      <c r="AB132"/>
      <c r="AC132"/>
    </row>
    <row r="133" spans="2:29" ht="18.5" hidden="1" x14ac:dyDescent="0.45">
      <c r="B133"/>
      <c r="C133"/>
      <c r="D133"/>
      <c r="E133"/>
      <c r="F133"/>
      <c r="G133"/>
      <c r="H133"/>
      <c r="I133"/>
      <c r="J133"/>
      <c r="K133"/>
      <c r="L133"/>
      <c r="M133"/>
      <c r="N133" s="442"/>
      <c r="O133" s="443"/>
      <c r="P133" s="443"/>
      <c r="Q133" s="443"/>
      <c r="R133" s="443"/>
      <c r="S133" s="443"/>
      <c r="T133" s="443"/>
      <c r="U133" s="443"/>
      <c r="V133" s="443"/>
      <c r="W133" s="443"/>
      <c r="X133" s="443"/>
      <c r="Y133" s="443"/>
      <c r="Z133" s="443"/>
      <c r="AA133" s="443"/>
      <c r="AB133"/>
      <c r="AC133"/>
    </row>
    <row r="134" spans="2:29" ht="18.5" hidden="1" x14ac:dyDescent="0.45">
      <c r="B134"/>
      <c r="C134"/>
      <c r="D134"/>
      <c r="E134"/>
      <c r="F134"/>
      <c r="G134"/>
      <c r="H134"/>
      <c r="I134"/>
      <c r="J134"/>
      <c r="K134"/>
      <c r="L134"/>
      <c r="M134"/>
      <c r="N134" s="442"/>
      <c r="O134" s="443"/>
      <c r="P134" s="443"/>
      <c r="Q134" s="443"/>
      <c r="R134" s="443"/>
      <c r="S134" s="443"/>
      <c r="T134" s="443"/>
      <c r="U134" s="443"/>
      <c r="V134" s="443"/>
      <c r="W134" s="443"/>
      <c r="X134" s="443"/>
      <c r="Y134" s="443"/>
      <c r="Z134" s="443"/>
      <c r="AA134" s="443"/>
      <c r="AB134"/>
      <c r="AC134"/>
    </row>
    <row r="135" spans="2:29" ht="18.5" hidden="1" x14ac:dyDescent="0.45">
      <c r="B135"/>
      <c r="C135"/>
      <c r="D135"/>
      <c r="E135"/>
      <c r="F135"/>
      <c r="G135"/>
      <c r="H135"/>
      <c r="I135"/>
      <c r="J135"/>
      <c r="K135"/>
      <c r="L135"/>
      <c r="M135"/>
      <c r="N135" s="442"/>
      <c r="O135" s="443"/>
      <c r="P135" s="443"/>
      <c r="Q135" s="443"/>
      <c r="R135" s="443"/>
      <c r="S135" s="443"/>
      <c r="T135" s="443"/>
      <c r="U135" s="443"/>
      <c r="V135" s="443"/>
      <c r="W135" s="443"/>
      <c r="X135" s="443"/>
      <c r="Y135" s="443"/>
      <c r="Z135" s="443"/>
      <c r="AA135" s="443"/>
      <c r="AB135"/>
      <c r="AC135"/>
    </row>
    <row r="136" spans="2:29" ht="18.5" hidden="1" x14ac:dyDescent="0.45">
      <c r="B136"/>
      <c r="C136"/>
      <c r="D136"/>
      <c r="E136"/>
      <c r="F136"/>
      <c r="G136"/>
      <c r="H136"/>
      <c r="I136"/>
      <c r="J136"/>
      <c r="K136"/>
      <c r="L136"/>
      <c r="M136"/>
      <c r="N136" s="442"/>
      <c r="O136" s="443"/>
      <c r="P136" s="443"/>
      <c r="Q136" s="443"/>
      <c r="R136" s="443"/>
      <c r="S136" s="443"/>
      <c r="T136" s="443"/>
      <c r="U136" s="443"/>
      <c r="V136" s="443"/>
      <c r="W136" s="443"/>
      <c r="X136" s="443"/>
      <c r="Y136" s="443"/>
      <c r="Z136" s="443"/>
      <c r="AA136" s="443"/>
      <c r="AB136"/>
      <c r="AC136"/>
    </row>
    <row r="137" spans="2:29" ht="18.5" hidden="1" x14ac:dyDescent="0.45">
      <c r="B137"/>
      <c r="C137"/>
      <c r="D137"/>
      <c r="E137"/>
      <c r="F137"/>
      <c r="G137"/>
      <c r="H137"/>
      <c r="I137"/>
      <c r="J137"/>
      <c r="K137"/>
      <c r="L137"/>
      <c r="M137"/>
      <c r="N137" s="442"/>
      <c r="O137" s="443"/>
      <c r="P137" s="443"/>
      <c r="Q137" s="443"/>
      <c r="R137" s="443"/>
      <c r="S137" s="443"/>
      <c r="T137" s="443"/>
      <c r="U137" s="443"/>
      <c r="V137" s="443"/>
      <c r="W137" s="443"/>
      <c r="X137" s="443"/>
      <c r="Y137" s="443"/>
      <c r="Z137" s="443"/>
      <c r="AA137" s="443"/>
      <c r="AB137"/>
      <c r="AC137"/>
    </row>
    <row r="138" spans="2:29" ht="18.5" hidden="1" x14ac:dyDescent="0.45">
      <c r="B138"/>
      <c r="C138"/>
      <c r="D138"/>
      <c r="E138"/>
      <c r="F138"/>
      <c r="G138"/>
      <c r="H138"/>
      <c r="I138"/>
      <c r="J138"/>
      <c r="K138"/>
      <c r="L138"/>
      <c r="M138"/>
      <c r="N138" s="442"/>
      <c r="O138" s="443"/>
      <c r="P138" s="443"/>
      <c r="Q138" s="443"/>
      <c r="R138" s="443"/>
      <c r="S138" s="443"/>
      <c r="T138" s="443"/>
      <c r="U138" s="443"/>
      <c r="V138" s="443"/>
      <c r="W138" s="443"/>
      <c r="X138" s="443"/>
      <c r="Y138" s="443"/>
      <c r="Z138" s="443"/>
      <c r="AA138" s="443"/>
      <c r="AB138"/>
      <c r="AC138"/>
    </row>
    <row r="139" spans="2:29" ht="18.5" hidden="1" x14ac:dyDescent="0.45">
      <c r="B139"/>
      <c r="C139"/>
      <c r="D139"/>
      <c r="E139"/>
      <c r="F139"/>
      <c r="G139"/>
      <c r="H139"/>
      <c r="I139"/>
      <c r="J139"/>
      <c r="K139"/>
      <c r="L139"/>
      <c r="M139"/>
      <c r="N139" s="442"/>
      <c r="O139" s="443"/>
      <c r="P139" s="443"/>
      <c r="Q139" s="443"/>
      <c r="R139" s="443"/>
      <c r="S139" s="443"/>
      <c r="T139" s="443"/>
      <c r="U139" s="443"/>
      <c r="V139" s="443"/>
      <c r="W139" s="443"/>
      <c r="X139" s="443"/>
      <c r="Y139" s="443"/>
      <c r="Z139" s="443"/>
      <c r="AA139" s="443"/>
      <c r="AB139"/>
      <c r="AC139"/>
    </row>
    <row r="140" spans="2:29" ht="18.5" hidden="1" x14ac:dyDescent="0.45">
      <c r="B140"/>
      <c r="C140"/>
      <c r="D140"/>
      <c r="E140"/>
      <c r="F140"/>
      <c r="G140"/>
      <c r="H140"/>
      <c r="I140"/>
      <c r="J140"/>
      <c r="K140"/>
      <c r="L140"/>
      <c r="M140"/>
      <c r="N140" s="442"/>
      <c r="O140" s="443"/>
      <c r="P140" s="443"/>
      <c r="Q140" s="443"/>
      <c r="R140" s="443"/>
      <c r="S140" s="443"/>
      <c r="T140" s="443"/>
      <c r="U140" s="443"/>
      <c r="V140" s="443"/>
      <c r="W140" s="443"/>
      <c r="X140" s="443"/>
      <c r="Y140" s="443"/>
      <c r="Z140" s="443"/>
      <c r="AA140" s="443"/>
      <c r="AB140"/>
      <c r="AC140"/>
    </row>
    <row r="141" spans="2:29" ht="18.5" hidden="1" x14ac:dyDescent="0.45">
      <c r="B141"/>
      <c r="C141"/>
      <c r="D141"/>
      <c r="E141"/>
      <c r="F141"/>
      <c r="G141"/>
      <c r="H141"/>
      <c r="I141"/>
      <c r="J141"/>
      <c r="K141"/>
      <c r="L141"/>
      <c r="M141"/>
      <c r="N141" s="442"/>
      <c r="O141" s="443"/>
      <c r="P141" s="443"/>
      <c r="Q141" s="443"/>
      <c r="R141" s="443"/>
      <c r="S141" s="443"/>
      <c r="T141" s="443"/>
      <c r="U141" s="443"/>
      <c r="V141" s="443"/>
      <c r="W141" s="443"/>
      <c r="X141" s="443"/>
      <c r="Y141" s="443"/>
      <c r="Z141" s="443"/>
      <c r="AA141" s="443"/>
      <c r="AB141"/>
      <c r="AC141"/>
    </row>
    <row r="142" spans="2:29" ht="18.5" hidden="1" x14ac:dyDescent="0.45">
      <c r="B142"/>
      <c r="C142"/>
      <c r="D142"/>
      <c r="E142"/>
      <c r="F142"/>
      <c r="G142"/>
      <c r="H142"/>
      <c r="I142"/>
      <c r="J142"/>
      <c r="K142"/>
      <c r="L142"/>
      <c r="M142"/>
      <c r="N142" s="442"/>
      <c r="O142" s="443"/>
      <c r="P142" s="443"/>
      <c r="Q142" s="443"/>
      <c r="R142" s="443"/>
      <c r="S142" s="443"/>
      <c r="T142" s="443"/>
      <c r="U142" s="443"/>
      <c r="V142" s="443"/>
      <c r="W142" s="443"/>
      <c r="X142" s="443"/>
      <c r="Y142" s="443"/>
      <c r="Z142" s="443"/>
      <c r="AA142" s="443"/>
      <c r="AB142"/>
      <c r="AC142"/>
    </row>
    <row r="143" spans="2:29" ht="18.5" hidden="1" x14ac:dyDescent="0.45">
      <c r="B143"/>
      <c r="C143"/>
      <c r="D143"/>
      <c r="E143"/>
      <c r="F143"/>
      <c r="G143"/>
      <c r="H143"/>
      <c r="I143"/>
      <c r="J143"/>
      <c r="K143"/>
      <c r="L143"/>
      <c r="M143"/>
      <c r="N143" s="442"/>
      <c r="O143" s="443"/>
      <c r="P143" s="443"/>
      <c r="Q143" s="443"/>
      <c r="R143" s="443"/>
      <c r="S143" s="443"/>
      <c r="T143" s="443"/>
      <c r="U143" s="443"/>
      <c r="V143" s="443"/>
      <c r="W143" s="443"/>
      <c r="X143" s="443"/>
      <c r="Y143" s="443"/>
      <c r="Z143" s="443"/>
      <c r="AA143" s="443"/>
      <c r="AB143"/>
      <c r="AC143"/>
    </row>
    <row r="144" spans="2:29" ht="18.5" hidden="1" x14ac:dyDescent="0.45">
      <c r="B144"/>
      <c r="C144"/>
      <c r="D144"/>
      <c r="E144"/>
      <c r="F144"/>
      <c r="G144"/>
      <c r="H144"/>
      <c r="I144"/>
      <c r="J144"/>
      <c r="K144"/>
      <c r="L144"/>
      <c r="M144"/>
      <c r="N144" s="442"/>
      <c r="O144" s="443"/>
      <c r="P144" s="443"/>
      <c r="Q144" s="443"/>
      <c r="R144" s="443"/>
      <c r="S144" s="443"/>
      <c r="T144" s="443"/>
      <c r="U144" s="443"/>
      <c r="V144" s="443"/>
      <c r="W144" s="443"/>
      <c r="X144" s="443"/>
      <c r="Y144" s="443"/>
      <c r="Z144" s="443"/>
      <c r="AA144" s="443"/>
      <c r="AB144"/>
      <c r="AC144"/>
    </row>
    <row r="145" spans="2:29" ht="18.5" hidden="1" x14ac:dyDescent="0.45">
      <c r="B145"/>
      <c r="C145"/>
      <c r="D145"/>
      <c r="E145"/>
      <c r="F145"/>
      <c r="G145"/>
      <c r="H145"/>
      <c r="I145"/>
      <c r="J145"/>
      <c r="K145"/>
      <c r="L145"/>
      <c r="M145"/>
      <c r="N145" s="442"/>
      <c r="O145" s="443"/>
      <c r="P145" s="443"/>
      <c r="Q145" s="443"/>
      <c r="R145" s="443"/>
      <c r="S145" s="443"/>
      <c r="T145" s="443"/>
      <c r="U145" s="443"/>
      <c r="V145" s="443"/>
      <c r="W145" s="443"/>
      <c r="X145" s="443"/>
      <c r="Y145" s="443"/>
      <c r="Z145" s="443"/>
      <c r="AA145" s="443"/>
      <c r="AB145"/>
      <c r="AC145"/>
    </row>
    <row r="146" spans="2:29" ht="18.5" hidden="1" x14ac:dyDescent="0.45">
      <c r="B146"/>
      <c r="C146"/>
      <c r="D146"/>
      <c r="E146"/>
      <c r="F146"/>
      <c r="G146"/>
      <c r="H146"/>
      <c r="I146"/>
      <c r="J146"/>
      <c r="K146"/>
      <c r="L146"/>
      <c r="M146"/>
      <c r="N146" s="442"/>
      <c r="O146" s="443"/>
      <c r="P146" s="443"/>
      <c r="Q146" s="443"/>
      <c r="R146" s="443"/>
      <c r="S146" s="443"/>
      <c r="T146" s="443"/>
      <c r="U146" s="443"/>
      <c r="V146" s="443"/>
      <c r="W146" s="443"/>
      <c r="X146" s="443"/>
      <c r="Y146" s="443"/>
      <c r="Z146" s="443"/>
      <c r="AA146" s="443"/>
      <c r="AB146"/>
      <c r="AC146"/>
    </row>
    <row r="147" spans="2:29" ht="18.5" hidden="1" x14ac:dyDescent="0.45">
      <c r="B147"/>
      <c r="C147"/>
      <c r="D147"/>
      <c r="E147"/>
      <c r="F147"/>
      <c r="G147"/>
      <c r="H147"/>
      <c r="I147"/>
      <c r="J147"/>
      <c r="K147"/>
      <c r="L147"/>
      <c r="M147"/>
      <c r="N147" s="442"/>
      <c r="O147" s="443"/>
      <c r="P147" s="443"/>
      <c r="Q147" s="443"/>
      <c r="R147" s="443"/>
      <c r="S147" s="443"/>
      <c r="T147" s="443"/>
      <c r="U147" s="443"/>
      <c r="V147" s="443"/>
      <c r="W147" s="443"/>
      <c r="X147" s="443"/>
      <c r="Y147" s="443"/>
      <c r="Z147" s="443"/>
      <c r="AA147" s="443"/>
      <c r="AB147"/>
      <c r="AC147"/>
    </row>
    <row r="148" spans="2:29" ht="18.5" hidden="1" x14ac:dyDescent="0.45">
      <c r="B148"/>
      <c r="C148"/>
      <c r="D148"/>
      <c r="E148"/>
      <c r="F148"/>
      <c r="G148"/>
      <c r="H148"/>
      <c r="I148"/>
      <c r="J148"/>
      <c r="K148"/>
      <c r="L148"/>
      <c r="M148"/>
      <c r="N148" s="442"/>
      <c r="O148" s="443"/>
      <c r="P148" s="443"/>
      <c r="Q148" s="443"/>
      <c r="R148" s="443"/>
      <c r="S148" s="443"/>
      <c r="T148" s="443"/>
      <c r="U148" s="443"/>
      <c r="V148" s="443"/>
      <c r="W148" s="443"/>
      <c r="X148" s="443"/>
      <c r="Y148" s="443"/>
      <c r="Z148" s="443"/>
      <c r="AA148" s="443"/>
      <c r="AB148"/>
      <c r="AC148"/>
    </row>
    <row r="149" spans="2:29" ht="18.5" hidden="1" x14ac:dyDescent="0.45">
      <c r="B149"/>
      <c r="C149"/>
      <c r="D149"/>
      <c r="E149"/>
      <c r="F149"/>
      <c r="G149"/>
      <c r="H149"/>
      <c r="I149"/>
      <c r="J149"/>
      <c r="K149"/>
      <c r="L149"/>
      <c r="M149"/>
      <c r="N149" s="442"/>
      <c r="O149" s="443"/>
      <c r="P149" s="443"/>
      <c r="Q149" s="443"/>
      <c r="R149" s="443"/>
      <c r="S149" s="443"/>
      <c r="T149" s="443"/>
      <c r="U149" s="443"/>
      <c r="V149" s="443"/>
      <c r="W149" s="443"/>
      <c r="X149" s="443"/>
      <c r="Y149" s="443"/>
      <c r="Z149" s="443"/>
      <c r="AA149" s="443"/>
      <c r="AB149"/>
      <c r="AC149"/>
    </row>
    <row r="150" spans="2:29" ht="18.5" hidden="1" x14ac:dyDescent="0.45">
      <c r="B150"/>
      <c r="C150"/>
      <c r="D150"/>
      <c r="E150"/>
      <c r="F150"/>
      <c r="G150"/>
      <c r="H150"/>
      <c r="I150"/>
      <c r="J150"/>
      <c r="K150"/>
      <c r="L150"/>
      <c r="M150"/>
      <c r="N150" s="442"/>
      <c r="O150" s="443"/>
      <c r="P150" s="443"/>
      <c r="Q150" s="443"/>
      <c r="R150" s="443"/>
      <c r="S150" s="443"/>
      <c r="T150" s="443"/>
      <c r="U150" s="443"/>
      <c r="V150" s="443"/>
      <c r="W150" s="443"/>
      <c r="X150" s="443"/>
      <c r="Y150" s="443"/>
      <c r="Z150" s="443"/>
      <c r="AA150" s="443"/>
      <c r="AB150"/>
      <c r="AC150"/>
    </row>
    <row r="151" spans="2:29" ht="18.5" hidden="1" x14ac:dyDescent="0.45">
      <c r="B151"/>
      <c r="C151"/>
      <c r="D151"/>
      <c r="E151"/>
      <c r="F151"/>
      <c r="G151"/>
      <c r="H151"/>
      <c r="I151"/>
      <c r="J151"/>
      <c r="K151"/>
      <c r="L151"/>
      <c r="M151"/>
      <c r="N151" s="442"/>
      <c r="O151" s="443"/>
      <c r="P151" s="443"/>
      <c r="Q151" s="443"/>
      <c r="R151" s="443"/>
      <c r="S151" s="443"/>
      <c r="T151" s="443"/>
      <c r="U151" s="443"/>
      <c r="V151" s="443"/>
      <c r="W151" s="443"/>
      <c r="X151" s="443"/>
      <c r="Y151" s="443"/>
      <c r="Z151" s="443"/>
      <c r="AA151" s="443"/>
      <c r="AB151"/>
      <c r="AC151"/>
    </row>
    <row r="152" spans="2:29" ht="18.5" hidden="1" x14ac:dyDescent="0.45">
      <c r="B152"/>
      <c r="C152"/>
      <c r="D152"/>
      <c r="E152"/>
      <c r="F152"/>
      <c r="G152"/>
      <c r="H152"/>
      <c r="I152"/>
      <c r="J152"/>
      <c r="K152"/>
      <c r="L152"/>
      <c r="M152"/>
      <c r="N152" s="442"/>
      <c r="O152" s="443"/>
      <c r="P152" s="443"/>
      <c r="Q152" s="443"/>
      <c r="R152" s="443"/>
      <c r="S152" s="443"/>
      <c r="T152" s="443"/>
      <c r="U152" s="443"/>
      <c r="V152" s="443"/>
      <c r="W152" s="443"/>
      <c r="X152" s="443"/>
      <c r="Y152" s="443"/>
      <c r="Z152" s="443"/>
      <c r="AA152" s="443"/>
      <c r="AB152"/>
      <c r="AC152"/>
    </row>
    <row r="153" spans="2:29" ht="18.5" hidden="1" x14ac:dyDescent="0.45">
      <c r="B153"/>
      <c r="C153"/>
      <c r="D153"/>
      <c r="E153"/>
      <c r="F153"/>
      <c r="G153"/>
      <c r="H153"/>
      <c r="I153"/>
      <c r="J153"/>
      <c r="K153"/>
      <c r="L153"/>
      <c r="M153"/>
      <c r="N153" s="442"/>
      <c r="O153" s="443"/>
      <c r="P153" s="443"/>
      <c r="Q153" s="443"/>
      <c r="R153" s="443"/>
      <c r="S153" s="443"/>
      <c r="T153" s="443"/>
      <c r="U153" s="443"/>
      <c r="V153" s="443"/>
      <c r="W153" s="443"/>
      <c r="X153" s="443"/>
      <c r="Y153" s="443"/>
      <c r="Z153" s="443"/>
      <c r="AA153" s="443"/>
      <c r="AB153"/>
      <c r="AC153"/>
    </row>
    <row r="154" spans="2:29" ht="18.5" hidden="1" x14ac:dyDescent="0.45">
      <c r="B154"/>
      <c r="C154"/>
      <c r="D154"/>
      <c r="E154"/>
      <c r="F154"/>
      <c r="G154"/>
      <c r="H154"/>
      <c r="I154"/>
      <c r="J154"/>
      <c r="K154"/>
      <c r="L154"/>
      <c r="M154"/>
      <c r="N154" s="442"/>
      <c r="O154" s="443"/>
      <c r="P154" s="443"/>
      <c r="Q154" s="443"/>
      <c r="R154" s="443"/>
      <c r="S154" s="443"/>
      <c r="T154" s="443"/>
      <c r="U154" s="443"/>
      <c r="V154" s="443"/>
      <c r="W154" s="443"/>
      <c r="X154" s="443"/>
      <c r="Y154" s="443"/>
      <c r="Z154" s="443"/>
      <c r="AA154" s="443"/>
      <c r="AB154"/>
      <c r="AC154"/>
    </row>
    <row r="155" spans="2:29" ht="18.5" hidden="1" x14ac:dyDescent="0.45">
      <c r="B155"/>
      <c r="C155"/>
      <c r="D155"/>
      <c r="E155"/>
      <c r="F155"/>
      <c r="G155"/>
      <c r="H155"/>
      <c r="I155"/>
      <c r="J155"/>
      <c r="K155"/>
      <c r="L155"/>
      <c r="M155"/>
      <c r="N155" s="442"/>
      <c r="O155" s="443"/>
      <c r="P155" s="443"/>
      <c r="Q155" s="443"/>
      <c r="R155" s="443"/>
      <c r="S155" s="443"/>
      <c r="T155" s="443"/>
      <c r="U155" s="443"/>
      <c r="V155" s="443"/>
      <c r="W155" s="443"/>
      <c r="X155" s="443"/>
      <c r="Y155" s="443"/>
      <c r="Z155" s="443"/>
      <c r="AA155" s="443"/>
      <c r="AB155"/>
      <c r="AC155"/>
    </row>
    <row r="156" spans="2:29" ht="18.5" hidden="1" x14ac:dyDescent="0.45">
      <c r="B156"/>
      <c r="C156"/>
      <c r="D156"/>
      <c r="E156"/>
      <c r="F156"/>
      <c r="G156"/>
      <c r="H156"/>
      <c r="I156"/>
      <c r="J156"/>
      <c r="K156"/>
      <c r="L156"/>
      <c r="M156"/>
      <c r="N156" s="442"/>
      <c r="O156" s="443"/>
      <c r="P156" s="443"/>
      <c r="Q156" s="443"/>
      <c r="R156" s="443"/>
      <c r="S156" s="443"/>
      <c r="T156" s="443"/>
      <c r="U156" s="443"/>
      <c r="V156" s="443"/>
      <c r="W156" s="443"/>
      <c r="X156" s="443"/>
      <c r="Y156" s="443"/>
      <c r="Z156" s="443"/>
      <c r="AA156" s="443"/>
      <c r="AB156"/>
      <c r="AC156"/>
    </row>
    <row r="157" spans="2:29" ht="18.5" hidden="1" x14ac:dyDescent="0.45">
      <c r="B157"/>
      <c r="C157"/>
      <c r="D157"/>
      <c r="E157"/>
      <c r="F157"/>
      <c r="G157"/>
      <c r="H157"/>
      <c r="I157"/>
      <c r="J157"/>
      <c r="K157"/>
      <c r="L157"/>
      <c r="M157"/>
      <c r="N157" s="442"/>
      <c r="O157" s="443"/>
      <c r="P157" s="443"/>
      <c r="Q157" s="443"/>
      <c r="R157" s="443"/>
      <c r="S157" s="443"/>
      <c r="T157" s="443"/>
      <c r="U157" s="443"/>
      <c r="V157" s="443"/>
      <c r="W157" s="443"/>
      <c r="X157" s="443"/>
      <c r="Y157" s="443"/>
      <c r="Z157" s="443"/>
      <c r="AA157" s="443"/>
      <c r="AB157"/>
      <c r="AC157"/>
    </row>
    <row r="158" spans="2:29" ht="18.5" hidden="1" x14ac:dyDescent="0.45">
      <c r="B158"/>
      <c r="C158"/>
      <c r="D158"/>
      <c r="E158"/>
      <c r="F158"/>
      <c r="G158"/>
      <c r="H158"/>
      <c r="I158"/>
      <c r="J158"/>
      <c r="K158"/>
      <c r="L158"/>
      <c r="M158"/>
      <c r="N158" s="442"/>
      <c r="O158" s="443"/>
      <c r="P158" s="443"/>
      <c r="Q158" s="443"/>
      <c r="R158" s="443"/>
      <c r="S158" s="443"/>
      <c r="T158" s="443"/>
      <c r="U158" s="443"/>
      <c r="V158" s="443"/>
      <c r="W158" s="443"/>
      <c r="X158" s="443"/>
      <c r="Y158" s="443"/>
      <c r="Z158" s="443"/>
      <c r="AA158" s="443"/>
      <c r="AB158"/>
      <c r="AC158"/>
    </row>
    <row r="159" spans="2:29" ht="18.5" hidden="1" x14ac:dyDescent="0.45">
      <c r="B159"/>
      <c r="C159"/>
      <c r="D159"/>
      <c r="E159"/>
      <c r="F159"/>
      <c r="G159"/>
      <c r="H159"/>
      <c r="I159"/>
      <c r="J159"/>
      <c r="K159"/>
      <c r="L159"/>
      <c r="M159"/>
      <c r="N159" s="442"/>
      <c r="O159" s="443"/>
      <c r="P159" s="443"/>
      <c r="Q159" s="443"/>
      <c r="R159" s="443"/>
      <c r="S159" s="443"/>
      <c r="T159" s="443"/>
      <c r="U159" s="443"/>
      <c r="V159" s="443"/>
      <c r="W159" s="443"/>
      <c r="X159" s="443"/>
      <c r="Y159" s="443"/>
      <c r="Z159" s="443"/>
      <c r="AA159" s="443"/>
      <c r="AB159"/>
      <c r="AC159"/>
    </row>
    <row r="160" spans="2:29" ht="18.5" hidden="1" x14ac:dyDescent="0.45">
      <c r="B160"/>
      <c r="C160"/>
      <c r="D160"/>
      <c r="E160"/>
      <c r="F160"/>
      <c r="G160"/>
      <c r="H160"/>
      <c r="I160"/>
      <c r="J160"/>
      <c r="K160"/>
      <c r="L160"/>
      <c r="M160"/>
      <c r="N160" s="442"/>
      <c r="O160" s="443"/>
      <c r="P160" s="443"/>
      <c r="Q160" s="443"/>
      <c r="R160" s="443"/>
      <c r="S160" s="443"/>
      <c r="T160" s="443"/>
      <c r="U160" s="443"/>
      <c r="V160" s="443"/>
      <c r="W160" s="443"/>
      <c r="X160" s="443"/>
      <c r="Y160" s="443"/>
      <c r="Z160" s="443"/>
      <c r="AA160" s="443"/>
      <c r="AB160"/>
      <c r="AC160"/>
    </row>
    <row r="161" spans="2:29" ht="18.5" hidden="1" x14ac:dyDescent="0.45">
      <c r="B161"/>
      <c r="C161"/>
      <c r="D161"/>
      <c r="E161"/>
      <c r="F161"/>
      <c r="G161"/>
      <c r="H161"/>
      <c r="I161"/>
      <c r="J161"/>
      <c r="K161"/>
      <c r="L161"/>
      <c r="M161"/>
      <c r="N161" s="442"/>
      <c r="O161" s="443"/>
      <c r="P161" s="443"/>
      <c r="Q161" s="443"/>
      <c r="R161" s="443"/>
      <c r="S161" s="443"/>
      <c r="T161" s="443"/>
      <c r="U161" s="443"/>
      <c r="V161" s="443"/>
      <c r="W161" s="443"/>
      <c r="X161" s="443"/>
      <c r="Y161" s="443"/>
      <c r="Z161" s="443"/>
      <c r="AA161" s="443"/>
      <c r="AB161"/>
      <c r="AC161"/>
    </row>
    <row r="162" spans="2:29" ht="18.5" hidden="1" x14ac:dyDescent="0.45">
      <c r="B162"/>
      <c r="C162"/>
      <c r="D162"/>
      <c r="E162"/>
      <c r="F162"/>
      <c r="G162"/>
      <c r="H162"/>
      <c r="I162"/>
      <c r="J162"/>
      <c r="K162"/>
      <c r="L162"/>
      <c r="M162"/>
      <c r="N162" s="442"/>
      <c r="O162" s="443"/>
      <c r="P162" s="443"/>
      <c r="Q162" s="443"/>
      <c r="R162" s="443"/>
      <c r="S162" s="443"/>
      <c r="T162" s="443"/>
      <c r="U162" s="443"/>
      <c r="V162" s="443"/>
      <c r="W162" s="443"/>
      <c r="X162" s="443"/>
      <c r="Y162" s="443"/>
      <c r="Z162" s="443"/>
      <c r="AA162" s="443"/>
      <c r="AB162"/>
      <c r="AC162"/>
    </row>
    <row r="163" spans="2:29" ht="18.5" hidden="1" x14ac:dyDescent="0.45">
      <c r="B163"/>
      <c r="C163"/>
      <c r="D163"/>
      <c r="E163"/>
      <c r="F163"/>
      <c r="G163"/>
      <c r="H163"/>
      <c r="I163"/>
      <c r="J163"/>
      <c r="K163"/>
      <c r="L163"/>
      <c r="M163"/>
      <c r="N163" s="442"/>
      <c r="O163" s="443"/>
      <c r="P163" s="443"/>
      <c r="Q163" s="443"/>
      <c r="R163" s="443"/>
      <c r="S163" s="443"/>
      <c r="T163" s="443"/>
      <c r="U163" s="443"/>
      <c r="V163" s="443"/>
      <c r="W163" s="443"/>
      <c r="X163" s="443"/>
      <c r="Y163" s="443"/>
      <c r="Z163" s="443"/>
      <c r="AA163" s="443"/>
      <c r="AB163"/>
      <c r="AC163"/>
    </row>
    <row r="164" spans="2:29" ht="18.5" hidden="1" x14ac:dyDescent="0.45">
      <c r="B164"/>
      <c r="C164"/>
      <c r="D164"/>
      <c r="E164"/>
      <c r="F164"/>
      <c r="G164"/>
      <c r="H164"/>
      <c r="I164"/>
      <c r="J164"/>
      <c r="K164"/>
      <c r="L164"/>
      <c r="M164"/>
      <c r="N164" s="442"/>
      <c r="O164" s="443"/>
      <c r="P164" s="443"/>
      <c r="Q164" s="443"/>
      <c r="R164" s="443"/>
      <c r="S164" s="443"/>
      <c r="T164" s="443"/>
      <c r="U164" s="443"/>
      <c r="V164" s="443"/>
      <c r="W164" s="443"/>
      <c r="X164" s="443"/>
      <c r="Y164" s="443"/>
      <c r="Z164" s="443"/>
      <c r="AA164" s="443"/>
      <c r="AB164"/>
      <c r="AC164"/>
    </row>
    <row r="165" spans="2:29" ht="18.5" hidden="1" x14ac:dyDescent="0.45">
      <c r="B165"/>
      <c r="C165"/>
      <c r="D165"/>
      <c r="E165"/>
      <c r="F165"/>
      <c r="G165"/>
      <c r="H165"/>
      <c r="I165"/>
      <c r="J165"/>
      <c r="K165"/>
      <c r="L165"/>
      <c r="M165"/>
      <c r="N165" s="442"/>
      <c r="O165" s="443"/>
      <c r="P165" s="443"/>
      <c r="Q165" s="443"/>
      <c r="R165" s="443"/>
      <c r="S165" s="443"/>
      <c r="T165" s="443"/>
      <c r="U165" s="443"/>
      <c r="V165" s="443"/>
      <c r="W165" s="443"/>
      <c r="X165" s="443"/>
      <c r="Y165" s="443"/>
      <c r="Z165" s="443"/>
      <c r="AA165" s="443"/>
      <c r="AB165"/>
      <c r="AC165"/>
    </row>
    <row r="166" spans="2:29" ht="18.5" hidden="1" x14ac:dyDescent="0.45">
      <c r="B166"/>
      <c r="C166"/>
      <c r="D166"/>
      <c r="E166"/>
      <c r="F166"/>
      <c r="G166"/>
      <c r="H166"/>
      <c r="I166"/>
      <c r="J166"/>
      <c r="K166"/>
      <c r="L166"/>
      <c r="M166"/>
      <c r="N166" s="442"/>
      <c r="O166" s="443"/>
      <c r="P166" s="443"/>
      <c r="Q166" s="443"/>
      <c r="R166" s="443"/>
      <c r="S166" s="443"/>
      <c r="T166" s="443"/>
      <c r="U166" s="443"/>
      <c r="V166" s="443"/>
      <c r="W166" s="443"/>
      <c r="X166" s="443"/>
      <c r="Y166" s="443"/>
      <c r="Z166" s="443"/>
      <c r="AA166" s="443"/>
      <c r="AB166"/>
      <c r="AC166"/>
    </row>
    <row r="167" spans="2:29" ht="18.5" hidden="1" x14ac:dyDescent="0.45">
      <c r="B167"/>
      <c r="C167"/>
      <c r="D167"/>
      <c r="E167"/>
      <c r="F167"/>
      <c r="G167"/>
      <c r="H167"/>
      <c r="I167"/>
      <c r="J167"/>
      <c r="K167"/>
      <c r="L167"/>
      <c r="M167"/>
      <c r="N167" s="442"/>
      <c r="O167" s="443"/>
      <c r="P167" s="443"/>
      <c r="Q167" s="443"/>
      <c r="R167" s="443"/>
      <c r="S167" s="443"/>
      <c r="T167" s="443"/>
      <c r="U167" s="443"/>
      <c r="V167" s="443"/>
      <c r="W167" s="443"/>
      <c r="X167" s="443"/>
      <c r="Y167" s="443"/>
      <c r="Z167" s="443"/>
      <c r="AA167" s="443"/>
      <c r="AB167"/>
      <c r="AC167"/>
    </row>
    <row r="168" spans="2:29" ht="18.5" hidden="1" x14ac:dyDescent="0.45">
      <c r="B168"/>
      <c r="C168"/>
      <c r="D168"/>
      <c r="E168"/>
      <c r="F168"/>
      <c r="G168"/>
      <c r="H168"/>
      <c r="I168"/>
      <c r="J168"/>
      <c r="K168"/>
      <c r="L168"/>
      <c r="M168"/>
      <c r="N168" s="442"/>
      <c r="O168" s="443"/>
      <c r="P168" s="443"/>
      <c r="Q168" s="443"/>
      <c r="R168" s="443"/>
      <c r="S168" s="443"/>
      <c r="T168" s="443"/>
      <c r="U168" s="443"/>
      <c r="V168" s="443"/>
      <c r="W168" s="443"/>
      <c r="X168" s="443"/>
      <c r="Y168" s="443"/>
      <c r="Z168" s="443"/>
      <c r="AA168" s="443"/>
      <c r="AB168"/>
      <c r="AC168"/>
    </row>
    <row r="169" spans="2:29" ht="18.5" hidden="1" x14ac:dyDescent="0.45">
      <c r="B169"/>
      <c r="C169"/>
      <c r="D169"/>
      <c r="E169"/>
      <c r="F169"/>
      <c r="G169"/>
      <c r="H169"/>
      <c r="I169"/>
      <c r="J169"/>
      <c r="K169"/>
      <c r="L169"/>
      <c r="M169"/>
      <c r="N169" s="442"/>
      <c r="O169" s="443"/>
      <c r="P169" s="443"/>
      <c r="Q169" s="443"/>
      <c r="R169" s="443"/>
      <c r="S169" s="443"/>
      <c r="T169" s="443"/>
      <c r="U169" s="443"/>
      <c r="V169" s="443"/>
      <c r="W169" s="443"/>
      <c r="X169" s="443"/>
      <c r="Y169" s="443"/>
      <c r="Z169" s="443"/>
      <c r="AA169" s="443"/>
      <c r="AB169"/>
      <c r="AC169"/>
    </row>
    <row r="170" spans="2:29" ht="18.5" hidden="1" x14ac:dyDescent="0.45">
      <c r="B170"/>
      <c r="C170"/>
      <c r="D170"/>
      <c r="E170"/>
      <c r="F170"/>
      <c r="G170"/>
      <c r="H170"/>
      <c r="I170"/>
      <c r="J170"/>
      <c r="K170"/>
      <c r="L170"/>
      <c r="M170"/>
      <c r="N170" s="442"/>
      <c r="O170" s="443"/>
      <c r="P170" s="443"/>
      <c r="Q170" s="443"/>
      <c r="R170" s="443"/>
      <c r="S170" s="443"/>
      <c r="T170" s="443"/>
      <c r="U170" s="443"/>
      <c r="V170" s="443"/>
      <c r="W170" s="443"/>
      <c r="X170" s="443"/>
      <c r="Y170" s="443"/>
      <c r="Z170" s="443"/>
      <c r="AA170" s="443"/>
      <c r="AB170"/>
      <c r="AC170"/>
    </row>
    <row r="171" spans="2:29" ht="18.5" hidden="1" x14ac:dyDescent="0.45">
      <c r="B171"/>
      <c r="C171"/>
      <c r="D171"/>
      <c r="E171"/>
      <c r="F171"/>
      <c r="G171"/>
      <c r="H171"/>
      <c r="I171"/>
      <c r="J171"/>
      <c r="K171"/>
      <c r="L171"/>
      <c r="M171"/>
      <c r="N171" s="442"/>
      <c r="O171" s="443"/>
      <c r="P171" s="443"/>
      <c r="Q171" s="443"/>
      <c r="R171" s="443"/>
      <c r="S171" s="443"/>
      <c r="T171" s="443"/>
      <c r="U171" s="443"/>
      <c r="V171" s="443"/>
      <c r="W171" s="443"/>
      <c r="X171" s="443"/>
      <c r="Y171" s="443"/>
      <c r="Z171" s="443"/>
      <c r="AA171" s="443"/>
      <c r="AB171"/>
      <c r="AC171"/>
    </row>
    <row r="172" spans="2:29" ht="18.5" hidden="1" x14ac:dyDescent="0.45">
      <c r="B172"/>
      <c r="C172"/>
      <c r="D172"/>
      <c r="E172"/>
      <c r="F172"/>
      <c r="G172"/>
      <c r="H172"/>
      <c r="I172"/>
      <c r="J172"/>
      <c r="K172"/>
      <c r="L172"/>
      <c r="M172"/>
      <c r="N172" s="442"/>
      <c r="O172" s="443"/>
      <c r="P172" s="443"/>
      <c r="Q172" s="443"/>
      <c r="R172" s="443"/>
      <c r="S172" s="443"/>
      <c r="T172" s="443"/>
      <c r="U172" s="443"/>
      <c r="V172" s="443"/>
      <c r="W172" s="443"/>
      <c r="X172" s="443"/>
      <c r="Y172" s="443"/>
      <c r="Z172" s="443"/>
      <c r="AA172" s="443"/>
      <c r="AB172"/>
      <c r="AC172"/>
    </row>
    <row r="173" spans="2:29" ht="18.5" hidden="1" x14ac:dyDescent="0.45">
      <c r="B173"/>
      <c r="C173"/>
      <c r="D173"/>
      <c r="E173"/>
      <c r="F173"/>
      <c r="G173"/>
      <c r="H173"/>
      <c r="I173"/>
      <c r="J173"/>
      <c r="K173"/>
      <c r="L173"/>
      <c r="M173"/>
      <c r="N173" s="442"/>
      <c r="O173" s="443"/>
      <c r="P173" s="443"/>
      <c r="Q173" s="443"/>
      <c r="R173" s="443"/>
      <c r="S173" s="443"/>
      <c r="T173" s="443"/>
      <c r="U173" s="443"/>
      <c r="V173" s="443"/>
      <c r="W173" s="443"/>
      <c r="X173" s="443"/>
      <c r="Y173" s="443"/>
      <c r="Z173" s="443"/>
      <c r="AA173" s="443"/>
      <c r="AB173"/>
      <c r="AC173"/>
    </row>
    <row r="174" spans="2:29" ht="18.5" hidden="1" x14ac:dyDescent="0.45">
      <c r="B174"/>
      <c r="C174"/>
      <c r="D174"/>
      <c r="E174"/>
      <c r="F174"/>
      <c r="G174"/>
      <c r="H174"/>
      <c r="I174"/>
      <c r="J174"/>
      <c r="K174"/>
      <c r="L174"/>
      <c r="M174"/>
      <c r="N174" s="442"/>
      <c r="O174" s="443"/>
      <c r="P174" s="443"/>
      <c r="Q174" s="443"/>
      <c r="R174" s="443"/>
      <c r="S174" s="443"/>
      <c r="T174" s="443"/>
      <c r="U174" s="443"/>
      <c r="V174" s="443"/>
      <c r="W174" s="443"/>
      <c r="X174" s="443"/>
      <c r="Y174" s="443"/>
      <c r="Z174" s="443"/>
      <c r="AA174" s="443"/>
      <c r="AB174"/>
      <c r="AC174"/>
    </row>
    <row r="175" spans="2:29" ht="18.5" hidden="1" x14ac:dyDescent="0.45">
      <c r="B175"/>
      <c r="C175"/>
      <c r="D175"/>
      <c r="E175"/>
      <c r="F175"/>
      <c r="G175"/>
      <c r="H175"/>
      <c r="I175"/>
      <c r="J175"/>
      <c r="K175"/>
      <c r="L175"/>
      <c r="M175"/>
      <c r="N175" s="442"/>
      <c r="O175" s="443"/>
      <c r="P175" s="443"/>
      <c r="Q175" s="443"/>
      <c r="R175" s="443"/>
      <c r="S175" s="443"/>
      <c r="T175" s="443"/>
      <c r="U175" s="443"/>
      <c r="V175" s="443"/>
      <c r="W175" s="443"/>
      <c r="X175" s="443"/>
      <c r="Y175" s="443"/>
      <c r="Z175" s="443"/>
      <c r="AA175" s="443"/>
      <c r="AB175"/>
      <c r="AC175"/>
    </row>
    <row r="176" spans="2:29" ht="18.5" hidden="1" x14ac:dyDescent="0.45">
      <c r="B176"/>
      <c r="C176"/>
      <c r="D176"/>
      <c r="E176"/>
      <c r="F176"/>
      <c r="G176"/>
      <c r="H176"/>
      <c r="I176"/>
      <c r="J176"/>
      <c r="K176"/>
      <c r="L176"/>
      <c r="M176"/>
      <c r="N176" s="442"/>
      <c r="O176" s="443"/>
      <c r="P176" s="443"/>
      <c r="Q176" s="443"/>
      <c r="R176" s="443"/>
      <c r="S176" s="443"/>
      <c r="T176" s="443"/>
      <c r="U176" s="443"/>
      <c r="V176" s="443"/>
      <c r="W176" s="443"/>
      <c r="X176" s="443"/>
      <c r="Y176" s="443"/>
      <c r="Z176" s="443"/>
      <c r="AA176" s="443"/>
      <c r="AB176"/>
      <c r="AC176"/>
    </row>
    <row r="177" spans="2:29" ht="18.5" hidden="1" x14ac:dyDescent="0.45">
      <c r="B177"/>
      <c r="C177"/>
      <c r="D177"/>
      <c r="E177"/>
      <c r="F177"/>
      <c r="G177"/>
      <c r="H177"/>
      <c r="I177"/>
      <c r="J177"/>
      <c r="K177"/>
      <c r="L177"/>
      <c r="M177"/>
      <c r="N177" s="442"/>
      <c r="O177" s="443"/>
      <c r="P177" s="443"/>
      <c r="Q177" s="443"/>
      <c r="R177" s="443"/>
      <c r="S177" s="443"/>
      <c r="T177" s="443"/>
      <c r="U177" s="443"/>
      <c r="V177" s="443"/>
      <c r="W177" s="443"/>
      <c r="X177" s="443"/>
      <c r="Y177" s="443"/>
      <c r="Z177" s="443"/>
      <c r="AA177" s="443"/>
      <c r="AB177"/>
      <c r="AC177"/>
    </row>
    <row r="178" spans="2:29" ht="18.5" hidden="1" x14ac:dyDescent="0.45">
      <c r="B178"/>
      <c r="C178"/>
      <c r="D178"/>
      <c r="E178"/>
      <c r="F178"/>
      <c r="G178"/>
      <c r="H178"/>
      <c r="I178"/>
      <c r="J178"/>
      <c r="K178"/>
      <c r="L178"/>
      <c r="M178"/>
      <c r="N178" s="442"/>
      <c r="O178" s="443"/>
      <c r="P178" s="443"/>
      <c r="Q178" s="443"/>
      <c r="R178" s="443"/>
      <c r="S178" s="443"/>
      <c r="T178" s="443"/>
      <c r="U178" s="443"/>
      <c r="V178" s="443"/>
      <c r="W178" s="443"/>
      <c r="X178" s="443"/>
      <c r="Y178" s="443"/>
      <c r="Z178" s="443"/>
      <c r="AA178" s="443"/>
      <c r="AB178"/>
      <c r="AC178"/>
    </row>
    <row r="179" spans="2:29" ht="18.5" hidden="1" x14ac:dyDescent="0.45">
      <c r="B179"/>
      <c r="C179"/>
      <c r="D179"/>
      <c r="E179"/>
      <c r="F179"/>
      <c r="G179"/>
      <c r="H179"/>
      <c r="I179"/>
      <c r="J179"/>
      <c r="K179"/>
      <c r="L179"/>
      <c r="M179"/>
      <c r="N179" s="442"/>
      <c r="O179" s="443"/>
      <c r="P179" s="443"/>
      <c r="Q179" s="443"/>
      <c r="R179" s="443"/>
      <c r="S179" s="443"/>
      <c r="T179" s="443"/>
      <c r="U179" s="443"/>
      <c r="V179" s="443"/>
      <c r="W179" s="443"/>
      <c r="X179" s="443"/>
      <c r="Y179" s="443"/>
      <c r="Z179" s="443"/>
      <c r="AA179" s="443"/>
      <c r="AB179"/>
      <c r="AC179"/>
    </row>
    <row r="180" spans="2:29" ht="18.5" hidden="1" x14ac:dyDescent="0.45">
      <c r="B180"/>
      <c r="C180"/>
      <c r="D180"/>
      <c r="E180"/>
      <c r="F180"/>
      <c r="G180"/>
      <c r="H180"/>
      <c r="I180"/>
      <c r="J180"/>
      <c r="K180"/>
      <c r="L180"/>
      <c r="M180"/>
      <c r="N180" s="442"/>
      <c r="O180" s="443"/>
      <c r="P180" s="443"/>
      <c r="Q180" s="443"/>
      <c r="R180" s="443"/>
      <c r="S180" s="443"/>
      <c r="T180" s="443"/>
      <c r="U180" s="443"/>
      <c r="V180" s="443"/>
      <c r="W180" s="443"/>
      <c r="X180" s="443"/>
      <c r="Y180" s="443"/>
      <c r="Z180" s="443"/>
      <c r="AA180" s="443"/>
      <c r="AB180"/>
      <c r="AC180"/>
    </row>
    <row r="181" spans="2:29" ht="18.5" hidden="1" x14ac:dyDescent="0.45">
      <c r="B181"/>
      <c r="C181"/>
      <c r="D181"/>
      <c r="E181"/>
      <c r="F181"/>
      <c r="G181"/>
      <c r="H181"/>
      <c r="I181"/>
      <c r="J181"/>
      <c r="K181"/>
      <c r="L181"/>
      <c r="M181"/>
      <c r="N181" s="442"/>
      <c r="O181" s="443"/>
      <c r="P181" s="443"/>
      <c r="Q181" s="443"/>
      <c r="R181" s="443"/>
      <c r="S181" s="443"/>
      <c r="T181" s="443"/>
      <c r="U181" s="443"/>
      <c r="V181" s="443"/>
      <c r="W181" s="443"/>
      <c r="X181" s="443"/>
      <c r="Y181" s="443"/>
      <c r="Z181" s="443"/>
      <c r="AA181" s="443"/>
      <c r="AB181"/>
      <c r="AC181"/>
    </row>
    <row r="182" spans="2:29" ht="18.5" hidden="1" x14ac:dyDescent="0.45">
      <c r="B182"/>
      <c r="C182"/>
      <c r="D182"/>
      <c r="E182"/>
      <c r="F182"/>
      <c r="G182"/>
      <c r="H182"/>
      <c r="I182"/>
      <c r="J182"/>
      <c r="K182"/>
      <c r="L182"/>
      <c r="M182"/>
      <c r="N182" s="442"/>
      <c r="O182" s="443"/>
      <c r="P182" s="443"/>
      <c r="Q182" s="443"/>
      <c r="R182" s="443"/>
      <c r="S182" s="443"/>
      <c r="T182" s="443"/>
      <c r="U182" s="443"/>
      <c r="V182" s="443"/>
      <c r="W182" s="443"/>
      <c r="X182" s="443"/>
      <c r="Y182" s="443"/>
      <c r="Z182" s="443"/>
      <c r="AA182" s="443"/>
      <c r="AB182"/>
      <c r="AC182"/>
    </row>
    <row r="183" spans="2:29" ht="18.5" hidden="1" x14ac:dyDescent="0.45">
      <c r="B183"/>
      <c r="C183"/>
      <c r="D183"/>
      <c r="E183"/>
      <c r="F183"/>
      <c r="G183"/>
      <c r="H183"/>
      <c r="I183"/>
      <c r="J183"/>
      <c r="K183"/>
      <c r="L183"/>
      <c r="M183"/>
      <c r="N183" s="442"/>
      <c r="O183" s="443"/>
      <c r="P183" s="443"/>
      <c r="Q183" s="443"/>
      <c r="R183" s="443"/>
      <c r="S183" s="443"/>
      <c r="T183" s="443"/>
      <c r="U183" s="443"/>
      <c r="V183" s="443"/>
      <c r="W183" s="443"/>
      <c r="X183" s="443"/>
      <c r="Y183" s="443"/>
      <c r="Z183" s="443"/>
      <c r="AA183" s="443"/>
      <c r="AB183"/>
      <c r="AC183"/>
    </row>
    <row r="184" spans="2:29" ht="18.5" hidden="1" x14ac:dyDescent="0.45">
      <c r="B184"/>
      <c r="C184"/>
      <c r="D184"/>
      <c r="E184"/>
      <c r="F184"/>
      <c r="G184"/>
      <c r="H184"/>
      <c r="I184"/>
      <c r="J184"/>
      <c r="K184"/>
      <c r="L184"/>
      <c r="M184"/>
      <c r="N184" s="442"/>
      <c r="O184" s="443"/>
      <c r="P184" s="443"/>
      <c r="Q184" s="443"/>
      <c r="R184" s="443"/>
      <c r="S184" s="443"/>
      <c r="T184" s="443"/>
      <c r="U184" s="443"/>
      <c r="V184" s="443"/>
      <c r="W184" s="443"/>
      <c r="X184" s="443"/>
      <c r="Y184" s="443"/>
      <c r="Z184" s="443"/>
      <c r="AA184" s="443"/>
      <c r="AB184"/>
      <c r="AC184"/>
    </row>
    <row r="185" spans="2:29" ht="18.5" hidden="1" x14ac:dyDescent="0.45">
      <c r="B185"/>
      <c r="C185"/>
      <c r="D185"/>
      <c r="E185"/>
      <c r="F185"/>
      <c r="G185"/>
      <c r="H185"/>
      <c r="I185"/>
      <c r="J185"/>
      <c r="K185"/>
      <c r="L185"/>
      <c r="M185"/>
      <c r="N185" s="442"/>
      <c r="O185" s="443"/>
      <c r="P185" s="443"/>
      <c r="Q185" s="443"/>
      <c r="R185" s="443"/>
      <c r="S185" s="443"/>
      <c r="T185" s="443"/>
      <c r="U185" s="443"/>
      <c r="V185" s="443"/>
      <c r="W185" s="443"/>
      <c r="X185" s="443"/>
      <c r="Y185" s="443"/>
      <c r="Z185" s="443"/>
      <c r="AA185" s="443"/>
      <c r="AB185"/>
      <c r="AC185"/>
    </row>
    <row r="186" spans="2:29" ht="18.5" hidden="1" x14ac:dyDescent="0.45">
      <c r="B186"/>
      <c r="C186"/>
      <c r="D186"/>
      <c r="E186"/>
      <c r="F186"/>
      <c r="G186"/>
      <c r="H186"/>
      <c r="I186"/>
      <c r="J186"/>
      <c r="K186"/>
      <c r="L186"/>
      <c r="M186"/>
      <c r="N186" s="442"/>
      <c r="O186" s="443"/>
      <c r="P186" s="443"/>
      <c r="Q186" s="443"/>
      <c r="R186" s="443"/>
      <c r="S186" s="443"/>
      <c r="T186" s="443"/>
      <c r="U186" s="443"/>
      <c r="V186" s="443"/>
      <c r="W186" s="443"/>
      <c r="X186" s="443"/>
      <c r="Y186" s="443"/>
      <c r="Z186" s="443"/>
      <c r="AA186" s="443"/>
      <c r="AB186"/>
      <c r="AC186"/>
    </row>
    <row r="187" spans="2:29" ht="18.5" hidden="1" x14ac:dyDescent="0.45">
      <c r="B187"/>
      <c r="C187"/>
      <c r="D187"/>
      <c r="E187"/>
      <c r="F187"/>
      <c r="G187"/>
      <c r="H187"/>
      <c r="I187"/>
      <c r="J187"/>
      <c r="K187"/>
      <c r="L187"/>
      <c r="M187"/>
      <c r="N187" s="442"/>
      <c r="O187" s="443"/>
      <c r="P187" s="443"/>
      <c r="Q187" s="443"/>
      <c r="R187" s="443"/>
      <c r="S187" s="443"/>
      <c r="T187" s="443"/>
      <c r="U187" s="443"/>
      <c r="V187" s="443"/>
      <c r="W187" s="443"/>
      <c r="X187" s="443"/>
      <c r="Y187" s="443"/>
      <c r="Z187" s="443"/>
      <c r="AA187" s="443"/>
      <c r="AB187"/>
      <c r="AC187"/>
    </row>
    <row r="188" spans="2:29" ht="18.5" hidden="1" x14ac:dyDescent="0.45">
      <c r="B188"/>
      <c r="C188"/>
      <c r="D188"/>
      <c r="E188"/>
      <c r="F188"/>
      <c r="G188"/>
      <c r="H188"/>
      <c r="I188"/>
      <c r="J188"/>
      <c r="K188"/>
      <c r="L188"/>
      <c r="M188"/>
      <c r="N188" s="442"/>
      <c r="O188" s="443"/>
      <c r="P188" s="443"/>
      <c r="Q188" s="443"/>
      <c r="R188" s="443"/>
      <c r="S188" s="443"/>
      <c r="T188" s="443"/>
      <c r="U188" s="443"/>
      <c r="V188" s="443"/>
      <c r="W188" s="443"/>
      <c r="X188" s="443"/>
      <c r="Y188" s="443"/>
      <c r="Z188" s="443"/>
      <c r="AA188" s="443"/>
      <c r="AB188"/>
      <c r="AC188"/>
    </row>
    <row r="189" spans="2:29" ht="18.5" hidden="1" x14ac:dyDescent="0.45">
      <c r="B189"/>
      <c r="C189"/>
      <c r="D189"/>
      <c r="E189"/>
      <c r="F189"/>
      <c r="G189"/>
      <c r="H189"/>
      <c r="I189"/>
      <c r="J189"/>
      <c r="K189"/>
      <c r="L189"/>
      <c r="M189"/>
      <c r="N189" s="442"/>
      <c r="O189" s="443"/>
      <c r="P189" s="443"/>
      <c r="Q189" s="443"/>
      <c r="R189" s="443"/>
      <c r="S189" s="443"/>
      <c r="T189" s="443"/>
      <c r="U189" s="443"/>
      <c r="V189" s="443"/>
      <c r="W189" s="443"/>
      <c r="X189" s="443"/>
      <c r="Y189" s="443"/>
      <c r="Z189" s="443"/>
      <c r="AA189" s="443"/>
      <c r="AB189"/>
      <c r="AC189"/>
    </row>
    <row r="190" spans="2:29" ht="18.5" hidden="1" x14ac:dyDescent="0.45">
      <c r="B190"/>
      <c r="C190"/>
      <c r="D190"/>
      <c r="E190"/>
      <c r="F190"/>
      <c r="G190"/>
      <c r="H190"/>
      <c r="I190"/>
      <c r="J190"/>
      <c r="K190"/>
      <c r="L190"/>
      <c r="M190"/>
      <c r="N190" s="442"/>
      <c r="O190" s="443"/>
      <c r="P190" s="443"/>
      <c r="Q190" s="443"/>
      <c r="R190" s="443"/>
      <c r="S190" s="443"/>
      <c r="T190" s="443"/>
      <c r="U190" s="443"/>
      <c r="V190" s="443"/>
      <c r="W190" s="443"/>
      <c r="X190" s="443"/>
      <c r="Y190" s="443"/>
      <c r="Z190" s="443"/>
      <c r="AA190" s="443"/>
      <c r="AB190"/>
      <c r="AC190"/>
    </row>
    <row r="191" spans="2:29" ht="18.5" hidden="1" x14ac:dyDescent="0.45">
      <c r="B191"/>
      <c r="C191"/>
      <c r="D191"/>
      <c r="E191"/>
      <c r="F191"/>
      <c r="G191"/>
      <c r="H191"/>
      <c r="I191"/>
      <c r="J191"/>
      <c r="K191"/>
      <c r="L191"/>
      <c r="M191"/>
      <c r="N191" s="442"/>
      <c r="O191" s="443"/>
      <c r="P191" s="443"/>
      <c r="Q191" s="443"/>
      <c r="R191" s="443"/>
      <c r="S191" s="443"/>
      <c r="T191" s="443"/>
      <c r="U191" s="443"/>
      <c r="V191" s="443"/>
      <c r="W191" s="443"/>
      <c r="X191" s="443"/>
      <c r="Y191" s="443"/>
      <c r="Z191" s="443"/>
      <c r="AA191" s="443"/>
      <c r="AB191"/>
      <c r="AC191"/>
    </row>
    <row r="192" spans="2:29" ht="18.5" hidden="1" x14ac:dyDescent="0.45">
      <c r="B192"/>
      <c r="C192"/>
      <c r="D192"/>
      <c r="E192"/>
      <c r="F192"/>
      <c r="G192"/>
      <c r="H192"/>
      <c r="I192"/>
      <c r="J192"/>
      <c r="K192"/>
      <c r="L192"/>
      <c r="M192"/>
      <c r="N192" s="442"/>
      <c r="O192" s="443"/>
      <c r="P192" s="443"/>
      <c r="Q192" s="443"/>
      <c r="R192" s="443"/>
      <c r="S192" s="443"/>
      <c r="T192" s="443"/>
      <c r="U192" s="443"/>
      <c r="V192" s="443"/>
      <c r="W192" s="443"/>
      <c r="X192" s="443"/>
      <c r="Y192" s="443"/>
      <c r="Z192" s="443"/>
      <c r="AA192" s="443"/>
      <c r="AB192"/>
      <c r="AC192"/>
    </row>
    <row r="193" spans="2:29" ht="18.5" hidden="1" x14ac:dyDescent="0.45">
      <c r="B193"/>
      <c r="C193"/>
      <c r="D193"/>
      <c r="E193"/>
      <c r="F193"/>
      <c r="G193"/>
      <c r="H193"/>
      <c r="I193"/>
      <c r="J193"/>
      <c r="K193"/>
      <c r="L193"/>
      <c r="M193"/>
      <c r="N193" s="442"/>
      <c r="O193" s="443"/>
      <c r="P193" s="443"/>
      <c r="Q193" s="443"/>
      <c r="R193" s="443"/>
      <c r="S193" s="443"/>
      <c r="T193" s="443"/>
      <c r="U193" s="443"/>
      <c r="V193" s="443"/>
      <c r="W193" s="443"/>
      <c r="X193" s="443"/>
      <c r="Y193" s="443"/>
      <c r="Z193" s="443"/>
      <c r="AA193" s="443"/>
      <c r="AB193"/>
      <c r="AC193"/>
    </row>
    <row r="194" spans="2:29" ht="18.5" hidden="1" x14ac:dyDescent="0.45">
      <c r="B194"/>
      <c r="C194"/>
      <c r="D194"/>
      <c r="E194"/>
      <c r="F194"/>
      <c r="G194"/>
      <c r="H194"/>
      <c r="I194"/>
      <c r="J194"/>
      <c r="K194"/>
      <c r="L194"/>
      <c r="M194"/>
      <c r="N194" s="442"/>
      <c r="O194" s="443"/>
      <c r="P194" s="443"/>
      <c r="Q194" s="443"/>
      <c r="R194" s="443"/>
      <c r="S194" s="443"/>
      <c r="T194" s="443"/>
      <c r="U194" s="443"/>
      <c r="V194" s="443"/>
      <c r="W194" s="443"/>
      <c r="X194" s="443"/>
      <c r="Y194" s="443"/>
      <c r="Z194" s="443"/>
      <c r="AA194" s="443"/>
      <c r="AB194"/>
      <c r="AC194"/>
    </row>
    <row r="195" spans="2:29" ht="18.5" hidden="1" x14ac:dyDescent="0.45">
      <c r="B195"/>
      <c r="C195"/>
      <c r="D195"/>
      <c r="E195"/>
      <c r="F195"/>
      <c r="G195"/>
      <c r="H195"/>
      <c r="I195"/>
      <c r="J195"/>
      <c r="K195"/>
      <c r="L195"/>
      <c r="M195"/>
      <c r="N195" s="442"/>
      <c r="O195" s="443"/>
      <c r="P195" s="443"/>
      <c r="Q195" s="443"/>
      <c r="R195" s="443"/>
      <c r="S195" s="443"/>
      <c r="T195" s="443"/>
      <c r="U195" s="443"/>
      <c r="V195" s="443"/>
      <c r="W195" s="443"/>
      <c r="X195" s="443"/>
      <c r="Y195" s="443"/>
      <c r="Z195" s="443"/>
      <c r="AA195" s="443"/>
      <c r="AB195"/>
      <c r="AC195"/>
    </row>
    <row r="196" spans="2:29" ht="18.5" hidden="1" x14ac:dyDescent="0.45">
      <c r="B196"/>
      <c r="C196"/>
      <c r="D196"/>
      <c r="E196"/>
      <c r="F196"/>
      <c r="G196"/>
      <c r="H196"/>
      <c r="I196"/>
      <c r="J196"/>
      <c r="K196"/>
      <c r="L196"/>
      <c r="M196"/>
      <c r="N196" s="442"/>
      <c r="O196" s="443"/>
      <c r="P196" s="443"/>
      <c r="Q196" s="443"/>
      <c r="R196" s="443"/>
      <c r="S196" s="443"/>
      <c r="T196" s="443"/>
      <c r="U196" s="443"/>
      <c r="V196" s="443"/>
      <c r="W196" s="443"/>
      <c r="X196" s="443"/>
      <c r="Y196" s="443"/>
      <c r="Z196" s="443"/>
      <c r="AA196" s="443"/>
      <c r="AB196"/>
      <c r="AC196"/>
    </row>
    <row r="197" spans="2:29" ht="18.5" hidden="1" x14ac:dyDescent="0.45">
      <c r="B197"/>
      <c r="C197"/>
      <c r="D197"/>
      <c r="E197"/>
      <c r="F197"/>
      <c r="G197"/>
      <c r="H197"/>
      <c r="I197"/>
      <c r="J197"/>
      <c r="K197"/>
      <c r="L197"/>
      <c r="M197"/>
      <c r="N197" s="442"/>
      <c r="O197" s="443"/>
      <c r="P197" s="443"/>
      <c r="Q197" s="443"/>
      <c r="R197" s="443"/>
      <c r="S197" s="443"/>
      <c r="T197" s="443"/>
      <c r="U197" s="443"/>
      <c r="V197" s="443"/>
      <c r="W197" s="443"/>
      <c r="X197" s="443"/>
      <c r="Y197" s="443"/>
      <c r="Z197" s="443"/>
      <c r="AA197" s="443"/>
      <c r="AB197"/>
      <c r="AC197"/>
    </row>
    <row r="198" spans="2:29" ht="18.5" hidden="1" x14ac:dyDescent="0.45">
      <c r="B198"/>
      <c r="C198"/>
      <c r="D198"/>
      <c r="E198"/>
      <c r="F198"/>
      <c r="G198"/>
      <c r="H198"/>
      <c r="I198"/>
      <c r="J198"/>
      <c r="K198"/>
      <c r="L198"/>
      <c r="M198"/>
      <c r="N198" s="442"/>
      <c r="O198" s="443"/>
      <c r="P198" s="443"/>
      <c r="Q198" s="443"/>
      <c r="R198" s="443"/>
      <c r="S198" s="443"/>
      <c r="T198" s="443"/>
      <c r="U198" s="443"/>
      <c r="V198" s="443"/>
      <c r="W198" s="443"/>
      <c r="X198" s="443"/>
      <c r="Y198" s="443"/>
      <c r="Z198" s="443"/>
      <c r="AA198" s="443"/>
      <c r="AB198"/>
      <c r="AC198"/>
    </row>
    <row r="199" spans="2:29" ht="18.5" hidden="1" x14ac:dyDescent="0.45">
      <c r="B199"/>
      <c r="C199"/>
      <c r="D199"/>
      <c r="E199"/>
      <c r="F199"/>
      <c r="G199"/>
      <c r="H199"/>
      <c r="I199"/>
      <c r="J199"/>
      <c r="K199"/>
      <c r="L199"/>
      <c r="M199"/>
      <c r="N199" s="442"/>
      <c r="O199" s="443"/>
      <c r="P199" s="443"/>
      <c r="Q199" s="443"/>
      <c r="R199" s="443"/>
      <c r="S199" s="443"/>
      <c r="T199" s="443"/>
      <c r="U199" s="443"/>
      <c r="V199" s="443"/>
      <c r="W199" s="443"/>
      <c r="X199" s="443"/>
      <c r="Y199" s="443"/>
      <c r="Z199" s="443"/>
      <c r="AA199" s="443"/>
      <c r="AB199"/>
      <c r="AC199"/>
    </row>
    <row r="200" spans="2:29" ht="18.5" hidden="1" x14ac:dyDescent="0.45">
      <c r="B200"/>
      <c r="C200"/>
      <c r="D200"/>
      <c r="E200"/>
      <c r="F200"/>
      <c r="G200"/>
      <c r="H200"/>
      <c r="I200"/>
      <c r="J200"/>
      <c r="K200"/>
      <c r="L200"/>
      <c r="M200"/>
      <c r="N200" s="442"/>
      <c r="O200" s="443"/>
      <c r="P200" s="443"/>
      <c r="Q200" s="443"/>
      <c r="R200" s="443"/>
      <c r="S200" s="443"/>
      <c r="T200" s="443"/>
      <c r="U200" s="443"/>
      <c r="V200" s="443"/>
      <c r="W200" s="443"/>
      <c r="X200" s="443"/>
      <c r="Y200" s="443"/>
      <c r="Z200" s="443"/>
      <c r="AA200" s="443"/>
      <c r="AB200"/>
      <c r="AC200"/>
    </row>
    <row r="201" spans="2:29" ht="18.5" hidden="1" x14ac:dyDescent="0.45">
      <c r="B201"/>
      <c r="C201"/>
      <c r="D201"/>
      <c r="E201"/>
      <c r="F201"/>
      <c r="G201"/>
      <c r="H201"/>
      <c r="I201"/>
      <c r="J201"/>
      <c r="K201"/>
      <c r="L201"/>
      <c r="M201"/>
      <c r="N201" s="442"/>
      <c r="O201" s="443"/>
      <c r="P201" s="443"/>
      <c r="Q201" s="443"/>
      <c r="R201" s="443"/>
      <c r="S201" s="443"/>
      <c r="T201" s="443"/>
      <c r="U201" s="443"/>
      <c r="V201" s="443"/>
      <c r="W201" s="443"/>
      <c r="X201" s="443"/>
      <c r="Y201" s="443"/>
      <c r="Z201" s="443"/>
      <c r="AA201" s="443"/>
      <c r="AB201"/>
      <c r="AC201"/>
    </row>
    <row r="202" spans="2:29" ht="18.5" hidden="1" x14ac:dyDescent="0.45">
      <c r="B202"/>
      <c r="C202"/>
      <c r="D202"/>
      <c r="E202"/>
      <c r="F202"/>
      <c r="G202"/>
      <c r="H202"/>
      <c r="I202"/>
      <c r="J202"/>
      <c r="K202"/>
      <c r="L202"/>
      <c r="M202"/>
      <c r="N202" s="442"/>
      <c r="O202" s="443"/>
      <c r="P202" s="443"/>
      <c r="Q202" s="443"/>
      <c r="R202" s="443"/>
      <c r="S202" s="443"/>
      <c r="T202" s="443"/>
      <c r="U202" s="443"/>
      <c r="V202" s="443"/>
      <c r="W202" s="443"/>
      <c r="X202" s="443"/>
      <c r="Y202" s="443"/>
      <c r="Z202" s="443"/>
      <c r="AA202" s="443"/>
      <c r="AB202"/>
      <c r="AC202"/>
    </row>
    <row r="203" spans="2:29" ht="18.5" hidden="1" x14ac:dyDescent="0.45">
      <c r="B203"/>
      <c r="C203"/>
      <c r="D203"/>
      <c r="E203"/>
      <c r="F203"/>
      <c r="G203"/>
      <c r="H203"/>
      <c r="I203"/>
      <c r="J203"/>
      <c r="K203"/>
      <c r="L203"/>
      <c r="M203"/>
      <c r="N203" s="442"/>
      <c r="O203" s="443"/>
      <c r="P203" s="443"/>
      <c r="Q203" s="443"/>
      <c r="R203" s="443"/>
      <c r="S203" s="443"/>
      <c r="T203" s="443"/>
      <c r="U203" s="443"/>
      <c r="V203" s="443"/>
      <c r="W203" s="443"/>
      <c r="X203" s="443"/>
      <c r="Y203" s="443"/>
      <c r="Z203" s="443"/>
      <c r="AA203" s="443"/>
      <c r="AB203"/>
      <c r="AC203"/>
    </row>
    <row r="204" spans="2:29" ht="18.5" hidden="1" x14ac:dyDescent="0.45">
      <c r="B204"/>
      <c r="C204"/>
      <c r="D204"/>
      <c r="E204"/>
      <c r="F204"/>
      <c r="G204"/>
      <c r="H204"/>
      <c r="I204"/>
      <c r="J204"/>
      <c r="K204"/>
      <c r="L204"/>
      <c r="M204"/>
      <c r="N204" s="442"/>
      <c r="O204" s="443"/>
      <c r="P204" s="443"/>
      <c r="Q204" s="443"/>
      <c r="R204" s="443"/>
      <c r="S204" s="443"/>
      <c r="T204" s="443"/>
      <c r="U204" s="443"/>
      <c r="V204" s="443"/>
      <c r="W204" s="443"/>
      <c r="X204" s="443"/>
      <c r="Y204" s="443"/>
      <c r="Z204" s="443"/>
      <c r="AA204" s="443"/>
      <c r="AB204"/>
      <c r="AC204"/>
    </row>
    <row r="205" spans="2:29" ht="18.5" hidden="1" x14ac:dyDescent="0.45">
      <c r="B205"/>
      <c r="C205"/>
      <c r="D205"/>
      <c r="E205"/>
      <c r="F205"/>
      <c r="G205"/>
      <c r="H205"/>
      <c r="I205"/>
      <c r="J205"/>
      <c r="K205"/>
      <c r="L205"/>
      <c r="M205"/>
      <c r="N205" s="442"/>
      <c r="O205" s="443"/>
      <c r="P205" s="443"/>
      <c r="Q205" s="443"/>
      <c r="R205" s="443"/>
      <c r="S205" s="443"/>
      <c r="T205" s="443"/>
      <c r="U205" s="443"/>
      <c r="V205" s="443"/>
      <c r="W205" s="443"/>
      <c r="X205" s="443"/>
      <c r="Y205" s="443"/>
      <c r="Z205" s="443"/>
      <c r="AA205" s="443"/>
      <c r="AB205"/>
      <c r="AC205"/>
    </row>
    <row r="206" spans="2:29" ht="18.5" hidden="1" x14ac:dyDescent="0.45">
      <c r="B206"/>
      <c r="C206"/>
      <c r="D206"/>
      <c r="E206"/>
      <c r="F206"/>
      <c r="G206"/>
      <c r="H206"/>
      <c r="I206"/>
      <c r="J206"/>
      <c r="K206"/>
      <c r="L206"/>
      <c r="M206"/>
      <c r="N206" s="442"/>
      <c r="O206" s="443"/>
      <c r="P206" s="443"/>
      <c r="Q206" s="443"/>
      <c r="R206" s="443"/>
      <c r="S206" s="443"/>
      <c r="T206" s="443"/>
      <c r="U206" s="443"/>
      <c r="V206" s="443"/>
      <c r="W206" s="443"/>
      <c r="X206" s="443"/>
      <c r="Y206" s="443"/>
      <c r="Z206" s="443"/>
      <c r="AA206" s="443"/>
      <c r="AB206"/>
      <c r="AC206"/>
    </row>
    <row r="207" spans="2:29" ht="18.5" hidden="1" x14ac:dyDescent="0.45">
      <c r="B207"/>
      <c r="C207"/>
      <c r="D207"/>
      <c r="E207"/>
      <c r="F207"/>
      <c r="G207"/>
      <c r="H207"/>
      <c r="I207"/>
      <c r="J207"/>
      <c r="K207"/>
      <c r="L207"/>
      <c r="M207"/>
      <c r="N207" s="442"/>
      <c r="O207" s="443"/>
      <c r="P207" s="443"/>
      <c r="Q207" s="443"/>
      <c r="R207" s="443"/>
      <c r="S207" s="443"/>
      <c r="T207" s="443"/>
      <c r="U207" s="443"/>
      <c r="V207" s="443"/>
      <c r="W207" s="443"/>
      <c r="X207" s="443"/>
      <c r="Y207" s="443"/>
      <c r="Z207" s="443"/>
      <c r="AA207" s="443"/>
      <c r="AB207"/>
      <c r="AC207"/>
    </row>
    <row r="208" spans="2:29" ht="18.5" hidden="1" x14ac:dyDescent="0.45">
      <c r="B208"/>
      <c r="C208"/>
      <c r="D208"/>
      <c r="E208"/>
      <c r="F208"/>
      <c r="G208"/>
      <c r="H208"/>
      <c r="I208"/>
      <c r="J208"/>
      <c r="K208"/>
      <c r="L208"/>
      <c r="M208"/>
      <c r="N208" s="442"/>
      <c r="O208" s="443"/>
      <c r="P208" s="443"/>
      <c r="Q208" s="443"/>
      <c r="R208" s="443"/>
      <c r="S208" s="443"/>
      <c r="T208" s="443"/>
      <c r="U208" s="443"/>
      <c r="V208" s="443"/>
      <c r="W208" s="443"/>
      <c r="X208" s="443"/>
      <c r="Y208" s="443"/>
      <c r="Z208" s="443"/>
      <c r="AA208" s="443"/>
      <c r="AB208"/>
      <c r="AC208"/>
    </row>
    <row r="209" spans="2:29" ht="18.5" hidden="1" x14ac:dyDescent="0.45">
      <c r="B209"/>
      <c r="C209"/>
      <c r="D209"/>
      <c r="E209"/>
      <c r="F209"/>
      <c r="G209"/>
      <c r="H209"/>
      <c r="I209"/>
      <c r="J209"/>
      <c r="K209"/>
      <c r="L209"/>
      <c r="M209"/>
      <c r="N209" s="442"/>
      <c r="O209" s="443"/>
      <c r="P209" s="443"/>
      <c r="Q209" s="443"/>
      <c r="R209" s="443"/>
      <c r="S209" s="443"/>
      <c r="T209" s="443"/>
      <c r="U209" s="443"/>
      <c r="V209" s="443"/>
      <c r="W209" s="443"/>
      <c r="X209" s="443"/>
      <c r="Y209" s="443"/>
      <c r="Z209" s="443"/>
      <c r="AA209" s="443"/>
      <c r="AB209"/>
      <c r="AC209"/>
    </row>
    <row r="210" spans="2:29" ht="18.5" hidden="1" x14ac:dyDescent="0.45">
      <c r="B210"/>
      <c r="C210"/>
      <c r="D210"/>
      <c r="E210"/>
      <c r="F210"/>
      <c r="G210"/>
      <c r="H210"/>
      <c r="I210"/>
      <c r="J210"/>
      <c r="K210"/>
      <c r="L210"/>
      <c r="M210"/>
      <c r="N210" s="442"/>
      <c r="O210" s="443"/>
      <c r="P210" s="443"/>
      <c r="Q210" s="443"/>
      <c r="R210" s="443"/>
      <c r="S210" s="443"/>
      <c r="T210" s="443"/>
      <c r="U210" s="443"/>
      <c r="V210" s="443"/>
      <c r="W210" s="443"/>
      <c r="X210" s="443"/>
      <c r="Y210" s="443"/>
      <c r="Z210" s="443"/>
      <c r="AA210" s="443"/>
      <c r="AB210"/>
      <c r="AC210"/>
    </row>
    <row r="211" spans="2:29" ht="18.5" hidden="1" x14ac:dyDescent="0.45">
      <c r="B211"/>
      <c r="C211"/>
      <c r="D211"/>
      <c r="E211"/>
      <c r="F211"/>
      <c r="G211"/>
      <c r="H211"/>
      <c r="I211"/>
      <c r="J211"/>
      <c r="K211"/>
      <c r="L211"/>
      <c r="M211"/>
      <c r="N211" s="442"/>
      <c r="O211" s="443"/>
      <c r="P211" s="443"/>
      <c r="Q211" s="443"/>
      <c r="R211" s="443"/>
      <c r="S211" s="443"/>
      <c r="T211" s="443"/>
      <c r="U211" s="443"/>
      <c r="V211" s="443"/>
      <c r="W211" s="443"/>
      <c r="X211" s="443"/>
      <c r="Y211" s="443"/>
      <c r="Z211" s="443"/>
      <c r="AA211" s="443"/>
      <c r="AB211"/>
      <c r="AC211"/>
    </row>
    <row r="212" spans="2:29" ht="18.5" hidden="1" x14ac:dyDescent="0.45">
      <c r="B212"/>
      <c r="C212"/>
      <c r="D212"/>
      <c r="E212"/>
      <c r="F212"/>
      <c r="G212"/>
      <c r="H212"/>
      <c r="I212"/>
      <c r="J212"/>
      <c r="K212"/>
      <c r="L212"/>
      <c r="M212"/>
      <c r="N212" s="442"/>
      <c r="O212" s="443"/>
      <c r="P212" s="443"/>
      <c r="Q212" s="443"/>
      <c r="R212" s="443"/>
      <c r="S212" s="443"/>
      <c r="T212" s="443"/>
      <c r="U212" s="443"/>
      <c r="V212" s="443"/>
      <c r="W212" s="443"/>
      <c r="X212" s="443"/>
      <c r="Y212" s="443"/>
      <c r="Z212" s="443"/>
      <c r="AA212" s="443"/>
      <c r="AB212"/>
      <c r="AC212"/>
    </row>
    <row r="213" spans="2:29" ht="18.5" hidden="1" x14ac:dyDescent="0.45">
      <c r="B213"/>
      <c r="C213"/>
      <c r="D213"/>
      <c r="E213"/>
      <c r="F213"/>
      <c r="G213"/>
      <c r="H213"/>
      <c r="I213"/>
      <c r="J213"/>
      <c r="K213"/>
      <c r="L213"/>
      <c r="M213"/>
      <c r="N213" s="442"/>
      <c r="O213" s="443"/>
      <c r="P213" s="443"/>
      <c r="Q213" s="443"/>
      <c r="R213" s="443"/>
      <c r="S213" s="443"/>
      <c r="T213" s="443"/>
      <c r="U213" s="443"/>
      <c r="V213" s="443"/>
      <c r="W213" s="443"/>
      <c r="X213" s="443"/>
      <c r="Y213" s="443"/>
      <c r="Z213" s="443"/>
      <c r="AA213" s="443"/>
      <c r="AB213"/>
      <c r="AC213"/>
    </row>
    <row r="214" spans="2:29" ht="18.5" hidden="1" x14ac:dyDescent="0.45">
      <c r="B214"/>
      <c r="C214"/>
      <c r="D214"/>
      <c r="E214"/>
      <c r="F214"/>
      <c r="G214"/>
      <c r="H214"/>
      <c r="I214"/>
      <c r="J214"/>
      <c r="K214"/>
      <c r="L214"/>
      <c r="M214"/>
      <c r="N214" s="442"/>
      <c r="O214" s="443"/>
      <c r="P214" s="443"/>
      <c r="Q214" s="443"/>
      <c r="R214" s="443"/>
      <c r="S214" s="443"/>
      <c r="T214" s="443"/>
      <c r="U214" s="443"/>
      <c r="V214" s="443"/>
      <c r="W214" s="443"/>
      <c r="X214" s="443"/>
      <c r="Y214" s="443"/>
      <c r="Z214" s="443"/>
      <c r="AA214" s="443"/>
      <c r="AB214"/>
      <c r="AC214"/>
    </row>
    <row r="215" spans="2:29" ht="18.5" hidden="1" x14ac:dyDescent="0.45">
      <c r="B215"/>
      <c r="C215"/>
      <c r="D215"/>
      <c r="E215"/>
      <c r="F215"/>
      <c r="G215"/>
      <c r="H215"/>
      <c r="I215"/>
      <c r="J215"/>
      <c r="K215"/>
      <c r="L215"/>
      <c r="M215"/>
      <c r="N215" s="442"/>
      <c r="O215" s="443"/>
      <c r="P215" s="443"/>
      <c r="Q215" s="443"/>
      <c r="R215" s="443"/>
      <c r="S215" s="443"/>
      <c r="T215" s="443"/>
      <c r="U215" s="443"/>
      <c r="V215" s="443"/>
      <c r="W215" s="443"/>
      <c r="X215" s="443"/>
      <c r="Y215" s="443"/>
      <c r="Z215" s="443"/>
      <c r="AA215" s="443"/>
      <c r="AB215"/>
      <c r="AC215"/>
    </row>
    <row r="216" spans="2:29" ht="18.5" hidden="1" x14ac:dyDescent="0.45">
      <c r="B216"/>
      <c r="C216"/>
      <c r="D216"/>
      <c r="E216"/>
      <c r="F216"/>
      <c r="G216"/>
      <c r="H216"/>
      <c r="I216"/>
      <c r="J216"/>
      <c r="K216"/>
      <c r="L216"/>
      <c r="M216"/>
      <c r="N216" s="442"/>
      <c r="O216" s="443"/>
      <c r="P216" s="443"/>
      <c r="Q216" s="443"/>
      <c r="R216" s="443"/>
      <c r="S216" s="443"/>
      <c r="T216" s="443"/>
      <c r="U216" s="443"/>
      <c r="V216" s="443"/>
      <c r="W216" s="443"/>
      <c r="X216" s="443"/>
      <c r="Y216" s="443"/>
      <c r="Z216" s="443"/>
      <c r="AA216" s="443"/>
      <c r="AB216"/>
      <c r="AC216"/>
    </row>
    <row r="217" spans="2:29" ht="18.5" hidden="1" x14ac:dyDescent="0.45">
      <c r="B217"/>
      <c r="C217"/>
      <c r="D217"/>
      <c r="E217"/>
      <c r="F217"/>
      <c r="G217"/>
      <c r="H217"/>
      <c r="I217"/>
      <c r="J217"/>
      <c r="K217"/>
      <c r="L217"/>
      <c r="M217"/>
      <c r="N217" s="442"/>
      <c r="O217" s="443"/>
      <c r="P217" s="443"/>
      <c r="Q217" s="443"/>
      <c r="R217" s="443"/>
      <c r="S217" s="443"/>
      <c r="T217" s="443"/>
      <c r="U217" s="443"/>
      <c r="V217" s="443"/>
      <c r="W217" s="443"/>
      <c r="X217" s="443"/>
      <c r="Y217" s="443"/>
      <c r="Z217" s="443"/>
      <c r="AA217" s="443"/>
      <c r="AB217"/>
      <c r="AC217"/>
    </row>
    <row r="218" spans="2:29" ht="18.5" hidden="1" x14ac:dyDescent="0.45">
      <c r="B218"/>
      <c r="C218"/>
      <c r="D218"/>
      <c r="E218"/>
      <c r="F218"/>
      <c r="G218"/>
      <c r="H218"/>
      <c r="I218"/>
      <c r="J218"/>
      <c r="K218"/>
      <c r="L218"/>
      <c r="M218"/>
      <c r="N218" s="442"/>
      <c r="O218" s="443"/>
      <c r="P218" s="443"/>
      <c r="Q218" s="443"/>
      <c r="R218" s="443"/>
      <c r="S218" s="443"/>
      <c r="T218" s="443"/>
      <c r="U218" s="443"/>
      <c r="V218" s="443"/>
      <c r="W218" s="443"/>
      <c r="X218" s="443"/>
      <c r="Y218" s="443"/>
      <c r="Z218" s="443"/>
      <c r="AA218" s="443"/>
      <c r="AB218"/>
      <c r="AC218"/>
    </row>
    <row r="219" spans="2:29" ht="18.5" hidden="1" x14ac:dyDescent="0.45">
      <c r="B219"/>
      <c r="C219"/>
      <c r="D219"/>
      <c r="E219"/>
      <c r="F219"/>
      <c r="G219"/>
      <c r="H219"/>
      <c r="I219"/>
      <c r="J219"/>
      <c r="K219"/>
      <c r="L219"/>
      <c r="M219"/>
      <c r="N219" s="442"/>
      <c r="O219" s="443"/>
      <c r="P219" s="443"/>
      <c r="Q219" s="443"/>
      <c r="R219" s="443"/>
      <c r="S219" s="443"/>
      <c r="T219" s="443"/>
      <c r="U219" s="443"/>
      <c r="V219" s="443"/>
      <c r="W219" s="443"/>
      <c r="X219" s="443"/>
      <c r="Y219" s="443"/>
      <c r="Z219" s="443"/>
      <c r="AA219" s="443"/>
      <c r="AB219"/>
      <c r="AC219"/>
    </row>
    <row r="220" spans="2:29" ht="18.5" hidden="1" x14ac:dyDescent="0.45">
      <c r="B220"/>
      <c r="C220"/>
      <c r="D220"/>
      <c r="E220"/>
      <c r="F220"/>
      <c r="G220"/>
      <c r="H220"/>
      <c r="I220"/>
      <c r="J220"/>
      <c r="K220"/>
      <c r="L220"/>
      <c r="M220"/>
      <c r="N220" s="442"/>
      <c r="O220" s="443"/>
      <c r="P220" s="443"/>
      <c r="Q220" s="443"/>
      <c r="R220" s="443"/>
      <c r="S220" s="443"/>
      <c r="T220" s="443"/>
      <c r="U220" s="443"/>
      <c r="V220" s="443"/>
      <c r="W220" s="443"/>
      <c r="X220" s="443"/>
      <c r="Y220" s="443"/>
      <c r="Z220" s="443"/>
      <c r="AA220" s="443"/>
      <c r="AB220"/>
      <c r="AC220"/>
    </row>
    <row r="221" spans="2:29" ht="18.5" hidden="1" x14ac:dyDescent="0.45">
      <c r="B221"/>
      <c r="C221"/>
      <c r="D221"/>
      <c r="E221"/>
      <c r="F221"/>
      <c r="G221"/>
      <c r="H221"/>
      <c r="I221"/>
      <c r="J221"/>
      <c r="K221"/>
      <c r="L221"/>
      <c r="M221"/>
      <c r="N221" s="442"/>
      <c r="O221" s="443"/>
      <c r="P221" s="443"/>
      <c r="Q221" s="443"/>
      <c r="R221" s="443"/>
      <c r="S221" s="443"/>
      <c r="T221" s="443"/>
      <c r="U221" s="443"/>
      <c r="V221" s="443"/>
      <c r="W221" s="443"/>
      <c r="X221" s="443"/>
      <c r="Y221" s="443"/>
      <c r="Z221" s="443"/>
      <c r="AA221" s="443"/>
      <c r="AB221"/>
      <c r="AC221"/>
    </row>
    <row r="222" spans="2:29" ht="18.5" hidden="1" x14ac:dyDescent="0.45">
      <c r="B222"/>
      <c r="C222"/>
      <c r="D222"/>
      <c r="E222"/>
      <c r="F222"/>
      <c r="G222"/>
      <c r="H222"/>
      <c r="I222"/>
      <c r="J222"/>
      <c r="K222"/>
      <c r="L222"/>
      <c r="M222"/>
      <c r="N222" s="442"/>
      <c r="O222" s="443"/>
      <c r="P222" s="443"/>
      <c r="Q222" s="443"/>
      <c r="R222" s="443"/>
      <c r="S222" s="443"/>
      <c r="T222" s="443"/>
      <c r="U222" s="443"/>
      <c r="V222" s="443"/>
      <c r="W222" s="443"/>
      <c r="X222" s="443"/>
      <c r="Y222" s="443"/>
      <c r="Z222" s="443"/>
      <c r="AA222" s="443"/>
      <c r="AB222"/>
      <c r="AC222"/>
    </row>
    <row r="223" spans="2:29" ht="18.5" hidden="1" x14ac:dyDescent="0.45">
      <c r="B223"/>
      <c r="C223"/>
      <c r="D223"/>
      <c r="E223"/>
      <c r="F223"/>
      <c r="G223"/>
      <c r="H223"/>
      <c r="I223"/>
      <c r="J223"/>
      <c r="K223"/>
      <c r="L223"/>
      <c r="M223"/>
      <c r="N223" s="442"/>
      <c r="O223" s="443"/>
      <c r="P223" s="443"/>
      <c r="Q223" s="443"/>
      <c r="R223" s="443"/>
      <c r="S223" s="443"/>
      <c r="T223" s="443"/>
      <c r="U223" s="443"/>
      <c r="V223" s="443"/>
      <c r="W223" s="443"/>
      <c r="X223" s="443"/>
      <c r="Y223" s="443"/>
      <c r="Z223" s="443"/>
      <c r="AA223" s="443"/>
      <c r="AB223"/>
      <c r="AC223"/>
    </row>
    <row r="224" spans="2:29" ht="18.5" hidden="1" x14ac:dyDescent="0.45">
      <c r="B224"/>
      <c r="C224"/>
      <c r="D224"/>
      <c r="E224"/>
      <c r="F224"/>
      <c r="G224"/>
      <c r="H224"/>
      <c r="I224"/>
      <c r="J224"/>
      <c r="K224"/>
      <c r="L224"/>
      <c r="M224"/>
      <c r="N224" s="442"/>
      <c r="O224" s="443"/>
      <c r="P224" s="443"/>
      <c r="Q224" s="443"/>
      <c r="R224" s="443"/>
      <c r="S224" s="443"/>
      <c r="T224" s="443"/>
      <c r="U224" s="443"/>
      <c r="V224" s="443"/>
      <c r="W224" s="443"/>
      <c r="X224" s="443"/>
      <c r="Y224" s="443"/>
      <c r="Z224" s="443"/>
      <c r="AA224" s="443"/>
      <c r="AB224"/>
      <c r="AC224"/>
    </row>
    <row r="225" spans="2:29" ht="18.5" hidden="1" x14ac:dyDescent="0.45">
      <c r="B225"/>
      <c r="C225"/>
      <c r="D225"/>
      <c r="E225"/>
      <c r="F225"/>
      <c r="G225"/>
      <c r="H225"/>
      <c r="I225"/>
      <c r="J225"/>
      <c r="K225"/>
      <c r="L225"/>
      <c r="M225"/>
      <c r="N225" s="442"/>
      <c r="O225" s="443"/>
      <c r="P225" s="443"/>
      <c r="Q225" s="443"/>
      <c r="R225" s="443"/>
      <c r="S225" s="443"/>
      <c r="T225" s="443"/>
      <c r="U225" s="443"/>
      <c r="V225" s="443"/>
      <c r="W225" s="443"/>
      <c r="X225" s="443"/>
      <c r="Y225" s="443"/>
      <c r="Z225" s="443"/>
      <c r="AA225" s="443"/>
      <c r="AB225"/>
      <c r="AC225"/>
    </row>
    <row r="226" spans="2:29" ht="18.5" hidden="1" x14ac:dyDescent="0.45">
      <c r="B226"/>
      <c r="C226"/>
      <c r="D226"/>
      <c r="E226"/>
      <c r="F226"/>
      <c r="G226"/>
      <c r="H226"/>
      <c r="I226"/>
      <c r="J226"/>
      <c r="K226"/>
      <c r="L226"/>
      <c r="M226"/>
      <c r="N226" s="442"/>
      <c r="O226" s="443"/>
      <c r="P226" s="443"/>
      <c r="Q226" s="443"/>
      <c r="R226" s="443"/>
      <c r="S226" s="443"/>
      <c r="T226" s="443"/>
      <c r="U226" s="443"/>
      <c r="V226" s="443"/>
      <c r="W226" s="443"/>
      <c r="X226" s="443"/>
      <c r="Y226" s="443"/>
      <c r="Z226" s="443"/>
      <c r="AA226" s="443"/>
      <c r="AB226"/>
      <c r="AC226"/>
    </row>
    <row r="227" spans="2:29" ht="18.5" hidden="1" x14ac:dyDescent="0.45">
      <c r="B227"/>
      <c r="C227"/>
      <c r="D227"/>
      <c r="E227"/>
      <c r="F227"/>
      <c r="G227"/>
      <c r="H227"/>
      <c r="I227"/>
      <c r="J227"/>
      <c r="K227"/>
      <c r="L227"/>
      <c r="M227"/>
      <c r="N227" s="442"/>
      <c r="O227" s="443"/>
      <c r="P227" s="443"/>
      <c r="Q227" s="443"/>
      <c r="R227" s="443"/>
      <c r="S227" s="443"/>
      <c r="T227" s="443"/>
      <c r="U227" s="443"/>
      <c r="V227" s="443"/>
      <c r="W227" s="443"/>
      <c r="X227" s="443"/>
      <c r="Y227" s="443"/>
      <c r="Z227" s="443"/>
      <c r="AA227" s="443"/>
      <c r="AB227"/>
      <c r="AC227"/>
    </row>
    <row r="228" spans="2:29" ht="18.5" hidden="1" x14ac:dyDescent="0.45">
      <c r="B228"/>
      <c r="C228"/>
      <c r="D228"/>
      <c r="E228"/>
      <c r="F228"/>
      <c r="G228"/>
      <c r="H228"/>
      <c r="I228"/>
      <c r="J228"/>
      <c r="K228"/>
      <c r="L228"/>
      <c r="M228"/>
      <c r="N228" s="442"/>
      <c r="O228" s="443"/>
      <c r="P228" s="443"/>
      <c r="Q228" s="443"/>
      <c r="R228" s="443"/>
      <c r="S228" s="443"/>
      <c r="T228" s="443"/>
      <c r="U228" s="443"/>
      <c r="V228" s="443"/>
      <c r="W228" s="443"/>
      <c r="X228" s="443"/>
      <c r="Y228" s="443"/>
      <c r="Z228" s="443"/>
      <c r="AA228" s="443"/>
      <c r="AB228"/>
      <c r="AC228"/>
    </row>
    <row r="229" spans="2:29" ht="18.5" hidden="1" x14ac:dyDescent="0.45">
      <c r="B229"/>
      <c r="C229"/>
      <c r="D229"/>
      <c r="E229"/>
      <c r="F229"/>
      <c r="G229"/>
      <c r="H229"/>
      <c r="I229"/>
      <c r="J229"/>
      <c r="K229"/>
      <c r="L229"/>
      <c r="M229"/>
      <c r="N229" s="442"/>
      <c r="O229" s="443"/>
      <c r="P229" s="443"/>
      <c r="Q229" s="443"/>
      <c r="R229" s="443"/>
      <c r="S229" s="443"/>
      <c r="T229" s="443"/>
      <c r="U229" s="443"/>
      <c r="V229" s="443"/>
      <c r="W229" s="443"/>
      <c r="X229" s="443"/>
      <c r="Y229" s="443"/>
      <c r="Z229" s="443"/>
      <c r="AA229" s="443"/>
      <c r="AB229"/>
      <c r="AC229"/>
    </row>
    <row r="230" spans="2:29" ht="18.5" hidden="1" x14ac:dyDescent="0.45">
      <c r="B230"/>
      <c r="C230"/>
      <c r="D230"/>
      <c r="E230"/>
      <c r="F230"/>
      <c r="G230"/>
      <c r="H230"/>
      <c r="I230"/>
      <c r="J230"/>
      <c r="K230"/>
      <c r="L230"/>
      <c r="M230"/>
      <c r="N230" s="442"/>
      <c r="O230" s="443"/>
      <c r="P230" s="443"/>
      <c r="Q230" s="443"/>
      <c r="R230" s="443"/>
      <c r="S230" s="443"/>
      <c r="T230" s="443"/>
      <c r="U230" s="443"/>
      <c r="V230" s="443"/>
      <c r="W230" s="443"/>
      <c r="X230" s="443"/>
      <c r="Y230" s="443"/>
      <c r="Z230" s="443"/>
      <c r="AA230" s="443"/>
      <c r="AB230"/>
      <c r="AC230"/>
    </row>
    <row r="231" spans="2:29" ht="18.5" hidden="1" x14ac:dyDescent="0.45">
      <c r="B231"/>
      <c r="C231"/>
      <c r="D231"/>
      <c r="E231"/>
      <c r="F231"/>
      <c r="G231"/>
      <c r="H231"/>
      <c r="I231"/>
      <c r="J231"/>
      <c r="K231"/>
      <c r="L231"/>
      <c r="M231"/>
      <c r="N231" s="442"/>
      <c r="O231" s="443"/>
      <c r="P231" s="443"/>
      <c r="Q231" s="443"/>
      <c r="R231" s="443"/>
      <c r="S231" s="443"/>
      <c r="T231" s="443"/>
      <c r="U231" s="443"/>
      <c r="V231" s="443"/>
      <c r="W231" s="443"/>
      <c r="X231" s="443"/>
      <c r="Y231" s="443"/>
      <c r="Z231" s="443"/>
      <c r="AA231" s="443"/>
      <c r="AB231"/>
      <c r="AC231"/>
    </row>
    <row r="232" spans="2:29" ht="18.5" hidden="1" x14ac:dyDescent="0.45">
      <c r="B232"/>
      <c r="C232"/>
      <c r="D232"/>
      <c r="E232"/>
      <c r="F232"/>
      <c r="G232"/>
      <c r="H232"/>
      <c r="I232"/>
      <c r="J232"/>
      <c r="K232"/>
      <c r="L232"/>
      <c r="M232"/>
      <c r="N232" s="442"/>
      <c r="O232" s="443"/>
      <c r="P232" s="443"/>
      <c r="Q232" s="443"/>
      <c r="R232" s="443"/>
      <c r="S232" s="443"/>
      <c r="T232" s="443"/>
      <c r="U232" s="443"/>
      <c r="V232" s="443"/>
      <c r="W232" s="443"/>
      <c r="X232" s="443"/>
      <c r="Y232" s="443"/>
      <c r="Z232" s="443"/>
      <c r="AA232" s="443"/>
      <c r="AB232"/>
      <c r="AC232"/>
    </row>
    <row r="233" spans="2:29" ht="18.5" hidden="1" x14ac:dyDescent="0.45">
      <c r="B233"/>
      <c r="C233"/>
      <c r="D233"/>
      <c r="E233"/>
      <c r="F233"/>
      <c r="G233"/>
      <c r="H233"/>
      <c r="I233"/>
      <c r="J233"/>
      <c r="K233"/>
      <c r="L233"/>
      <c r="M233"/>
      <c r="N233" s="442"/>
      <c r="O233" s="443"/>
      <c r="P233" s="443"/>
      <c r="Q233" s="443"/>
      <c r="R233" s="443"/>
      <c r="S233" s="443"/>
      <c r="T233" s="443"/>
      <c r="U233" s="443"/>
      <c r="V233" s="443"/>
      <c r="W233" s="443"/>
      <c r="X233" s="443"/>
      <c r="Y233" s="443"/>
      <c r="Z233" s="443"/>
      <c r="AA233" s="443"/>
      <c r="AB233"/>
      <c r="AC233"/>
    </row>
    <row r="234" spans="2:29" ht="18.5" hidden="1" x14ac:dyDescent="0.45">
      <c r="B234"/>
      <c r="C234"/>
      <c r="D234"/>
      <c r="E234"/>
      <c r="F234"/>
      <c r="G234"/>
      <c r="H234"/>
      <c r="I234"/>
      <c r="J234"/>
      <c r="K234"/>
      <c r="L234"/>
      <c r="M234"/>
      <c r="N234" s="442"/>
      <c r="O234" s="443"/>
      <c r="P234" s="443"/>
      <c r="Q234" s="443"/>
      <c r="R234" s="443"/>
      <c r="S234" s="443"/>
      <c r="T234" s="443"/>
      <c r="U234" s="443"/>
      <c r="V234" s="443"/>
      <c r="W234" s="443"/>
      <c r="X234" s="443"/>
      <c r="Y234" s="443"/>
      <c r="Z234" s="443"/>
      <c r="AA234" s="443"/>
      <c r="AB234"/>
      <c r="AC234"/>
    </row>
    <row r="235" spans="2:29" ht="18.5" hidden="1" x14ac:dyDescent="0.45">
      <c r="B235"/>
      <c r="C235"/>
      <c r="D235"/>
      <c r="E235"/>
      <c r="F235"/>
      <c r="G235"/>
      <c r="H235"/>
      <c r="I235"/>
      <c r="J235"/>
      <c r="K235"/>
      <c r="L235"/>
      <c r="M235"/>
      <c r="N235" s="442"/>
      <c r="O235" s="443"/>
      <c r="P235" s="443"/>
      <c r="Q235" s="443"/>
      <c r="R235" s="443"/>
      <c r="S235" s="443"/>
      <c r="T235" s="443"/>
      <c r="U235" s="443"/>
      <c r="V235" s="443"/>
      <c r="W235" s="443"/>
      <c r="X235" s="443"/>
      <c r="Y235" s="443"/>
      <c r="Z235" s="443"/>
      <c r="AA235" s="443"/>
      <c r="AB235"/>
      <c r="AC235"/>
    </row>
    <row r="236" spans="2:29" ht="18.5" hidden="1" x14ac:dyDescent="0.45">
      <c r="B236"/>
      <c r="C236"/>
      <c r="D236"/>
      <c r="E236"/>
      <c r="F236"/>
      <c r="G236"/>
      <c r="H236"/>
      <c r="I236"/>
      <c r="J236"/>
      <c r="K236"/>
      <c r="L236"/>
      <c r="M236"/>
      <c r="N236" s="442"/>
      <c r="O236" s="443"/>
      <c r="P236" s="443"/>
      <c r="Q236" s="443"/>
      <c r="R236" s="443"/>
      <c r="S236" s="443"/>
      <c r="T236" s="443"/>
      <c r="U236" s="443"/>
      <c r="V236" s="443"/>
      <c r="W236" s="443"/>
      <c r="X236" s="443"/>
      <c r="Y236" s="443"/>
      <c r="Z236" s="443"/>
      <c r="AA236" s="443"/>
      <c r="AB236"/>
      <c r="AC236"/>
    </row>
    <row r="237" spans="2:29" ht="18.5" hidden="1" x14ac:dyDescent="0.45">
      <c r="B237"/>
      <c r="C237"/>
      <c r="D237"/>
      <c r="E237"/>
      <c r="F237"/>
      <c r="G237"/>
      <c r="H237"/>
      <c r="I237"/>
      <c r="J237"/>
      <c r="K237"/>
      <c r="L237"/>
      <c r="M237"/>
      <c r="N237" s="442"/>
      <c r="O237" s="443"/>
      <c r="P237" s="443"/>
      <c r="Q237" s="443"/>
      <c r="R237" s="443"/>
      <c r="S237" s="443"/>
      <c r="T237" s="443"/>
      <c r="U237" s="443"/>
      <c r="V237" s="443"/>
      <c r="W237" s="443"/>
      <c r="X237" s="443"/>
      <c r="Y237" s="443"/>
      <c r="Z237" s="443"/>
      <c r="AA237" s="443"/>
      <c r="AB237"/>
      <c r="AC237"/>
    </row>
    <row r="238" spans="2:29" ht="18.5" hidden="1" x14ac:dyDescent="0.45">
      <c r="B238"/>
      <c r="C238"/>
      <c r="D238"/>
      <c r="E238"/>
      <c r="F238"/>
      <c r="G238"/>
      <c r="H238"/>
      <c r="I238"/>
      <c r="J238"/>
      <c r="K238"/>
      <c r="L238"/>
      <c r="M238"/>
      <c r="N238" s="442"/>
      <c r="O238" s="443"/>
      <c r="P238" s="443"/>
      <c r="Q238" s="443"/>
      <c r="R238" s="443"/>
      <c r="S238" s="443"/>
      <c r="T238" s="443"/>
      <c r="U238" s="443"/>
      <c r="V238" s="443"/>
      <c r="W238" s="443"/>
      <c r="X238" s="443"/>
      <c r="Y238" s="443"/>
      <c r="Z238" s="443"/>
      <c r="AA238" s="443"/>
      <c r="AB238"/>
      <c r="AC238"/>
    </row>
    <row r="239" spans="2:29" ht="18.5" hidden="1" x14ac:dyDescent="0.45">
      <c r="B239"/>
      <c r="C239"/>
      <c r="D239"/>
      <c r="E239"/>
      <c r="F239"/>
      <c r="G239"/>
      <c r="H239"/>
      <c r="I239"/>
      <c r="J239"/>
      <c r="K239"/>
      <c r="L239"/>
      <c r="M239"/>
      <c r="N239" s="442"/>
      <c r="O239" s="443"/>
      <c r="P239" s="443"/>
      <c r="Q239" s="443"/>
      <c r="R239" s="443"/>
      <c r="S239" s="443"/>
      <c r="T239" s="443"/>
      <c r="U239" s="443"/>
      <c r="V239" s="443"/>
      <c r="W239" s="443"/>
      <c r="X239" s="443"/>
      <c r="Y239" s="443"/>
      <c r="Z239" s="443"/>
      <c r="AA239" s="443"/>
      <c r="AB239"/>
      <c r="AC239"/>
    </row>
    <row r="240" spans="2:29" ht="18.5" hidden="1" x14ac:dyDescent="0.45">
      <c r="B240"/>
      <c r="C240"/>
      <c r="D240"/>
      <c r="E240"/>
      <c r="F240"/>
      <c r="G240"/>
      <c r="H240"/>
      <c r="I240"/>
      <c r="J240"/>
      <c r="K240"/>
      <c r="L240"/>
      <c r="M240"/>
      <c r="N240" s="442"/>
      <c r="O240" s="443"/>
      <c r="P240" s="443"/>
      <c r="Q240" s="443"/>
      <c r="R240" s="443"/>
      <c r="S240" s="443"/>
      <c r="T240" s="443"/>
      <c r="U240" s="443"/>
      <c r="V240" s="443"/>
      <c r="W240" s="443"/>
      <c r="X240" s="443"/>
      <c r="Y240" s="443"/>
      <c r="Z240" s="443"/>
      <c r="AA240" s="443"/>
      <c r="AB240"/>
      <c r="AC240"/>
    </row>
    <row r="241" spans="2:29" ht="18.5" hidden="1" x14ac:dyDescent="0.45">
      <c r="B241"/>
      <c r="C241"/>
      <c r="D241"/>
      <c r="E241"/>
      <c r="F241"/>
      <c r="G241"/>
      <c r="H241"/>
      <c r="I241"/>
      <c r="J241"/>
      <c r="K241"/>
      <c r="L241"/>
      <c r="M241"/>
      <c r="N241" s="442"/>
      <c r="O241" s="443"/>
      <c r="P241" s="443"/>
      <c r="Q241" s="443"/>
      <c r="R241" s="443"/>
      <c r="S241" s="443"/>
      <c r="T241" s="443"/>
      <c r="U241" s="443"/>
      <c r="V241" s="443"/>
      <c r="W241" s="443"/>
      <c r="X241" s="443"/>
      <c r="Y241" s="443"/>
      <c r="Z241" s="443"/>
      <c r="AA241" s="443"/>
      <c r="AB241"/>
      <c r="AC241"/>
    </row>
    <row r="242" spans="2:29" ht="18.5" hidden="1" x14ac:dyDescent="0.45">
      <c r="B242"/>
      <c r="C242"/>
      <c r="D242"/>
      <c r="E242"/>
      <c r="F242"/>
      <c r="G242"/>
      <c r="H242"/>
      <c r="I242"/>
      <c r="J242"/>
      <c r="K242"/>
      <c r="L242"/>
      <c r="M242"/>
      <c r="N242" s="442"/>
      <c r="O242" s="443"/>
      <c r="P242" s="443"/>
      <c r="Q242" s="443"/>
      <c r="R242" s="443"/>
      <c r="S242" s="443"/>
      <c r="T242" s="443"/>
      <c r="U242" s="443"/>
      <c r="V242" s="443"/>
      <c r="W242" s="443"/>
      <c r="X242" s="443"/>
      <c r="Y242" s="443"/>
      <c r="Z242" s="443"/>
      <c r="AA242" s="443"/>
      <c r="AB242"/>
      <c r="AC242"/>
    </row>
    <row r="243" spans="2:29" ht="18.5" hidden="1" x14ac:dyDescent="0.45">
      <c r="B243"/>
      <c r="C243"/>
      <c r="D243"/>
      <c r="E243"/>
      <c r="F243"/>
      <c r="G243"/>
      <c r="H243"/>
      <c r="I243"/>
      <c r="J243"/>
      <c r="K243"/>
      <c r="L243"/>
      <c r="M243"/>
      <c r="N243" s="442"/>
      <c r="O243" s="443"/>
      <c r="P243" s="443"/>
      <c r="Q243" s="443"/>
      <c r="R243" s="443"/>
      <c r="S243" s="443"/>
      <c r="T243" s="443"/>
      <c r="U243" s="443"/>
      <c r="V243" s="443"/>
      <c r="W243" s="443"/>
      <c r="X243" s="443"/>
      <c r="Y243" s="443"/>
      <c r="Z243" s="443"/>
      <c r="AA243" s="443"/>
      <c r="AB243"/>
      <c r="AC243"/>
    </row>
    <row r="244" spans="2:29" ht="18.5" hidden="1" x14ac:dyDescent="0.45">
      <c r="B244"/>
      <c r="C244"/>
      <c r="D244"/>
      <c r="E244"/>
      <c r="F244"/>
      <c r="G244"/>
      <c r="H244"/>
      <c r="I244"/>
      <c r="J244"/>
      <c r="K244"/>
      <c r="L244"/>
      <c r="M244"/>
      <c r="N244" s="442"/>
      <c r="O244" s="443"/>
      <c r="P244" s="443"/>
      <c r="Q244" s="443"/>
      <c r="R244" s="443"/>
      <c r="S244" s="443"/>
      <c r="T244" s="443"/>
      <c r="U244" s="443"/>
      <c r="V244" s="443"/>
      <c r="W244" s="443"/>
      <c r="X244" s="443"/>
      <c r="Y244" s="443"/>
      <c r="Z244" s="443"/>
      <c r="AA244" s="443"/>
      <c r="AB244"/>
      <c r="AC244"/>
    </row>
    <row r="245" spans="2:29" ht="18.5" hidden="1" x14ac:dyDescent="0.45">
      <c r="B245"/>
      <c r="C245"/>
      <c r="D245"/>
      <c r="E245"/>
      <c r="F245"/>
      <c r="G245"/>
      <c r="H245"/>
      <c r="I245"/>
      <c r="J245"/>
      <c r="K245"/>
      <c r="L245"/>
      <c r="M245"/>
      <c r="N245" s="442"/>
      <c r="O245" s="443"/>
      <c r="P245" s="443"/>
      <c r="Q245" s="443"/>
      <c r="R245" s="443"/>
      <c r="S245" s="443"/>
      <c r="T245" s="443"/>
      <c r="U245" s="443"/>
      <c r="V245" s="443"/>
      <c r="W245" s="443"/>
      <c r="X245" s="443"/>
      <c r="Y245" s="443"/>
      <c r="Z245" s="443"/>
      <c r="AA245" s="443"/>
      <c r="AB245"/>
      <c r="AC245"/>
    </row>
    <row r="246" spans="2:29" ht="18.5" hidden="1" x14ac:dyDescent="0.45">
      <c r="B246"/>
      <c r="C246"/>
      <c r="D246"/>
      <c r="E246"/>
      <c r="F246"/>
      <c r="G246"/>
      <c r="H246"/>
      <c r="I246"/>
      <c r="J246"/>
      <c r="K246"/>
      <c r="L246"/>
      <c r="M246"/>
      <c r="N246" s="442"/>
      <c r="O246" s="443"/>
      <c r="P246" s="443"/>
      <c r="Q246" s="443"/>
      <c r="R246" s="443"/>
      <c r="S246" s="443"/>
      <c r="T246" s="443"/>
      <c r="U246" s="443"/>
      <c r="V246" s="443"/>
      <c r="W246" s="443"/>
      <c r="X246" s="443"/>
      <c r="Y246" s="443"/>
      <c r="Z246" s="443"/>
      <c r="AA246" s="443"/>
      <c r="AB246"/>
      <c r="AC246"/>
    </row>
    <row r="247" spans="2:29" ht="18.5" hidden="1" x14ac:dyDescent="0.45">
      <c r="B247"/>
      <c r="C247"/>
      <c r="D247"/>
      <c r="E247"/>
      <c r="F247"/>
      <c r="G247"/>
      <c r="H247"/>
      <c r="I247"/>
      <c r="J247"/>
      <c r="K247"/>
      <c r="L247"/>
      <c r="M247"/>
      <c r="N247" s="442"/>
      <c r="O247" s="443"/>
      <c r="P247" s="443"/>
      <c r="Q247" s="443"/>
      <c r="R247" s="443"/>
      <c r="S247" s="443"/>
      <c r="T247" s="443"/>
      <c r="U247" s="443"/>
      <c r="V247" s="443"/>
      <c r="W247" s="443"/>
      <c r="X247" s="443"/>
      <c r="Y247" s="443"/>
      <c r="Z247" s="443"/>
      <c r="AA247" s="443"/>
      <c r="AB247"/>
      <c r="AC247"/>
    </row>
    <row r="248" spans="2:29" ht="18.5" hidden="1" x14ac:dyDescent="0.45">
      <c r="B248"/>
      <c r="C248"/>
      <c r="D248"/>
      <c r="E248"/>
      <c r="F248"/>
      <c r="G248"/>
      <c r="H248"/>
      <c r="I248"/>
      <c r="J248"/>
      <c r="K248"/>
      <c r="L248"/>
      <c r="M248"/>
      <c r="N248" s="442"/>
      <c r="O248" s="443"/>
      <c r="P248" s="443"/>
      <c r="Q248" s="443"/>
      <c r="R248" s="443"/>
      <c r="S248" s="443"/>
      <c r="T248" s="443"/>
      <c r="U248" s="443"/>
      <c r="V248" s="443"/>
      <c r="W248" s="443"/>
      <c r="X248" s="443"/>
      <c r="Y248" s="443"/>
      <c r="Z248" s="443"/>
      <c r="AA248" s="443"/>
      <c r="AB248"/>
      <c r="AC248"/>
    </row>
    <row r="249" spans="2:29" ht="18.5" hidden="1" x14ac:dyDescent="0.45">
      <c r="B249"/>
      <c r="C249"/>
      <c r="D249"/>
      <c r="E249"/>
      <c r="F249"/>
      <c r="G249"/>
      <c r="H249"/>
      <c r="I249"/>
      <c r="J249"/>
      <c r="K249"/>
      <c r="L249"/>
      <c r="M249"/>
      <c r="N249" s="442"/>
      <c r="O249" s="443"/>
      <c r="P249" s="443"/>
      <c r="Q249" s="443"/>
      <c r="R249" s="443"/>
      <c r="S249" s="443"/>
      <c r="T249" s="443"/>
      <c r="U249" s="443"/>
      <c r="V249" s="443"/>
      <c r="W249" s="443"/>
      <c r="X249" s="443"/>
      <c r="Y249" s="443"/>
      <c r="Z249" s="443"/>
      <c r="AA249" s="443"/>
      <c r="AB249"/>
      <c r="AC249"/>
    </row>
    <row r="250" spans="2:29" ht="18.5" hidden="1" x14ac:dyDescent="0.45">
      <c r="B250"/>
      <c r="C250"/>
      <c r="D250"/>
      <c r="E250"/>
      <c r="F250"/>
      <c r="G250"/>
      <c r="H250"/>
      <c r="I250"/>
      <c r="J250"/>
      <c r="K250"/>
      <c r="L250"/>
      <c r="M250"/>
      <c r="N250" s="442"/>
      <c r="O250" s="443"/>
      <c r="P250" s="443"/>
      <c r="Q250" s="443"/>
      <c r="R250" s="443"/>
      <c r="S250" s="443"/>
      <c r="T250" s="443"/>
      <c r="U250" s="443"/>
      <c r="V250" s="443"/>
      <c r="W250" s="443"/>
      <c r="X250" s="443"/>
      <c r="Y250" s="443"/>
      <c r="Z250" s="443"/>
      <c r="AA250" s="443"/>
      <c r="AB250"/>
      <c r="AC250"/>
    </row>
    <row r="251" spans="2:29" ht="18.5" hidden="1" x14ac:dyDescent="0.45">
      <c r="B251"/>
      <c r="C251"/>
      <c r="D251"/>
      <c r="E251"/>
      <c r="F251"/>
      <c r="G251"/>
      <c r="H251"/>
      <c r="I251"/>
      <c r="J251"/>
      <c r="K251"/>
      <c r="L251"/>
      <c r="M251"/>
      <c r="N251" s="442"/>
      <c r="O251" s="443"/>
      <c r="P251" s="443"/>
      <c r="Q251" s="443"/>
      <c r="R251" s="443"/>
      <c r="S251" s="443"/>
      <c r="T251" s="443"/>
      <c r="U251" s="443"/>
      <c r="V251" s="443"/>
      <c r="W251" s="443"/>
      <c r="X251" s="443"/>
      <c r="Y251" s="443"/>
      <c r="Z251" s="443"/>
      <c r="AA251" s="443"/>
      <c r="AB251"/>
      <c r="AC251"/>
    </row>
    <row r="252" spans="2:29" ht="18.5" hidden="1" x14ac:dyDescent="0.45">
      <c r="B252"/>
      <c r="C252"/>
      <c r="D252"/>
      <c r="E252"/>
      <c r="F252"/>
      <c r="G252"/>
      <c r="H252"/>
      <c r="I252"/>
      <c r="J252"/>
      <c r="K252"/>
      <c r="L252"/>
      <c r="M252"/>
      <c r="N252" s="442"/>
      <c r="O252" s="443"/>
      <c r="P252" s="443"/>
      <c r="Q252" s="443"/>
      <c r="R252" s="443"/>
      <c r="S252" s="443"/>
      <c r="T252" s="443"/>
      <c r="U252" s="443"/>
      <c r="V252" s="443"/>
      <c r="W252" s="443"/>
      <c r="X252" s="443"/>
      <c r="Y252" s="443"/>
      <c r="Z252" s="443"/>
      <c r="AA252" s="443"/>
      <c r="AB252"/>
      <c r="AC252"/>
    </row>
    <row r="253" spans="2:29" ht="18.5" hidden="1" x14ac:dyDescent="0.45">
      <c r="B253"/>
      <c r="C253"/>
      <c r="D253"/>
      <c r="E253"/>
      <c r="F253"/>
      <c r="G253"/>
      <c r="H253"/>
      <c r="I253"/>
      <c r="J253"/>
      <c r="K253"/>
      <c r="L253"/>
      <c r="M253"/>
      <c r="N253" s="442"/>
      <c r="O253" s="443"/>
      <c r="P253" s="443"/>
      <c r="Q253" s="443"/>
      <c r="R253" s="443"/>
      <c r="S253" s="443"/>
      <c r="T253" s="443"/>
      <c r="U253" s="443"/>
      <c r="V253" s="443"/>
      <c r="W253" s="443"/>
      <c r="X253" s="443"/>
      <c r="Y253" s="443"/>
      <c r="Z253" s="443"/>
      <c r="AA253" s="443"/>
      <c r="AB253"/>
      <c r="AC253"/>
    </row>
    <row r="254" spans="2:29" ht="18.5" hidden="1" x14ac:dyDescent="0.45">
      <c r="B254"/>
      <c r="C254"/>
      <c r="D254"/>
      <c r="E254"/>
      <c r="F254"/>
      <c r="G254"/>
      <c r="H254"/>
      <c r="I254"/>
      <c r="J254"/>
      <c r="K254"/>
      <c r="L254"/>
      <c r="M254"/>
      <c r="N254" s="442"/>
      <c r="O254" s="443"/>
      <c r="P254" s="443"/>
      <c r="Q254" s="443"/>
      <c r="R254" s="443"/>
      <c r="S254" s="443"/>
      <c r="T254" s="443"/>
      <c r="U254" s="443"/>
      <c r="V254" s="443"/>
      <c r="W254" s="443"/>
      <c r="X254" s="443"/>
      <c r="Y254" s="443"/>
      <c r="Z254" s="443"/>
      <c r="AA254" s="443"/>
      <c r="AB254"/>
      <c r="AC254"/>
    </row>
    <row r="255" spans="2:29" ht="18.5" hidden="1" x14ac:dyDescent="0.45">
      <c r="B255"/>
      <c r="C255"/>
      <c r="D255"/>
      <c r="E255"/>
      <c r="F255"/>
      <c r="G255"/>
      <c r="H255"/>
      <c r="I255"/>
      <c r="J255"/>
      <c r="K255"/>
      <c r="L255"/>
      <c r="M255"/>
      <c r="N255" s="442"/>
      <c r="O255" s="443"/>
      <c r="P255" s="443"/>
      <c r="Q255" s="443"/>
      <c r="R255" s="443"/>
      <c r="S255" s="443"/>
      <c r="T255" s="443"/>
      <c r="U255" s="443"/>
      <c r="V255" s="443"/>
      <c r="W255" s="443"/>
      <c r="X255" s="443"/>
      <c r="Y255" s="443"/>
      <c r="Z255" s="443"/>
      <c r="AA255" s="443"/>
      <c r="AB255"/>
      <c r="AC255"/>
    </row>
    <row r="256" spans="2:29" ht="18.5" hidden="1" x14ac:dyDescent="0.45">
      <c r="B256"/>
      <c r="C256"/>
      <c r="D256"/>
      <c r="E256"/>
      <c r="F256"/>
      <c r="G256"/>
      <c r="H256"/>
      <c r="I256"/>
      <c r="J256"/>
      <c r="K256"/>
      <c r="L256"/>
      <c r="M256"/>
      <c r="N256" s="442"/>
      <c r="O256" s="443"/>
      <c r="P256" s="443"/>
      <c r="Q256" s="443"/>
      <c r="R256" s="443"/>
      <c r="S256" s="443"/>
      <c r="T256" s="443"/>
      <c r="U256" s="443"/>
      <c r="V256" s="443"/>
      <c r="W256" s="443"/>
      <c r="X256" s="443"/>
      <c r="Y256" s="443"/>
      <c r="Z256" s="443"/>
      <c r="AA256" s="443"/>
      <c r="AB256"/>
      <c r="AC256"/>
    </row>
    <row r="257" spans="2:29" ht="18.5" hidden="1" x14ac:dyDescent="0.45">
      <c r="B257"/>
      <c r="C257"/>
      <c r="D257"/>
      <c r="E257"/>
      <c r="F257"/>
      <c r="G257"/>
      <c r="H257"/>
      <c r="I257"/>
      <c r="J257"/>
      <c r="K257"/>
      <c r="L257"/>
      <c r="M257"/>
      <c r="N257" s="442"/>
      <c r="O257" s="443"/>
      <c r="P257" s="443"/>
      <c r="Q257" s="443"/>
      <c r="R257" s="443"/>
      <c r="S257" s="443"/>
      <c r="T257" s="443"/>
      <c r="U257" s="443"/>
      <c r="V257" s="443"/>
      <c r="W257" s="443"/>
      <c r="X257" s="443"/>
      <c r="Y257" s="443"/>
      <c r="Z257" s="443"/>
      <c r="AA257" s="443"/>
      <c r="AB257"/>
      <c r="AC257"/>
    </row>
    <row r="258" spans="2:29" ht="18.5" hidden="1" x14ac:dyDescent="0.45">
      <c r="B258"/>
      <c r="C258"/>
      <c r="D258"/>
      <c r="E258"/>
      <c r="F258"/>
      <c r="G258"/>
      <c r="H258"/>
      <c r="I258"/>
      <c r="J258"/>
      <c r="K258"/>
      <c r="L258"/>
      <c r="M258"/>
      <c r="N258" s="442"/>
      <c r="O258" s="443"/>
      <c r="P258" s="443"/>
      <c r="Q258" s="443"/>
      <c r="R258" s="443"/>
      <c r="S258" s="443"/>
      <c r="T258" s="443"/>
      <c r="U258" s="443"/>
      <c r="V258" s="443"/>
      <c r="W258" s="443"/>
      <c r="X258" s="443"/>
      <c r="Y258" s="443"/>
      <c r="Z258" s="443"/>
      <c r="AA258" s="443"/>
      <c r="AB258"/>
      <c r="AC258"/>
    </row>
    <row r="259" spans="2:29" ht="18.5" hidden="1" x14ac:dyDescent="0.45">
      <c r="B259"/>
      <c r="C259"/>
      <c r="D259"/>
      <c r="E259"/>
      <c r="F259"/>
      <c r="G259"/>
      <c r="H259"/>
      <c r="I259"/>
      <c r="J259"/>
      <c r="K259"/>
      <c r="L259"/>
      <c r="M259"/>
      <c r="N259" s="442"/>
      <c r="O259" s="443"/>
      <c r="P259" s="443"/>
      <c r="Q259" s="443"/>
      <c r="R259" s="443"/>
      <c r="S259" s="443"/>
      <c r="T259" s="443"/>
      <c r="U259" s="443"/>
      <c r="V259" s="443"/>
      <c r="W259" s="443"/>
      <c r="X259" s="443"/>
      <c r="Y259" s="443"/>
      <c r="Z259" s="443"/>
      <c r="AA259" s="443"/>
      <c r="AB259"/>
      <c r="AC259"/>
    </row>
    <row r="260" spans="2:29" ht="18.5" hidden="1" x14ac:dyDescent="0.45">
      <c r="B260"/>
      <c r="C260"/>
      <c r="D260"/>
      <c r="E260"/>
      <c r="F260"/>
      <c r="G260"/>
      <c r="H260"/>
      <c r="I260"/>
      <c r="J260"/>
      <c r="K260"/>
      <c r="L260"/>
      <c r="M260"/>
      <c r="N260" s="442"/>
      <c r="O260" s="443"/>
      <c r="P260" s="443"/>
      <c r="Q260" s="443"/>
      <c r="R260" s="443"/>
      <c r="S260" s="443"/>
      <c r="T260" s="443"/>
      <c r="U260" s="443"/>
      <c r="V260" s="443"/>
      <c r="W260" s="443"/>
      <c r="X260" s="443"/>
      <c r="Y260" s="443"/>
      <c r="Z260" s="443"/>
      <c r="AA260" s="443"/>
      <c r="AB260"/>
      <c r="AC260"/>
    </row>
    <row r="261" spans="2:29" ht="18.5" hidden="1" x14ac:dyDescent="0.45">
      <c r="B261"/>
      <c r="C261"/>
      <c r="D261"/>
      <c r="E261"/>
      <c r="F261"/>
      <c r="G261"/>
      <c r="H261"/>
      <c r="I261"/>
      <c r="J261"/>
      <c r="K261"/>
      <c r="L261"/>
      <c r="M261"/>
      <c r="N261" s="442"/>
      <c r="O261" s="443"/>
      <c r="P261" s="443"/>
      <c r="Q261" s="443"/>
      <c r="R261" s="443"/>
      <c r="S261" s="443"/>
      <c r="T261" s="443"/>
      <c r="U261" s="443"/>
      <c r="V261" s="443"/>
      <c r="W261" s="443"/>
      <c r="X261" s="443"/>
      <c r="Y261" s="443"/>
      <c r="Z261" s="443"/>
      <c r="AA261" s="443"/>
      <c r="AB261"/>
      <c r="AC261"/>
    </row>
    <row r="262" spans="2:29" ht="18.5" hidden="1" x14ac:dyDescent="0.45">
      <c r="B262"/>
      <c r="C262"/>
      <c r="D262"/>
      <c r="E262"/>
      <c r="F262"/>
      <c r="G262"/>
      <c r="H262"/>
      <c r="I262"/>
      <c r="J262"/>
      <c r="K262"/>
      <c r="L262"/>
      <c r="M262"/>
      <c r="N262" s="442"/>
      <c r="O262" s="443"/>
      <c r="P262" s="443"/>
      <c r="Q262" s="443"/>
      <c r="R262" s="443"/>
      <c r="S262" s="443"/>
      <c r="T262" s="443"/>
      <c r="U262" s="443"/>
      <c r="V262" s="443"/>
      <c r="W262" s="443"/>
      <c r="X262" s="443"/>
      <c r="Y262" s="443"/>
      <c r="Z262" s="443"/>
      <c r="AA262" s="443"/>
      <c r="AB262"/>
      <c r="AC262"/>
    </row>
    <row r="263" spans="2:29" ht="18.5" hidden="1" x14ac:dyDescent="0.45">
      <c r="B263"/>
      <c r="C263"/>
      <c r="D263"/>
      <c r="E263"/>
      <c r="F263"/>
      <c r="G263"/>
      <c r="H263"/>
      <c r="I263"/>
      <c r="J263"/>
      <c r="K263"/>
      <c r="L263"/>
      <c r="M263"/>
      <c r="N263" s="442"/>
      <c r="O263" s="443"/>
      <c r="P263" s="443"/>
      <c r="Q263" s="443"/>
      <c r="R263" s="443"/>
      <c r="S263" s="443"/>
      <c r="T263" s="443"/>
      <c r="U263" s="443"/>
      <c r="V263" s="443"/>
      <c r="W263" s="443"/>
      <c r="X263" s="443"/>
      <c r="Y263" s="443"/>
      <c r="Z263" s="443"/>
      <c r="AA263" s="443"/>
      <c r="AB263"/>
      <c r="AC263"/>
    </row>
    <row r="264" spans="2:29" ht="18.5" hidden="1" x14ac:dyDescent="0.45">
      <c r="B264"/>
      <c r="C264"/>
      <c r="D264"/>
      <c r="E264"/>
      <c r="F264"/>
      <c r="G264"/>
      <c r="H264"/>
      <c r="I264"/>
      <c r="J264"/>
      <c r="K264"/>
      <c r="L264"/>
      <c r="M264"/>
      <c r="N264" s="442"/>
      <c r="O264" s="443"/>
      <c r="P264" s="443"/>
      <c r="Q264" s="443"/>
      <c r="R264" s="443"/>
      <c r="S264" s="443"/>
      <c r="T264" s="443"/>
      <c r="U264" s="443"/>
      <c r="V264" s="443"/>
      <c r="W264" s="443"/>
      <c r="X264" s="443"/>
      <c r="Y264" s="443"/>
      <c r="Z264" s="443"/>
      <c r="AA264" s="443"/>
      <c r="AB264"/>
      <c r="AC264"/>
    </row>
    <row r="265" spans="2:29" ht="18.5" hidden="1" x14ac:dyDescent="0.45">
      <c r="B265"/>
      <c r="C265"/>
      <c r="D265"/>
      <c r="E265"/>
      <c r="F265"/>
      <c r="G265"/>
      <c r="H265"/>
      <c r="I265"/>
      <c r="J265"/>
      <c r="K265"/>
      <c r="L265"/>
      <c r="M265"/>
      <c r="N265" s="442"/>
      <c r="O265" s="443"/>
      <c r="P265" s="443"/>
      <c r="Q265" s="443"/>
      <c r="R265" s="443"/>
      <c r="S265" s="443"/>
      <c r="T265" s="443"/>
      <c r="U265" s="443"/>
      <c r="V265" s="443"/>
      <c r="W265" s="443"/>
      <c r="X265" s="443"/>
      <c r="Y265" s="443"/>
      <c r="Z265" s="443"/>
      <c r="AA265" s="443"/>
      <c r="AB265"/>
      <c r="AC265"/>
    </row>
    <row r="266" spans="2:29" ht="18.5" hidden="1" x14ac:dyDescent="0.45">
      <c r="B266"/>
      <c r="C266"/>
      <c r="D266"/>
      <c r="E266"/>
      <c r="F266"/>
      <c r="G266"/>
      <c r="H266"/>
      <c r="I266"/>
      <c r="J266"/>
      <c r="K266"/>
      <c r="L266"/>
      <c r="M266"/>
      <c r="N266" s="442"/>
      <c r="O266" s="443"/>
      <c r="P266" s="443"/>
      <c r="Q266" s="443"/>
      <c r="R266" s="443"/>
      <c r="S266" s="443"/>
      <c r="T266" s="443"/>
      <c r="U266" s="443"/>
      <c r="V266" s="443"/>
      <c r="W266" s="443"/>
      <c r="X266" s="443"/>
      <c r="Y266" s="443"/>
      <c r="Z266" s="443"/>
      <c r="AA266" s="443"/>
      <c r="AB266"/>
      <c r="AC266"/>
    </row>
    <row r="267" spans="2:29" ht="18.5" hidden="1" x14ac:dyDescent="0.45">
      <c r="B267"/>
      <c r="C267"/>
      <c r="D267"/>
      <c r="E267"/>
      <c r="F267"/>
      <c r="G267"/>
      <c r="H267"/>
      <c r="I267"/>
      <c r="J267"/>
      <c r="K267"/>
      <c r="L267"/>
      <c r="M267"/>
      <c r="N267" s="442"/>
      <c r="O267" s="443"/>
      <c r="P267" s="443"/>
      <c r="Q267" s="443"/>
      <c r="R267" s="443"/>
      <c r="S267" s="443"/>
      <c r="T267" s="443"/>
      <c r="U267" s="443"/>
      <c r="V267" s="443"/>
      <c r="W267" s="443"/>
      <c r="X267" s="443"/>
      <c r="Y267" s="443"/>
      <c r="Z267" s="443"/>
      <c r="AA267" s="443"/>
      <c r="AB267"/>
      <c r="AC267"/>
    </row>
    <row r="268" spans="2:29" ht="18.5" hidden="1" x14ac:dyDescent="0.45">
      <c r="B268"/>
      <c r="C268"/>
      <c r="D268"/>
      <c r="E268"/>
      <c r="F268"/>
      <c r="G268"/>
      <c r="H268"/>
      <c r="I268"/>
      <c r="J268"/>
      <c r="K268"/>
      <c r="L268"/>
      <c r="M268"/>
      <c r="N268" s="442"/>
      <c r="O268" s="443"/>
      <c r="P268" s="443"/>
      <c r="Q268" s="443"/>
      <c r="R268" s="443"/>
      <c r="S268" s="443"/>
      <c r="T268" s="443"/>
      <c r="U268" s="443"/>
      <c r="V268" s="443"/>
      <c r="W268" s="443"/>
      <c r="X268" s="443"/>
      <c r="Y268" s="443"/>
      <c r="Z268" s="443"/>
      <c r="AA268" s="443"/>
      <c r="AB268"/>
      <c r="AC268"/>
    </row>
    <row r="269" spans="2:29" ht="18.5" hidden="1" x14ac:dyDescent="0.45">
      <c r="B269"/>
      <c r="C269"/>
      <c r="D269"/>
      <c r="E269"/>
      <c r="F269"/>
      <c r="G269"/>
      <c r="H269"/>
      <c r="I269"/>
      <c r="J269"/>
      <c r="K269"/>
      <c r="L269"/>
      <c r="M269"/>
      <c r="N269" s="442"/>
      <c r="O269" s="443"/>
      <c r="P269" s="443"/>
      <c r="Q269" s="443"/>
      <c r="R269" s="443"/>
      <c r="S269" s="443"/>
      <c r="T269" s="443"/>
      <c r="U269" s="443"/>
      <c r="V269" s="443"/>
      <c r="W269" s="443"/>
      <c r="X269" s="443"/>
      <c r="Y269" s="443"/>
      <c r="Z269" s="443"/>
      <c r="AA269" s="443"/>
      <c r="AB269"/>
      <c r="AC269"/>
    </row>
    <row r="270" spans="2:29" ht="18.5" hidden="1" x14ac:dyDescent="0.45">
      <c r="B270"/>
      <c r="C270"/>
      <c r="D270"/>
      <c r="E270"/>
      <c r="F270"/>
      <c r="G270"/>
      <c r="H270"/>
      <c r="I270"/>
      <c r="J270"/>
      <c r="K270"/>
      <c r="L270"/>
      <c r="M270"/>
      <c r="N270" s="442"/>
      <c r="O270" s="443"/>
      <c r="P270" s="443"/>
      <c r="Q270" s="443"/>
      <c r="R270" s="443"/>
      <c r="S270" s="443"/>
      <c r="T270" s="443"/>
      <c r="U270" s="443"/>
      <c r="V270" s="443"/>
      <c r="W270" s="443"/>
      <c r="X270" s="443"/>
      <c r="Y270" s="443"/>
      <c r="Z270" s="443"/>
      <c r="AA270" s="443"/>
      <c r="AB270"/>
      <c r="AC270"/>
    </row>
    <row r="271" spans="2:29" ht="18.5" hidden="1" x14ac:dyDescent="0.45">
      <c r="B271"/>
      <c r="C271"/>
      <c r="D271"/>
      <c r="E271"/>
      <c r="F271"/>
      <c r="G271"/>
      <c r="H271"/>
      <c r="I271"/>
      <c r="J271"/>
      <c r="K271"/>
      <c r="L271"/>
      <c r="M271"/>
      <c r="N271" s="442"/>
      <c r="O271" s="443"/>
      <c r="P271" s="443"/>
      <c r="Q271" s="443"/>
      <c r="R271" s="443"/>
      <c r="S271" s="443"/>
      <c r="T271" s="443"/>
      <c r="U271" s="443"/>
      <c r="V271" s="443"/>
      <c r="W271" s="443"/>
      <c r="X271" s="443"/>
      <c r="Y271" s="443"/>
      <c r="Z271" s="443"/>
      <c r="AA271" s="443"/>
      <c r="AB271"/>
      <c r="AC271"/>
    </row>
    <row r="272" spans="2:29" ht="18.5" hidden="1" x14ac:dyDescent="0.45">
      <c r="B272"/>
      <c r="C272"/>
      <c r="D272"/>
      <c r="E272"/>
      <c r="F272"/>
      <c r="G272"/>
      <c r="H272"/>
      <c r="I272"/>
      <c r="J272"/>
      <c r="K272"/>
      <c r="L272"/>
      <c r="M272"/>
      <c r="N272" s="442"/>
      <c r="O272" s="443"/>
      <c r="P272" s="443"/>
      <c r="Q272" s="443"/>
      <c r="R272" s="443"/>
      <c r="S272" s="443"/>
      <c r="T272" s="443"/>
      <c r="U272" s="443"/>
      <c r="V272" s="443"/>
      <c r="W272" s="443"/>
      <c r="X272" s="443"/>
      <c r="Y272" s="443"/>
      <c r="Z272" s="443"/>
      <c r="AA272" s="443"/>
      <c r="AB272"/>
      <c r="AC272"/>
    </row>
    <row r="273" spans="2:29" ht="18.5" hidden="1" x14ac:dyDescent="0.45">
      <c r="B273"/>
      <c r="C273"/>
      <c r="D273"/>
      <c r="E273"/>
      <c r="F273"/>
      <c r="G273"/>
      <c r="H273"/>
      <c r="I273"/>
      <c r="J273"/>
      <c r="K273"/>
      <c r="L273"/>
      <c r="M273"/>
      <c r="N273" s="442"/>
      <c r="O273" s="443"/>
      <c r="P273" s="443"/>
      <c r="Q273" s="443"/>
      <c r="R273" s="443"/>
      <c r="S273" s="443"/>
      <c r="T273" s="443"/>
      <c r="U273" s="443"/>
      <c r="V273" s="443"/>
      <c r="W273" s="443"/>
      <c r="X273" s="443"/>
      <c r="Y273" s="443"/>
      <c r="Z273" s="443"/>
      <c r="AA273" s="443"/>
      <c r="AB273"/>
      <c r="AC273"/>
    </row>
    <row r="274" spans="2:29" ht="18.5" hidden="1" x14ac:dyDescent="0.45">
      <c r="B274"/>
      <c r="C274"/>
      <c r="D274"/>
      <c r="E274"/>
      <c r="F274"/>
      <c r="G274"/>
      <c r="H274"/>
      <c r="I274"/>
      <c r="J274"/>
      <c r="K274"/>
      <c r="L274"/>
      <c r="M274"/>
      <c r="N274" s="442"/>
      <c r="O274" s="443"/>
      <c r="P274" s="443"/>
      <c r="Q274" s="443"/>
      <c r="R274" s="443"/>
      <c r="S274" s="443"/>
      <c r="T274" s="443"/>
      <c r="U274" s="443"/>
      <c r="V274" s="443"/>
      <c r="W274" s="443"/>
      <c r="X274" s="443"/>
      <c r="Y274" s="443"/>
      <c r="Z274" s="443"/>
      <c r="AA274" s="443"/>
      <c r="AB274"/>
      <c r="AC274"/>
    </row>
    <row r="275" spans="2:29" ht="18.5" hidden="1" x14ac:dyDescent="0.45">
      <c r="B275"/>
      <c r="C275"/>
      <c r="D275"/>
      <c r="E275"/>
      <c r="F275"/>
      <c r="G275"/>
      <c r="H275"/>
      <c r="I275"/>
      <c r="J275"/>
      <c r="K275"/>
      <c r="L275"/>
      <c r="M275"/>
      <c r="N275" s="442"/>
      <c r="O275" s="443"/>
      <c r="P275" s="443"/>
      <c r="Q275" s="443"/>
      <c r="R275" s="443"/>
      <c r="S275" s="443"/>
      <c r="T275" s="443"/>
      <c r="U275" s="443"/>
      <c r="V275" s="443"/>
      <c r="W275" s="443"/>
      <c r="X275" s="443"/>
      <c r="Y275" s="443"/>
      <c r="Z275" s="443"/>
      <c r="AA275" s="443"/>
      <c r="AB275"/>
      <c r="AC275"/>
    </row>
    <row r="276" spans="2:29" ht="18.5" hidden="1" x14ac:dyDescent="0.45">
      <c r="B276"/>
      <c r="C276"/>
      <c r="D276"/>
      <c r="E276"/>
      <c r="F276"/>
      <c r="G276"/>
      <c r="H276"/>
      <c r="I276"/>
      <c r="J276"/>
      <c r="K276"/>
      <c r="L276"/>
      <c r="M276"/>
      <c r="N276" s="442"/>
      <c r="O276" s="443"/>
      <c r="P276" s="443"/>
      <c r="Q276" s="443"/>
      <c r="R276" s="443"/>
      <c r="S276" s="443"/>
      <c r="T276" s="443"/>
      <c r="U276" s="443"/>
      <c r="V276" s="443"/>
      <c r="W276" s="443"/>
      <c r="X276" s="443"/>
      <c r="Y276" s="443"/>
      <c r="Z276" s="443"/>
      <c r="AA276" s="443"/>
      <c r="AB276"/>
      <c r="AC276"/>
    </row>
    <row r="277" spans="2:29" ht="18.5" hidden="1" x14ac:dyDescent="0.45">
      <c r="B277"/>
      <c r="C277"/>
      <c r="D277"/>
      <c r="E277"/>
      <c r="F277"/>
      <c r="G277"/>
      <c r="H277"/>
      <c r="I277"/>
      <c r="J277"/>
      <c r="K277"/>
      <c r="L277"/>
      <c r="M277"/>
      <c r="N277" s="442"/>
      <c r="O277" s="443"/>
      <c r="P277" s="443"/>
      <c r="Q277" s="443"/>
      <c r="R277" s="443"/>
      <c r="S277" s="443"/>
      <c r="T277" s="443"/>
      <c r="U277" s="443"/>
      <c r="V277" s="443"/>
      <c r="W277" s="443"/>
      <c r="X277" s="443"/>
      <c r="Y277" s="443"/>
      <c r="Z277" s="443"/>
      <c r="AA277" s="443"/>
      <c r="AB277"/>
      <c r="AC277"/>
    </row>
    <row r="278" spans="2:29" ht="18.5" hidden="1" x14ac:dyDescent="0.45">
      <c r="B278"/>
      <c r="C278"/>
      <c r="D278"/>
      <c r="E278"/>
      <c r="F278"/>
      <c r="G278"/>
      <c r="H278"/>
      <c r="I278"/>
      <c r="J278"/>
      <c r="K278"/>
      <c r="L278"/>
      <c r="M278"/>
      <c r="N278" s="442"/>
      <c r="O278" s="443"/>
      <c r="P278" s="443"/>
      <c r="Q278" s="443"/>
      <c r="R278" s="443"/>
      <c r="S278" s="443"/>
      <c r="T278" s="443"/>
      <c r="U278" s="443"/>
      <c r="V278" s="443"/>
      <c r="W278" s="443"/>
      <c r="X278" s="443"/>
      <c r="Y278" s="443"/>
      <c r="Z278" s="443"/>
      <c r="AA278" s="443"/>
      <c r="AB278"/>
      <c r="AC278"/>
    </row>
    <row r="279" spans="2:29" ht="18.5" hidden="1" x14ac:dyDescent="0.45">
      <c r="B279"/>
      <c r="C279"/>
      <c r="D279"/>
      <c r="E279"/>
      <c r="F279"/>
      <c r="G279"/>
      <c r="H279"/>
      <c r="I279"/>
      <c r="J279"/>
      <c r="K279"/>
      <c r="L279"/>
      <c r="M279"/>
      <c r="N279" s="442"/>
      <c r="O279" s="443"/>
      <c r="P279" s="443"/>
      <c r="Q279" s="443"/>
      <c r="R279" s="443"/>
      <c r="S279" s="443"/>
      <c r="T279" s="443"/>
      <c r="U279" s="443"/>
      <c r="V279" s="443"/>
      <c r="W279" s="443"/>
      <c r="X279" s="443"/>
      <c r="Y279" s="443"/>
      <c r="Z279" s="443"/>
      <c r="AA279" s="443"/>
      <c r="AB279"/>
      <c r="AC279"/>
    </row>
    <row r="280" spans="2:29" ht="18.5" hidden="1" x14ac:dyDescent="0.45">
      <c r="B280"/>
      <c r="C280"/>
      <c r="D280"/>
      <c r="E280"/>
      <c r="F280"/>
      <c r="G280"/>
      <c r="H280"/>
      <c r="I280"/>
      <c r="J280"/>
      <c r="K280"/>
      <c r="L280"/>
      <c r="M280"/>
      <c r="N280" s="442"/>
      <c r="O280" s="443"/>
      <c r="P280" s="443"/>
      <c r="Q280" s="443"/>
      <c r="R280" s="443"/>
      <c r="S280" s="443"/>
      <c r="T280" s="443"/>
      <c r="U280" s="443"/>
      <c r="V280" s="443"/>
      <c r="W280" s="443"/>
      <c r="X280" s="443"/>
      <c r="Y280" s="443"/>
      <c r="Z280" s="443"/>
      <c r="AA280" s="443"/>
      <c r="AB280"/>
      <c r="AC280"/>
    </row>
    <row r="281" spans="2:29" ht="18.5" hidden="1" x14ac:dyDescent="0.45">
      <c r="B281"/>
      <c r="C281"/>
      <c r="D281"/>
      <c r="E281"/>
      <c r="F281"/>
      <c r="G281"/>
      <c r="H281"/>
      <c r="I281"/>
      <c r="J281"/>
      <c r="K281"/>
      <c r="L281"/>
      <c r="M281"/>
      <c r="N281" s="442"/>
      <c r="O281" s="443"/>
      <c r="P281" s="443"/>
      <c r="Q281" s="443"/>
      <c r="R281" s="443"/>
      <c r="S281" s="443"/>
      <c r="T281" s="443"/>
      <c r="U281" s="443"/>
      <c r="V281" s="443"/>
      <c r="W281" s="443"/>
      <c r="X281" s="443"/>
      <c r="Y281" s="443"/>
      <c r="Z281" s="443"/>
      <c r="AA281" s="443"/>
      <c r="AB281"/>
      <c r="AC281"/>
    </row>
    <row r="282" spans="2:29" ht="18.5" hidden="1" x14ac:dyDescent="0.45">
      <c r="B282"/>
      <c r="C282"/>
      <c r="D282"/>
      <c r="E282"/>
      <c r="F282"/>
      <c r="G282"/>
      <c r="H282"/>
      <c r="I282"/>
      <c r="J282"/>
      <c r="K282"/>
      <c r="L282"/>
      <c r="M282"/>
      <c r="N282" s="442"/>
      <c r="O282" s="443"/>
      <c r="P282" s="443"/>
      <c r="Q282" s="443"/>
      <c r="R282" s="443"/>
      <c r="S282" s="443"/>
      <c r="T282" s="443"/>
      <c r="U282" s="443"/>
      <c r="V282" s="443"/>
      <c r="W282" s="443"/>
      <c r="X282" s="443"/>
      <c r="Y282" s="443"/>
      <c r="Z282" s="443"/>
      <c r="AA282" s="443"/>
      <c r="AB282"/>
      <c r="AC282"/>
    </row>
    <row r="283" spans="2:29" ht="18.5" hidden="1" x14ac:dyDescent="0.45">
      <c r="B283"/>
      <c r="C283"/>
      <c r="D283"/>
      <c r="E283"/>
      <c r="F283"/>
      <c r="G283"/>
      <c r="H283"/>
      <c r="I283"/>
      <c r="J283"/>
      <c r="K283"/>
      <c r="L283"/>
      <c r="M283"/>
      <c r="N283" s="442"/>
      <c r="O283" s="443"/>
      <c r="P283" s="443"/>
      <c r="Q283" s="443"/>
      <c r="R283" s="443"/>
      <c r="S283" s="443"/>
      <c r="T283" s="443"/>
      <c r="U283" s="443"/>
      <c r="V283" s="443"/>
      <c r="W283" s="443"/>
      <c r="X283" s="443"/>
      <c r="Y283" s="443"/>
      <c r="Z283" s="443"/>
      <c r="AA283" s="443"/>
      <c r="AB283"/>
      <c r="AC283"/>
    </row>
    <row r="284" spans="2:29" ht="18.5" hidden="1" x14ac:dyDescent="0.45">
      <c r="B284"/>
      <c r="C284"/>
      <c r="D284"/>
      <c r="E284"/>
      <c r="F284"/>
      <c r="G284"/>
      <c r="H284"/>
      <c r="I284"/>
      <c r="J284"/>
      <c r="K284"/>
      <c r="L284"/>
      <c r="M284"/>
      <c r="N284" s="442"/>
      <c r="O284" s="443"/>
      <c r="P284" s="443"/>
      <c r="Q284" s="443"/>
      <c r="R284" s="443"/>
      <c r="S284" s="443"/>
      <c r="T284" s="443"/>
      <c r="U284" s="443"/>
      <c r="V284" s="443"/>
      <c r="W284" s="443"/>
      <c r="X284" s="443"/>
      <c r="Y284" s="443"/>
      <c r="Z284" s="443"/>
      <c r="AA284" s="443"/>
      <c r="AB284"/>
      <c r="AC284"/>
    </row>
    <row r="285" spans="2:29" ht="18.5" hidden="1" x14ac:dyDescent="0.45">
      <c r="B285"/>
      <c r="C285"/>
      <c r="D285"/>
      <c r="E285"/>
      <c r="F285"/>
      <c r="G285"/>
      <c r="H285"/>
      <c r="I285"/>
      <c r="J285"/>
      <c r="K285"/>
      <c r="L285"/>
      <c r="M285"/>
      <c r="N285" s="442"/>
      <c r="O285" s="443"/>
      <c r="P285" s="443"/>
      <c r="Q285" s="443"/>
      <c r="R285" s="443"/>
      <c r="S285" s="443"/>
      <c r="T285" s="443"/>
      <c r="U285" s="443"/>
      <c r="V285" s="443"/>
      <c r="W285" s="443"/>
      <c r="X285" s="443"/>
      <c r="Y285" s="443"/>
      <c r="Z285" s="443"/>
      <c r="AA285" s="443"/>
      <c r="AB285"/>
      <c r="AC285"/>
    </row>
    <row r="286" spans="2:29" ht="18.5" hidden="1" x14ac:dyDescent="0.45">
      <c r="B286"/>
      <c r="C286"/>
      <c r="D286"/>
      <c r="E286"/>
      <c r="F286"/>
      <c r="G286"/>
      <c r="H286"/>
      <c r="I286"/>
      <c r="J286"/>
      <c r="K286"/>
      <c r="L286"/>
      <c r="M286"/>
      <c r="N286" s="442"/>
      <c r="O286" s="443"/>
      <c r="P286" s="443"/>
      <c r="Q286" s="443"/>
      <c r="R286" s="443"/>
      <c r="S286" s="443"/>
      <c r="T286" s="443"/>
      <c r="U286" s="443"/>
      <c r="V286" s="443"/>
      <c r="W286" s="443"/>
      <c r="X286" s="443"/>
      <c r="Y286" s="443"/>
      <c r="Z286" s="443"/>
      <c r="AA286" s="443"/>
      <c r="AB286"/>
      <c r="AC286"/>
    </row>
    <row r="287" spans="2:29" ht="18.5" hidden="1" x14ac:dyDescent="0.45">
      <c r="B287"/>
      <c r="C287"/>
      <c r="D287"/>
      <c r="E287"/>
      <c r="F287"/>
      <c r="G287"/>
      <c r="H287"/>
      <c r="I287"/>
      <c r="J287"/>
      <c r="K287"/>
      <c r="L287"/>
      <c r="M287"/>
      <c r="N287" s="442"/>
      <c r="O287" s="443"/>
      <c r="P287" s="443"/>
      <c r="Q287" s="443"/>
      <c r="R287" s="443"/>
      <c r="S287" s="443"/>
      <c r="T287" s="443"/>
      <c r="U287" s="443"/>
      <c r="V287" s="443"/>
      <c r="W287" s="443"/>
      <c r="X287" s="443"/>
      <c r="Y287" s="443"/>
      <c r="Z287" s="443"/>
      <c r="AA287" s="443"/>
      <c r="AB287"/>
      <c r="AC287"/>
    </row>
    <row r="288" spans="2:29" ht="18.5" hidden="1" x14ac:dyDescent="0.45">
      <c r="B288"/>
      <c r="C288"/>
      <c r="D288"/>
      <c r="E288"/>
      <c r="F288"/>
      <c r="G288"/>
      <c r="H288"/>
      <c r="I288"/>
      <c r="J288"/>
      <c r="K288"/>
      <c r="L288"/>
      <c r="M288"/>
      <c r="N288" s="442"/>
      <c r="O288" s="443"/>
      <c r="P288" s="443"/>
      <c r="Q288" s="443"/>
      <c r="R288" s="443"/>
      <c r="S288" s="443"/>
      <c r="T288" s="443"/>
      <c r="U288" s="443"/>
      <c r="V288" s="443"/>
      <c r="W288" s="443"/>
      <c r="X288" s="443"/>
      <c r="Y288" s="443"/>
      <c r="Z288" s="443"/>
      <c r="AA288" s="443"/>
      <c r="AB288"/>
      <c r="AC288"/>
    </row>
    <row r="289" spans="2:29" ht="18.5" hidden="1" x14ac:dyDescent="0.45">
      <c r="B289"/>
      <c r="C289"/>
      <c r="D289"/>
      <c r="E289"/>
      <c r="F289"/>
      <c r="G289"/>
      <c r="H289"/>
      <c r="I289"/>
      <c r="J289"/>
      <c r="K289"/>
      <c r="L289"/>
      <c r="M289"/>
      <c r="N289" s="442"/>
      <c r="O289" s="443"/>
      <c r="P289" s="443"/>
      <c r="Q289" s="443"/>
      <c r="R289" s="443"/>
      <c r="S289" s="443"/>
      <c r="T289" s="443"/>
      <c r="U289" s="443"/>
      <c r="V289" s="443"/>
      <c r="W289" s="443"/>
      <c r="X289" s="443"/>
      <c r="Y289" s="443"/>
      <c r="Z289" s="443"/>
      <c r="AA289" s="443"/>
      <c r="AB289"/>
      <c r="AC289"/>
    </row>
    <row r="290" spans="2:29" ht="18.5" hidden="1" x14ac:dyDescent="0.45">
      <c r="B290"/>
      <c r="C290"/>
      <c r="D290"/>
      <c r="E290"/>
      <c r="F290"/>
      <c r="G290"/>
      <c r="H290"/>
      <c r="I290"/>
      <c r="J290"/>
      <c r="K290"/>
      <c r="L290"/>
      <c r="M290"/>
      <c r="N290" s="442"/>
      <c r="O290" s="443"/>
      <c r="P290" s="443"/>
      <c r="Q290" s="443"/>
      <c r="R290" s="443"/>
      <c r="S290" s="443"/>
      <c r="T290" s="443"/>
      <c r="U290" s="443"/>
      <c r="V290" s="443"/>
      <c r="W290" s="443"/>
      <c r="X290" s="443"/>
      <c r="Y290" s="443"/>
      <c r="Z290" s="443"/>
      <c r="AA290" s="443"/>
      <c r="AB290"/>
      <c r="AC290"/>
    </row>
    <row r="291" spans="2:29" ht="18.5" hidden="1" x14ac:dyDescent="0.45">
      <c r="B291"/>
      <c r="C291"/>
      <c r="D291"/>
      <c r="E291"/>
      <c r="F291"/>
      <c r="G291"/>
      <c r="H291"/>
      <c r="I291"/>
      <c r="J291"/>
      <c r="K291"/>
      <c r="L291"/>
      <c r="M291"/>
      <c r="N291" s="442"/>
      <c r="O291" s="443"/>
      <c r="P291" s="443"/>
      <c r="Q291" s="443"/>
      <c r="R291" s="443"/>
      <c r="S291" s="443"/>
      <c r="T291" s="443"/>
      <c r="U291" s="443"/>
      <c r="V291" s="443"/>
      <c r="W291" s="443"/>
      <c r="X291" s="443"/>
      <c r="Y291" s="443"/>
      <c r="Z291" s="443"/>
      <c r="AA291" s="443"/>
      <c r="AB291"/>
      <c r="AC291"/>
    </row>
    <row r="292" spans="2:29" ht="18.5" hidden="1" x14ac:dyDescent="0.45">
      <c r="B292"/>
      <c r="C292"/>
      <c r="D292"/>
      <c r="E292"/>
      <c r="F292"/>
      <c r="G292"/>
      <c r="H292"/>
      <c r="I292"/>
      <c r="J292"/>
      <c r="K292"/>
      <c r="L292"/>
      <c r="M292"/>
      <c r="N292" s="442"/>
      <c r="O292" s="443"/>
      <c r="P292" s="443"/>
      <c r="Q292" s="443"/>
      <c r="R292" s="443"/>
      <c r="S292" s="443"/>
      <c r="T292" s="443"/>
      <c r="U292" s="443"/>
      <c r="V292" s="443"/>
      <c r="W292" s="443"/>
      <c r="X292" s="443"/>
      <c r="Y292" s="443"/>
      <c r="Z292" s="443"/>
      <c r="AA292" s="443"/>
      <c r="AB292"/>
      <c r="AC292"/>
    </row>
    <row r="293" spans="2:29" ht="18.5" hidden="1" x14ac:dyDescent="0.45">
      <c r="B293"/>
      <c r="C293"/>
      <c r="D293"/>
      <c r="E293"/>
      <c r="F293"/>
      <c r="G293"/>
      <c r="H293"/>
      <c r="I293"/>
      <c r="J293"/>
      <c r="K293"/>
      <c r="L293"/>
      <c r="M293"/>
      <c r="N293" s="442"/>
      <c r="O293" s="443"/>
      <c r="P293" s="443"/>
      <c r="Q293" s="443"/>
      <c r="R293" s="443"/>
      <c r="S293" s="443"/>
      <c r="T293" s="443"/>
      <c r="U293" s="443"/>
      <c r="V293" s="443"/>
      <c r="W293" s="443"/>
      <c r="X293" s="443"/>
      <c r="Y293" s="443"/>
      <c r="Z293" s="443"/>
      <c r="AA293" s="443"/>
      <c r="AB293"/>
      <c r="AC293"/>
    </row>
    <row r="294" spans="2:29" ht="18.5" hidden="1" x14ac:dyDescent="0.45">
      <c r="B294"/>
      <c r="C294"/>
      <c r="D294"/>
      <c r="E294"/>
      <c r="F294"/>
      <c r="G294"/>
      <c r="H294"/>
      <c r="I294"/>
      <c r="J294"/>
      <c r="K294"/>
      <c r="L294"/>
      <c r="M294"/>
      <c r="N294" s="442"/>
      <c r="O294" s="443"/>
      <c r="P294" s="443"/>
      <c r="Q294" s="443"/>
      <c r="R294" s="443"/>
      <c r="S294" s="443"/>
      <c r="T294" s="443"/>
      <c r="U294" s="443"/>
      <c r="V294" s="443"/>
      <c r="W294" s="443"/>
      <c r="X294" s="443"/>
      <c r="Y294" s="443"/>
      <c r="Z294" s="443"/>
      <c r="AA294" s="443"/>
      <c r="AB294"/>
      <c r="AC294"/>
    </row>
    <row r="295" spans="2:29" ht="18.5" hidden="1" x14ac:dyDescent="0.45">
      <c r="B295"/>
      <c r="C295"/>
      <c r="D295"/>
      <c r="E295"/>
      <c r="F295"/>
      <c r="G295"/>
      <c r="H295"/>
      <c r="I295"/>
      <c r="J295"/>
      <c r="K295"/>
      <c r="L295"/>
      <c r="M295"/>
      <c r="N295" s="442"/>
      <c r="O295" s="443"/>
      <c r="P295" s="443"/>
      <c r="Q295" s="443"/>
      <c r="R295" s="443"/>
      <c r="S295" s="443"/>
      <c r="T295" s="443"/>
      <c r="U295" s="443"/>
      <c r="V295" s="443"/>
      <c r="W295" s="443"/>
      <c r="X295" s="443"/>
      <c r="Y295" s="443"/>
      <c r="Z295" s="443"/>
      <c r="AA295" s="443"/>
      <c r="AB295"/>
      <c r="AC295"/>
    </row>
    <row r="296" spans="2:29" ht="18.5" hidden="1" x14ac:dyDescent="0.45">
      <c r="B296"/>
      <c r="C296"/>
      <c r="D296"/>
      <c r="E296"/>
      <c r="F296"/>
      <c r="G296"/>
      <c r="H296"/>
      <c r="I296"/>
      <c r="J296"/>
      <c r="K296"/>
      <c r="L296"/>
      <c r="M296"/>
      <c r="N296" s="442"/>
      <c r="O296" s="443"/>
      <c r="P296" s="443"/>
      <c r="Q296" s="443"/>
      <c r="R296" s="443"/>
      <c r="S296" s="443"/>
      <c r="T296" s="443"/>
      <c r="U296" s="443"/>
      <c r="V296" s="443"/>
      <c r="W296" s="443"/>
      <c r="X296" s="443"/>
      <c r="Y296" s="443"/>
      <c r="Z296" s="443"/>
      <c r="AA296" s="443"/>
      <c r="AB296"/>
      <c r="AC296"/>
    </row>
    <row r="297" spans="2:29" ht="18.5" hidden="1" x14ac:dyDescent="0.45">
      <c r="B297"/>
      <c r="C297"/>
      <c r="D297"/>
      <c r="E297"/>
      <c r="F297"/>
      <c r="G297"/>
      <c r="H297"/>
      <c r="I297"/>
      <c r="J297"/>
      <c r="K297"/>
      <c r="L297"/>
      <c r="M297"/>
      <c r="N297" s="442"/>
      <c r="O297" s="443"/>
      <c r="P297" s="443"/>
      <c r="Q297" s="443"/>
      <c r="R297" s="443"/>
      <c r="S297" s="443"/>
      <c r="T297" s="443"/>
      <c r="U297" s="443"/>
      <c r="V297" s="443"/>
      <c r="W297" s="443"/>
      <c r="X297" s="443"/>
      <c r="Y297" s="443"/>
      <c r="Z297" s="443"/>
      <c r="AA297" s="443"/>
      <c r="AB297"/>
      <c r="AC297"/>
    </row>
    <row r="298" spans="2:29" ht="18.5" hidden="1" x14ac:dyDescent="0.45">
      <c r="B298"/>
      <c r="C298"/>
      <c r="D298"/>
      <c r="E298"/>
      <c r="F298"/>
      <c r="G298"/>
      <c r="H298"/>
      <c r="I298"/>
      <c r="J298"/>
      <c r="K298"/>
      <c r="L298"/>
      <c r="M298"/>
      <c r="N298" s="442"/>
      <c r="O298" s="443"/>
      <c r="P298" s="443"/>
      <c r="Q298" s="443"/>
      <c r="R298" s="443"/>
      <c r="S298" s="443"/>
      <c r="T298" s="443"/>
      <c r="U298" s="443"/>
      <c r="V298" s="443"/>
      <c r="W298" s="443"/>
      <c r="X298" s="443"/>
      <c r="Y298" s="443"/>
      <c r="Z298" s="443"/>
      <c r="AA298" s="443"/>
      <c r="AB298"/>
      <c r="AC298"/>
    </row>
    <row r="299" spans="2:29" ht="18.5" hidden="1" x14ac:dyDescent="0.45">
      <c r="B299"/>
      <c r="C299"/>
      <c r="D299"/>
      <c r="E299"/>
      <c r="F299"/>
      <c r="G299"/>
      <c r="H299"/>
      <c r="I299"/>
      <c r="J299"/>
      <c r="K299"/>
      <c r="L299"/>
      <c r="M299"/>
      <c r="N299" s="442"/>
      <c r="O299" s="443"/>
      <c r="P299" s="443"/>
      <c r="Q299" s="443"/>
      <c r="R299" s="443"/>
      <c r="S299" s="443"/>
      <c r="T299" s="443"/>
      <c r="U299" s="443"/>
      <c r="V299" s="443"/>
      <c r="W299" s="443"/>
      <c r="X299" s="443"/>
      <c r="Y299" s="443"/>
      <c r="Z299" s="443"/>
      <c r="AA299" s="443"/>
      <c r="AB299"/>
      <c r="AC299"/>
    </row>
    <row r="300" spans="2:29" ht="18.5" hidden="1" x14ac:dyDescent="0.45">
      <c r="B300"/>
      <c r="C300"/>
      <c r="D300"/>
      <c r="E300"/>
      <c r="F300"/>
      <c r="G300"/>
      <c r="H300"/>
      <c r="I300"/>
      <c r="J300"/>
      <c r="K300"/>
      <c r="L300"/>
      <c r="M300"/>
      <c r="N300" s="442"/>
      <c r="O300" s="443"/>
      <c r="P300" s="443"/>
      <c r="Q300" s="443"/>
      <c r="R300" s="443"/>
      <c r="S300" s="443"/>
      <c r="T300" s="443"/>
      <c r="U300" s="443"/>
      <c r="V300" s="443"/>
      <c r="W300" s="443"/>
      <c r="X300" s="443"/>
      <c r="Y300" s="443"/>
      <c r="Z300" s="443"/>
      <c r="AA300" s="443"/>
      <c r="AB300"/>
      <c r="AC300"/>
    </row>
    <row r="301" spans="2:29" ht="18.5" hidden="1" x14ac:dyDescent="0.45">
      <c r="B301"/>
      <c r="C301"/>
      <c r="D301"/>
      <c r="E301"/>
      <c r="F301"/>
      <c r="G301"/>
      <c r="H301"/>
      <c r="I301"/>
      <c r="J301"/>
      <c r="K301"/>
      <c r="L301"/>
      <c r="M301"/>
      <c r="N301" s="442"/>
      <c r="O301" s="443"/>
      <c r="P301" s="443"/>
      <c r="Q301" s="443"/>
      <c r="R301" s="443"/>
      <c r="S301" s="443"/>
      <c r="T301" s="443"/>
      <c r="U301" s="443"/>
      <c r="V301" s="443"/>
      <c r="W301" s="443"/>
      <c r="X301" s="443"/>
      <c r="Y301" s="443"/>
      <c r="Z301" s="443"/>
      <c r="AA301" s="443"/>
      <c r="AB301"/>
      <c r="AC301"/>
    </row>
    <row r="302" spans="2:29" ht="18.5" hidden="1" x14ac:dyDescent="0.45">
      <c r="B302"/>
      <c r="C302"/>
      <c r="D302"/>
      <c r="E302"/>
      <c r="F302"/>
      <c r="G302"/>
      <c r="H302"/>
      <c r="I302"/>
      <c r="J302"/>
      <c r="K302"/>
      <c r="L302"/>
      <c r="M302"/>
      <c r="N302" s="442"/>
      <c r="O302" s="443"/>
      <c r="P302" s="443"/>
      <c r="Q302" s="443"/>
      <c r="R302" s="443"/>
      <c r="S302" s="443"/>
      <c r="T302" s="443"/>
      <c r="U302" s="443"/>
      <c r="V302" s="443"/>
      <c r="W302" s="443"/>
      <c r="X302" s="443"/>
      <c r="Y302" s="443"/>
      <c r="Z302" s="443"/>
      <c r="AA302" s="443"/>
      <c r="AB302"/>
      <c r="AC302"/>
    </row>
    <row r="303" spans="2:29" ht="18.5" hidden="1" x14ac:dyDescent="0.45">
      <c r="B303"/>
      <c r="C303"/>
      <c r="D303"/>
      <c r="E303"/>
      <c r="F303"/>
      <c r="G303"/>
      <c r="H303"/>
      <c r="I303"/>
      <c r="J303"/>
      <c r="K303"/>
      <c r="L303"/>
      <c r="M303"/>
      <c r="N303" s="442"/>
      <c r="O303" s="443"/>
      <c r="P303" s="443"/>
      <c r="Q303" s="443"/>
      <c r="R303" s="443"/>
      <c r="S303" s="443"/>
      <c r="T303" s="443"/>
      <c r="U303" s="443"/>
      <c r="V303" s="443"/>
      <c r="W303" s="443"/>
      <c r="X303" s="443"/>
      <c r="Y303" s="443"/>
      <c r="Z303" s="443"/>
      <c r="AA303" s="443"/>
      <c r="AB303"/>
      <c r="AC303"/>
    </row>
    <row r="304" spans="2:29" ht="18.5" hidden="1" x14ac:dyDescent="0.45">
      <c r="B304"/>
      <c r="C304"/>
      <c r="D304"/>
      <c r="E304"/>
      <c r="F304"/>
      <c r="G304"/>
      <c r="H304"/>
      <c r="I304"/>
      <c r="J304"/>
      <c r="K304"/>
      <c r="L304"/>
      <c r="M304"/>
      <c r="N304" s="442"/>
      <c r="O304" s="443"/>
      <c r="P304" s="443"/>
      <c r="Q304" s="443"/>
      <c r="R304" s="443"/>
      <c r="S304" s="443"/>
      <c r="T304" s="443"/>
      <c r="U304" s="443"/>
      <c r="V304" s="443"/>
      <c r="W304" s="443"/>
      <c r="X304" s="443"/>
      <c r="Y304" s="443"/>
      <c r="Z304" s="443"/>
      <c r="AA304" s="443"/>
      <c r="AB304"/>
      <c r="AC304"/>
    </row>
    <row r="305" spans="2:29" ht="18.5" hidden="1" x14ac:dyDescent="0.45">
      <c r="B305"/>
      <c r="C305"/>
      <c r="D305"/>
      <c r="E305"/>
      <c r="F305"/>
      <c r="G305"/>
      <c r="H305"/>
      <c r="I305"/>
      <c r="J305"/>
      <c r="K305"/>
      <c r="L305"/>
      <c r="M305"/>
      <c r="N305" s="442"/>
      <c r="O305" s="443"/>
      <c r="P305" s="443"/>
      <c r="Q305" s="443"/>
      <c r="R305" s="443"/>
      <c r="S305" s="443"/>
      <c r="T305" s="443"/>
      <c r="U305" s="443"/>
      <c r="V305" s="443"/>
      <c r="W305" s="443"/>
      <c r="X305" s="443"/>
      <c r="Y305" s="443"/>
      <c r="Z305" s="443"/>
      <c r="AA305" s="443"/>
      <c r="AB305"/>
      <c r="AC305"/>
    </row>
    <row r="306" spans="2:29" ht="18.5" hidden="1" x14ac:dyDescent="0.45">
      <c r="B306"/>
      <c r="C306"/>
      <c r="D306"/>
      <c r="E306"/>
      <c r="F306"/>
      <c r="G306"/>
      <c r="H306"/>
      <c r="I306"/>
      <c r="J306"/>
      <c r="K306"/>
      <c r="L306"/>
      <c r="M306"/>
      <c r="N306" s="442"/>
      <c r="O306" s="443"/>
      <c r="P306" s="443"/>
      <c r="Q306" s="443"/>
      <c r="R306" s="443"/>
      <c r="S306" s="443"/>
      <c r="T306" s="443"/>
      <c r="U306" s="443"/>
      <c r="V306" s="443"/>
      <c r="W306" s="443"/>
      <c r="X306" s="443"/>
      <c r="Y306" s="443"/>
      <c r="Z306" s="443"/>
      <c r="AA306" s="443"/>
      <c r="AB306"/>
      <c r="AC306"/>
    </row>
    <row r="307" spans="2:29" ht="18.5" hidden="1" x14ac:dyDescent="0.45">
      <c r="B307"/>
      <c r="C307"/>
      <c r="D307"/>
      <c r="E307"/>
      <c r="F307"/>
      <c r="G307"/>
      <c r="H307"/>
      <c r="I307"/>
      <c r="J307"/>
      <c r="K307"/>
      <c r="L307"/>
      <c r="M307"/>
      <c r="N307" s="442"/>
      <c r="O307" s="443"/>
      <c r="P307" s="443"/>
      <c r="Q307" s="443"/>
      <c r="R307" s="443"/>
      <c r="S307" s="443"/>
      <c r="T307" s="443"/>
      <c r="U307" s="443"/>
      <c r="V307" s="443"/>
      <c r="W307" s="443"/>
      <c r="X307" s="443"/>
      <c r="Y307" s="443"/>
      <c r="Z307" s="443"/>
      <c r="AA307" s="443"/>
      <c r="AB307"/>
      <c r="AC307"/>
    </row>
    <row r="308" spans="2:29" ht="18.5" hidden="1" x14ac:dyDescent="0.45">
      <c r="B308"/>
      <c r="C308"/>
      <c r="D308"/>
      <c r="E308"/>
      <c r="F308"/>
      <c r="G308"/>
      <c r="H308"/>
      <c r="I308"/>
      <c r="J308"/>
      <c r="K308"/>
      <c r="L308"/>
      <c r="M308"/>
      <c r="N308" s="442"/>
      <c r="O308" s="443"/>
      <c r="P308" s="443"/>
      <c r="Q308" s="443"/>
      <c r="R308" s="443"/>
      <c r="S308" s="443"/>
      <c r="T308" s="443"/>
      <c r="U308" s="443"/>
      <c r="V308" s="443"/>
      <c r="W308" s="443"/>
      <c r="X308" s="443"/>
      <c r="Y308" s="443"/>
      <c r="Z308" s="443"/>
      <c r="AA308" s="443"/>
      <c r="AB308"/>
      <c r="AC308"/>
    </row>
    <row r="309" spans="2:29" ht="18.5" hidden="1" x14ac:dyDescent="0.45">
      <c r="B309"/>
      <c r="C309"/>
      <c r="D309"/>
      <c r="E309"/>
      <c r="F309"/>
      <c r="G309"/>
      <c r="H309"/>
      <c r="I309"/>
      <c r="J309"/>
      <c r="K309"/>
      <c r="L309"/>
      <c r="M309"/>
      <c r="N309" s="442"/>
      <c r="O309" s="443"/>
      <c r="P309" s="443"/>
      <c r="Q309" s="443"/>
      <c r="R309" s="443"/>
      <c r="S309" s="443"/>
      <c r="T309" s="443"/>
      <c r="U309" s="443"/>
      <c r="V309" s="443"/>
      <c r="W309" s="443"/>
      <c r="X309" s="443"/>
      <c r="Y309" s="443"/>
      <c r="Z309" s="443"/>
      <c r="AA309" s="443"/>
      <c r="AB309"/>
      <c r="AC309"/>
    </row>
    <row r="310" spans="2:29" ht="18.5" hidden="1" x14ac:dyDescent="0.45">
      <c r="B310"/>
      <c r="C310"/>
      <c r="D310"/>
      <c r="E310"/>
      <c r="F310"/>
      <c r="G310"/>
      <c r="H310"/>
      <c r="I310"/>
      <c r="J310"/>
      <c r="K310"/>
      <c r="L310"/>
      <c r="M310"/>
      <c r="N310" s="442"/>
      <c r="O310" s="443"/>
      <c r="P310" s="443"/>
      <c r="Q310" s="443"/>
      <c r="R310" s="443"/>
      <c r="S310" s="443"/>
      <c r="T310" s="443"/>
      <c r="U310" s="443"/>
      <c r="V310" s="443"/>
      <c r="W310" s="443"/>
      <c r="X310" s="443"/>
      <c r="Y310" s="443"/>
      <c r="Z310" s="443"/>
      <c r="AA310" s="443"/>
      <c r="AB310"/>
      <c r="AC310"/>
    </row>
    <row r="311" spans="2:29" ht="18.5" hidden="1" x14ac:dyDescent="0.45">
      <c r="B311"/>
      <c r="C311"/>
      <c r="D311"/>
      <c r="E311"/>
      <c r="F311"/>
      <c r="G311"/>
      <c r="H311"/>
      <c r="I311"/>
      <c r="J311"/>
      <c r="K311"/>
      <c r="L311"/>
      <c r="M311"/>
      <c r="N311" s="442"/>
      <c r="O311" s="443"/>
      <c r="P311" s="443"/>
      <c r="Q311" s="443"/>
      <c r="R311" s="443"/>
      <c r="S311" s="443"/>
      <c r="T311" s="443"/>
      <c r="U311" s="443"/>
      <c r="V311" s="443"/>
      <c r="W311" s="443"/>
      <c r="X311" s="443"/>
      <c r="Y311" s="443"/>
      <c r="Z311" s="443"/>
      <c r="AA311" s="443"/>
      <c r="AB311"/>
      <c r="AC311"/>
    </row>
    <row r="312" spans="2:29" ht="18.5" hidden="1" x14ac:dyDescent="0.45">
      <c r="B312"/>
      <c r="C312"/>
      <c r="D312"/>
      <c r="E312"/>
      <c r="F312"/>
      <c r="G312"/>
      <c r="H312"/>
      <c r="I312"/>
      <c r="J312"/>
      <c r="K312"/>
      <c r="L312"/>
      <c r="M312"/>
      <c r="N312" s="442"/>
      <c r="O312" s="443"/>
      <c r="P312" s="443"/>
      <c r="Q312" s="443"/>
      <c r="R312" s="443"/>
      <c r="S312" s="443"/>
      <c r="T312" s="443"/>
      <c r="U312" s="443"/>
      <c r="V312" s="443"/>
      <c r="W312" s="443"/>
      <c r="X312" s="443"/>
      <c r="Y312" s="443"/>
      <c r="Z312" s="443"/>
      <c r="AA312" s="443"/>
      <c r="AB312"/>
      <c r="AC312"/>
    </row>
    <row r="313" spans="2:29" ht="18.5" hidden="1" x14ac:dyDescent="0.45">
      <c r="B313"/>
      <c r="C313"/>
      <c r="D313"/>
      <c r="E313"/>
      <c r="F313"/>
      <c r="G313"/>
      <c r="H313"/>
      <c r="I313"/>
      <c r="J313"/>
      <c r="K313"/>
      <c r="L313"/>
      <c r="M313"/>
      <c r="N313" s="442"/>
      <c r="O313" s="443"/>
      <c r="P313" s="443"/>
      <c r="Q313" s="443"/>
      <c r="R313" s="443"/>
      <c r="S313" s="443"/>
      <c r="T313" s="443"/>
      <c r="U313" s="443"/>
      <c r="V313" s="443"/>
      <c r="W313" s="443"/>
      <c r="X313" s="443"/>
      <c r="Y313" s="443"/>
      <c r="Z313" s="443"/>
      <c r="AA313" s="443"/>
      <c r="AB313"/>
      <c r="AC313"/>
    </row>
    <row r="314" spans="2:29" ht="18.5" hidden="1" x14ac:dyDescent="0.45">
      <c r="B314"/>
      <c r="C314"/>
      <c r="D314"/>
      <c r="E314"/>
      <c r="F314"/>
      <c r="G314"/>
      <c r="H314"/>
      <c r="I314"/>
      <c r="J314"/>
      <c r="K314"/>
      <c r="L314"/>
      <c r="M314"/>
      <c r="N314" s="442"/>
      <c r="O314" s="443"/>
      <c r="P314" s="443"/>
      <c r="Q314" s="443"/>
      <c r="R314" s="443"/>
      <c r="S314" s="443"/>
      <c r="T314" s="443"/>
      <c r="U314" s="443"/>
      <c r="V314" s="443"/>
      <c r="W314" s="443"/>
      <c r="X314" s="443"/>
      <c r="Y314" s="443"/>
      <c r="Z314" s="443"/>
      <c r="AA314" s="443"/>
      <c r="AB314"/>
      <c r="AC314"/>
    </row>
    <row r="315" spans="2:29" ht="18.5" hidden="1" x14ac:dyDescent="0.45">
      <c r="B315"/>
      <c r="C315"/>
      <c r="D315"/>
      <c r="E315"/>
      <c r="F315"/>
      <c r="G315"/>
      <c r="H315"/>
      <c r="I315"/>
      <c r="J315"/>
      <c r="K315"/>
      <c r="L315"/>
      <c r="M315"/>
      <c r="N315" s="442"/>
      <c r="O315" s="443"/>
      <c r="P315" s="443"/>
      <c r="Q315" s="443"/>
      <c r="R315" s="443"/>
      <c r="S315" s="443"/>
      <c r="T315" s="443"/>
      <c r="U315" s="443"/>
      <c r="V315" s="443"/>
      <c r="W315" s="443"/>
      <c r="X315" s="443"/>
      <c r="Y315" s="443"/>
      <c r="Z315" s="443"/>
      <c r="AA315" s="443"/>
      <c r="AB315"/>
      <c r="AC315"/>
    </row>
    <row r="316" spans="2:29" ht="18.5" hidden="1" x14ac:dyDescent="0.45">
      <c r="B316"/>
      <c r="C316"/>
      <c r="D316"/>
      <c r="E316"/>
      <c r="F316"/>
      <c r="G316"/>
      <c r="H316"/>
      <c r="I316"/>
      <c r="J316"/>
      <c r="K316"/>
      <c r="L316"/>
      <c r="M316"/>
      <c r="N316" s="442"/>
      <c r="O316" s="443"/>
      <c r="P316" s="443"/>
      <c r="Q316" s="443"/>
      <c r="R316" s="443"/>
      <c r="S316" s="443"/>
      <c r="T316" s="443"/>
      <c r="U316" s="443"/>
      <c r="V316" s="443"/>
      <c r="W316" s="443"/>
      <c r="X316" s="443"/>
      <c r="Y316" s="443"/>
      <c r="Z316" s="443"/>
      <c r="AA316" s="443"/>
      <c r="AB316"/>
      <c r="AC316"/>
    </row>
    <row r="317" spans="2:29" ht="18.5" hidden="1" x14ac:dyDescent="0.45">
      <c r="B317"/>
      <c r="C317"/>
      <c r="D317"/>
      <c r="E317"/>
      <c r="F317"/>
      <c r="G317"/>
      <c r="H317"/>
      <c r="I317"/>
      <c r="J317"/>
      <c r="K317"/>
      <c r="L317"/>
      <c r="M317"/>
      <c r="N317" s="442"/>
      <c r="O317" s="443"/>
      <c r="P317" s="443"/>
      <c r="Q317" s="443"/>
      <c r="R317" s="443"/>
      <c r="S317" s="443"/>
      <c r="T317" s="443"/>
      <c r="U317" s="443"/>
      <c r="V317" s="443"/>
      <c r="W317" s="443"/>
      <c r="X317" s="443"/>
      <c r="Y317" s="443"/>
      <c r="Z317" s="443"/>
      <c r="AA317" s="443"/>
      <c r="AB317"/>
      <c r="AC317"/>
    </row>
    <row r="318" spans="2:29" ht="18.5" hidden="1" x14ac:dyDescent="0.45">
      <c r="B318"/>
      <c r="C318"/>
      <c r="D318"/>
      <c r="E318"/>
      <c r="F318"/>
      <c r="G318"/>
      <c r="H318"/>
      <c r="I318"/>
      <c r="J318"/>
      <c r="K318"/>
      <c r="L318"/>
      <c r="M318"/>
      <c r="N318" s="442"/>
      <c r="O318" s="443"/>
      <c r="P318" s="443"/>
      <c r="Q318" s="443"/>
      <c r="R318" s="443"/>
      <c r="S318" s="443"/>
      <c r="T318" s="443"/>
      <c r="U318" s="443"/>
      <c r="V318" s="443"/>
      <c r="W318" s="443"/>
      <c r="X318" s="443"/>
      <c r="Y318" s="443"/>
      <c r="Z318" s="443"/>
      <c r="AA318" s="443"/>
      <c r="AB318"/>
      <c r="AC318"/>
    </row>
    <row r="319" spans="2:29" ht="18.5" hidden="1" x14ac:dyDescent="0.45">
      <c r="B319"/>
      <c r="C319"/>
      <c r="D319"/>
      <c r="E319"/>
      <c r="F319"/>
      <c r="G319"/>
      <c r="H319"/>
      <c r="I319"/>
      <c r="J319"/>
      <c r="K319"/>
      <c r="L319"/>
      <c r="M319"/>
      <c r="N319" s="442"/>
      <c r="O319" s="443"/>
      <c r="P319" s="443"/>
      <c r="Q319" s="443"/>
      <c r="R319" s="443"/>
      <c r="S319" s="443"/>
      <c r="T319" s="443"/>
      <c r="U319" s="443"/>
      <c r="V319" s="443"/>
      <c r="W319" s="443"/>
      <c r="X319" s="443"/>
      <c r="Y319" s="443"/>
      <c r="Z319" s="443"/>
      <c r="AA319" s="443"/>
      <c r="AB319"/>
      <c r="AC319"/>
    </row>
    <row r="320" spans="2:29" ht="18.5" hidden="1" x14ac:dyDescent="0.45">
      <c r="B320"/>
      <c r="C320"/>
      <c r="D320"/>
      <c r="E320"/>
      <c r="F320"/>
      <c r="G320"/>
      <c r="H320"/>
      <c r="I320"/>
      <c r="J320"/>
      <c r="K320"/>
      <c r="L320"/>
      <c r="M320"/>
      <c r="N320" s="442"/>
      <c r="O320" s="443"/>
      <c r="P320" s="443"/>
      <c r="Q320" s="443"/>
      <c r="R320" s="443"/>
      <c r="S320" s="443"/>
      <c r="T320" s="443"/>
      <c r="U320" s="443"/>
      <c r="V320" s="443"/>
      <c r="W320" s="443"/>
      <c r="X320" s="443"/>
      <c r="Y320" s="443"/>
      <c r="Z320" s="443"/>
      <c r="AA320" s="443"/>
      <c r="AB320"/>
      <c r="AC320"/>
    </row>
    <row r="321" spans="2:29" ht="18.5" hidden="1" x14ac:dyDescent="0.45">
      <c r="B321"/>
      <c r="C321"/>
      <c r="D321"/>
      <c r="E321"/>
      <c r="F321"/>
      <c r="G321"/>
      <c r="H321"/>
      <c r="I321"/>
      <c r="J321"/>
      <c r="K321"/>
      <c r="L321"/>
      <c r="M321"/>
      <c r="N321" s="442"/>
      <c r="O321" s="443"/>
      <c r="P321" s="443"/>
      <c r="Q321" s="443"/>
      <c r="R321" s="443"/>
      <c r="S321" s="443"/>
      <c r="T321" s="443"/>
      <c r="U321" s="443"/>
      <c r="V321" s="443"/>
      <c r="W321" s="443"/>
      <c r="X321" s="443"/>
      <c r="Y321" s="443"/>
      <c r="Z321" s="443"/>
      <c r="AA321" s="443"/>
      <c r="AB321"/>
      <c r="AC321"/>
    </row>
    <row r="322" spans="2:29" ht="18.5" hidden="1" x14ac:dyDescent="0.45">
      <c r="B322"/>
      <c r="C322"/>
      <c r="D322"/>
      <c r="E322"/>
      <c r="F322"/>
      <c r="G322"/>
      <c r="H322"/>
      <c r="I322"/>
      <c r="J322"/>
      <c r="K322"/>
      <c r="L322"/>
      <c r="M322"/>
      <c r="N322" s="442"/>
      <c r="O322" s="443"/>
      <c r="P322" s="443"/>
      <c r="Q322" s="443"/>
      <c r="R322" s="443"/>
      <c r="S322" s="443"/>
      <c r="T322" s="443"/>
      <c r="U322" s="443"/>
      <c r="V322" s="443"/>
      <c r="W322" s="443"/>
      <c r="X322" s="443"/>
      <c r="Y322" s="443"/>
      <c r="Z322" s="443"/>
      <c r="AA322" s="443"/>
      <c r="AB322"/>
      <c r="AC322"/>
    </row>
    <row r="323" spans="2:29" ht="18.5" hidden="1" x14ac:dyDescent="0.45">
      <c r="B323"/>
      <c r="C323"/>
      <c r="D323"/>
      <c r="E323"/>
      <c r="F323"/>
      <c r="G323"/>
      <c r="H323"/>
      <c r="I323"/>
      <c r="J323"/>
      <c r="K323"/>
      <c r="L323"/>
      <c r="M323"/>
      <c r="N323" s="442"/>
      <c r="O323" s="443"/>
      <c r="P323" s="443"/>
      <c r="Q323" s="443"/>
      <c r="R323" s="443"/>
      <c r="S323" s="443"/>
      <c r="T323" s="443"/>
      <c r="U323" s="443"/>
      <c r="V323" s="443"/>
      <c r="W323" s="443"/>
      <c r="X323" s="443"/>
      <c r="Y323" s="443"/>
      <c r="Z323" s="443"/>
      <c r="AA323" s="443"/>
      <c r="AB323"/>
      <c r="AC323"/>
    </row>
    <row r="324" spans="2:29" ht="18.5" hidden="1" x14ac:dyDescent="0.45">
      <c r="B324"/>
      <c r="C324"/>
      <c r="D324"/>
      <c r="E324"/>
      <c r="F324"/>
      <c r="G324"/>
      <c r="H324"/>
      <c r="I324"/>
      <c r="J324"/>
      <c r="K324"/>
      <c r="L324"/>
      <c r="M324"/>
      <c r="N324" s="442"/>
      <c r="O324" s="443"/>
      <c r="P324" s="443"/>
      <c r="Q324" s="443"/>
      <c r="R324" s="443"/>
      <c r="S324" s="443"/>
      <c r="T324" s="443"/>
      <c r="U324" s="443"/>
      <c r="V324" s="443"/>
      <c r="W324" s="443"/>
      <c r="X324" s="443"/>
      <c r="Y324" s="443"/>
      <c r="Z324" s="443"/>
      <c r="AA324" s="443"/>
      <c r="AB324"/>
      <c r="AC324"/>
    </row>
    <row r="325" spans="2:29" ht="18.5" hidden="1" x14ac:dyDescent="0.45">
      <c r="B325"/>
      <c r="C325"/>
      <c r="D325"/>
      <c r="E325"/>
      <c r="F325"/>
      <c r="G325"/>
      <c r="H325"/>
      <c r="I325"/>
      <c r="J325"/>
      <c r="K325"/>
      <c r="L325"/>
      <c r="M325"/>
      <c r="N325" s="442"/>
      <c r="O325" s="443"/>
      <c r="P325" s="443"/>
      <c r="Q325" s="443"/>
      <c r="R325" s="443"/>
      <c r="S325" s="443"/>
      <c r="T325" s="443"/>
      <c r="U325" s="443"/>
      <c r="V325" s="443"/>
      <c r="W325" s="443"/>
      <c r="X325" s="443"/>
      <c r="Y325" s="443"/>
      <c r="Z325" s="443"/>
      <c r="AA325" s="443"/>
      <c r="AB325"/>
      <c r="AC325"/>
    </row>
    <row r="326" spans="2:29" ht="18.5" hidden="1" x14ac:dyDescent="0.45">
      <c r="B326"/>
      <c r="C326"/>
      <c r="D326"/>
      <c r="E326"/>
      <c r="F326"/>
      <c r="G326"/>
      <c r="H326"/>
      <c r="I326"/>
      <c r="J326"/>
      <c r="K326"/>
      <c r="L326"/>
      <c r="M326"/>
      <c r="N326" s="442"/>
      <c r="O326" s="443"/>
      <c r="P326" s="443"/>
      <c r="Q326" s="443"/>
      <c r="R326" s="443"/>
      <c r="S326" s="443"/>
      <c r="T326" s="443"/>
      <c r="U326" s="443"/>
      <c r="V326" s="443"/>
      <c r="W326" s="443"/>
      <c r="X326" s="443"/>
      <c r="Y326" s="443"/>
      <c r="Z326" s="443"/>
      <c r="AA326" s="443"/>
      <c r="AB326"/>
      <c r="AC326"/>
    </row>
    <row r="327" spans="2:29" ht="18.5" hidden="1" x14ac:dyDescent="0.45">
      <c r="B327"/>
      <c r="C327"/>
      <c r="D327"/>
      <c r="E327"/>
      <c r="F327"/>
      <c r="G327"/>
      <c r="H327"/>
      <c r="I327"/>
      <c r="J327"/>
      <c r="K327"/>
      <c r="L327"/>
      <c r="M327"/>
      <c r="N327" s="442"/>
      <c r="O327" s="443"/>
      <c r="P327" s="443"/>
      <c r="Q327" s="443"/>
      <c r="R327" s="443"/>
      <c r="S327" s="443"/>
      <c r="T327" s="443"/>
      <c r="U327" s="443"/>
      <c r="V327" s="443"/>
      <c r="W327" s="443"/>
      <c r="X327" s="443"/>
      <c r="Y327" s="443"/>
      <c r="Z327" s="443"/>
      <c r="AA327" s="443"/>
      <c r="AB327"/>
      <c r="AC327"/>
    </row>
    <row r="328" spans="2:29" ht="18.5" hidden="1" x14ac:dyDescent="0.45">
      <c r="B328"/>
      <c r="C328"/>
      <c r="D328"/>
      <c r="E328"/>
      <c r="F328"/>
      <c r="G328"/>
      <c r="H328"/>
      <c r="I328"/>
      <c r="J328"/>
      <c r="K328"/>
      <c r="L328"/>
      <c r="M328"/>
      <c r="N328" s="442"/>
      <c r="O328" s="443"/>
      <c r="P328" s="443"/>
      <c r="Q328" s="443"/>
      <c r="R328" s="443"/>
      <c r="S328" s="443"/>
      <c r="T328" s="443"/>
      <c r="U328" s="443"/>
      <c r="V328" s="443"/>
      <c r="W328" s="443"/>
      <c r="X328" s="443"/>
      <c r="Y328" s="443"/>
      <c r="Z328" s="443"/>
      <c r="AA328" s="443"/>
      <c r="AB328"/>
      <c r="AC328"/>
    </row>
    <row r="329" spans="2:29" ht="18.5" hidden="1" x14ac:dyDescent="0.45">
      <c r="B329"/>
      <c r="C329"/>
      <c r="D329"/>
      <c r="E329"/>
      <c r="F329"/>
      <c r="G329"/>
      <c r="H329"/>
      <c r="I329"/>
      <c r="J329"/>
      <c r="K329"/>
      <c r="L329"/>
      <c r="M329"/>
      <c r="N329" s="442"/>
      <c r="O329" s="443"/>
      <c r="P329" s="443"/>
      <c r="Q329" s="443"/>
      <c r="R329" s="443"/>
      <c r="S329" s="443"/>
      <c r="T329" s="443"/>
      <c r="U329" s="443"/>
      <c r="V329" s="443"/>
      <c r="W329" s="443"/>
      <c r="X329" s="443"/>
      <c r="Y329" s="443"/>
      <c r="Z329" s="443"/>
      <c r="AA329" s="443"/>
      <c r="AB329"/>
      <c r="AC329"/>
    </row>
    <row r="330" spans="2:29" ht="18.5" hidden="1" x14ac:dyDescent="0.45">
      <c r="B330"/>
      <c r="C330"/>
      <c r="D330"/>
      <c r="E330"/>
      <c r="F330"/>
      <c r="G330"/>
      <c r="H330"/>
      <c r="I330"/>
      <c r="J330"/>
      <c r="K330"/>
      <c r="L330"/>
      <c r="M330"/>
      <c r="N330" s="442"/>
      <c r="O330" s="443"/>
      <c r="P330" s="443"/>
      <c r="Q330" s="443"/>
      <c r="R330" s="443"/>
      <c r="S330" s="443"/>
      <c r="T330" s="443"/>
      <c r="U330" s="443"/>
      <c r="V330" s="443"/>
      <c r="W330" s="443"/>
      <c r="X330" s="443"/>
      <c r="Y330" s="443"/>
      <c r="Z330" s="443"/>
      <c r="AA330" s="443"/>
      <c r="AB330"/>
      <c r="AC330"/>
    </row>
    <row r="331" spans="2:29" ht="18.5" hidden="1" x14ac:dyDescent="0.45">
      <c r="B331"/>
      <c r="C331"/>
      <c r="D331"/>
      <c r="E331"/>
      <c r="F331"/>
      <c r="G331"/>
      <c r="H331"/>
      <c r="I331"/>
      <c r="J331"/>
      <c r="K331"/>
      <c r="L331"/>
      <c r="M331"/>
      <c r="N331" s="442"/>
      <c r="O331" s="443"/>
      <c r="P331" s="443"/>
      <c r="Q331" s="443"/>
      <c r="R331" s="443"/>
      <c r="S331" s="443"/>
      <c r="T331" s="443"/>
      <c r="U331" s="443"/>
      <c r="V331" s="443"/>
      <c r="W331" s="443"/>
      <c r="X331" s="443"/>
      <c r="Y331" s="443"/>
      <c r="Z331" s="443"/>
      <c r="AA331" s="443"/>
      <c r="AB331"/>
      <c r="AC331"/>
    </row>
    <row r="332" spans="2:29" ht="18.5" hidden="1" x14ac:dyDescent="0.45">
      <c r="B332"/>
      <c r="C332"/>
      <c r="D332"/>
      <c r="E332"/>
      <c r="F332"/>
      <c r="G332"/>
      <c r="H332"/>
      <c r="I332"/>
      <c r="J332"/>
      <c r="K332"/>
      <c r="L332"/>
      <c r="M332"/>
      <c r="N332" s="442"/>
      <c r="O332" s="443"/>
      <c r="P332" s="443"/>
      <c r="Q332" s="443"/>
      <c r="R332" s="443"/>
      <c r="S332" s="443"/>
      <c r="T332" s="443"/>
      <c r="U332" s="443"/>
      <c r="V332" s="443"/>
      <c r="W332" s="443"/>
      <c r="X332" s="443"/>
      <c r="Y332" s="443"/>
      <c r="Z332" s="443"/>
      <c r="AA332" s="443"/>
      <c r="AB332"/>
      <c r="AC332"/>
    </row>
    <row r="333" spans="2:29" ht="18.5" hidden="1" x14ac:dyDescent="0.45">
      <c r="B333"/>
      <c r="C333"/>
      <c r="D333"/>
      <c r="E333"/>
      <c r="F333"/>
      <c r="G333"/>
      <c r="H333"/>
      <c r="I333"/>
      <c r="J333"/>
      <c r="K333"/>
      <c r="L333"/>
      <c r="M333"/>
      <c r="N333" s="442"/>
      <c r="O333" s="443"/>
      <c r="P333" s="443"/>
      <c r="Q333" s="443"/>
      <c r="R333" s="443"/>
      <c r="S333" s="443"/>
      <c r="T333" s="443"/>
      <c r="U333" s="443"/>
      <c r="V333" s="443"/>
      <c r="W333" s="443"/>
      <c r="X333" s="443"/>
      <c r="Y333" s="443"/>
      <c r="Z333" s="443"/>
      <c r="AA333" s="443"/>
      <c r="AB333"/>
      <c r="AC333"/>
    </row>
    <row r="334" spans="2:29" ht="18.5" hidden="1" x14ac:dyDescent="0.45">
      <c r="B334"/>
      <c r="C334"/>
      <c r="D334"/>
      <c r="E334"/>
      <c r="F334"/>
      <c r="G334"/>
      <c r="H334"/>
      <c r="I334"/>
      <c r="J334"/>
      <c r="K334"/>
      <c r="L334"/>
      <c r="M334"/>
      <c r="N334" s="442"/>
      <c r="O334" s="443"/>
      <c r="P334" s="443"/>
      <c r="Q334" s="443"/>
      <c r="R334" s="443"/>
      <c r="S334" s="443"/>
      <c r="T334" s="443"/>
      <c r="U334" s="443"/>
      <c r="V334" s="443"/>
      <c r="W334" s="443"/>
      <c r="X334" s="443"/>
      <c r="Y334" s="443"/>
      <c r="Z334" s="443"/>
      <c r="AA334" s="443"/>
      <c r="AB334"/>
      <c r="AC334"/>
    </row>
    <row r="335" spans="2:29" ht="18.5" hidden="1" x14ac:dyDescent="0.45">
      <c r="B335"/>
      <c r="C335"/>
      <c r="D335"/>
      <c r="E335"/>
      <c r="F335"/>
      <c r="G335"/>
      <c r="H335"/>
      <c r="I335"/>
      <c r="J335"/>
      <c r="K335"/>
      <c r="L335"/>
      <c r="M335"/>
      <c r="N335" s="442"/>
      <c r="O335" s="443"/>
      <c r="P335" s="443"/>
      <c r="Q335" s="443"/>
      <c r="R335" s="443"/>
      <c r="S335" s="443"/>
      <c r="T335" s="443"/>
      <c r="U335" s="443"/>
      <c r="V335" s="443"/>
      <c r="W335" s="443"/>
      <c r="X335" s="443"/>
      <c r="Y335" s="443"/>
      <c r="Z335" s="443"/>
      <c r="AA335" s="443"/>
      <c r="AB335"/>
      <c r="AC335"/>
    </row>
    <row r="336" spans="2:29" ht="18.5" hidden="1" x14ac:dyDescent="0.45">
      <c r="B336"/>
      <c r="C336"/>
      <c r="D336"/>
      <c r="E336"/>
      <c r="F336"/>
      <c r="G336"/>
      <c r="H336"/>
      <c r="I336"/>
      <c r="J336"/>
      <c r="K336"/>
      <c r="L336"/>
      <c r="M336"/>
      <c r="N336" s="442"/>
      <c r="O336" s="443"/>
      <c r="P336" s="443"/>
      <c r="Q336" s="443"/>
      <c r="R336" s="443"/>
      <c r="S336" s="443"/>
      <c r="T336" s="443"/>
      <c r="U336" s="443"/>
      <c r="V336" s="443"/>
      <c r="W336" s="443"/>
      <c r="X336" s="443"/>
      <c r="Y336" s="443"/>
      <c r="Z336" s="443"/>
      <c r="AA336" s="443"/>
      <c r="AB336"/>
      <c r="AC336"/>
    </row>
    <row r="337" spans="2:29" ht="18.5" hidden="1" x14ac:dyDescent="0.45">
      <c r="B337"/>
      <c r="C337"/>
      <c r="D337"/>
      <c r="E337"/>
      <c r="F337"/>
      <c r="G337"/>
      <c r="H337"/>
      <c r="I337"/>
      <c r="J337"/>
      <c r="K337"/>
      <c r="L337"/>
      <c r="M337"/>
      <c r="N337" s="442"/>
      <c r="O337" s="443"/>
      <c r="P337" s="443"/>
      <c r="Q337" s="443"/>
      <c r="R337" s="443"/>
      <c r="S337" s="443"/>
      <c r="T337" s="443"/>
      <c r="U337" s="443"/>
      <c r="V337" s="443"/>
      <c r="W337" s="443"/>
      <c r="X337" s="443"/>
      <c r="Y337" s="443"/>
      <c r="Z337" s="443"/>
      <c r="AA337" s="443"/>
      <c r="AB337"/>
      <c r="AC337"/>
    </row>
    <row r="338" spans="2:29" ht="18.5" hidden="1" x14ac:dyDescent="0.45">
      <c r="B338"/>
      <c r="C338"/>
      <c r="D338"/>
      <c r="E338"/>
      <c r="F338"/>
      <c r="G338"/>
      <c r="H338"/>
      <c r="I338"/>
      <c r="J338"/>
      <c r="K338"/>
      <c r="L338"/>
      <c r="M338"/>
      <c r="N338" s="442"/>
      <c r="O338" s="443"/>
      <c r="P338" s="443"/>
      <c r="Q338" s="443"/>
      <c r="R338" s="443"/>
      <c r="S338" s="443"/>
      <c r="T338" s="443"/>
      <c r="U338" s="443"/>
      <c r="V338" s="443"/>
      <c r="W338" s="443"/>
      <c r="X338" s="443"/>
      <c r="Y338" s="443"/>
      <c r="Z338" s="443"/>
      <c r="AA338" s="443"/>
      <c r="AB338"/>
      <c r="AC338"/>
    </row>
    <row r="339" spans="2:29" ht="18.5" hidden="1" x14ac:dyDescent="0.45">
      <c r="B339"/>
      <c r="C339"/>
      <c r="D339"/>
      <c r="E339"/>
      <c r="F339"/>
      <c r="G339"/>
      <c r="H339"/>
      <c r="I339"/>
      <c r="J339"/>
      <c r="K339"/>
      <c r="L339"/>
      <c r="M339"/>
      <c r="N339" s="442"/>
      <c r="O339" s="443"/>
      <c r="P339" s="443"/>
      <c r="Q339" s="443"/>
      <c r="R339" s="443"/>
      <c r="S339" s="443"/>
      <c r="T339" s="443"/>
      <c r="U339" s="443"/>
      <c r="V339" s="443"/>
      <c r="W339" s="443"/>
      <c r="X339" s="443"/>
      <c r="Y339" s="443"/>
      <c r="Z339" s="443"/>
      <c r="AA339" s="443"/>
      <c r="AB339"/>
      <c r="AC339"/>
    </row>
    <row r="340" spans="2:29" ht="18.5" hidden="1" x14ac:dyDescent="0.45">
      <c r="B340"/>
      <c r="C340"/>
      <c r="D340"/>
      <c r="E340"/>
      <c r="F340"/>
      <c r="G340"/>
      <c r="H340"/>
      <c r="I340"/>
      <c r="J340"/>
      <c r="K340"/>
      <c r="L340"/>
      <c r="M340"/>
      <c r="N340" s="442"/>
      <c r="O340" s="443"/>
      <c r="P340" s="443"/>
      <c r="Q340" s="443"/>
      <c r="R340" s="443"/>
      <c r="S340" s="443"/>
      <c r="T340" s="443"/>
      <c r="U340" s="443"/>
      <c r="V340" s="443"/>
      <c r="W340" s="443"/>
      <c r="X340" s="443"/>
      <c r="Y340" s="443"/>
      <c r="Z340" s="443"/>
      <c r="AA340" s="443"/>
      <c r="AB340"/>
      <c r="AC340"/>
    </row>
    <row r="341" spans="2:29" ht="18.5" hidden="1" x14ac:dyDescent="0.45">
      <c r="B341"/>
      <c r="C341"/>
      <c r="D341"/>
      <c r="E341"/>
      <c r="F341"/>
      <c r="G341"/>
      <c r="H341"/>
      <c r="I341"/>
      <c r="J341"/>
      <c r="K341"/>
      <c r="L341"/>
      <c r="M341"/>
      <c r="N341" s="442"/>
      <c r="O341" s="443"/>
      <c r="P341" s="443"/>
      <c r="Q341" s="443"/>
      <c r="R341" s="443"/>
      <c r="S341" s="443"/>
      <c r="T341" s="443"/>
      <c r="U341" s="443"/>
      <c r="V341" s="443"/>
      <c r="W341" s="443"/>
      <c r="X341" s="443"/>
      <c r="Y341" s="443"/>
      <c r="Z341" s="443"/>
      <c r="AA341" s="443"/>
      <c r="AB341"/>
      <c r="AC341"/>
    </row>
    <row r="342" spans="2:29" ht="18.5" hidden="1" x14ac:dyDescent="0.45">
      <c r="B342"/>
      <c r="C342"/>
      <c r="D342"/>
      <c r="E342"/>
      <c r="F342"/>
      <c r="G342"/>
      <c r="H342"/>
      <c r="I342"/>
      <c r="J342"/>
      <c r="K342"/>
      <c r="L342"/>
      <c r="M342"/>
      <c r="N342" s="442"/>
      <c r="O342" s="443"/>
      <c r="P342" s="443"/>
      <c r="Q342" s="443"/>
      <c r="R342" s="443"/>
      <c r="S342" s="443"/>
      <c r="T342" s="443"/>
      <c r="U342" s="443"/>
      <c r="V342" s="443"/>
      <c r="W342" s="443"/>
      <c r="X342" s="443"/>
      <c r="Y342" s="443"/>
      <c r="Z342" s="443"/>
      <c r="AA342" s="443"/>
      <c r="AB342"/>
      <c r="AC342"/>
    </row>
    <row r="343" spans="2:29" ht="18.5" hidden="1" x14ac:dyDescent="0.45">
      <c r="B343"/>
      <c r="C343"/>
      <c r="D343"/>
      <c r="E343"/>
      <c r="F343"/>
      <c r="G343"/>
      <c r="H343"/>
      <c r="I343"/>
      <c r="J343"/>
      <c r="K343"/>
      <c r="L343"/>
      <c r="M343"/>
      <c r="N343" s="442"/>
      <c r="O343" s="443"/>
      <c r="P343" s="443"/>
      <c r="Q343" s="443"/>
      <c r="R343" s="443"/>
      <c r="S343" s="443"/>
      <c r="T343" s="443"/>
      <c r="U343" s="443"/>
      <c r="V343" s="443"/>
      <c r="W343" s="443"/>
      <c r="X343" s="443"/>
      <c r="Y343" s="443"/>
      <c r="Z343" s="443"/>
      <c r="AA343" s="443"/>
      <c r="AB343"/>
      <c r="AC343"/>
    </row>
    <row r="344" spans="2:29" ht="18.5" hidden="1" x14ac:dyDescent="0.45">
      <c r="B344"/>
      <c r="C344"/>
      <c r="D344"/>
      <c r="E344"/>
      <c r="F344"/>
      <c r="G344"/>
      <c r="H344"/>
      <c r="I344"/>
      <c r="J344"/>
      <c r="K344"/>
      <c r="L344"/>
      <c r="M344"/>
      <c r="N344" s="442"/>
      <c r="O344" s="443"/>
      <c r="P344" s="443"/>
      <c r="Q344" s="443"/>
      <c r="R344" s="443"/>
      <c r="S344" s="443"/>
      <c r="T344" s="443"/>
      <c r="U344" s="443"/>
      <c r="V344" s="443"/>
      <c r="W344" s="443"/>
      <c r="X344" s="443"/>
      <c r="Y344" s="443"/>
      <c r="Z344" s="443"/>
      <c r="AA344" s="443"/>
      <c r="AB344"/>
      <c r="AC344"/>
    </row>
    <row r="345" spans="2:29" ht="18.5" hidden="1" x14ac:dyDescent="0.45">
      <c r="B345"/>
      <c r="C345"/>
      <c r="D345"/>
      <c r="E345"/>
      <c r="F345"/>
      <c r="G345"/>
      <c r="H345"/>
      <c r="I345"/>
      <c r="J345"/>
      <c r="K345"/>
      <c r="L345"/>
      <c r="M345"/>
      <c r="N345" s="442"/>
      <c r="O345" s="443"/>
      <c r="P345" s="443"/>
      <c r="Q345" s="443"/>
      <c r="R345" s="443"/>
      <c r="S345" s="443"/>
      <c r="T345" s="443"/>
      <c r="U345" s="443"/>
      <c r="V345" s="443"/>
      <c r="W345" s="443"/>
      <c r="X345" s="443"/>
      <c r="Y345" s="443"/>
      <c r="Z345" s="443"/>
      <c r="AA345" s="443"/>
      <c r="AB345"/>
      <c r="AC345"/>
    </row>
    <row r="346" spans="2:29" ht="18.5" hidden="1" x14ac:dyDescent="0.45">
      <c r="B346"/>
      <c r="C346"/>
      <c r="D346"/>
      <c r="E346"/>
      <c r="F346"/>
      <c r="G346"/>
      <c r="H346"/>
      <c r="I346"/>
      <c r="J346"/>
      <c r="K346"/>
      <c r="L346"/>
      <c r="M346"/>
      <c r="N346" s="442"/>
      <c r="O346" s="443"/>
      <c r="P346" s="443"/>
      <c r="Q346" s="443"/>
      <c r="R346" s="443"/>
      <c r="S346" s="443"/>
      <c r="T346" s="443"/>
      <c r="U346" s="443"/>
      <c r="V346" s="443"/>
      <c r="W346" s="443"/>
      <c r="X346" s="443"/>
      <c r="Y346" s="443"/>
      <c r="Z346" s="443"/>
      <c r="AA346" s="443"/>
      <c r="AB346"/>
      <c r="AC346"/>
    </row>
    <row r="347" spans="2:29" ht="18.5" hidden="1" x14ac:dyDescent="0.45">
      <c r="B347"/>
      <c r="C347"/>
      <c r="D347"/>
      <c r="E347"/>
      <c r="F347"/>
      <c r="G347"/>
      <c r="H347"/>
      <c r="I347"/>
      <c r="J347"/>
      <c r="K347"/>
      <c r="L347"/>
      <c r="M347"/>
      <c r="N347" s="442"/>
      <c r="O347" s="443"/>
      <c r="P347" s="443"/>
      <c r="Q347" s="443"/>
      <c r="R347" s="443"/>
      <c r="S347" s="443"/>
      <c r="T347" s="443"/>
      <c r="U347" s="443"/>
      <c r="V347" s="443"/>
      <c r="W347" s="443"/>
      <c r="X347" s="443"/>
      <c r="Y347" s="443"/>
      <c r="Z347" s="443"/>
      <c r="AA347" s="443"/>
      <c r="AB347"/>
      <c r="AC347"/>
    </row>
    <row r="348" spans="2:29" ht="18.5" hidden="1" x14ac:dyDescent="0.45">
      <c r="B348"/>
      <c r="C348"/>
      <c r="D348"/>
      <c r="E348"/>
      <c r="F348"/>
      <c r="G348"/>
      <c r="H348"/>
      <c r="I348"/>
      <c r="J348"/>
      <c r="K348"/>
      <c r="L348"/>
      <c r="M348"/>
      <c r="N348" s="442"/>
      <c r="O348" s="443"/>
      <c r="P348" s="443"/>
      <c r="Q348" s="443"/>
      <c r="R348" s="443"/>
      <c r="S348" s="443"/>
      <c r="T348" s="443"/>
      <c r="U348" s="443"/>
      <c r="V348" s="443"/>
      <c r="W348" s="443"/>
      <c r="X348" s="443"/>
      <c r="Y348" s="443"/>
      <c r="Z348" s="443"/>
      <c r="AA348" s="443"/>
      <c r="AB348"/>
      <c r="AC348"/>
    </row>
    <row r="349" spans="2:29" ht="18.5" hidden="1" x14ac:dyDescent="0.45">
      <c r="B349"/>
      <c r="C349"/>
      <c r="D349"/>
      <c r="E349"/>
      <c r="F349"/>
      <c r="G349"/>
      <c r="H349"/>
      <c r="I349"/>
      <c r="J349"/>
      <c r="K349"/>
      <c r="L349"/>
      <c r="M349"/>
      <c r="N349" s="442"/>
      <c r="O349" s="443"/>
      <c r="P349" s="443"/>
      <c r="Q349" s="443"/>
      <c r="R349" s="443"/>
      <c r="S349" s="443"/>
      <c r="T349" s="443"/>
      <c r="U349" s="443"/>
      <c r="V349" s="443"/>
      <c r="W349" s="443"/>
      <c r="X349" s="443"/>
      <c r="Y349" s="443"/>
      <c r="Z349" s="443"/>
      <c r="AA349" s="443"/>
      <c r="AB349"/>
      <c r="AC349"/>
    </row>
    <row r="350" spans="2:29" ht="18.5" hidden="1" x14ac:dyDescent="0.45">
      <c r="B350"/>
      <c r="C350"/>
      <c r="D350"/>
      <c r="E350"/>
      <c r="F350"/>
      <c r="G350"/>
      <c r="H350"/>
      <c r="I350"/>
      <c r="J350"/>
      <c r="K350"/>
      <c r="L350"/>
      <c r="M350"/>
      <c r="N350" s="442"/>
      <c r="O350" s="443"/>
      <c r="P350" s="443"/>
      <c r="Q350" s="443"/>
      <c r="R350" s="443"/>
      <c r="S350" s="443"/>
      <c r="T350" s="443"/>
      <c r="U350" s="443"/>
      <c r="V350" s="443"/>
      <c r="W350" s="443"/>
      <c r="X350" s="443"/>
      <c r="Y350" s="443"/>
      <c r="Z350" s="443"/>
      <c r="AA350" s="443"/>
      <c r="AB350"/>
      <c r="AC350"/>
    </row>
    <row r="351" spans="2:29" ht="18.5" hidden="1" x14ac:dyDescent="0.45">
      <c r="B351"/>
      <c r="C351"/>
      <c r="D351"/>
      <c r="E351"/>
      <c r="F351"/>
      <c r="G351"/>
      <c r="H351"/>
      <c r="I351"/>
      <c r="J351"/>
      <c r="K351"/>
      <c r="L351"/>
      <c r="M351"/>
      <c r="N351" s="442"/>
      <c r="O351" s="443"/>
      <c r="P351" s="443"/>
      <c r="Q351" s="443"/>
      <c r="R351" s="443"/>
      <c r="S351" s="443"/>
      <c r="T351" s="443"/>
      <c r="U351" s="443"/>
      <c r="V351" s="443"/>
      <c r="W351" s="443"/>
      <c r="X351" s="443"/>
      <c r="Y351" s="443"/>
      <c r="Z351" s="443"/>
      <c r="AA351" s="443"/>
      <c r="AB351"/>
      <c r="AC351"/>
    </row>
    <row r="352" spans="2:29" ht="18.5" hidden="1" x14ac:dyDescent="0.45">
      <c r="B352"/>
      <c r="C352"/>
      <c r="D352"/>
      <c r="E352"/>
      <c r="F352"/>
      <c r="G352"/>
      <c r="H352"/>
      <c r="I352"/>
      <c r="J352"/>
      <c r="K352"/>
      <c r="L352"/>
      <c r="M352"/>
      <c r="N352" s="442"/>
      <c r="O352" s="443"/>
      <c r="P352" s="443"/>
      <c r="Q352" s="443"/>
      <c r="R352" s="443"/>
      <c r="S352" s="443"/>
      <c r="T352" s="443"/>
      <c r="U352" s="443"/>
      <c r="V352" s="443"/>
      <c r="W352" s="443"/>
      <c r="X352" s="443"/>
      <c r="Y352" s="443"/>
      <c r="Z352" s="443"/>
      <c r="AA352" s="443"/>
      <c r="AB352"/>
      <c r="AC352"/>
    </row>
    <row r="353" spans="2:29" ht="18.5" hidden="1" x14ac:dyDescent="0.45">
      <c r="B353"/>
      <c r="C353"/>
      <c r="D353"/>
      <c r="E353"/>
      <c r="F353"/>
      <c r="G353"/>
      <c r="H353"/>
      <c r="I353"/>
      <c r="J353"/>
      <c r="K353"/>
      <c r="L353"/>
      <c r="M353"/>
      <c r="N353" s="442"/>
      <c r="O353" s="443"/>
      <c r="P353" s="443"/>
      <c r="Q353" s="443"/>
      <c r="R353" s="443"/>
      <c r="S353" s="443"/>
      <c r="T353" s="443"/>
      <c r="U353" s="443"/>
      <c r="V353" s="443"/>
      <c r="W353" s="443"/>
      <c r="X353" s="443"/>
      <c r="Y353" s="443"/>
      <c r="Z353" s="443"/>
      <c r="AA353" s="443"/>
      <c r="AB353"/>
      <c r="AC353"/>
    </row>
    <row r="354" spans="2:29" ht="18.5" hidden="1" x14ac:dyDescent="0.45">
      <c r="B354"/>
      <c r="C354"/>
      <c r="D354"/>
      <c r="E354"/>
      <c r="F354"/>
      <c r="G354"/>
      <c r="H354"/>
      <c r="I354"/>
      <c r="J354"/>
      <c r="K354"/>
      <c r="L354"/>
      <c r="M354"/>
      <c r="N354" s="442"/>
      <c r="O354" s="443"/>
      <c r="P354" s="443"/>
      <c r="Q354" s="443"/>
      <c r="R354" s="443"/>
      <c r="S354" s="443"/>
      <c r="T354" s="443"/>
      <c r="U354" s="443"/>
      <c r="V354" s="443"/>
      <c r="W354" s="443"/>
      <c r="X354" s="443"/>
      <c r="Y354" s="443"/>
      <c r="Z354" s="443"/>
      <c r="AA354" s="443"/>
      <c r="AB354"/>
      <c r="AC354"/>
    </row>
    <row r="355" spans="2:29" ht="18.5" hidden="1" x14ac:dyDescent="0.45">
      <c r="B355"/>
      <c r="C355"/>
      <c r="D355"/>
      <c r="E355"/>
      <c r="F355"/>
      <c r="G355"/>
      <c r="H355"/>
      <c r="I355"/>
      <c r="J355"/>
      <c r="K355"/>
      <c r="L355"/>
      <c r="M355"/>
      <c r="N355" s="442"/>
      <c r="O355" s="443"/>
      <c r="P355" s="443"/>
      <c r="Q355" s="443"/>
      <c r="R355" s="443"/>
      <c r="S355" s="443"/>
      <c r="T355" s="443"/>
      <c r="U355" s="443"/>
      <c r="V355" s="443"/>
      <c r="W355" s="443"/>
      <c r="X355" s="443"/>
      <c r="Y355" s="443"/>
      <c r="Z355" s="443"/>
      <c r="AA355" s="443"/>
      <c r="AB355"/>
      <c r="AC355"/>
    </row>
    <row r="356" spans="2:29" ht="18.5" hidden="1" x14ac:dyDescent="0.45">
      <c r="B356"/>
      <c r="C356"/>
      <c r="D356"/>
      <c r="E356"/>
      <c r="F356"/>
      <c r="G356"/>
      <c r="H356"/>
      <c r="I356"/>
      <c r="J356"/>
      <c r="K356"/>
      <c r="L356"/>
      <c r="M356"/>
      <c r="N356" s="442"/>
      <c r="O356" s="443"/>
      <c r="P356" s="443"/>
      <c r="Q356" s="443"/>
      <c r="R356" s="443"/>
      <c r="S356" s="443"/>
      <c r="T356" s="443"/>
      <c r="U356" s="443"/>
      <c r="V356" s="443"/>
      <c r="W356" s="443"/>
      <c r="X356" s="443"/>
      <c r="Y356" s="443"/>
      <c r="Z356" s="443"/>
      <c r="AA356" s="443"/>
      <c r="AB356"/>
      <c r="AC356"/>
    </row>
    <row r="357" spans="2:29" ht="18.5" hidden="1" x14ac:dyDescent="0.45">
      <c r="B357"/>
      <c r="C357"/>
      <c r="D357"/>
      <c r="E357"/>
      <c r="F357"/>
      <c r="G357"/>
      <c r="H357"/>
      <c r="I357"/>
      <c r="J357"/>
      <c r="K357"/>
      <c r="L357"/>
      <c r="M357"/>
      <c r="N357" s="442"/>
      <c r="O357" s="443"/>
      <c r="P357" s="443"/>
      <c r="Q357" s="443"/>
      <c r="R357" s="443"/>
      <c r="S357" s="443"/>
      <c r="T357" s="443"/>
      <c r="U357" s="443"/>
      <c r="V357" s="443"/>
      <c r="W357" s="443"/>
      <c r="X357" s="443"/>
      <c r="Y357" s="443"/>
      <c r="Z357" s="443"/>
      <c r="AA357" s="443"/>
      <c r="AB357"/>
      <c r="AC357"/>
    </row>
    <row r="358" spans="2:29" ht="18.5" hidden="1" x14ac:dyDescent="0.45">
      <c r="B358"/>
      <c r="C358"/>
      <c r="D358"/>
      <c r="E358"/>
      <c r="F358"/>
      <c r="G358"/>
      <c r="H358"/>
      <c r="I358"/>
      <c r="J358"/>
      <c r="K358"/>
      <c r="L358"/>
      <c r="M358"/>
      <c r="N358" s="442"/>
      <c r="O358" s="443"/>
      <c r="P358" s="443"/>
      <c r="Q358" s="443"/>
      <c r="R358" s="443"/>
      <c r="S358" s="443"/>
      <c r="T358" s="443"/>
      <c r="U358" s="443"/>
      <c r="V358" s="443"/>
      <c r="W358" s="443"/>
      <c r="X358" s="443"/>
      <c r="Y358" s="443"/>
      <c r="Z358" s="443"/>
      <c r="AA358" s="443"/>
      <c r="AB358"/>
      <c r="AC358"/>
    </row>
    <row r="359" spans="2:29" ht="18.5" hidden="1" x14ac:dyDescent="0.45">
      <c r="B359"/>
      <c r="C359"/>
      <c r="D359"/>
      <c r="E359"/>
      <c r="F359"/>
      <c r="G359"/>
      <c r="H359"/>
      <c r="I359"/>
      <c r="J359"/>
      <c r="K359"/>
      <c r="L359"/>
      <c r="M359"/>
      <c r="N359" s="442"/>
      <c r="O359" s="443"/>
      <c r="P359" s="443"/>
      <c r="Q359" s="443"/>
      <c r="R359" s="443"/>
      <c r="S359" s="443"/>
      <c r="T359" s="443"/>
      <c r="U359" s="443"/>
      <c r="V359" s="443"/>
      <c r="W359" s="443"/>
      <c r="X359" s="443"/>
      <c r="Y359" s="443"/>
      <c r="Z359" s="443"/>
      <c r="AA359" s="443"/>
      <c r="AB359"/>
      <c r="AC359"/>
    </row>
    <row r="360" spans="2:29" ht="18.5" hidden="1" x14ac:dyDescent="0.45">
      <c r="B360"/>
      <c r="C360"/>
      <c r="D360"/>
      <c r="E360"/>
      <c r="F360"/>
      <c r="G360"/>
      <c r="H360"/>
      <c r="I360"/>
      <c r="J360"/>
      <c r="K360"/>
      <c r="L360"/>
      <c r="M360"/>
      <c r="N360" s="442"/>
      <c r="O360" s="443"/>
      <c r="P360" s="443"/>
      <c r="Q360" s="443"/>
      <c r="R360" s="443"/>
      <c r="S360" s="443"/>
      <c r="T360" s="443"/>
      <c r="U360" s="443"/>
      <c r="V360" s="443"/>
      <c r="W360" s="443"/>
      <c r="X360" s="443"/>
      <c r="Y360" s="443"/>
      <c r="Z360" s="443"/>
      <c r="AA360" s="443"/>
      <c r="AB360"/>
      <c r="AC360"/>
    </row>
    <row r="361" spans="2:29" ht="18.5" hidden="1" x14ac:dyDescent="0.45">
      <c r="B361"/>
      <c r="C361"/>
      <c r="D361"/>
      <c r="E361"/>
      <c r="F361"/>
      <c r="G361"/>
      <c r="H361"/>
      <c r="I361"/>
      <c r="J361"/>
      <c r="K361"/>
      <c r="L361"/>
      <c r="M361"/>
      <c r="N361" s="442"/>
      <c r="O361" s="443"/>
      <c r="P361" s="443"/>
      <c r="Q361" s="443"/>
      <c r="R361" s="443"/>
      <c r="S361" s="443"/>
      <c r="T361" s="443"/>
      <c r="U361" s="443"/>
      <c r="V361" s="443"/>
      <c r="W361" s="443"/>
      <c r="X361" s="443"/>
      <c r="Y361" s="443"/>
      <c r="Z361" s="443"/>
      <c r="AA361" s="443"/>
      <c r="AB361"/>
      <c r="AC361"/>
    </row>
    <row r="362" spans="2:29" ht="18.5" hidden="1" x14ac:dyDescent="0.45">
      <c r="B362"/>
      <c r="C362"/>
      <c r="D362"/>
      <c r="E362"/>
      <c r="F362"/>
      <c r="G362"/>
      <c r="H362"/>
      <c r="I362"/>
      <c r="J362"/>
      <c r="K362"/>
      <c r="L362"/>
      <c r="M362"/>
      <c r="N362" s="442"/>
      <c r="O362" s="443"/>
      <c r="P362" s="443"/>
      <c r="Q362" s="443"/>
      <c r="R362" s="443"/>
      <c r="S362" s="443"/>
      <c r="T362" s="443"/>
      <c r="U362" s="443"/>
      <c r="V362" s="443"/>
      <c r="W362" s="443"/>
      <c r="X362" s="443"/>
      <c r="Y362" s="443"/>
      <c r="Z362" s="443"/>
      <c r="AA362" s="443"/>
      <c r="AB362"/>
      <c r="AC362"/>
    </row>
    <row r="363" spans="2:29" ht="18.5" hidden="1" x14ac:dyDescent="0.45">
      <c r="B363"/>
      <c r="C363"/>
      <c r="D363"/>
      <c r="E363"/>
      <c r="F363"/>
      <c r="G363"/>
      <c r="H363"/>
      <c r="I363"/>
      <c r="J363"/>
      <c r="K363"/>
      <c r="L363"/>
      <c r="M363"/>
      <c r="N363" s="442"/>
      <c r="O363" s="443"/>
      <c r="P363" s="443"/>
      <c r="Q363" s="443"/>
      <c r="R363" s="443"/>
      <c r="S363" s="443"/>
      <c r="T363" s="443"/>
      <c r="U363" s="443"/>
      <c r="V363" s="443"/>
      <c r="W363" s="443"/>
      <c r="X363" s="443"/>
      <c r="Y363" s="443"/>
      <c r="Z363" s="443"/>
      <c r="AA363" s="443"/>
      <c r="AB363"/>
      <c r="AC363"/>
    </row>
    <row r="364" spans="2:29" ht="18.5" hidden="1" x14ac:dyDescent="0.45">
      <c r="B364"/>
      <c r="C364"/>
      <c r="D364"/>
      <c r="E364"/>
      <c r="F364"/>
      <c r="G364"/>
      <c r="H364"/>
      <c r="I364"/>
      <c r="J364"/>
      <c r="K364"/>
      <c r="L364"/>
      <c r="M364"/>
      <c r="N364" s="442"/>
      <c r="O364" s="443"/>
      <c r="P364" s="443"/>
      <c r="Q364" s="443"/>
      <c r="R364" s="443"/>
      <c r="S364" s="443"/>
      <c r="T364" s="443"/>
      <c r="U364" s="443"/>
      <c r="V364" s="443"/>
      <c r="W364" s="443"/>
      <c r="X364" s="443"/>
      <c r="Y364" s="443"/>
      <c r="Z364" s="443"/>
      <c r="AA364" s="443"/>
      <c r="AB364"/>
      <c r="AC364"/>
    </row>
    <row r="365" spans="2:29" ht="18.5" hidden="1" x14ac:dyDescent="0.45">
      <c r="B365"/>
      <c r="C365"/>
      <c r="D365"/>
      <c r="E365"/>
      <c r="F365"/>
      <c r="G365"/>
      <c r="H365"/>
      <c r="I365"/>
      <c r="J365"/>
      <c r="K365"/>
      <c r="L365"/>
      <c r="M365"/>
      <c r="N365" s="442"/>
      <c r="O365" s="443"/>
      <c r="P365" s="443"/>
      <c r="Q365" s="443"/>
      <c r="R365" s="443"/>
      <c r="S365" s="443"/>
      <c r="T365" s="443"/>
      <c r="U365" s="443"/>
      <c r="V365" s="443"/>
      <c r="W365" s="443"/>
      <c r="X365" s="443"/>
      <c r="Y365" s="443"/>
      <c r="Z365" s="443"/>
      <c r="AA365" s="443"/>
      <c r="AB365"/>
      <c r="AC365"/>
    </row>
    <row r="366" spans="2:29" ht="18.5" hidden="1" x14ac:dyDescent="0.45">
      <c r="B366"/>
      <c r="C366"/>
      <c r="D366"/>
      <c r="E366"/>
      <c r="F366"/>
      <c r="G366"/>
      <c r="H366"/>
      <c r="I366"/>
      <c r="J366"/>
      <c r="K366"/>
      <c r="L366"/>
      <c r="M366"/>
      <c r="N366" s="442"/>
      <c r="O366" s="443"/>
      <c r="P366" s="443"/>
      <c r="Q366" s="443"/>
      <c r="R366" s="443"/>
      <c r="S366" s="443"/>
      <c r="T366" s="443"/>
      <c r="U366" s="443"/>
      <c r="V366" s="443"/>
      <c r="W366" s="443"/>
      <c r="X366" s="443"/>
      <c r="Y366" s="443"/>
      <c r="Z366" s="443"/>
      <c r="AA366" s="443"/>
      <c r="AB366"/>
      <c r="AC366"/>
    </row>
    <row r="367" spans="2:29" ht="18.5" hidden="1" x14ac:dyDescent="0.45">
      <c r="B367"/>
      <c r="C367"/>
      <c r="D367"/>
      <c r="E367"/>
      <c r="F367"/>
      <c r="G367"/>
      <c r="H367"/>
      <c r="I367"/>
      <c r="J367"/>
      <c r="K367"/>
      <c r="L367"/>
      <c r="M367"/>
      <c r="N367" s="442"/>
      <c r="O367" s="443"/>
      <c r="P367" s="443"/>
      <c r="Q367" s="443"/>
      <c r="R367" s="443"/>
      <c r="S367" s="443"/>
      <c r="T367" s="443"/>
      <c r="U367" s="443"/>
      <c r="V367" s="443"/>
      <c r="W367" s="443"/>
      <c r="X367" s="443"/>
      <c r="Y367" s="443"/>
      <c r="Z367" s="443"/>
      <c r="AA367" s="443"/>
      <c r="AB367"/>
      <c r="AC367"/>
    </row>
    <row r="368" spans="2:29" ht="18.5" hidden="1" x14ac:dyDescent="0.45">
      <c r="B368"/>
      <c r="C368"/>
      <c r="D368"/>
      <c r="E368"/>
      <c r="F368"/>
      <c r="G368"/>
      <c r="H368"/>
      <c r="I368"/>
      <c r="J368"/>
      <c r="K368"/>
      <c r="L368"/>
      <c r="M368"/>
      <c r="N368" s="442"/>
      <c r="O368" s="443"/>
      <c r="P368" s="443"/>
      <c r="Q368" s="443"/>
      <c r="R368" s="443"/>
      <c r="S368" s="443"/>
      <c r="T368" s="443"/>
      <c r="U368" s="443"/>
      <c r="V368" s="443"/>
      <c r="W368" s="443"/>
      <c r="X368" s="443"/>
      <c r="Y368" s="443"/>
      <c r="Z368" s="443"/>
      <c r="AA368" s="443"/>
      <c r="AB368"/>
      <c r="AC368"/>
    </row>
    <row r="369" spans="2:29" ht="18.5" hidden="1" x14ac:dyDescent="0.45">
      <c r="B369"/>
      <c r="C369"/>
      <c r="D369"/>
      <c r="E369"/>
      <c r="F369"/>
      <c r="G369"/>
      <c r="H369"/>
      <c r="I369"/>
      <c r="J369"/>
      <c r="K369"/>
      <c r="L369"/>
      <c r="M369"/>
      <c r="N369" s="442"/>
      <c r="O369" s="443"/>
      <c r="P369" s="443"/>
      <c r="Q369" s="443"/>
      <c r="R369" s="443"/>
      <c r="S369" s="443"/>
      <c r="T369" s="443"/>
      <c r="U369" s="443"/>
      <c r="V369" s="443"/>
      <c r="W369" s="443"/>
      <c r="X369" s="443"/>
      <c r="Y369" s="443"/>
      <c r="Z369" s="443"/>
      <c r="AA369" s="443"/>
      <c r="AB369"/>
      <c r="AC369"/>
    </row>
    <row r="370" spans="2:29" ht="18.5" hidden="1" x14ac:dyDescent="0.45">
      <c r="B370"/>
      <c r="C370"/>
      <c r="D370"/>
      <c r="E370"/>
      <c r="F370"/>
      <c r="G370"/>
      <c r="H370"/>
      <c r="I370"/>
      <c r="J370"/>
      <c r="K370"/>
      <c r="L370"/>
      <c r="M370"/>
      <c r="N370" s="442"/>
      <c r="O370" s="443"/>
      <c r="P370" s="443"/>
      <c r="Q370" s="443"/>
      <c r="R370" s="443"/>
      <c r="S370" s="443"/>
      <c r="T370" s="443"/>
      <c r="U370" s="443"/>
      <c r="V370" s="443"/>
      <c r="W370" s="443"/>
      <c r="X370" s="443"/>
      <c r="Y370" s="443"/>
      <c r="Z370" s="443"/>
      <c r="AA370" s="443"/>
      <c r="AB370"/>
      <c r="AC370"/>
    </row>
    <row r="371" spans="2:29" ht="18.5" hidden="1" x14ac:dyDescent="0.45">
      <c r="B371"/>
      <c r="C371"/>
      <c r="D371"/>
      <c r="E371"/>
      <c r="F371"/>
      <c r="G371"/>
      <c r="H371"/>
      <c r="I371"/>
      <c r="J371"/>
      <c r="K371"/>
      <c r="L371"/>
      <c r="M371"/>
      <c r="N371" s="442"/>
      <c r="O371" s="443"/>
      <c r="P371" s="443"/>
      <c r="Q371" s="443"/>
      <c r="R371" s="443"/>
      <c r="S371" s="443"/>
      <c r="T371" s="443"/>
      <c r="U371" s="443"/>
      <c r="V371" s="443"/>
      <c r="W371" s="443"/>
      <c r="X371" s="443"/>
      <c r="Y371" s="443"/>
      <c r="Z371" s="443"/>
      <c r="AA371" s="443"/>
      <c r="AB371"/>
      <c r="AC371"/>
    </row>
    <row r="372" spans="2:29" ht="18.5" hidden="1" x14ac:dyDescent="0.45">
      <c r="B372"/>
      <c r="C372"/>
      <c r="D372"/>
      <c r="E372"/>
      <c r="F372"/>
      <c r="G372"/>
      <c r="H372"/>
      <c r="I372"/>
      <c r="J372"/>
      <c r="K372"/>
      <c r="L372"/>
      <c r="M372"/>
      <c r="N372" s="442"/>
      <c r="O372" s="443"/>
      <c r="P372" s="443"/>
      <c r="Q372" s="443"/>
      <c r="R372" s="443"/>
      <c r="S372" s="443"/>
      <c r="T372" s="443"/>
      <c r="U372" s="443"/>
      <c r="V372" s="443"/>
      <c r="W372" s="443"/>
      <c r="X372" s="443"/>
      <c r="Y372" s="443"/>
      <c r="Z372" s="443"/>
      <c r="AA372" s="443"/>
      <c r="AB372"/>
      <c r="AC372"/>
    </row>
    <row r="373" spans="2:29" ht="18.5" hidden="1" x14ac:dyDescent="0.45">
      <c r="B373"/>
      <c r="C373"/>
      <c r="D373"/>
      <c r="E373"/>
      <c r="F373"/>
      <c r="G373"/>
      <c r="H373"/>
      <c r="I373"/>
      <c r="J373"/>
      <c r="K373"/>
      <c r="L373"/>
      <c r="M373"/>
      <c r="N373" s="442"/>
      <c r="O373" s="443"/>
      <c r="P373" s="443"/>
      <c r="Q373" s="443"/>
      <c r="R373" s="443"/>
      <c r="S373" s="443"/>
      <c r="T373" s="443"/>
      <c r="U373" s="443"/>
      <c r="V373" s="443"/>
      <c r="W373" s="443"/>
      <c r="X373" s="443"/>
      <c r="Y373" s="443"/>
      <c r="Z373" s="443"/>
      <c r="AA373" s="443"/>
      <c r="AB373"/>
      <c r="AC373"/>
    </row>
    <row r="374" spans="2:29" ht="18.5" hidden="1" x14ac:dyDescent="0.45">
      <c r="B374"/>
      <c r="C374"/>
      <c r="D374"/>
      <c r="E374"/>
      <c r="F374"/>
      <c r="G374"/>
      <c r="H374"/>
      <c r="I374"/>
      <c r="J374"/>
      <c r="K374"/>
      <c r="L374"/>
      <c r="M374"/>
      <c r="N374" s="442"/>
      <c r="O374" s="443"/>
      <c r="P374" s="443"/>
      <c r="Q374" s="443"/>
      <c r="R374" s="443"/>
      <c r="S374" s="443"/>
      <c r="T374" s="443"/>
      <c r="U374" s="443"/>
      <c r="V374" s="443"/>
      <c r="W374" s="443"/>
      <c r="X374" s="443"/>
      <c r="Y374" s="443"/>
      <c r="Z374" s="443"/>
      <c r="AA374" s="443"/>
      <c r="AB374"/>
      <c r="AC374"/>
    </row>
    <row r="375" spans="2:29" ht="18.5" hidden="1" x14ac:dyDescent="0.45">
      <c r="B375"/>
      <c r="C375"/>
      <c r="D375"/>
      <c r="E375"/>
      <c r="F375"/>
      <c r="G375"/>
      <c r="H375"/>
      <c r="I375"/>
      <c r="J375"/>
      <c r="K375"/>
      <c r="L375"/>
      <c r="M375"/>
      <c r="N375" s="442"/>
      <c r="O375" s="443"/>
      <c r="P375" s="443"/>
      <c r="Q375" s="443"/>
      <c r="R375" s="443"/>
      <c r="S375" s="443"/>
      <c r="T375" s="443"/>
      <c r="U375" s="443"/>
      <c r="V375" s="443"/>
      <c r="W375" s="443"/>
      <c r="X375" s="443"/>
      <c r="Y375" s="443"/>
      <c r="Z375" s="443"/>
      <c r="AA375" s="443"/>
      <c r="AB375"/>
      <c r="AC375"/>
    </row>
    <row r="376" spans="2:29" ht="18.5" hidden="1" x14ac:dyDescent="0.45">
      <c r="B376"/>
      <c r="C376"/>
      <c r="D376"/>
      <c r="E376"/>
      <c r="F376"/>
      <c r="G376"/>
      <c r="H376"/>
      <c r="I376"/>
      <c r="J376"/>
      <c r="K376"/>
      <c r="L376"/>
      <c r="M376"/>
      <c r="N376" s="442"/>
      <c r="O376" s="443"/>
      <c r="P376" s="443"/>
      <c r="Q376" s="443"/>
      <c r="R376" s="443"/>
      <c r="S376" s="443"/>
      <c r="T376" s="443"/>
      <c r="U376" s="443"/>
      <c r="V376" s="443"/>
      <c r="W376" s="443"/>
      <c r="X376" s="443"/>
      <c r="Y376" s="443"/>
      <c r="Z376" s="443"/>
      <c r="AA376" s="443"/>
      <c r="AB376"/>
      <c r="AC376"/>
    </row>
    <row r="377" spans="2:29" ht="18.5" hidden="1" x14ac:dyDescent="0.45">
      <c r="B377"/>
      <c r="C377"/>
      <c r="D377"/>
      <c r="E377"/>
      <c r="F377"/>
      <c r="G377"/>
      <c r="H377"/>
      <c r="I377"/>
      <c r="J377"/>
      <c r="K377"/>
      <c r="L377"/>
      <c r="M377"/>
      <c r="N377" s="442"/>
      <c r="O377" s="443"/>
      <c r="P377" s="443"/>
      <c r="Q377" s="443"/>
      <c r="R377" s="443"/>
      <c r="S377" s="443"/>
      <c r="T377" s="443"/>
      <c r="U377" s="443"/>
      <c r="V377" s="443"/>
      <c r="W377" s="443"/>
      <c r="X377" s="443"/>
      <c r="Y377" s="443"/>
      <c r="Z377" s="443"/>
      <c r="AA377" s="443"/>
      <c r="AB377"/>
      <c r="AC377"/>
    </row>
    <row r="378" spans="2:29" ht="18.5" hidden="1" x14ac:dyDescent="0.45">
      <c r="B378"/>
      <c r="C378"/>
      <c r="D378"/>
      <c r="E378"/>
      <c r="F378"/>
      <c r="G378"/>
      <c r="H378"/>
      <c r="I378"/>
      <c r="J378"/>
      <c r="K378"/>
      <c r="L378"/>
      <c r="M378"/>
      <c r="N378" s="442"/>
      <c r="O378" s="443"/>
      <c r="P378" s="443"/>
      <c r="Q378" s="443"/>
      <c r="R378" s="443"/>
      <c r="S378" s="443"/>
      <c r="T378" s="443"/>
      <c r="U378" s="443"/>
      <c r="V378" s="443"/>
      <c r="W378" s="443"/>
      <c r="X378" s="443"/>
      <c r="Y378" s="443"/>
      <c r="Z378" s="443"/>
      <c r="AA378" s="443"/>
      <c r="AB378"/>
      <c r="AC378"/>
    </row>
    <row r="379" spans="2:29" ht="18.5" hidden="1" x14ac:dyDescent="0.45">
      <c r="B379"/>
      <c r="C379"/>
      <c r="D379"/>
      <c r="E379"/>
      <c r="F379"/>
      <c r="G379"/>
      <c r="H379"/>
      <c r="I379"/>
      <c r="J379"/>
      <c r="K379"/>
      <c r="L379"/>
      <c r="M379"/>
      <c r="N379" s="442"/>
      <c r="O379" s="443"/>
      <c r="P379" s="443"/>
      <c r="Q379" s="443"/>
      <c r="R379" s="443"/>
      <c r="S379" s="443"/>
      <c r="T379" s="443"/>
      <c r="U379" s="443"/>
      <c r="V379" s="443"/>
      <c r="W379" s="443"/>
      <c r="X379" s="443"/>
      <c r="Y379" s="443"/>
      <c r="Z379" s="443"/>
      <c r="AA379" s="443"/>
      <c r="AB379"/>
      <c r="AC379"/>
    </row>
    <row r="380" spans="2:29" ht="18.5" hidden="1" x14ac:dyDescent="0.45">
      <c r="B380"/>
      <c r="C380"/>
      <c r="D380"/>
      <c r="E380"/>
      <c r="F380"/>
      <c r="G380"/>
      <c r="H380"/>
      <c r="I380"/>
      <c r="J380"/>
      <c r="K380"/>
      <c r="L380"/>
      <c r="M380"/>
      <c r="N380" s="442"/>
      <c r="O380" s="443"/>
      <c r="P380" s="443"/>
      <c r="Q380" s="443"/>
      <c r="R380" s="443"/>
      <c r="S380" s="443"/>
      <c r="T380" s="443"/>
      <c r="U380" s="443"/>
      <c r="V380" s="443"/>
      <c r="W380" s="443"/>
      <c r="X380" s="443"/>
      <c r="Y380" s="443"/>
      <c r="Z380" s="443"/>
      <c r="AA380" s="443"/>
      <c r="AB380"/>
      <c r="AC380"/>
    </row>
    <row r="381" spans="2:29" ht="18.5" hidden="1" x14ac:dyDescent="0.45">
      <c r="B381"/>
      <c r="C381"/>
      <c r="D381"/>
      <c r="E381"/>
      <c r="F381"/>
      <c r="G381"/>
      <c r="H381"/>
      <c r="I381"/>
      <c r="J381"/>
      <c r="K381"/>
      <c r="L381"/>
      <c r="M381"/>
      <c r="N381" s="442"/>
      <c r="O381" s="443"/>
      <c r="P381" s="443"/>
      <c r="Q381" s="443"/>
      <c r="R381" s="443"/>
      <c r="S381" s="443"/>
      <c r="T381" s="443"/>
      <c r="U381" s="443"/>
      <c r="V381" s="443"/>
      <c r="W381" s="443"/>
      <c r="X381" s="443"/>
      <c r="Y381" s="443"/>
      <c r="Z381" s="443"/>
      <c r="AA381" s="443"/>
      <c r="AB381"/>
      <c r="AC381"/>
    </row>
    <row r="382" spans="2:29" ht="18.5" hidden="1" x14ac:dyDescent="0.45">
      <c r="B382"/>
      <c r="C382"/>
      <c r="D382"/>
      <c r="E382"/>
      <c r="F382"/>
      <c r="G382"/>
      <c r="H382"/>
      <c r="I382"/>
      <c r="J382"/>
      <c r="K382"/>
      <c r="L382"/>
      <c r="M382"/>
      <c r="N382" s="442"/>
      <c r="O382" s="443"/>
      <c r="P382" s="443"/>
      <c r="Q382" s="443"/>
      <c r="R382" s="443"/>
      <c r="S382" s="443"/>
      <c r="T382" s="443"/>
      <c r="U382" s="443"/>
      <c r="V382" s="443"/>
      <c r="W382" s="443"/>
      <c r="X382" s="443"/>
      <c r="Y382" s="443"/>
      <c r="Z382" s="443"/>
      <c r="AA382" s="443"/>
      <c r="AB382"/>
      <c r="AC382"/>
    </row>
    <row r="383" spans="2:29" ht="18.5" hidden="1" x14ac:dyDescent="0.45">
      <c r="B383"/>
      <c r="C383"/>
      <c r="D383"/>
      <c r="E383"/>
      <c r="F383"/>
      <c r="G383"/>
      <c r="H383"/>
      <c r="I383"/>
      <c r="J383"/>
      <c r="K383"/>
      <c r="L383"/>
      <c r="M383"/>
      <c r="N383" s="442"/>
      <c r="O383" s="443"/>
      <c r="P383" s="443"/>
      <c r="Q383" s="443"/>
      <c r="R383" s="443"/>
      <c r="S383" s="443"/>
      <c r="T383" s="443"/>
      <c r="U383" s="443"/>
      <c r="V383" s="443"/>
      <c r="W383" s="443"/>
      <c r="X383" s="443"/>
      <c r="Y383" s="443"/>
      <c r="Z383" s="443"/>
      <c r="AA383" s="443"/>
      <c r="AB383"/>
      <c r="AC383"/>
    </row>
    <row r="384" spans="2:29" ht="18.5" hidden="1" x14ac:dyDescent="0.45">
      <c r="B384"/>
      <c r="C384"/>
      <c r="D384"/>
      <c r="E384"/>
      <c r="F384"/>
      <c r="G384"/>
      <c r="H384"/>
      <c r="I384"/>
      <c r="J384"/>
      <c r="K384"/>
      <c r="L384"/>
      <c r="M384"/>
      <c r="N384" s="442"/>
      <c r="O384" s="443"/>
      <c r="P384" s="443"/>
      <c r="Q384" s="443"/>
      <c r="R384" s="443"/>
      <c r="S384" s="443"/>
      <c r="T384" s="443"/>
      <c r="U384" s="443"/>
      <c r="V384" s="443"/>
      <c r="W384" s="443"/>
      <c r="X384" s="443"/>
      <c r="Y384" s="443"/>
      <c r="Z384" s="443"/>
      <c r="AA384" s="443"/>
      <c r="AB384"/>
      <c r="AC384"/>
    </row>
    <row r="385" spans="2:29" ht="18.5" hidden="1" x14ac:dyDescent="0.45">
      <c r="B385"/>
      <c r="C385"/>
      <c r="D385"/>
      <c r="E385"/>
      <c r="F385"/>
      <c r="G385"/>
      <c r="H385"/>
      <c r="I385"/>
      <c r="J385"/>
      <c r="K385"/>
      <c r="L385"/>
      <c r="M385"/>
      <c r="N385" s="442"/>
      <c r="O385" s="443"/>
      <c r="P385" s="443"/>
      <c r="Q385" s="443"/>
      <c r="R385" s="443"/>
      <c r="S385" s="443"/>
      <c r="T385" s="443"/>
      <c r="U385" s="443"/>
      <c r="V385" s="443"/>
      <c r="W385" s="443"/>
      <c r="X385" s="443"/>
      <c r="Y385" s="443"/>
      <c r="Z385" s="443"/>
      <c r="AA385" s="443"/>
      <c r="AB385"/>
      <c r="AC385"/>
    </row>
    <row r="386" spans="2:29" ht="18.5" hidden="1" x14ac:dyDescent="0.45">
      <c r="B386"/>
      <c r="C386"/>
      <c r="D386"/>
      <c r="E386"/>
      <c r="F386"/>
      <c r="G386"/>
      <c r="H386"/>
      <c r="I386"/>
      <c r="J386"/>
      <c r="K386"/>
      <c r="L386"/>
      <c r="M386"/>
      <c r="N386" s="442"/>
      <c r="O386" s="443"/>
      <c r="P386" s="443"/>
      <c r="Q386" s="443"/>
      <c r="R386" s="443"/>
      <c r="S386" s="443"/>
      <c r="T386" s="443"/>
      <c r="U386" s="443"/>
      <c r="V386" s="443"/>
      <c r="W386" s="443"/>
      <c r="X386" s="443"/>
      <c r="Y386" s="443"/>
      <c r="Z386" s="443"/>
      <c r="AA386" s="443"/>
      <c r="AB386"/>
      <c r="AC386"/>
    </row>
    <row r="387" spans="2:29" ht="18.5" hidden="1" x14ac:dyDescent="0.45">
      <c r="B387"/>
      <c r="C387"/>
      <c r="D387"/>
      <c r="E387"/>
      <c r="F387"/>
      <c r="G387"/>
      <c r="H387"/>
      <c r="I387"/>
      <c r="J387"/>
      <c r="K387"/>
      <c r="L387"/>
      <c r="M387"/>
      <c r="N387" s="442"/>
      <c r="O387" s="443"/>
      <c r="P387" s="443"/>
      <c r="Q387" s="443"/>
      <c r="R387" s="443"/>
      <c r="S387" s="443"/>
      <c r="T387" s="443"/>
      <c r="U387" s="443"/>
      <c r="V387" s="443"/>
      <c r="W387" s="443"/>
      <c r="X387" s="443"/>
      <c r="Y387" s="443"/>
      <c r="Z387" s="443"/>
      <c r="AA387" s="443"/>
      <c r="AB387"/>
      <c r="AC387"/>
    </row>
    <row r="388" spans="2:29" ht="18.5" hidden="1" x14ac:dyDescent="0.45">
      <c r="B388"/>
      <c r="C388"/>
      <c r="D388"/>
      <c r="E388"/>
      <c r="F388"/>
      <c r="G388"/>
      <c r="H388"/>
      <c r="I388"/>
      <c r="J388"/>
      <c r="K388"/>
      <c r="L388"/>
      <c r="M388"/>
      <c r="N388" s="442"/>
      <c r="O388" s="443"/>
      <c r="P388" s="443"/>
      <c r="Q388" s="443"/>
      <c r="R388" s="443"/>
      <c r="S388" s="443"/>
      <c r="T388" s="443"/>
      <c r="U388" s="443"/>
      <c r="V388" s="443"/>
      <c r="W388" s="443"/>
      <c r="X388" s="443"/>
      <c r="Y388" s="443"/>
      <c r="Z388" s="443"/>
      <c r="AA388" s="443"/>
      <c r="AB388"/>
      <c r="AC388"/>
    </row>
    <row r="389" spans="2:29" ht="18.5" hidden="1" x14ac:dyDescent="0.45">
      <c r="B389"/>
      <c r="C389"/>
      <c r="D389"/>
      <c r="E389"/>
      <c r="F389"/>
      <c r="G389"/>
      <c r="H389"/>
      <c r="I389"/>
      <c r="J389"/>
      <c r="K389"/>
      <c r="L389"/>
      <c r="M389"/>
      <c r="N389" s="442"/>
      <c r="O389" s="443"/>
      <c r="P389" s="443"/>
      <c r="Q389" s="443"/>
      <c r="R389" s="443"/>
      <c r="S389" s="443"/>
      <c r="T389" s="443"/>
      <c r="U389" s="443"/>
      <c r="V389" s="443"/>
      <c r="W389" s="443"/>
      <c r="X389" s="443"/>
      <c r="Y389" s="443"/>
      <c r="Z389" s="443"/>
      <c r="AA389" s="443"/>
      <c r="AB389"/>
      <c r="AC389"/>
    </row>
    <row r="390" spans="2:29" ht="18.5" hidden="1" x14ac:dyDescent="0.45">
      <c r="B390"/>
      <c r="C390"/>
      <c r="D390"/>
      <c r="E390"/>
      <c r="F390"/>
      <c r="G390"/>
      <c r="H390"/>
      <c r="I390"/>
      <c r="J390"/>
      <c r="K390"/>
      <c r="L390"/>
      <c r="M390"/>
      <c r="N390" s="442"/>
      <c r="O390" s="443"/>
      <c r="P390" s="443"/>
      <c r="Q390" s="443"/>
      <c r="R390" s="443"/>
      <c r="S390" s="443"/>
      <c r="T390" s="443"/>
      <c r="U390" s="443"/>
      <c r="V390" s="443"/>
      <c r="W390" s="443"/>
      <c r="X390" s="443"/>
      <c r="Y390" s="443"/>
      <c r="Z390" s="443"/>
      <c r="AA390" s="443"/>
      <c r="AB390"/>
      <c r="AC390"/>
    </row>
    <row r="391" spans="2:29" ht="18.5" hidden="1" x14ac:dyDescent="0.45">
      <c r="B391"/>
      <c r="C391"/>
      <c r="D391"/>
      <c r="E391"/>
      <c r="F391"/>
      <c r="G391"/>
      <c r="H391"/>
      <c r="I391"/>
      <c r="J391"/>
      <c r="K391"/>
      <c r="L391"/>
      <c r="M391"/>
      <c r="N391" s="442"/>
      <c r="O391" s="443"/>
      <c r="P391" s="443"/>
      <c r="Q391" s="443"/>
      <c r="R391" s="443"/>
      <c r="S391" s="443"/>
      <c r="T391" s="443"/>
      <c r="U391" s="443"/>
      <c r="V391" s="443"/>
      <c r="W391" s="443"/>
      <c r="X391" s="443"/>
      <c r="Y391" s="443"/>
      <c r="Z391" s="443"/>
      <c r="AA391" s="443"/>
      <c r="AB391"/>
      <c r="AC391"/>
    </row>
    <row r="392" spans="2:29" ht="18.5" hidden="1" x14ac:dyDescent="0.45">
      <c r="B392"/>
      <c r="C392"/>
      <c r="D392"/>
      <c r="E392"/>
      <c r="F392"/>
      <c r="G392"/>
      <c r="H392"/>
      <c r="I392"/>
      <c r="J392"/>
      <c r="K392"/>
      <c r="L392"/>
      <c r="M392"/>
      <c r="N392" s="442"/>
      <c r="O392" s="443"/>
      <c r="P392" s="443"/>
      <c r="Q392" s="443"/>
      <c r="R392" s="443"/>
      <c r="S392" s="443"/>
      <c r="T392" s="443"/>
      <c r="U392" s="443"/>
      <c r="V392" s="443"/>
      <c r="W392" s="443"/>
      <c r="X392" s="443"/>
      <c r="Y392" s="443"/>
      <c r="Z392" s="443"/>
      <c r="AA392" s="443"/>
      <c r="AB392"/>
      <c r="AC392"/>
    </row>
    <row r="393" spans="2:29" ht="18.5" hidden="1" x14ac:dyDescent="0.45">
      <c r="B393"/>
      <c r="C393"/>
      <c r="D393"/>
      <c r="E393"/>
      <c r="F393"/>
      <c r="G393"/>
      <c r="H393"/>
      <c r="I393"/>
      <c r="J393"/>
      <c r="K393"/>
      <c r="L393"/>
      <c r="M393"/>
      <c r="N393" s="442"/>
      <c r="O393" s="443"/>
      <c r="P393" s="443"/>
      <c r="Q393" s="443"/>
      <c r="R393" s="443"/>
      <c r="S393" s="443"/>
      <c r="T393" s="443"/>
      <c r="U393" s="443"/>
      <c r="V393" s="443"/>
      <c r="W393" s="443"/>
      <c r="X393" s="443"/>
      <c r="Y393" s="443"/>
      <c r="Z393" s="443"/>
      <c r="AA393" s="443"/>
      <c r="AB393"/>
      <c r="AC393"/>
    </row>
    <row r="394" spans="2:29" ht="18.5" hidden="1" x14ac:dyDescent="0.45">
      <c r="B394"/>
      <c r="C394"/>
      <c r="D394"/>
      <c r="E394"/>
      <c r="F394"/>
      <c r="G394"/>
      <c r="H394"/>
      <c r="I394"/>
      <c r="J394"/>
      <c r="K394"/>
      <c r="L394"/>
      <c r="M394"/>
      <c r="N394" s="442"/>
      <c r="O394" s="443"/>
      <c r="P394" s="443"/>
      <c r="Q394" s="443"/>
      <c r="R394" s="443"/>
      <c r="S394" s="443"/>
      <c r="T394" s="443"/>
      <c r="U394" s="443"/>
      <c r="V394" s="443"/>
      <c r="W394" s="443"/>
      <c r="X394" s="443"/>
      <c r="Y394" s="443"/>
      <c r="Z394" s="443"/>
      <c r="AA394" s="443"/>
      <c r="AB394"/>
      <c r="AC394"/>
    </row>
    <row r="395" spans="2:29" ht="18.5" hidden="1" x14ac:dyDescent="0.45">
      <c r="B395"/>
      <c r="C395"/>
      <c r="D395"/>
      <c r="E395"/>
      <c r="F395"/>
      <c r="G395"/>
      <c r="H395"/>
      <c r="I395"/>
      <c r="J395"/>
      <c r="K395"/>
      <c r="L395"/>
      <c r="M395"/>
      <c r="N395" s="442"/>
      <c r="O395" s="443"/>
      <c r="P395" s="443"/>
      <c r="Q395" s="443"/>
      <c r="R395" s="443"/>
      <c r="S395" s="443"/>
      <c r="T395" s="443"/>
      <c r="U395" s="443"/>
      <c r="V395" s="443"/>
      <c r="W395" s="443"/>
      <c r="X395" s="443"/>
      <c r="Y395" s="443"/>
      <c r="Z395" s="443"/>
      <c r="AA395" s="443"/>
      <c r="AB395"/>
      <c r="AC395"/>
    </row>
    <row r="396" spans="2:29" ht="18.5" hidden="1" x14ac:dyDescent="0.45">
      <c r="B396"/>
      <c r="C396"/>
      <c r="D396"/>
      <c r="E396"/>
      <c r="F396"/>
      <c r="G396"/>
      <c r="H396"/>
      <c r="I396"/>
      <c r="J396"/>
      <c r="K396"/>
      <c r="L396"/>
      <c r="M396"/>
      <c r="N396" s="442"/>
      <c r="O396" s="443"/>
      <c r="P396" s="443"/>
      <c r="Q396" s="443"/>
      <c r="R396" s="443"/>
      <c r="S396" s="443"/>
      <c r="T396" s="443"/>
      <c r="U396" s="443"/>
      <c r="V396" s="443"/>
      <c r="W396" s="443"/>
      <c r="X396" s="443"/>
      <c r="Y396" s="443"/>
      <c r="Z396" s="443"/>
      <c r="AA396" s="443"/>
      <c r="AB396"/>
      <c r="AC396"/>
    </row>
    <row r="397" spans="2:29" ht="18.5" hidden="1" x14ac:dyDescent="0.45">
      <c r="B397"/>
      <c r="C397"/>
      <c r="D397"/>
      <c r="E397"/>
      <c r="F397"/>
      <c r="G397"/>
      <c r="H397"/>
      <c r="I397"/>
      <c r="J397"/>
      <c r="K397"/>
      <c r="L397"/>
      <c r="M397"/>
      <c r="N397" s="442"/>
      <c r="O397" s="443"/>
      <c r="P397" s="443"/>
      <c r="Q397" s="443"/>
      <c r="R397" s="443"/>
      <c r="S397" s="443"/>
      <c r="T397" s="443"/>
      <c r="U397" s="443"/>
      <c r="V397" s="443"/>
      <c r="W397" s="443"/>
      <c r="X397" s="443"/>
      <c r="Y397" s="443"/>
      <c r="Z397" s="443"/>
      <c r="AA397" s="443"/>
      <c r="AB397"/>
      <c r="AC397"/>
    </row>
    <row r="398" spans="2:29" ht="18.5" hidden="1" x14ac:dyDescent="0.45">
      <c r="B398"/>
      <c r="C398"/>
      <c r="D398"/>
      <c r="E398"/>
      <c r="F398"/>
      <c r="G398"/>
      <c r="H398"/>
      <c r="I398"/>
      <c r="J398"/>
      <c r="K398"/>
      <c r="L398"/>
      <c r="M398"/>
      <c r="N398" s="442"/>
      <c r="O398" s="443"/>
      <c r="P398" s="443"/>
      <c r="Q398" s="443"/>
      <c r="R398" s="443"/>
      <c r="S398" s="443"/>
      <c r="T398" s="443"/>
      <c r="U398" s="443"/>
      <c r="V398" s="443"/>
      <c r="W398" s="443"/>
      <c r="X398" s="443"/>
      <c r="Y398" s="443"/>
      <c r="Z398" s="443"/>
      <c r="AA398" s="443"/>
      <c r="AB398"/>
      <c r="AC398"/>
    </row>
    <row r="399" spans="2:29" ht="18.5" hidden="1" x14ac:dyDescent="0.45">
      <c r="B399"/>
      <c r="C399"/>
      <c r="D399"/>
      <c r="E399"/>
      <c r="F399"/>
      <c r="G399"/>
      <c r="H399"/>
      <c r="I399"/>
      <c r="J399"/>
      <c r="K399"/>
      <c r="L399"/>
      <c r="M399"/>
      <c r="N399" s="442"/>
      <c r="O399" s="443"/>
      <c r="P399" s="443"/>
      <c r="Q399" s="443"/>
      <c r="R399" s="443"/>
      <c r="S399" s="443"/>
      <c r="T399" s="443"/>
      <c r="U399" s="443"/>
      <c r="V399" s="443"/>
      <c r="W399" s="443"/>
      <c r="X399" s="443"/>
      <c r="Y399" s="443"/>
      <c r="Z399" s="443"/>
      <c r="AA399" s="443"/>
      <c r="AB399"/>
      <c r="AC399"/>
    </row>
    <row r="400" spans="2:29" ht="18.5" hidden="1" x14ac:dyDescent="0.45">
      <c r="B400"/>
      <c r="C400"/>
      <c r="D400"/>
      <c r="E400"/>
      <c r="F400"/>
      <c r="G400"/>
      <c r="H400"/>
      <c r="I400"/>
      <c r="J400"/>
      <c r="K400"/>
      <c r="L400"/>
      <c r="M400"/>
      <c r="N400" s="442"/>
      <c r="O400" s="443"/>
      <c r="P400" s="443"/>
      <c r="Q400" s="443"/>
      <c r="R400" s="443"/>
      <c r="S400" s="443"/>
      <c r="T400" s="443"/>
      <c r="U400" s="443"/>
      <c r="V400" s="443"/>
      <c r="W400" s="443"/>
      <c r="X400" s="443"/>
      <c r="Y400" s="443"/>
      <c r="Z400" s="443"/>
      <c r="AA400" s="443"/>
      <c r="AB400"/>
      <c r="AC400"/>
    </row>
    <row r="401" spans="2:29" ht="18.5" hidden="1" x14ac:dyDescent="0.45">
      <c r="B401"/>
      <c r="C401"/>
      <c r="D401"/>
      <c r="E401"/>
      <c r="F401"/>
      <c r="G401"/>
      <c r="H401"/>
      <c r="I401"/>
      <c r="J401"/>
      <c r="K401"/>
      <c r="L401"/>
      <c r="M401"/>
      <c r="N401" s="442"/>
      <c r="O401" s="443"/>
      <c r="P401" s="443"/>
      <c r="Q401" s="443"/>
      <c r="R401" s="443"/>
      <c r="S401" s="443"/>
      <c r="T401" s="443"/>
      <c r="U401" s="443"/>
      <c r="V401" s="443"/>
      <c r="W401" s="443"/>
      <c r="X401" s="443"/>
      <c r="Y401" s="443"/>
      <c r="Z401" s="443"/>
      <c r="AA401" s="443"/>
      <c r="AB401"/>
      <c r="AC401"/>
    </row>
    <row r="402" spans="2:29" ht="18.5" hidden="1" x14ac:dyDescent="0.45">
      <c r="B402"/>
      <c r="C402"/>
      <c r="D402"/>
      <c r="E402"/>
      <c r="F402"/>
      <c r="G402"/>
      <c r="H402"/>
      <c r="I402"/>
      <c r="J402"/>
      <c r="K402"/>
      <c r="L402"/>
      <c r="M402"/>
      <c r="N402" s="442"/>
      <c r="O402" s="443"/>
      <c r="P402" s="443"/>
      <c r="Q402" s="443"/>
      <c r="R402" s="443"/>
      <c r="S402" s="443"/>
      <c r="T402" s="443"/>
      <c r="U402" s="443"/>
      <c r="V402" s="443"/>
      <c r="W402" s="443"/>
      <c r="X402" s="443"/>
      <c r="Y402" s="443"/>
      <c r="Z402" s="443"/>
      <c r="AA402" s="443"/>
      <c r="AB402"/>
      <c r="AC402"/>
    </row>
    <row r="403" spans="2:29" ht="18.5" hidden="1" x14ac:dyDescent="0.45">
      <c r="B403"/>
      <c r="C403"/>
      <c r="D403"/>
      <c r="E403"/>
      <c r="F403"/>
      <c r="G403"/>
      <c r="H403"/>
      <c r="I403"/>
      <c r="J403"/>
      <c r="K403"/>
      <c r="L403"/>
      <c r="M403"/>
      <c r="N403" s="442"/>
      <c r="O403" s="443"/>
      <c r="P403" s="443"/>
      <c r="Q403" s="443"/>
      <c r="R403" s="443"/>
      <c r="S403" s="443"/>
      <c r="T403" s="443"/>
      <c r="U403" s="443"/>
      <c r="V403" s="443"/>
      <c r="W403" s="443"/>
      <c r="X403" s="443"/>
      <c r="Y403" s="443"/>
      <c r="Z403" s="443"/>
      <c r="AA403" s="443"/>
      <c r="AB403"/>
      <c r="AC403"/>
    </row>
    <row r="404" spans="2:29" ht="18.5" hidden="1" x14ac:dyDescent="0.45">
      <c r="B404"/>
      <c r="C404"/>
      <c r="D404"/>
      <c r="E404"/>
      <c r="F404"/>
      <c r="G404"/>
      <c r="H404"/>
      <c r="I404"/>
      <c r="J404"/>
      <c r="K404"/>
      <c r="L404"/>
      <c r="M404"/>
      <c r="N404" s="442"/>
      <c r="O404" s="443"/>
      <c r="P404" s="443"/>
      <c r="Q404" s="443"/>
      <c r="R404" s="443"/>
      <c r="S404" s="443"/>
      <c r="T404" s="443"/>
      <c r="U404" s="443"/>
      <c r="V404" s="443"/>
      <c r="W404" s="443"/>
      <c r="X404" s="443"/>
      <c r="Y404" s="443"/>
      <c r="Z404" s="443"/>
      <c r="AA404" s="443"/>
      <c r="AB404"/>
      <c r="AC404"/>
    </row>
    <row r="405" spans="2:29" ht="18.5" hidden="1" x14ac:dyDescent="0.45">
      <c r="B405"/>
      <c r="C405"/>
      <c r="D405"/>
      <c r="E405"/>
      <c r="F405"/>
      <c r="G405"/>
      <c r="H405"/>
      <c r="I405"/>
      <c r="J405"/>
      <c r="K405"/>
      <c r="L405"/>
      <c r="M405"/>
      <c r="N405" s="442"/>
      <c r="O405" s="443"/>
      <c r="P405" s="443"/>
      <c r="Q405" s="443"/>
      <c r="R405" s="443"/>
      <c r="S405" s="443"/>
      <c r="T405" s="443"/>
      <c r="U405" s="443"/>
      <c r="V405" s="443"/>
      <c r="W405" s="443"/>
      <c r="X405" s="443"/>
      <c r="Y405" s="443"/>
      <c r="Z405" s="443"/>
      <c r="AA405" s="443"/>
      <c r="AB405"/>
      <c r="AC405"/>
    </row>
    <row r="406" spans="2:29" ht="18.5" hidden="1" x14ac:dyDescent="0.45">
      <c r="B406"/>
      <c r="C406"/>
      <c r="D406"/>
      <c r="E406"/>
      <c r="F406"/>
      <c r="G406"/>
      <c r="H406"/>
      <c r="I406"/>
      <c r="J406"/>
      <c r="K406"/>
      <c r="L406"/>
      <c r="M406"/>
      <c r="N406" s="442"/>
      <c r="O406" s="443"/>
      <c r="P406" s="443"/>
      <c r="Q406" s="443"/>
      <c r="R406" s="443"/>
      <c r="S406" s="443"/>
      <c r="T406" s="443"/>
      <c r="U406" s="443"/>
      <c r="V406" s="443"/>
      <c r="W406" s="443"/>
      <c r="X406" s="443"/>
      <c r="Y406" s="443"/>
      <c r="Z406" s="443"/>
      <c r="AA406" s="443"/>
      <c r="AB406"/>
      <c r="AC406"/>
    </row>
    <row r="407" spans="2:29" ht="18.5" hidden="1" x14ac:dyDescent="0.45">
      <c r="B407"/>
      <c r="C407"/>
      <c r="D407"/>
      <c r="E407"/>
      <c r="F407"/>
      <c r="G407"/>
      <c r="H407"/>
      <c r="I407"/>
      <c r="J407"/>
      <c r="K407"/>
      <c r="L407"/>
      <c r="M407"/>
      <c r="N407" s="442"/>
      <c r="O407" s="443"/>
      <c r="P407" s="443"/>
      <c r="Q407" s="443"/>
      <c r="R407" s="443"/>
      <c r="S407" s="443"/>
      <c r="T407" s="443"/>
      <c r="U407" s="443"/>
      <c r="V407" s="443"/>
      <c r="W407" s="443"/>
      <c r="X407" s="443"/>
      <c r="Y407" s="443"/>
      <c r="Z407" s="443"/>
      <c r="AA407" s="443"/>
      <c r="AB407"/>
      <c r="AC407"/>
    </row>
    <row r="408" spans="2:29" ht="18.5" hidden="1" x14ac:dyDescent="0.45">
      <c r="B408"/>
      <c r="C408"/>
      <c r="D408"/>
      <c r="E408"/>
      <c r="F408"/>
      <c r="G408"/>
      <c r="H408"/>
      <c r="I408"/>
      <c r="J408"/>
      <c r="K408"/>
      <c r="L408"/>
      <c r="M408"/>
      <c r="N408" s="442"/>
      <c r="O408" s="443"/>
      <c r="P408" s="443"/>
      <c r="Q408" s="443"/>
      <c r="R408" s="443"/>
      <c r="S408" s="443"/>
      <c r="T408" s="443"/>
      <c r="U408" s="443"/>
      <c r="V408" s="443"/>
      <c r="W408" s="443"/>
      <c r="X408" s="443"/>
      <c r="Y408" s="443"/>
      <c r="Z408" s="443"/>
      <c r="AA408" s="443"/>
      <c r="AB408"/>
      <c r="AC408"/>
    </row>
    <row r="409" spans="2:29" ht="18.5" hidden="1" x14ac:dyDescent="0.45">
      <c r="B409"/>
      <c r="C409"/>
      <c r="D409"/>
      <c r="E409"/>
      <c r="F409"/>
      <c r="G409"/>
      <c r="H409"/>
      <c r="I409"/>
      <c r="J409"/>
      <c r="K409"/>
      <c r="L409"/>
      <c r="M409"/>
      <c r="N409" s="442"/>
      <c r="O409" s="443"/>
      <c r="P409" s="443"/>
      <c r="Q409" s="443"/>
      <c r="R409" s="443"/>
      <c r="S409" s="443"/>
      <c r="T409" s="443"/>
      <c r="U409" s="443"/>
      <c r="V409" s="443"/>
      <c r="W409" s="443"/>
      <c r="X409" s="443"/>
      <c r="Y409" s="443"/>
      <c r="Z409" s="443"/>
      <c r="AA409" s="443"/>
      <c r="AB409"/>
      <c r="AC409"/>
    </row>
    <row r="410" spans="2:29" ht="18.5" hidden="1" x14ac:dyDescent="0.45">
      <c r="B410"/>
      <c r="C410"/>
      <c r="D410"/>
      <c r="E410"/>
      <c r="F410"/>
      <c r="G410"/>
      <c r="H410"/>
      <c r="I410"/>
      <c r="J410"/>
      <c r="K410"/>
      <c r="L410"/>
      <c r="M410"/>
      <c r="N410" s="442"/>
      <c r="O410" s="443"/>
      <c r="P410" s="443"/>
      <c r="Q410" s="443"/>
      <c r="R410" s="443"/>
      <c r="S410" s="443"/>
      <c r="T410" s="443"/>
      <c r="U410" s="443"/>
      <c r="V410" s="443"/>
      <c r="W410" s="443"/>
      <c r="X410" s="443"/>
      <c r="Y410" s="443"/>
      <c r="Z410" s="443"/>
      <c r="AA410" s="443"/>
      <c r="AB410"/>
      <c r="AC410"/>
    </row>
    <row r="411" spans="2:29" ht="18.5" hidden="1" x14ac:dyDescent="0.45">
      <c r="B411"/>
      <c r="C411"/>
      <c r="D411"/>
      <c r="E411"/>
      <c r="F411"/>
      <c r="G411"/>
      <c r="H411"/>
      <c r="I411"/>
      <c r="J411"/>
      <c r="K411"/>
      <c r="L411"/>
      <c r="M411"/>
      <c r="N411" s="442"/>
      <c r="O411" s="443"/>
      <c r="P411" s="443"/>
      <c r="Q411" s="443"/>
      <c r="R411" s="443"/>
      <c r="S411" s="443"/>
      <c r="T411" s="443"/>
      <c r="U411" s="443"/>
      <c r="V411" s="443"/>
      <c r="W411" s="443"/>
      <c r="X411" s="443"/>
      <c r="Y411" s="443"/>
      <c r="Z411" s="443"/>
      <c r="AA411" s="443"/>
      <c r="AB411"/>
      <c r="AC411"/>
    </row>
    <row r="412" spans="2:29" ht="18.5" hidden="1" x14ac:dyDescent="0.45">
      <c r="B412"/>
      <c r="C412"/>
      <c r="D412"/>
      <c r="E412"/>
      <c r="F412"/>
      <c r="G412"/>
      <c r="H412"/>
      <c r="I412"/>
      <c r="J412"/>
      <c r="K412"/>
      <c r="L412"/>
      <c r="M412"/>
      <c r="N412" s="442"/>
      <c r="O412" s="443"/>
      <c r="P412" s="443"/>
      <c r="Q412" s="443"/>
      <c r="R412" s="443"/>
      <c r="S412" s="443"/>
      <c r="T412" s="443"/>
      <c r="U412" s="443"/>
      <c r="V412" s="443"/>
      <c r="W412" s="443"/>
      <c r="X412" s="443"/>
      <c r="Y412" s="443"/>
      <c r="Z412" s="443"/>
      <c r="AA412" s="443"/>
      <c r="AB412"/>
      <c r="AC412"/>
    </row>
    <row r="413" spans="2:29" ht="18.5" hidden="1" x14ac:dyDescent="0.45">
      <c r="B413"/>
      <c r="C413"/>
      <c r="D413"/>
      <c r="E413"/>
      <c r="F413"/>
      <c r="G413"/>
      <c r="H413"/>
      <c r="I413"/>
      <c r="J413"/>
      <c r="K413"/>
      <c r="L413"/>
      <c r="M413"/>
      <c r="N413" s="442"/>
      <c r="O413" s="443"/>
      <c r="P413" s="443"/>
      <c r="Q413" s="443"/>
      <c r="R413" s="443"/>
      <c r="S413" s="443"/>
      <c r="T413" s="443"/>
      <c r="U413" s="443"/>
      <c r="V413" s="443"/>
      <c r="W413" s="443"/>
      <c r="X413" s="443"/>
      <c r="Y413" s="443"/>
      <c r="Z413" s="443"/>
      <c r="AA413" s="443"/>
      <c r="AB413"/>
      <c r="AC413"/>
    </row>
    <row r="414" spans="2:29" ht="18.5" hidden="1" x14ac:dyDescent="0.45">
      <c r="B414"/>
      <c r="C414"/>
      <c r="D414"/>
      <c r="E414"/>
      <c r="F414"/>
      <c r="G414"/>
      <c r="H414"/>
      <c r="I414"/>
      <c r="J414"/>
      <c r="K414"/>
      <c r="L414"/>
      <c r="M414"/>
      <c r="N414" s="442"/>
      <c r="O414" s="443"/>
      <c r="P414" s="443"/>
      <c r="Q414" s="443"/>
      <c r="R414" s="443"/>
      <c r="S414" s="443"/>
      <c r="T414" s="443"/>
      <c r="U414" s="443"/>
      <c r="V414" s="443"/>
      <c r="W414" s="443"/>
      <c r="X414" s="443"/>
      <c r="Y414" s="443"/>
      <c r="Z414" s="443"/>
      <c r="AA414" s="443"/>
      <c r="AB414"/>
      <c r="AC414"/>
    </row>
    <row r="415" spans="2:29" ht="18.5" hidden="1" x14ac:dyDescent="0.45">
      <c r="B415"/>
      <c r="C415"/>
      <c r="D415"/>
      <c r="E415"/>
      <c r="F415"/>
      <c r="G415"/>
      <c r="H415"/>
      <c r="I415"/>
      <c r="J415"/>
      <c r="K415"/>
      <c r="L415"/>
      <c r="M415"/>
      <c r="N415" s="442"/>
      <c r="O415" s="443"/>
      <c r="P415" s="443"/>
      <c r="Q415" s="443"/>
      <c r="R415" s="443"/>
      <c r="S415" s="443"/>
      <c r="T415" s="443"/>
      <c r="U415" s="443"/>
      <c r="V415" s="443"/>
      <c r="W415" s="443"/>
      <c r="X415" s="443"/>
      <c r="Y415" s="443"/>
      <c r="Z415" s="443"/>
      <c r="AA415" s="443"/>
      <c r="AB415"/>
      <c r="AC415"/>
    </row>
    <row r="416" spans="2:29" ht="18.5" hidden="1" x14ac:dyDescent="0.45">
      <c r="B416"/>
      <c r="C416"/>
      <c r="D416"/>
      <c r="E416"/>
      <c r="F416"/>
      <c r="G416"/>
      <c r="H416"/>
      <c r="I416"/>
      <c r="J416"/>
      <c r="K416"/>
      <c r="L416"/>
      <c r="M416"/>
      <c r="N416" s="442"/>
      <c r="O416" s="443"/>
      <c r="P416" s="443"/>
      <c r="Q416" s="443"/>
      <c r="R416" s="443"/>
      <c r="S416" s="443"/>
      <c r="T416" s="443"/>
      <c r="U416" s="443"/>
      <c r="V416" s="443"/>
      <c r="W416" s="443"/>
      <c r="X416" s="443"/>
      <c r="Y416" s="443"/>
      <c r="Z416" s="443"/>
      <c r="AA416" s="443"/>
      <c r="AB416"/>
      <c r="AC416"/>
    </row>
    <row r="417" spans="2:29" ht="18.5" hidden="1" x14ac:dyDescent="0.45">
      <c r="B417"/>
      <c r="C417"/>
      <c r="D417"/>
      <c r="E417"/>
      <c r="F417"/>
      <c r="G417"/>
      <c r="H417"/>
      <c r="I417"/>
      <c r="J417"/>
      <c r="K417"/>
      <c r="L417"/>
      <c r="M417"/>
      <c r="N417" s="442"/>
      <c r="O417" s="443"/>
      <c r="P417" s="443"/>
      <c r="Q417" s="443"/>
      <c r="R417" s="443"/>
      <c r="S417" s="443"/>
      <c r="T417" s="443"/>
      <c r="U417" s="443"/>
      <c r="V417" s="443"/>
      <c r="W417" s="443"/>
      <c r="X417" s="443"/>
      <c r="Y417" s="443"/>
      <c r="Z417" s="443"/>
      <c r="AA417" s="443"/>
      <c r="AB417"/>
      <c r="AC417"/>
    </row>
    <row r="418" spans="2:29" ht="18.5" hidden="1" x14ac:dyDescent="0.45">
      <c r="B418"/>
      <c r="C418"/>
      <c r="D418"/>
      <c r="E418"/>
      <c r="F418"/>
      <c r="G418"/>
      <c r="H418"/>
      <c r="I418"/>
      <c r="J418"/>
      <c r="K418"/>
      <c r="L418"/>
      <c r="M418"/>
      <c r="N418" s="442"/>
      <c r="O418" s="443"/>
      <c r="P418" s="443"/>
      <c r="Q418" s="443"/>
      <c r="R418" s="443"/>
      <c r="S418" s="443"/>
      <c r="T418" s="443"/>
      <c r="U418" s="443"/>
      <c r="V418" s="443"/>
      <c r="W418" s="443"/>
      <c r="X418" s="443"/>
      <c r="Y418" s="443"/>
      <c r="Z418" s="443"/>
      <c r="AA418" s="443"/>
      <c r="AB418"/>
      <c r="AC418"/>
    </row>
    <row r="419" spans="2:29" ht="18.5" hidden="1" x14ac:dyDescent="0.45">
      <c r="B419"/>
      <c r="C419"/>
      <c r="D419"/>
      <c r="E419"/>
      <c r="F419"/>
      <c r="G419"/>
      <c r="H419"/>
      <c r="I419"/>
      <c r="J419"/>
      <c r="K419"/>
      <c r="L419"/>
      <c r="M419"/>
      <c r="N419" s="442"/>
      <c r="O419" s="443"/>
      <c r="P419" s="443"/>
      <c r="Q419" s="443"/>
      <c r="R419" s="443"/>
      <c r="S419" s="443"/>
      <c r="T419" s="443"/>
      <c r="U419" s="443"/>
      <c r="V419" s="443"/>
      <c r="W419" s="443"/>
      <c r="X419" s="443"/>
      <c r="Y419" s="443"/>
      <c r="Z419" s="443"/>
      <c r="AA419" s="443"/>
      <c r="AB419"/>
      <c r="AC419"/>
    </row>
    <row r="420" spans="2:29" ht="18.5" hidden="1" x14ac:dyDescent="0.45">
      <c r="B420"/>
      <c r="C420"/>
      <c r="D420"/>
      <c r="E420"/>
      <c r="F420"/>
      <c r="G420"/>
      <c r="H420"/>
      <c r="I420"/>
      <c r="J420"/>
      <c r="K420"/>
      <c r="L420"/>
      <c r="M420"/>
      <c r="N420" s="442"/>
      <c r="O420" s="443"/>
      <c r="P420" s="443"/>
      <c r="Q420" s="443"/>
      <c r="R420" s="443"/>
      <c r="S420" s="443"/>
      <c r="T420" s="443"/>
      <c r="U420" s="443"/>
      <c r="V420" s="443"/>
      <c r="W420" s="443"/>
      <c r="X420" s="443"/>
      <c r="Y420" s="443"/>
      <c r="Z420" s="443"/>
      <c r="AA420" s="443"/>
      <c r="AB420"/>
      <c r="AC420"/>
    </row>
    <row r="421" spans="2:29" ht="18.5" hidden="1" x14ac:dyDescent="0.45">
      <c r="B421"/>
      <c r="C421"/>
      <c r="D421"/>
      <c r="E421"/>
      <c r="F421"/>
      <c r="G421"/>
      <c r="H421"/>
      <c r="I421"/>
      <c r="J421"/>
      <c r="K421"/>
      <c r="L421"/>
      <c r="M421"/>
      <c r="N421" s="442"/>
      <c r="O421" s="443"/>
      <c r="P421" s="443"/>
      <c r="Q421" s="443"/>
      <c r="R421" s="443"/>
      <c r="S421" s="443"/>
      <c r="T421" s="443"/>
      <c r="U421" s="443"/>
      <c r="V421" s="443"/>
      <c r="W421" s="443"/>
      <c r="X421" s="443"/>
      <c r="Y421" s="443"/>
      <c r="Z421" s="443"/>
      <c r="AA421" s="443"/>
      <c r="AB421"/>
      <c r="AC421"/>
    </row>
    <row r="422" spans="2:29" ht="18.5" hidden="1" x14ac:dyDescent="0.45">
      <c r="B422"/>
      <c r="C422"/>
      <c r="D422"/>
      <c r="E422"/>
      <c r="F422"/>
      <c r="G422"/>
      <c r="H422"/>
      <c r="I422"/>
      <c r="J422"/>
      <c r="K422"/>
      <c r="L422"/>
      <c r="M422"/>
      <c r="N422" s="442"/>
      <c r="O422" s="443"/>
      <c r="P422" s="443"/>
      <c r="Q422" s="443"/>
      <c r="R422" s="443"/>
      <c r="S422" s="443"/>
      <c r="T422" s="443"/>
      <c r="U422" s="443"/>
      <c r="V422" s="443"/>
      <c r="W422" s="443"/>
      <c r="X422" s="443"/>
      <c r="Y422" s="443"/>
      <c r="Z422" s="443"/>
      <c r="AA422" s="443"/>
      <c r="AB422"/>
      <c r="AC422"/>
    </row>
    <row r="423" spans="2:29" ht="18.5" hidden="1" x14ac:dyDescent="0.45">
      <c r="B423"/>
      <c r="C423"/>
      <c r="D423"/>
      <c r="E423"/>
      <c r="F423"/>
      <c r="G423"/>
      <c r="H423"/>
      <c r="I423"/>
      <c r="J423"/>
      <c r="K423"/>
      <c r="L423"/>
      <c r="M423"/>
      <c r="N423" s="442"/>
      <c r="O423" s="443"/>
      <c r="P423" s="443"/>
      <c r="Q423" s="443"/>
      <c r="R423" s="443"/>
      <c r="S423" s="443"/>
      <c r="T423" s="443"/>
      <c r="U423" s="443"/>
      <c r="V423" s="443"/>
      <c r="W423" s="443"/>
      <c r="X423" s="443"/>
      <c r="Y423" s="443"/>
      <c r="Z423" s="443"/>
      <c r="AA423" s="443"/>
      <c r="AB423"/>
      <c r="AC423"/>
    </row>
    <row r="424" spans="2:29" ht="18.5" hidden="1" x14ac:dyDescent="0.45">
      <c r="B424"/>
      <c r="C424"/>
      <c r="D424"/>
      <c r="E424"/>
      <c r="F424"/>
      <c r="G424"/>
      <c r="H424"/>
      <c r="I424"/>
      <c r="J424"/>
      <c r="K424"/>
      <c r="L424"/>
      <c r="M424"/>
      <c r="N424" s="442"/>
      <c r="O424" s="443"/>
      <c r="P424" s="443"/>
      <c r="Q424" s="443"/>
      <c r="R424" s="443"/>
      <c r="S424" s="443"/>
      <c r="T424" s="443"/>
      <c r="U424" s="443"/>
      <c r="V424" s="443"/>
      <c r="W424" s="443"/>
      <c r="X424" s="443"/>
      <c r="Y424" s="443"/>
      <c r="Z424" s="443"/>
      <c r="AA424" s="443"/>
      <c r="AB424"/>
      <c r="AC424"/>
    </row>
    <row r="425" spans="2:29" ht="18.5" hidden="1" x14ac:dyDescent="0.45">
      <c r="B425"/>
      <c r="C425"/>
      <c r="D425"/>
      <c r="E425"/>
      <c r="F425"/>
      <c r="G425"/>
      <c r="H425"/>
      <c r="I425"/>
      <c r="J425"/>
      <c r="K425"/>
      <c r="L425"/>
      <c r="M425"/>
      <c r="N425" s="442"/>
      <c r="O425" s="443"/>
      <c r="P425" s="443"/>
      <c r="Q425" s="443"/>
      <c r="R425" s="443"/>
      <c r="S425" s="443"/>
      <c r="T425" s="443"/>
      <c r="U425" s="443"/>
      <c r="V425" s="443"/>
      <c r="W425" s="443"/>
      <c r="X425" s="443"/>
      <c r="Y425" s="443"/>
      <c r="Z425" s="443"/>
      <c r="AA425" s="443"/>
      <c r="AB425"/>
      <c r="AC425"/>
    </row>
    <row r="426" spans="2:29" ht="18.5" hidden="1" x14ac:dyDescent="0.45">
      <c r="B426"/>
      <c r="C426"/>
      <c r="D426"/>
      <c r="E426"/>
      <c r="F426"/>
      <c r="G426"/>
      <c r="H426"/>
      <c r="I426"/>
      <c r="J426"/>
      <c r="K426"/>
      <c r="L426"/>
      <c r="M426"/>
      <c r="N426" s="442"/>
      <c r="O426" s="443"/>
      <c r="P426" s="443"/>
      <c r="Q426" s="443"/>
      <c r="R426" s="443"/>
      <c r="S426" s="443"/>
      <c r="T426" s="443"/>
      <c r="U426" s="443"/>
      <c r="V426" s="443"/>
      <c r="W426" s="443"/>
      <c r="X426" s="443"/>
      <c r="Y426" s="443"/>
      <c r="Z426" s="443"/>
      <c r="AA426" s="443"/>
      <c r="AB426"/>
      <c r="AC426"/>
    </row>
    <row r="427" spans="2:29" ht="18.5" hidden="1" x14ac:dyDescent="0.45">
      <c r="B427"/>
      <c r="C427"/>
      <c r="D427"/>
      <c r="E427"/>
      <c r="F427"/>
      <c r="G427"/>
      <c r="H427"/>
      <c r="I427"/>
      <c r="J427"/>
      <c r="K427"/>
      <c r="L427"/>
      <c r="M427"/>
      <c r="N427" s="442"/>
      <c r="O427" s="443"/>
      <c r="P427" s="443"/>
      <c r="Q427" s="443"/>
      <c r="R427" s="443"/>
      <c r="S427" s="443"/>
      <c r="T427" s="443"/>
      <c r="U427" s="443"/>
      <c r="V427" s="443"/>
      <c r="W427" s="443"/>
      <c r="X427" s="443"/>
      <c r="Y427" s="443"/>
      <c r="Z427" s="443"/>
      <c r="AA427" s="443"/>
      <c r="AB427"/>
      <c r="AC427"/>
    </row>
    <row r="428" spans="2:29" ht="18.5" hidden="1" x14ac:dyDescent="0.45">
      <c r="B428"/>
      <c r="C428"/>
      <c r="D428"/>
      <c r="E428"/>
      <c r="F428"/>
      <c r="G428"/>
      <c r="H428"/>
      <c r="I428"/>
      <c r="J428"/>
      <c r="K428"/>
      <c r="L428"/>
      <c r="M428"/>
      <c r="N428" s="442"/>
      <c r="O428" s="443"/>
      <c r="P428" s="443"/>
      <c r="Q428" s="443"/>
      <c r="R428" s="443"/>
      <c r="S428" s="443"/>
      <c r="T428" s="443"/>
      <c r="U428" s="443"/>
      <c r="V428" s="443"/>
      <c r="W428" s="443"/>
      <c r="X428" s="443"/>
      <c r="Y428" s="443"/>
      <c r="Z428" s="443"/>
      <c r="AA428" s="443"/>
      <c r="AB428"/>
      <c r="AC428"/>
    </row>
    <row r="429" spans="2:29" ht="18.5" hidden="1" x14ac:dyDescent="0.45">
      <c r="B429"/>
      <c r="C429"/>
      <c r="D429"/>
      <c r="E429"/>
      <c r="F429"/>
      <c r="G429"/>
      <c r="H429"/>
      <c r="I429"/>
      <c r="J429"/>
      <c r="K429"/>
      <c r="L429"/>
      <c r="M429"/>
      <c r="N429" s="442"/>
      <c r="O429" s="443"/>
      <c r="P429" s="443"/>
      <c r="Q429" s="443"/>
      <c r="R429" s="443"/>
      <c r="S429" s="443"/>
      <c r="T429" s="443"/>
      <c r="U429" s="443"/>
      <c r="V429" s="443"/>
      <c r="W429" s="443"/>
      <c r="X429" s="443"/>
      <c r="Y429" s="443"/>
      <c r="Z429" s="443"/>
      <c r="AA429" s="443"/>
      <c r="AB429"/>
      <c r="AC429"/>
    </row>
    <row r="430" spans="2:29" ht="18.5" hidden="1" x14ac:dyDescent="0.45">
      <c r="B430"/>
      <c r="C430"/>
      <c r="D430"/>
      <c r="E430"/>
      <c r="F430"/>
      <c r="G430"/>
      <c r="H430"/>
      <c r="I430"/>
      <c r="J430"/>
      <c r="K430"/>
      <c r="L430"/>
      <c r="M430"/>
      <c r="N430" s="442"/>
      <c r="O430" s="443"/>
      <c r="P430" s="443"/>
      <c r="Q430" s="443"/>
      <c r="R430" s="443"/>
      <c r="S430" s="443"/>
      <c r="T430" s="443"/>
      <c r="U430" s="443"/>
      <c r="V430" s="443"/>
      <c r="W430" s="443"/>
      <c r="X430" s="443"/>
      <c r="Y430" s="443"/>
      <c r="Z430" s="443"/>
      <c r="AA430" s="443"/>
      <c r="AB430"/>
      <c r="AC430"/>
    </row>
    <row r="431" spans="2:29" ht="18.5" hidden="1" x14ac:dyDescent="0.45">
      <c r="B431"/>
      <c r="C431"/>
      <c r="D431"/>
      <c r="E431"/>
      <c r="F431"/>
      <c r="G431"/>
      <c r="H431"/>
      <c r="I431"/>
      <c r="J431"/>
      <c r="K431"/>
      <c r="L431"/>
      <c r="M431"/>
      <c r="N431" s="442"/>
      <c r="O431" s="443"/>
      <c r="P431" s="443"/>
      <c r="Q431" s="443"/>
      <c r="R431" s="443"/>
      <c r="S431" s="443"/>
      <c r="T431" s="443"/>
      <c r="U431" s="443"/>
      <c r="V431" s="443"/>
      <c r="W431" s="443"/>
      <c r="X431" s="443"/>
      <c r="Y431" s="443"/>
      <c r="Z431" s="443"/>
      <c r="AA431" s="443"/>
      <c r="AB431"/>
      <c r="AC431"/>
    </row>
    <row r="432" spans="2:29" ht="18.5" hidden="1" x14ac:dyDescent="0.45">
      <c r="B432"/>
      <c r="C432"/>
      <c r="D432"/>
      <c r="E432"/>
      <c r="F432"/>
      <c r="G432"/>
      <c r="H432"/>
      <c r="I432"/>
      <c r="J432"/>
      <c r="K432"/>
      <c r="L432"/>
      <c r="M432"/>
      <c r="N432" s="442"/>
      <c r="O432" s="443"/>
      <c r="P432" s="443"/>
      <c r="Q432" s="443"/>
      <c r="R432" s="443"/>
      <c r="S432" s="443"/>
      <c r="T432" s="443"/>
      <c r="U432" s="443"/>
      <c r="V432" s="443"/>
      <c r="W432" s="443"/>
      <c r="X432" s="443"/>
      <c r="Y432" s="443"/>
      <c r="Z432" s="443"/>
      <c r="AA432" s="443"/>
      <c r="AB432"/>
      <c r="AC432"/>
    </row>
    <row r="433" spans="2:29" ht="18.5" hidden="1" x14ac:dyDescent="0.45">
      <c r="B433"/>
      <c r="C433"/>
      <c r="D433"/>
      <c r="E433"/>
      <c r="F433"/>
      <c r="G433"/>
      <c r="H433"/>
      <c r="I433"/>
      <c r="J433"/>
      <c r="K433"/>
      <c r="L433"/>
      <c r="M433"/>
      <c r="N433" s="442"/>
      <c r="O433" s="443"/>
      <c r="P433" s="443"/>
      <c r="Q433" s="443"/>
      <c r="R433" s="443"/>
      <c r="S433" s="443"/>
      <c r="T433" s="443"/>
      <c r="U433" s="443"/>
      <c r="V433" s="443"/>
      <c r="W433" s="443"/>
      <c r="X433" s="443"/>
      <c r="Y433" s="443"/>
      <c r="Z433" s="443"/>
      <c r="AA433" s="443"/>
      <c r="AB433"/>
      <c r="AC433"/>
    </row>
    <row r="434" spans="2:29" ht="18.5" hidden="1" x14ac:dyDescent="0.45">
      <c r="B434"/>
      <c r="C434"/>
      <c r="D434"/>
      <c r="E434"/>
      <c r="F434"/>
      <c r="G434"/>
      <c r="H434"/>
      <c r="I434"/>
      <c r="J434"/>
      <c r="K434"/>
      <c r="L434"/>
      <c r="M434"/>
      <c r="N434" s="442"/>
      <c r="O434" s="443"/>
      <c r="P434" s="443"/>
      <c r="Q434" s="443"/>
      <c r="R434" s="443"/>
      <c r="S434" s="443"/>
      <c r="T434" s="443"/>
      <c r="U434" s="443"/>
      <c r="V434" s="443"/>
      <c r="W434" s="443"/>
      <c r="X434" s="443"/>
      <c r="Y434" s="443"/>
      <c r="Z434" s="443"/>
      <c r="AA434" s="443"/>
      <c r="AB434"/>
      <c r="AC434"/>
    </row>
    <row r="435" spans="2:29" ht="18.5" hidden="1" x14ac:dyDescent="0.45">
      <c r="B435"/>
      <c r="C435"/>
      <c r="D435"/>
      <c r="E435"/>
      <c r="F435"/>
      <c r="G435"/>
      <c r="H435"/>
      <c r="I435"/>
      <c r="J435"/>
      <c r="K435"/>
      <c r="L435"/>
      <c r="M435"/>
      <c r="N435" s="442"/>
      <c r="O435" s="443"/>
      <c r="P435" s="443"/>
      <c r="Q435" s="443"/>
      <c r="R435" s="443"/>
      <c r="S435" s="443"/>
      <c r="T435" s="443"/>
      <c r="U435" s="443"/>
      <c r="V435" s="443"/>
      <c r="W435" s="443"/>
      <c r="X435" s="443"/>
      <c r="Y435" s="443"/>
      <c r="Z435" s="443"/>
      <c r="AA435" s="443"/>
      <c r="AB435"/>
      <c r="AC435"/>
    </row>
    <row r="436" spans="2:29" ht="18.5" hidden="1" x14ac:dyDescent="0.45">
      <c r="B436"/>
      <c r="C436"/>
      <c r="D436"/>
      <c r="E436"/>
      <c r="F436"/>
      <c r="G436"/>
      <c r="H436"/>
      <c r="I436"/>
      <c r="J436"/>
      <c r="K436"/>
      <c r="L436"/>
      <c r="M436"/>
      <c r="N436" s="442"/>
      <c r="O436" s="443"/>
      <c r="P436" s="443"/>
      <c r="Q436" s="443"/>
      <c r="R436" s="443"/>
      <c r="S436" s="443"/>
      <c r="T436" s="443"/>
      <c r="U436" s="443"/>
      <c r="V436" s="443"/>
      <c r="W436" s="443"/>
      <c r="X436" s="443"/>
      <c r="Y436" s="443"/>
      <c r="Z436" s="443"/>
      <c r="AA436" s="443"/>
      <c r="AB436"/>
      <c r="AC436"/>
    </row>
    <row r="437" spans="2:29" ht="18.5" hidden="1" x14ac:dyDescent="0.45">
      <c r="B437"/>
      <c r="C437"/>
      <c r="D437"/>
      <c r="E437"/>
      <c r="F437"/>
      <c r="G437"/>
      <c r="H437"/>
      <c r="I437"/>
      <c r="J437"/>
      <c r="K437"/>
      <c r="L437"/>
      <c r="M437"/>
      <c r="N437" s="442"/>
      <c r="O437" s="443"/>
      <c r="P437" s="443"/>
      <c r="Q437" s="443"/>
      <c r="R437" s="443"/>
      <c r="S437" s="443"/>
      <c r="T437" s="443"/>
      <c r="U437" s="443"/>
      <c r="V437" s="443"/>
      <c r="W437" s="443"/>
      <c r="X437" s="443"/>
      <c r="Y437" s="443"/>
      <c r="Z437" s="443"/>
      <c r="AA437" s="443"/>
      <c r="AB437"/>
      <c r="AC437"/>
    </row>
    <row r="438" spans="2:29" ht="18.5" hidden="1" x14ac:dyDescent="0.45">
      <c r="B438"/>
      <c r="C438"/>
      <c r="D438"/>
      <c r="E438"/>
      <c r="F438"/>
      <c r="G438"/>
      <c r="H438"/>
      <c r="I438"/>
      <c r="J438"/>
      <c r="K438"/>
      <c r="L438"/>
      <c r="M438"/>
      <c r="N438" s="442"/>
      <c r="O438" s="443"/>
      <c r="P438" s="443"/>
      <c r="Q438" s="443"/>
      <c r="R438" s="443"/>
      <c r="S438" s="443"/>
      <c r="T438" s="443"/>
      <c r="U438" s="443"/>
      <c r="V438" s="443"/>
      <c r="W438" s="443"/>
      <c r="X438" s="443"/>
      <c r="Y438" s="443"/>
      <c r="Z438" s="443"/>
      <c r="AA438" s="443"/>
      <c r="AB438"/>
      <c r="AC438"/>
    </row>
    <row r="439" spans="2:29" ht="18.5" hidden="1" x14ac:dyDescent="0.45">
      <c r="B439"/>
      <c r="C439"/>
      <c r="D439"/>
      <c r="E439"/>
      <c r="F439"/>
      <c r="G439"/>
      <c r="H439"/>
      <c r="I439"/>
      <c r="J439"/>
      <c r="K439"/>
      <c r="L439"/>
      <c r="M439"/>
      <c r="N439" s="442"/>
      <c r="O439" s="443"/>
      <c r="P439" s="443"/>
      <c r="Q439" s="443"/>
      <c r="R439" s="443"/>
      <c r="S439" s="443"/>
      <c r="T439" s="443"/>
      <c r="U439" s="443"/>
      <c r="V439" s="443"/>
      <c r="W439" s="443"/>
      <c r="X439" s="443"/>
      <c r="Y439" s="443"/>
      <c r="Z439" s="443"/>
      <c r="AA439" s="443"/>
      <c r="AB439"/>
      <c r="AC439"/>
    </row>
    <row r="440" spans="2:29" ht="18.5" hidden="1" x14ac:dyDescent="0.45">
      <c r="B440"/>
      <c r="C440"/>
      <c r="D440"/>
      <c r="E440"/>
      <c r="F440"/>
      <c r="G440"/>
      <c r="H440"/>
      <c r="I440"/>
      <c r="J440"/>
      <c r="K440"/>
      <c r="L440"/>
      <c r="M440"/>
      <c r="N440" s="442"/>
      <c r="O440" s="443"/>
      <c r="P440" s="443"/>
      <c r="Q440" s="443"/>
      <c r="R440" s="443"/>
      <c r="S440" s="443"/>
      <c r="T440" s="443"/>
      <c r="U440" s="443"/>
      <c r="V440" s="443"/>
      <c r="W440" s="443"/>
      <c r="X440" s="443"/>
      <c r="Y440" s="443"/>
      <c r="Z440" s="443"/>
      <c r="AA440" s="443"/>
      <c r="AB440"/>
      <c r="AC440"/>
    </row>
    <row r="441" spans="2:29" ht="18.5" hidden="1" x14ac:dyDescent="0.45">
      <c r="B441"/>
      <c r="C441"/>
      <c r="D441"/>
      <c r="E441"/>
      <c r="F441"/>
      <c r="G441"/>
      <c r="H441"/>
      <c r="I441"/>
      <c r="J441"/>
      <c r="K441"/>
      <c r="L441"/>
      <c r="M441"/>
      <c r="N441" s="442"/>
      <c r="O441" s="443"/>
      <c r="P441" s="443"/>
      <c r="Q441" s="443"/>
      <c r="R441" s="443"/>
      <c r="S441" s="443"/>
      <c r="T441" s="443"/>
      <c r="U441" s="443"/>
      <c r="V441" s="443"/>
      <c r="W441" s="443"/>
      <c r="X441" s="443"/>
      <c r="Y441" s="443"/>
      <c r="Z441" s="443"/>
      <c r="AA441" s="443"/>
      <c r="AB441"/>
      <c r="AC441"/>
    </row>
    <row r="442" spans="2:29" ht="18.5" hidden="1" x14ac:dyDescent="0.45">
      <c r="B442"/>
      <c r="C442"/>
      <c r="D442"/>
      <c r="E442"/>
      <c r="F442"/>
      <c r="G442"/>
      <c r="H442"/>
      <c r="I442"/>
      <c r="J442"/>
      <c r="K442"/>
      <c r="L442"/>
      <c r="M442"/>
      <c r="N442" s="442"/>
      <c r="O442" s="443"/>
      <c r="P442" s="443"/>
      <c r="Q442" s="443"/>
      <c r="R442" s="443"/>
      <c r="S442" s="443"/>
      <c r="T442" s="443"/>
      <c r="U442" s="443"/>
      <c r="V442" s="443"/>
      <c r="W442" s="443"/>
      <c r="X442" s="443"/>
      <c r="Y442" s="443"/>
      <c r="Z442" s="443"/>
      <c r="AA442" s="443"/>
      <c r="AB442"/>
      <c r="AC442"/>
    </row>
    <row r="443" spans="2:29" ht="18.5" hidden="1" x14ac:dyDescent="0.45">
      <c r="B443"/>
      <c r="C443"/>
      <c r="D443"/>
      <c r="E443"/>
      <c r="F443"/>
      <c r="G443"/>
      <c r="H443"/>
      <c r="I443"/>
      <c r="J443"/>
      <c r="K443"/>
      <c r="L443"/>
      <c r="M443"/>
      <c r="N443" s="442"/>
      <c r="O443" s="443"/>
      <c r="P443" s="443"/>
      <c r="Q443" s="443"/>
      <c r="R443" s="443"/>
      <c r="S443" s="443"/>
      <c r="T443" s="443"/>
      <c r="U443" s="443"/>
      <c r="V443" s="443"/>
      <c r="W443" s="443"/>
      <c r="X443" s="443"/>
      <c r="Y443" s="443"/>
      <c r="Z443" s="443"/>
      <c r="AA443" s="443"/>
      <c r="AB443"/>
      <c r="AC443"/>
    </row>
    <row r="444" spans="2:29" ht="18.5" hidden="1" x14ac:dyDescent="0.45">
      <c r="B444"/>
      <c r="C444"/>
      <c r="D444"/>
      <c r="E444"/>
      <c r="F444"/>
      <c r="G444"/>
      <c r="H444"/>
      <c r="I444"/>
      <c r="J444"/>
      <c r="K444"/>
      <c r="L444"/>
      <c r="M444"/>
      <c r="N444" s="442"/>
      <c r="O444" s="443"/>
      <c r="P444" s="443"/>
      <c r="Q444" s="443"/>
      <c r="R444" s="443"/>
      <c r="S444" s="443"/>
      <c r="T444" s="443"/>
      <c r="U444" s="443"/>
      <c r="V444" s="443"/>
      <c r="W444" s="443"/>
      <c r="X444" s="443"/>
      <c r="Y444" s="443"/>
      <c r="Z444" s="443"/>
      <c r="AA444" s="443"/>
      <c r="AB444"/>
      <c r="AC444"/>
    </row>
    <row r="445" spans="2:29" ht="18.5" hidden="1" x14ac:dyDescent="0.45">
      <c r="B445"/>
      <c r="C445"/>
      <c r="D445"/>
      <c r="E445"/>
      <c r="F445"/>
      <c r="G445"/>
      <c r="H445"/>
      <c r="I445"/>
      <c r="J445"/>
      <c r="K445"/>
      <c r="L445"/>
      <c r="M445"/>
      <c r="N445" s="442"/>
      <c r="O445" s="443"/>
      <c r="P445" s="443"/>
      <c r="Q445" s="443"/>
      <c r="R445" s="443"/>
      <c r="S445" s="443"/>
      <c r="T445" s="443"/>
      <c r="U445" s="443"/>
      <c r="V445" s="443"/>
      <c r="W445" s="443"/>
      <c r="X445" s="443"/>
      <c r="Y445" s="443"/>
      <c r="Z445" s="443"/>
      <c r="AA445" s="443"/>
      <c r="AB445"/>
      <c r="AC445"/>
    </row>
    <row r="446" spans="2:29" ht="18.5" hidden="1" x14ac:dyDescent="0.45">
      <c r="B446"/>
      <c r="C446"/>
      <c r="D446"/>
      <c r="E446"/>
      <c r="F446"/>
      <c r="G446"/>
      <c r="H446"/>
      <c r="I446"/>
      <c r="J446"/>
      <c r="K446"/>
      <c r="L446"/>
      <c r="M446"/>
      <c r="N446" s="442"/>
      <c r="O446" s="443"/>
      <c r="P446" s="443"/>
      <c r="Q446" s="443"/>
      <c r="R446" s="443"/>
      <c r="S446" s="443"/>
      <c r="T446" s="443"/>
      <c r="U446" s="443"/>
      <c r="V446" s="443"/>
      <c r="W446" s="443"/>
      <c r="X446" s="443"/>
      <c r="Y446" s="443"/>
      <c r="Z446" s="443"/>
      <c r="AA446" s="443"/>
      <c r="AB446"/>
      <c r="AC446"/>
    </row>
    <row r="447" spans="2:29" ht="18.5" hidden="1" x14ac:dyDescent="0.45">
      <c r="B447"/>
      <c r="C447"/>
      <c r="D447"/>
      <c r="E447"/>
      <c r="F447"/>
      <c r="G447"/>
      <c r="H447"/>
      <c r="I447"/>
      <c r="J447"/>
      <c r="K447"/>
      <c r="L447"/>
      <c r="M447"/>
      <c r="N447" s="442"/>
      <c r="O447" s="443"/>
      <c r="P447" s="443"/>
      <c r="Q447" s="443"/>
      <c r="R447" s="443"/>
      <c r="S447" s="443"/>
      <c r="T447" s="443"/>
      <c r="U447" s="443"/>
      <c r="V447" s="443"/>
      <c r="W447" s="443"/>
      <c r="X447" s="443"/>
      <c r="Y447" s="443"/>
      <c r="Z447" s="443"/>
      <c r="AA447" s="443"/>
      <c r="AB447"/>
      <c r="AC447"/>
    </row>
    <row r="448" spans="2:29" ht="18.5" hidden="1" x14ac:dyDescent="0.45">
      <c r="B448"/>
      <c r="C448"/>
      <c r="D448"/>
      <c r="E448"/>
      <c r="F448"/>
      <c r="G448"/>
      <c r="H448"/>
      <c r="I448"/>
      <c r="J448"/>
      <c r="K448"/>
      <c r="L448"/>
      <c r="M448"/>
      <c r="N448" s="442"/>
      <c r="O448" s="443"/>
      <c r="P448" s="443"/>
      <c r="Q448" s="443"/>
      <c r="R448" s="443"/>
      <c r="S448" s="443"/>
      <c r="T448" s="443"/>
      <c r="U448" s="443"/>
      <c r="V448" s="443"/>
      <c r="W448" s="443"/>
      <c r="X448" s="443"/>
      <c r="Y448" s="443"/>
      <c r="Z448" s="443"/>
      <c r="AA448" s="443"/>
      <c r="AB448"/>
      <c r="AC448"/>
    </row>
    <row r="449" spans="2:29" ht="18.5" hidden="1" x14ac:dyDescent="0.45">
      <c r="B449"/>
      <c r="C449"/>
      <c r="D449"/>
      <c r="E449"/>
      <c r="F449"/>
      <c r="G449"/>
      <c r="H449"/>
      <c r="I449"/>
      <c r="J449"/>
      <c r="K449"/>
      <c r="L449"/>
      <c r="M449"/>
      <c r="N449" s="442"/>
      <c r="O449" s="443"/>
      <c r="P449" s="443"/>
      <c r="Q449" s="443"/>
      <c r="R449" s="443"/>
      <c r="S449" s="443"/>
      <c r="T449" s="443"/>
      <c r="U449" s="443"/>
      <c r="V449" s="443"/>
      <c r="W449" s="443"/>
      <c r="X449" s="443"/>
      <c r="Y449" s="443"/>
      <c r="Z449" s="443"/>
      <c r="AA449" s="443"/>
      <c r="AB449"/>
      <c r="AC449"/>
    </row>
    <row r="450" spans="2:29" ht="18.5" hidden="1" x14ac:dyDescent="0.45">
      <c r="B450"/>
      <c r="C450"/>
      <c r="D450"/>
      <c r="E450"/>
      <c r="F450"/>
      <c r="G450"/>
      <c r="H450"/>
      <c r="I450"/>
      <c r="J450"/>
      <c r="K450"/>
      <c r="L450"/>
      <c r="M450"/>
      <c r="N450" s="442"/>
      <c r="O450" s="443"/>
      <c r="P450" s="443"/>
      <c r="Q450" s="443"/>
      <c r="R450" s="443"/>
      <c r="S450" s="443"/>
      <c r="T450" s="443"/>
      <c r="U450" s="443"/>
      <c r="V450" s="443"/>
      <c r="W450" s="443"/>
      <c r="X450" s="443"/>
      <c r="Y450" s="443"/>
      <c r="Z450" s="443"/>
      <c r="AA450" s="443"/>
      <c r="AB450"/>
      <c r="AC450"/>
    </row>
    <row r="451" spans="2:29" ht="18.5" hidden="1" x14ac:dyDescent="0.45">
      <c r="B451"/>
      <c r="C451"/>
      <c r="D451"/>
      <c r="E451"/>
      <c r="F451"/>
      <c r="G451"/>
      <c r="H451"/>
      <c r="I451"/>
      <c r="J451"/>
      <c r="K451"/>
      <c r="L451"/>
      <c r="M451"/>
      <c r="N451" s="442"/>
      <c r="O451" s="443"/>
      <c r="P451" s="443"/>
      <c r="Q451" s="443"/>
      <c r="R451" s="443"/>
      <c r="S451" s="443"/>
      <c r="T451" s="443"/>
      <c r="U451" s="443"/>
      <c r="V451" s="443"/>
      <c r="W451" s="443"/>
      <c r="X451" s="443"/>
      <c r="Y451" s="443"/>
      <c r="Z451" s="443"/>
      <c r="AA451" s="443"/>
      <c r="AB451"/>
      <c r="AC451"/>
    </row>
    <row r="452" spans="2:29" ht="18.5" hidden="1" x14ac:dyDescent="0.45">
      <c r="B452"/>
      <c r="C452"/>
      <c r="D452"/>
      <c r="E452"/>
      <c r="F452"/>
      <c r="G452"/>
      <c r="H452"/>
      <c r="I452"/>
      <c r="J452"/>
      <c r="K452"/>
      <c r="L452"/>
      <c r="M452"/>
      <c r="N452" s="442"/>
      <c r="O452" s="443"/>
      <c r="P452" s="443"/>
      <c r="Q452" s="443"/>
      <c r="R452" s="443"/>
      <c r="S452" s="443"/>
      <c r="T452" s="443"/>
      <c r="U452" s="443"/>
      <c r="V452" s="443"/>
      <c r="W452" s="443"/>
      <c r="X452" s="443"/>
      <c r="Y452" s="443"/>
      <c r="Z452" s="443"/>
      <c r="AA452" s="443"/>
      <c r="AB452"/>
      <c r="AC452"/>
    </row>
    <row r="453" spans="2:29" ht="18.5" hidden="1" x14ac:dyDescent="0.45">
      <c r="B453"/>
      <c r="C453"/>
      <c r="D453"/>
      <c r="E453"/>
      <c r="F453"/>
      <c r="G453"/>
      <c r="H453"/>
      <c r="I453"/>
      <c r="J453"/>
      <c r="K453"/>
      <c r="L453"/>
      <c r="M453"/>
      <c r="N453" s="442"/>
      <c r="O453" s="443"/>
      <c r="P453" s="443"/>
      <c r="Q453" s="443"/>
      <c r="R453" s="443"/>
      <c r="S453" s="443"/>
      <c r="T453" s="443"/>
      <c r="U453" s="443"/>
      <c r="V453" s="443"/>
      <c r="W453" s="443"/>
      <c r="X453" s="443"/>
      <c r="Y453" s="443"/>
      <c r="Z453" s="443"/>
      <c r="AA453" s="443"/>
      <c r="AB453"/>
      <c r="AC453"/>
    </row>
    <row r="454" spans="2:29" ht="18.5" hidden="1" x14ac:dyDescent="0.45">
      <c r="B454"/>
      <c r="C454"/>
      <c r="D454"/>
      <c r="E454"/>
      <c r="F454"/>
      <c r="G454"/>
      <c r="H454"/>
      <c r="I454"/>
      <c r="J454"/>
      <c r="K454"/>
      <c r="L454"/>
      <c r="M454"/>
      <c r="N454" s="442"/>
      <c r="O454" s="443"/>
      <c r="P454" s="443"/>
      <c r="Q454" s="443"/>
      <c r="R454" s="443"/>
      <c r="S454" s="443"/>
      <c r="T454" s="443"/>
      <c r="U454" s="443"/>
      <c r="V454" s="443"/>
      <c r="W454" s="443"/>
      <c r="X454" s="443"/>
      <c r="Y454" s="443"/>
      <c r="Z454" s="443"/>
      <c r="AA454" s="443"/>
      <c r="AB454"/>
      <c r="AC454"/>
    </row>
    <row r="455" spans="2:29" ht="18.5" hidden="1" x14ac:dyDescent="0.45">
      <c r="B455"/>
      <c r="C455"/>
      <c r="D455"/>
      <c r="E455"/>
      <c r="F455"/>
      <c r="G455"/>
      <c r="H455"/>
      <c r="I455"/>
      <c r="J455"/>
      <c r="K455"/>
      <c r="L455"/>
      <c r="M455"/>
      <c r="N455" s="442"/>
      <c r="O455" s="443"/>
      <c r="P455" s="443"/>
      <c r="Q455" s="443"/>
      <c r="R455" s="443"/>
      <c r="S455" s="443"/>
      <c r="T455" s="443"/>
      <c r="U455" s="443"/>
      <c r="V455" s="443"/>
      <c r="W455" s="443"/>
      <c r="X455" s="443"/>
      <c r="Y455" s="443"/>
      <c r="Z455" s="443"/>
      <c r="AA455" s="443"/>
      <c r="AB455"/>
      <c r="AC455"/>
    </row>
    <row r="456" spans="2:29" ht="18.5" hidden="1" x14ac:dyDescent="0.45">
      <c r="B456"/>
      <c r="C456"/>
      <c r="D456"/>
      <c r="E456"/>
      <c r="F456"/>
      <c r="G456"/>
      <c r="H456"/>
      <c r="I456"/>
      <c r="J456"/>
      <c r="K456"/>
      <c r="L456"/>
      <c r="M456"/>
      <c r="N456" s="442"/>
      <c r="O456" s="443"/>
      <c r="P456" s="443"/>
      <c r="Q456" s="443"/>
      <c r="R456" s="443"/>
      <c r="S456" s="443"/>
      <c r="T456" s="443"/>
      <c r="U456" s="443"/>
      <c r="V456" s="443"/>
      <c r="W456" s="443"/>
      <c r="X456" s="443"/>
      <c r="Y456" s="443"/>
      <c r="Z456" s="443"/>
      <c r="AA456" s="443"/>
      <c r="AB456"/>
      <c r="AC456"/>
    </row>
    <row r="457" spans="2:29" ht="18.5" hidden="1" x14ac:dyDescent="0.45">
      <c r="B457"/>
      <c r="C457"/>
      <c r="D457"/>
      <c r="E457"/>
      <c r="F457"/>
      <c r="G457"/>
      <c r="H457"/>
      <c r="I457"/>
      <c r="J457"/>
      <c r="K457"/>
      <c r="L457"/>
      <c r="M457"/>
      <c r="N457" s="442"/>
      <c r="O457" s="443"/>
      <c r="P457" s="443"/>
      <c r="Q457" s="443"/>
      <c r="R457" s="443"/>
      <c r="S457" s="443"/>
      <c r="T457" s="443"/>
      <c r="U457" s="443"/>
      <c r="V457" s="443"/>
      <c r="W457" s="443"/>
      <c r="X457" s="443"/>
      <c r="Y457" s="443"/>
      <c r="Z457" s="443"/>
      <c r="AA457" s="443"/>
      <c r="AB457"/>
      <c r="AC457"/>
    </row>
    <row r="458" spans="2:29" ht="18.5" hidden="1" x14ac:dyDescent="0.45">
      <c r="B458"/>
      <c r="C458"/>
      <c r="D458"/>
      <c r="E458"/>
      <c r="F458"/>
      <c r="G458"/>
      <c r="H458"/>
      <c r="I458"/>
      <c r="J458"/>
      <c r="K458"/>
      <c r="L458"/>
      <c r="M458"/>
      <c r="N458" s="442"/>
      <c r="O458" s="443"/>
      <c r="P458" s="443"/>
      <c r="Q458" s="443"/>
      <c r="R458" s="443"/>
      <c r="S458" s="443"/>
      <c r="T458" s="443"/>
      <c r="U458" s="443"/>
      <c r="V458" s="443"/>
      <c r="W458" s="443"/>
      <c r="X458" s="443"/>
      <c r="Y458" s="443"/>
      <c r="Z458" s="443"/>
      <c r="AA458" s="443"/>
      <c r="AB458"/>
      <c r="AC458"/>
    </row>
    <row r="459" spans="2:29" ht="18.5" hidden="1" x14ac:dyDescent="0.45">
      <c r="B459"/>
      <c r="C459"/>
      <c r="D459"/>
      <c r="E459"/>
      <c r="F459"/>
      <c r="G459"/>
      <c r="H459"/>
      <c r="I459"/>
      <c r="J459"/>
      <c r="K459"/>
      <c r="L459"/>
      <c r="M459"/>
      <c r="N459" s="442"/>
      <c r="O459" s="443"/>
      <c r="P459" s="443"/>
      <c r="Q459" s="443"/>
      <c r="R459" s="443"/>
      <c r="S459" s="443"/>
      <c r="T459" s="443"/>
      <c r="U459" s="443"/>
      <c r="V459" s="443"/>
      <c r="W459" s="443"/>
      <c r="X459" s="443"/>
      <c r="Y459" s="443"/>
      <c r="Z459" s="443"/>
      <c r="AA459" s="443"/>
      <c r="AB459"/>
      <c r="AC459"/>
    </row>
    <row r="460" spans="2:29" ht="18.5" hidden="1" x14ac:dyDescent="0.45">
      <c r="B460"/>
      <c r="C460"/>
      <c r="D460"/>
      <c r="E460"/>
      <c r="F460"/>
      <c r="G460"/>
      <c r="H460"/>
      <c r="I460"/>
      <c r="J460"/>
      <c r="K460"/>
      <c r="L460"/>
      <c r="M460"/>
      <c r="N460" s="442"/>
      <c r="O460" s="443"/>
      <c r="P460" s="443"/>
      <c r="Q460" s="443"/>
      <c r="R460" s="443"/>
      <c r="S460" s="443"/>
      <c r="T460" s="443"/>
      <c r="U460" s="443"/>
      <c r="V460" s="443"/>
      <c r="W460" s="443"/>
      <c r="X460" s="443"/>
      <c r="Y460" s="443"/>
      <c r="Z460" s="443"/>
      <c r="AA460" s="443"/>
      <c r="AB460"/>
      <c r="AC460"/>
    </row>
    <row r="461" spans="2:29" ht="18.5" hidden="1" x14ac:dyDescent="0.45">
      <c r="B461"/>
      <c r="C461"/>
      <c r="D461"/>
      <c r="E461"/>
      <c r="F461"/>
      <c r="G461"/>
      <c r="H461"/>
      <c r="I461"/>
      <c r="J461"/>
      <c r="K461"/>
      <c r="L461"/>
      <c r="M461"/>
      <c r="N461" s="442"/>
      <c r="O461" s="443"/>
      <c r="P461" s="443"/>
      <c r="Q461" s="443"/>
      <c r="R461" s="443"/>
      <c r="S461" s="443"/>
      <c r="T461" s="443"/>
      <c r="U461" s="443"/>
      <c r="V461" s="443"/>
      <c r="W461" s="443"/>
      <c r="X461" s="443"/>
      <c r="Y461" s="443"/>
      <c r="Z461" s="443"/>
      <c r="AA461" s="443"/>
      <c r="AB461"/>
      <c r="AC461"/>
    </row>
    <row r="462" spans="2:29" ht="18.5" hidden="1" x14ac:dyDescent="0.45">
      <c r="B462"/>
      <c r="C462"/>
      <c r="D462"/>
      <c r="E462"/>
      <c r="F462"/>
      <c r="G462"/>
      <c r="H462"/>
      <c r="I462"/>
      <c r="J462"/>
      <c r="K462"/>
      <c r="L462"/>
      <c r="M462"/>
      <c r="N462" s="442"/>
      <c r="O462" s="443"/>
      <c r="P462" s="443"/>
      <c r="Q462" s="443"/>
      <c r="R462" s="443"/>
      <c r="S462" s="443"/>
      <c r="T462" s="443"/>
      <c r="U462" s="443"/>
      <c r="V462" s="443"/>
      <c r="W462" s="443"/>
      <c r="X462" s="443"/>
      <c r="Y462" s="443"/>
      <c r="Z462" s="443"/>
      <c r="AA462" s="443"/>
      <c r="AB462"/>
      <c r="AC462"/>
    </row>
    <row r="463" spans="2:29" ht="18.5" hidden="1" x14ac:dyDescent="0.45">
      <c r="B463"/>
      <c r="C463"/>
      <c r="D463"/>
      <c r="E463"/>
      <c r="F463"/>
      <c r="G463"/>
      <c r="H463"/>
      <c r="I463"/>
      <c r="J463"/>
      <c r="K463"/>
      <c r="L463"/>
      <c r="M463"/>
      <c r="N463" s="442"/>
      <c r="O463" s="443"/>
      <c r="P463" s="443"/>
      <c r="Q463" s="443"/>
      <c r="R463" s="443"/>
      <c r="S463" s="443"/>
      <c r="T463" s="443"/>
      <c r="U463" s="443"/>
      <c r="V463" s="443"/>
      <c r="W463" s="443"/>
      <c r="X463" s="443"/>
      <c r="Y463" s="443"/>
      <c r="Z463" s="443"/>
      <c r="AA463" s="443"/>
      <c r="AB463"/>
      <c r="AC463"/>
    </row>
    <row r="464" spans="2:29" ht="18.5" hidden="1" x14ac:dyDescent="0.45">
      <c r="B464"/>
      <c r="C464"/>
      <c r="D464"/>
      <c r="E464"/>
      <c r="F464"/>
      <c r="G464"/>
      <c r="H464"/>
      <c r="I464"/>
      <c r="J464"/>
      <c r="K464"/>
      <c r="L464"/>
      <c r="M464"/>
      <c r="N464" s="442"/>
      <c r="O464" s="443"/>
      <c r="P464" s="443"/>
      <c r="Q464" s="443"/>
      <c r="R464" s="443"/>
      <c r="S464" s="443"/>
      <c r="T464" s="443"/>
      <c r="U464" s="443"/>
      <c r="V464" s="443"/>
      <c r="W464" s="443"/>
      <c r="X464" s="443"/>
      <c r="Y464" s="443"/>
      <c r="Z464" s="443"/>
      <c r="AA464" s="443"/>
      <c r="AB464"/>
      <c r="AC464"/>
    </row>
    <row r="465" spans="2:29" ht="18.5" hidden="1" x14ac:dyDescent="0.45">
      <c r="B465"/>
      <c r="C465"/>
      <c r="D465"/>
      <c r="E465"/>
      <c r="F465"/>
      <c r="G465"/>
      <c r="H465"/>
      <c r="I465"/>
      <c r="J465"/>
      <c r="K465"/>
      <c r="L465"/>
      <c r="M465"/>
      <c r="N465" s="442"/>
      <c r="O465" s="443"/>
      <c r="P465" s="443"/>
      <c r="Q465" s="443"/>
      <c r="R465" s="443"/>
      <c r="S465" s="443"/>
      <c r="T465" s="443"/>
      <c r="U465" s="443"/>
      <c r="V465" s="443"/>
      <c r="W465" s="443"/>
      <c r="X465" s="443"/>
      <c r="Y465" s="443"/>
      <c r="Z465" s="443"/>
      <c r="AA465" s="443"/>
      <c r="AB465"/>
      <c r="AC465"/>
    </row>
    <row r="466" spans="2:29" ht="18.5" hidden="1" x14ac:dyDescent="0.45">
      <c r="B466"/>
      <c r="C466"/>
      <c r="D466"/>
      <c r="E466"/>
      <c r="F466"/>
      <c r="G466"/>
      <c r="H466"/>
      <c r="I466"/>
      <c r="J466"/>
      <c r="K466"/>
      <c r="L466"/>
      <c r="M466"/>
      <c r="N466" s="442"/>
      <c r="O466" s="443"/>
      <c r="P466" s="443"/>
      <c r="Q466" s="443"/>
      <c r="R466" s="443"/>
      <c r="S466" s="443"/>
      <c r="T466" s="443"/>
      <c r="U466" s="443"/>
      <c r="V466" s="443"/>
      <c r="W466" s="443"/>
      <c r="X466" s="443"/>
      <c r="Y466" s="443"/>
      <c r="Z466" s="443"/>
      <c r="AA466" s="443"/>
      <c r="AB466"/>
      <c r="AC466"/>
    </row>
    <row r="467" spans="2:29" ht="18.5" hidden="1" x14ac:dyDescent="0.45">
      <c r="B467"/>
      <c r="C467"/>
      <c r="D467"/>
      <c r="E467"/>
      <c r="F467"/>
      <c r="G467"/>
      <c r="H467"/>
      <c r="I467"/>
      <c r="J467"/>
      <c r="K467"/>
      <c r="L467"/>
      <c r="M467"/>
      <c r="N467" s="442"/>
      <c r="O467" s="443"/>
      <c r="P467" s="443"/>
      <c r="Q467" s="443"/>
      <c r="R467" s="443"/>
      <c r="S467" s="443"/>
      <c r="T467" s="443"/>
      <c r="U467" s="443"/>
      <c r="V467" s="443"/>
      <c r="W467" s="443"/>
      <c r="X467" s="443"/>
      <c r="Y467" s="443"/>
      <c r="Z467" s="443"/>
      <c r="AA467" s="443"/>
      <c r="AB467"/>
      <c r="AC467"/>
    </row>
    <row r="468" spans="2:29" ht="18.5" hidden="1" x14ac:dyDescent="0.45">
      <c r="B468"/>
      <c r="C468"/>
      <c r="D468"/>
      <c r="E468"/>
      <c r="F468"/>
      <c r="G468"/>
      <c r="H468"/>
      <c r="I468"/>
      <c r="J468"/>
      <c r="K468"/>
      <c r="L468"/>
      <c r="M468"/>
      <c r="N468" s="442"/>
      <c r="O468" s="443"/>
      <c r="P468" s="443"/>
      <c r="Q468" s="443"/>
      <c r="R468" s="443"/>
      <c r="S468" s="443"/>
      <c r="T468" s="443"/>
      <c r="U468" s="443"/>
      <c r="V468" s="443"/>
      <c r="W468" s="443"/>
      <c r="X468" s="443"/>
      <c r="Y468" s="443"/>
      <c r="Z468" s="443"/>
      <c r="AA468" s="443"/>
      <c r="AB468"/>
      <c r="AC468"/>
    </row>
    <row r="469" spans="2:29" ht="18.5" hidden="1" x14ac:dyDescent="0.45">
      <c r="B469"/>
      <c r="C469"/>
      <c r="D469"/>
      <c r="E469"/>
      <c r="F469"/>
      <c r="G469"/>
      <c r="H469"/>
      <c r="I469"/>
      <c r="J469"/>
      <c r="K469"/>
      <c r="L469"/>
      <c r="M469"/>
      <c r="N469" s="442"/>
      <c r="O469" s="443"/>
      <c r="P469" s="443"/>
      <c r="Q469" s="443"/>
      <c r="R469" s="443"/>
      <c r="S469" s="443"/>
      <c r="T469" s="443"/>
      <c r="U469" s="443"/>
      <c r="V469" s="443"/>
      <c r="W469" s="443"/>
      <c r="X469" s="443"/>
      <c r="Y469" s="443"/>
      <c r="Z469" s="443"/>
      <c r="AA469" s="443"/>
      <c r="AB469"/>
      <c r="AC469"/>
    </row>
    <row r="470" spans="2:29" ht="18.5" hidden="1" x14ac:dyDescent="0.45">
      <c r="B470"/>
      <c r="C470"/>
      <c r="D470"/>
      <c r="E470"/>
      <c r="F470"/>
      <c r="G470"/>
      <c r="H470"/>
      <c r="I470"/>
      <c r="J470"/>
      <c r="K470"/>
      <c r="L470"/>
      <c r="M470"/>
      <c r="N470" s="442"/>
      <c r="O470" s="443"/>
      <c r="P470" s="443"/>
      <c r="Q470" s="443"/>
      <c r="R470" s="443"/>
      <c r="S470" s="443"/>
      <c r="T470" s="443"/>
      <c r="U470" s="443"/>
      <c r="V470" s="443"/>
      <c r="W470" s="443"/>
      <c r="X470" s="443"/>
      <c r="Y470" s="443"/>
      <c r="Z470" s="443"/>
      <c r="AA470" s="443"/>
      <c r="AB470"/>
      <c r="AC470"/>
    </row>
    <row r="471" spans="2:29" ht="18.5" hidden="1" x14ac:dyDescent="0.45">
      <c r="B471"/>
      <c r="C471"/>
      <c r="D471"/>
      <c r="E471"/>
      <c r="F471"/>
      <c r="G471"/>
      <c r="H471"/>
      <c r="I471"/>
      <c r="J471"/>
      <c r="K471"/>
      <c r="L471"/>
      <c r="M471"/>
      <c r="N471" s="442"/>
      <c r="O471" s="443"/>
      <c r="P471" s="443"/>
      <c r="Q471" s="443"/>
      <c r="R471" s="443"/>
      <c r="S471" s="443"/>
      <c r="T471" s="443"/>
      <c r="U471" s="443"/>
      <c r="V471" s="443"/>
      <c r="W471" s="443"/>
      <c r="X471" s="443"/>
      <c r="Y471" s="443"/>
      <c r="Z471" s="443"/>
      <c r="AA471" s="443"/>
      <c r="AB471"/>
      <c r="AC471"/>
    </row>
    <row r="472" spans="2:29" ht="18.5" hidden="1" x14ac:dyDescent="0.45">
      <c r="B472"/>
      <c r="C472"/>
      <c r="D472"/>
      <c r="E472"/>
      <c r="F472"/>
      <c r="G472"/>
      <c r="H472"/>
      <c r="I472"/>
      <c r="J472"/>
      <c r="K472"/>
      <c r="L472"/>
      <c r="M472"/>
      <c r="N472" s="442"/>
      <c r="O472" s="443"/>
      <c r="P472" s="443"/>
      <c r="Q472" s="443"/>
      <c r="R472" s="443"/>
      <c r="S472" s="443"/>
      <c r="T472" s="443"/>
      <c r="U472" s="443"/>
      <c r="V472" s="443"/>
      <c r="W472" s="443"/>
      <c r="X472" s="443"/>
      <c r="Y472" s="443"/>
      <c r="Z472" s="443"/>
      <c r="AA472" s="443"/>
      <c r="AB472"/>
      <c r="AC472"/>
    </row>
    <row r="473" spans="2:29" ht="18.5" hidden="1" x14ac:dyDescent="0.45">
      <c r="B473"/>
      <c r="C473"/>
      <c r="D473"/>
      <c r="E473"/>
      <c r="F473"/>
      <c r="G473"/>
      <c r="H473"/>
      <c r="I473"/>
      <c r="J473"/>
      <c r="K473"/>
      <c r="L473"/>
      <c r="M473"/>
      <c r="N473" s="442"/>
      <c r="O473" s="443"/>
      <c r="P473" s="443"/>
      <c r="Q473" s="443"/>
      <c r="R473" s="443"/>
      <c r="S473" s="443"/>
      <c r="T473" s="443"/>
      <c r="U473" s="443"/>
      <c r="V473" s="443"/>
      <c r="W473" s="443"/>
      <c r="X473" s="443"/>
      <c r="Y473" s="443"/>
      <c r="Z473" s="443"/>
      <c r="AA473" s="443"/>
      <c r="AB473"/>
      <c r="AC473"/>
    </row>
    <row r="474" spans="2:29" ht="18.5" hidden="1" x14ac:dyDescent="0.45">
      <c r="B474"/>
      <c r="C474"/>
      <c r="D474"/>
      <c r="E474"/>
      <c r="F474"/>
      <c r="G474"/>
      <c r="H474"/>
      <c r="I474"/>
      <c r="J474"/>
      <c r="K474"/>
      <c r="L474"/>
      <c r="M474"/>
      <c r="N474" s="442"/>
      <c r="O474" s="443"/>
      <c r="P474" s="443"/>
      <c r="Q474" s="443"/>
      <c r="R474" s="443"/>
      <c r="S474" s="443"/>
      <c r="T474" s="443"/>
      <c r="U474" s="443"/>
      <c r="V474" s="443"/>
      <c r="W474" s="443"/>
      <c r="X474" s="443"/>
      <c r="Y474" s="443"/>
      <c r="Z474" s="443"/>
      <c r="AA474" s="443"/>
      <c r="AB474"/>
      <c r="AC474"/>
    </row>
    <row r="475" spans="2:29" ht="18.5" hidden="1" x14ac:dyDescent="0.45">
      <c r="B475"/>
      <c r="C475"/>
      <c r="D475"/>
      <c r="E475"/>
      <c r="F475"/>
      <c r="G475"/>
      <c r="H475"/>
      <c r="I475"/>
      <c r="J475"/>
      <c r="K475"/>
      <c r="L475"/>
      <c r="M475"/>
      <c r="N475" s="442"/>
      <c r="O475" s="443"/>
      <c r="P475" s="443"/>
      <c r="Q475" s="443"/>
      <c r="R475" s="443"/>
      <c r="S475" s="443"/>
      <c r="T475" s="443"/>
      <c r="U475" s="443"/>
      <c r="V475" s="443"/>
      <c r="W475" s="443"/>
      <c r="X475" s="443"/>
      <c r="Y475" s="443"/>
      <c r="Z475" s="443"/>
      <c r="AA475" s="443"/>
      <c r="AB475"/>
      <c r="AC475"/>
    </row>
    <row r="476" spans="2:29" ht="18.5" hidden="1" x14ac:dyDescent="0.45">
      <c r="B476"/>
      <c r="C476"/>
      <c r="D476"/>
      <c r="E476"/>
      <c r="F476"/>
      <c r="G476"/>
      <c r="H476"/>
      <c r="I476"/>
      <c r="J476"/>
      <c r="K476"/>
      <c r="L476"/>
      <c r="M476"/>
      <c r="N476" s="442"/>
      <c r="O476" s="443"/>
      <c r="P476" s="443"/>
      <c r="Q476" s="443"/>
      <c r="R476" s="443"/>
      <c r="S476" s="443"/>
      <c r="T476" s="443"/>
      <c r="U476" s="443"/>
      <c r="V476" s="443"/>
      <c r="W476" s="443"/>
      <c r="X476" s="443"/>
      <c r="Y476" s="443"/>
      <c r="Z476" s="443"/>
      <c r="AA476" s="443"/>
      <c r="AB476"/>
      <c r="AC476"/>
    </row>
    <row r="477" spans="2:29" ht="18.5" hidden="1" x14ac:dyDescent="0.45">
      <c r="B477"/>
      <c r="C477"/>
      <c r="D477"/>
      <c r="E477"/>
      <c r="F477"/>
      <c r="G477"/>
      <c r="H477"/>
      <c r="I477"/>
      <c r="J477"/>
      <c r="K477"/>
      <c r="L477"/>
      <c r="M477"/>
      <c r="N477" s="442"/>
      <c r="O477" s="443"/>
      <c r="P477" s="443"/>
      <c r="Q477" s="443"/>
      <c r="R477" s="443"/>
      <c r="S477" s="443"/>
      <c r="T477" s="443"/>
      <c r="U477" s="443"/>
      <c r="V477" s="443"/>
      <c r="W477" s="443"/>
      <c r="X477" s="443"/>
      <c r="Y477" s="443"/>
      <c r="Z477" s="443"/>
      <c r="AA477" s="443"/>
      <c r="AB477"/>
      <c r="AC477"/>
    </row>
    <row r="478" spans="2:29" ht="18.5" hidden="1" x14ac:dyDescent="0.45">
      <c r="B478"/>
      <c r="C478"/>
      <c r="D478"/>
      <c r="E478"/>
      <c r="F478"/>
      <c r="G478"/>
      <c r="H478"/>
      <c r="I478"/>
      <c r="J478"/>
      <c r="K478"/>
      <c r="L478"/>
      <c r="M478"/>
      <c r="N478" s="442"/>
      <c r="O478" s="443"/>
      <c r="P478" s="443"/>
      <c r="Q478" s="443"/>
      <c r="R478" s="443"/>
      <c r="S478" s="443"/>
      <c r="T478" s="443"/>
      <c r="U478" s="443"/>
      <c r="V478" s="443"/>
      <c r="W478" s="443"/>
      <c r="X478" s="443"/>
      <c r="Y478" s="443"/>
      <c r="Z478" s="443"/>
      <c r="AA478" s="443"/>
      <c r="AB478"/>
      <c r="AC478"/>
    </row>
    <row r="479" spans="2:29" ht="18.5" hidden="1" x14ac:dyDescent="0.45">
      <c r="B479"/>
      <c r="C479"/>
      <c r="D479"/>
      <c r="E479"/>
      <c r="F479"/>
      <c r="G479"/>
      <c r="H479"/>
      <c r="I479"/>
      <c r="J479"/>
      <c r="K479"/>
      <c r="L479"/>
      <c r="M479"/>
      <c r="N479" s="442"/>
      <c r="O479" s="443"/>
      <c r="P479" s="443"/>
      <c r="Q479" s="443"/>
      <c r="R479" s="443"/>
      <c r="S479" s="443"/>
      <c r="T479" s="443"/>
      <c r="U479" s="443"/>
      <c r="V479" s="443"/>
      <c r="W479" s="443"/>
      <c r="X479" s="443"/>
      <c r="Y479" s="443"/>
      <c r="Z479" s="443"/>
      <c r="AA479" s="443"/>
      <c r="AB479"/>
      <c r="AC479"/>
    </row>
    <row r="480" spans="2:29" ht="18.5" hidden="1" x14ac:dyDescent="0.45">
      <c r="B480"/>
      <c r="C480"/>
      <c r="D480"/>
      <c r="E480"/>
      <c r="F480"/>
      <c r="G480"/>
      <c r="H480"/>
      <c r="I480"/>
      <c r="J480"/>
      <c r="K480"/>
      <c r="L480"/>
      <c r="M480"/>
      <c r="N480" s="442"/>
      <c r="O480" s="443"/>
      <c r="P480" s="443"/>
      <c r="Q480" s="443"/>
      <c r="R480" s="443"/>
      <c r="S480" s="443"/>
      <c r="T480" s="443"/>
      <c r="U480" s="443"/>
      <c r="V480" s="443"/>
      <c r="W480" s="443"/>
      <c r="X480" s="443"/>
      <c r="Y480" s="443"/>
      <c r="Z480" s="443"/>
      <c r="AA480" s="443"/>
      <c r="AB480"/>
      <c r="AC480"/>
    </row>
    <row r="481" spans="2:29" ht="18.5" hidden="1" x14ac:dyDescent="0.45">
      <c r="B481"/>
      <c r="C481"/>
      <c r="D481"/>
      <c r="E481"/>
      <c r="F481"/>
      <c r="G481"/>
      <c r="H481"/>
      <c r="I481"/>
      <c r="J481"/>
      <c r="K481"/>
      <c r="L481"/>
      <c r="M481"/>
      <c r="N481" s="442"/>
      <c r="O481" s="443"/>
      <c r="P481" s="443"/>
      <c r="Q481" s="443"/>
      <c r="R481" s="443"/>
      <c r="S481" s="443"/>
      <c r="T481" s="443"/>
      <c r="U481" s="443"/>
      <c r="V481" s="443"/>
      <c r="W481" s="443"/>
      <c r="X481" s="443"/>
      <c r="Y481" s="443"/>
      <c r="Z481" s="443"/>
      <c r="AA481" s="443"/>
      <c r="AB481"/>
      <c r="AC481"/>
    </row>
    <row r="482" spans="2:29" ht="18.5" hidden="1" x14ac:dyDescent="0.45">
      <c r="B482"/>
      <c r="C482"/>
      <c r="D482"/>
      <c r="E482"/>
      <c r="F482"/>
      <c r="G482"/>
      <c r="H482"/>
      <c r="I482"/>
      <c r="J482"/>
      <c r="K482"/>
      <c r="L482"/>
      <c r="M482"/>
      <c r="N482" s="442"/>
      <c r="O482" s="443"/>
      <c r="P482" s="443"/>
      <c r="Q482" s="443"/>
      <c r="R482" s="443"/>
      <c r="S482" s="443"/>
      <c r="T482" s="443"/>
      <c r="U482" s="443"/>
      <c r="V482" s="443"/>
      <c r="W482" s="443"/>
      <c r="X482" s="443"/>
      <c r="Y482" s="443"/>
      <c r="Z482" s="443"/>
      <c r="AA482" s="443"/>
      <c r="AB482"/>
      <c r="AC482"/>
    </row>
    <row r="483" spans="2:29" ht="18.5" hidden="1" x14ac:dyDescent="0.45">
      <c r="B483"/>
      <c r="C483"/>
      <c r="D483"/>
      <c r="E483"/>
      <c r="F483"/>
      <c r="G483"/>
      <c r="H483"/>
      <c r="I483"/>
      <c r="J483"/>
      <c r="K483"/>
      <c r="L483"/>
      <c r="M483"/>
      <c r="N483" s="442"/>
      <c r="O483" s="443"/>
      <c r="P483" s="443"/>
      <c r="Q483" s="443"/>
      <c r="R483" s="443"/>
      <c r="S483" s="443"/>
      <c r="T483" s="443"/>
      <c r="U483" s="443"/>
      <c r="V483" s="443"/>
      <c r="W483" s="443"/>
      <c r="X483" s="443"/>
      <c r="Y483" s="443"/>
      <c r="Z483" s="443"/>
      <c r="AA483" s="443"/>
      <c r="AB483"/>
      <c r="AC483"/>
    </row>
    <row r="484" spans="2:29" ht="18.5" hidden="1" x14ac:dyDescent="0.45">
      <c r="B484"/>
      <c r="C484"/>
      <c r="D484"/>
      <c r="E484"/>
      <c r="F484"/>
      <c r="G484"/>
      <c r="H484"/>
      <c r="I484"/>
      <c r="J484"/>
      <c r="K484"/>
      <c r="L484"/>
      <c r="M484"/>
      <c r="N484" s="442"/>
      <c r="O484" s="443"/>
      <c r="P484" s="443"/>
      <c r="Q484" s="443"/>
      <c r="R484" s="443"/>
      <c r="S484" s="443"/>
      <c r="T484" s="443"/>
      <c r="U484" s="443"/>
      <c r="V484" s="443"/>
      <c r="W484" s="443"/>
      <c r="X484" s="443"/>
      <c r="Y484" s="443"/>
      <c r="Z484" s="443"/>
      <c r="AA484" s="443"/>
      <c r="AB484"/>
      <c r="AC484"/>
    </row>
    <row r="485" spans="2:29" ht="18.5" hidden="1" x14ac:dyDescent="0.45">
      <c r="B485"/>
      <c r="C485"/>
      <c r="D485"/>
      <c r="E485"/>
      <c r="F485"/>
      <c r="G485"/>
      <c r="H485"/>
      <c r="I485"/>
      <c r="J485"/>
      <c r="K485"/>
      <c r="L485"/>
      <c r="M485"/>
      <c r="N485" s="442"/>
      <c r="O485" s="443"/>
      <c r="P485" s="443"/>
      <c r="Q485" s="443"/>
      <c r="R485" s="443"/>
      <c r="S485" s="443"/>
      <c r="T485" s="443"/>
      <c r="U485" s="443"/>
      <c r="V485" s="443"/>
      <c r="W485" s="443"/>
      <c r="X485" s="443"/>
      <c r="Y485" s="443"/>
      <c r="Z485" s="443"/>
      <c r="AA485" s="443"/>
      <c r="AB485"/>
      <c r="AC485"/>
    </row>
    <row r="486" spans="2:29" ht="18.5" hidden="1" x14ac:dyDescent="0.45">
      <c r="B486"/>
      <c r="C486"/>
      <c r="D486"/>
      <c r="E486"/>
      <c r="F486"/>
      <c r="G486"/>
      <c r="H486"/>
      <c r="I486"/>
      <c r="J486"/>
      <c r="K486"/>
      <c r="L486"/>
      <c r="M486"/>
      <c r="N486" s="442"/>
      <c r="O486" s="443"/>
      <c r="P486" s="443"/>
      <c r="Q486" s="443"/>
      <c r="R486" s="443"/>
      <c r="S486" s="443"/>
      <c r="T486" s="443"/>
      <c r="U486" s="443"/>
      <c r="V486" s="443"/>
      <c r="W486" s="443"/>
      <c r="X486" s="443"/>
      <c r="Y486" s="443"/>
      <c r="Z486" s="443"/>
      <c r="AA486" s="443"/>
      <c r="AB486"/>
      <c r="AC486"/>
    </row>
    <row r="487" spans="2:29" ht="18.5" hidden="1" x14ac:dyDescent="0.45">
      <c r="B487"/>
      <c r="C487"/>
      <c r="D487"/>
      <c r="E487"/>
      <c r="F487"/>
      <c r="G487"/>
      <c r="H487"/>
      <c r="I487"/>
      <c r="J487"/>
      <c r="K487"/>
      <c r="L487"/>
      <c r="M487"/>
      <c r="N487" s="442"/>
      <c r="O487" s="443"/>
      <c r="P487" s="443"/>
      <c r="Q487" s="443"/>
      <c r="R487" s="443"/>
      <c r="S487" s="443"/>
      <c r="T487" s="443"/>
      <c r="U487" s="443"/>
      <c r="V487" s="443"/>
      <c r="W487" s="443"/>
      <c r="X487" s="443"/>
      <c r="Y487" s="443"/>
      <c r="Z487" s="443"/>
      <c r="AA487" s="443"/>
      <c r="AB487"/>
      <c r="AC487"/>
    </row>
    <row r="488" spans="2:29" ht="18.5" hidden="1" x14ac:dyDescent="0.45">
      <c r="B488"/>
      <c r="C488"/>
      <c r="D488"/>
      <c r="E488"/>
      <c r="F488"/>
      <c r="G488"/>
      <c r="H488"/>
      <c r="I488"/>
      <c r="J488"/>
      <c r="K488"/>
      <c r="L488"/>
      <c r="M488"/>
      <c r="N488" s="442"/>
      <c r="O488" s="443"/>
      <c r="P488" s="443"/>
      <c r="Q488" s="443"/>
      <c r="R488" s="443"/>
      <c r="S488" s="443"/>
      <c r="T488" s="443"/>
      <c r="U488" s="443"/>
      <c r="V488" s="443"/>
      <c r="W488" s="443"/>
      <c r="X488" s="443"/>
      <c r="Y488" s="443"/>
      <c r="Z488" s="443"/>
      <c r="AA488" s="443"/>
      <c r="AB488"/>
      <c r="AC488"/>
    </row>
    <row r="489" spans="2:29" ht="18.5" hidden="1" x14ac:dyDescent="0.45">
      <c r="B489"/>
      <c r="C489"/>
      <c r="D489"/>
      <c r="E489"/>
      <c r="F489"/>
      <c r="G489"/>
      <c r="H489"/>
      <c r="I489"/>
      <c r="J489"/>
      <c r="K489"/>
      <c r="L489"/>
      <c r="M489"/>
      <c r="N489" s="442"/>
      <c r="O489" s="443"/>
      <c r="P489" s="443"/>
      <c r="Q489" s="443"/>
      <c r="R489" s="443"/>
      <c r="S489" s="443"/>
      <c r="T489" s="443"/>
      <c r="U489" s="443"/>
      <c r="V489" s="443"/>
      <c r="W489" s="443"/>
      <c r="X489" s="443"/>
      <c r="Y489" s="443"/>
      <c r="Z489" s="443"/>
      <c r="AA489" s="443"/>
      <c r="AB489"/>
      <c r="AC489"/>
    </row>
    <row r="490" spans="2:29" ht="18.5" hidden="1" x14ac:dyDescent="0.45">
      <c r="B490"/>
      <c r="C490"/>
      <c r="D490"/>
      <c r="E490"/>
      <c r="F490"/>
      <c r="G490"/>
      <c r="H490"/>
      <c r="I490"/>
      <c r="J490"/>
      <c r="K490"/>
      <c r="L490"/>
      <c r="M490"/>
      <c r="N490" s="442"/>
      <c r="O490" s="443"/>
      <c r="P490" s="443"/>
      <c r="Q490" s="443"/>
      <c r="R490" s="443"/>
      <c r="S490" s="443"/>
      <c r="T490" s="443"/>
      <c r="U490" s="443"/>
      <c r="V490" s="443"/>
      <c r="W490" s="443"/>
      <c r="X490" s="443"/>
      <c r="Y490" s="443"/>
      <c r="Z490" s="443"/>
      <c r="AA490" s="443"/>
      <c r="AB490"/>
      <c r="AC490"/>
    </row>
    <row r="491" spans="2:29" ht="18.5" hidden="1" x14ac:dyDescent="0.45">
      <c r="B491"/>
      <c r="C491"/>
      <c r="D491"/>
      <c r="E491"/>
      <c r="F491"/>
      <c r="G491"/>
      <c r="H491"/>
      <c r="I491"/>
      <c r="J491"/>
      <c r="K491"/>
      <c r="L491"/>
      <c r="M491"/>
      <c r="N491" s="442"/>
      <c r="O491" s="443"/>
      <c r="P491" s="443"/>
      <c r="Q491" s="443"/>
      <c r="R491" s="443"/>
      <c r="S491" s="443"/>
      <c r="T491" s="443"/>
      <c r="U491" s="443"/>
      <c r="V491" s="443"/>
      <c r="W491" s="443"/>
      <c r="X491" s="443"/>
      <c r="Y491" s="443"/>
      <c r="Z491" s="443"/>
      <c r="AA491" s="443"/>
      <c r="AB491"/>
      <c r="AC491"/>
    </row>
    <row r="492" spans="2:29" ht="18.5" hidden="1" x14ac:dyDescent="0.45">
      <c r="B492"/>
      <c r="C492"/>
      <c r="D492"/>
      <c r="E492"/>
      <c r="F492"/>
      <c r="G492"/>
      <c r="H492"/>
      <c r="I492"/>
      <c r="J492"/>
      <c r="K492"/>
      <c r="L492"/>
      <c r="M492"/>
      <c r="N492" s="442"/>
      <c r="O492" s="443"/>
      <c r="P492" s="443"/>
      <c r="Q492" s="443"/>
      <c r="R492" s="443"/>
      <c r="S492" s="443"/>
      <c r="T492" s="443"/>
      <c r="U492" s="443"/>
      <c r="V492" s="443"/>
      <c r="W492" s="443"/>
      <c r="X492" s="443"/>
      <c r="Y492" s="443"/>
      <c r="Z492" s="443"/>
      <c r="AA492" s="443"/>
      <c r="AB492"/>
      <c r="AC492"/>
    </row>
    <row r="493" spans="2:29" ht="18.5" hidden="1" x14ac:dyDescent="0.45">
      <c r="B493"/>
      <c r="C493"/>
      <c r="D493"/>
      <c r="E493"/>
      <c r="F493"/>
      <c r="G493"/>
      <c r="H493"/>
      <c r="I493"/>
      <c r="J493"/>
      <c r="K493"/>
      <c r="L493"/>
      <c r="M493"/>
      <c r="N493" s="442"/>
      <c r="O493" s="443"/>
      <c r="P493" s="443"/>
      <c r="Q493" s="443"/>
      <c r="R493" s="443"/>
      <c r="S493" s="443"/>
      <c r="T493" s="443"/>
      <c r="U493" s="443"/>
      <c r="V493" s="443"/>
      <c r="W493" s="443"/>
      <c r="X493" s="443"/>
      <c r="Y493" s="443"/>
      <c r="Z493" s="443"/>
      <c r="AA493" s="443"/>
      <c r="AB493"/>
      <c r="AC493"/>
    </row>
    <row r="494" spans="2:29" ht="18.5" hidden="1" x14ac:dyDescent="0.45">
      <c r="B494"/>
      <c r="C494"/>
      <c r="D494"/>
      <c r="E494"/>
      <c r="F494"/>
      <c r="G494"/>
      <c r="H494"/>
      <c r="I494"/>
      <c r="J494"/>
      <c r="K494"/>
      <c r="L494"/>
      <c r="M494"/>
      <c r="N494" s="442"/>
      <c r="O494" s="443"/>
      <c r="P494" s="443"/>
      <c r="Q494" s="443"/>
      <c r="R494" s="443"/>
      <c r="S494" s="443"/>
      <c r="T494" s="443"/>
      <c r="U494" s="443"/>
      <c r="V494" s="443"/>
      <c r="W494" s="443"/>
      <c r="X494" s="443"/>
      <c r="Y494" s="443"/>
      <c r="Z494" s="443"/>
      <c r="AA494" s="443"/>
      <c r="AB494"/>
      <c r="AC494"/>
    </row>
    <row r="495" spans="2:29" ht="18.5" hidden="1" x14ac:dyDescent="0.45">
      <c r="B495"/>
      <c r="C495"/>
      <c r="D495"/>
      <c r="E495"/>
      <c r="F495"/>
      <c r="G495"/>
      <c r="H495"/>
      <c r="I495"/>
      <c r="J495"/>
      <c r="K495"/>
      <c r="L495"/>
      <c r="M495"/>
      <c r="N495" s="442"/>
      <c r="O495" s="443"/>
      <c r="P495" s="443"/>
      <c r="Q495" s="443"/>
      <c r="R495" s="443"/>
      <c r="S495" s="443"/>
      <c r="T495" s="443"/>
      <c r="U495" s="443"/>
      <c r="V495" s="443"/>
      <c r="W495" s="443"/>
      <c r="X495" s="443"/>
      <c r="Y495" s="443"/>
      <c r="Z495" s="443"/>
      <c r="AA495" s="443"/>
      <c r="AB495"/>
      <c r="AC495"/>
    </row>
    <row r="496" spans="2:29" ht="18.5" hidden="1" x14ac:dyDescent="0.45">
      <c r="B496"/>
      <c r="C496"/>
      <c r="D496"/>
      <c r="E496"/>
      <c r="F496"/>
      <c r="G496"/>
      <c r="H496"/>
      <c r="I496"/>
      <c r="J496"/>
      <c r="K496"/>
      <c r="L496"/>
      <c r="M496"/>
      <c r="N496" s="442"/>
      <c r="O496" s="443"/>
      <c r="P496" s="443"/>
      <c r="Q496" s="443"/>
      <c r="R496" s="443"/>
      <c r="S496" s="443"/>
      <c r="T496" s="443"/>
      <c r="U496" s="443"/>
      <c r="V496" s="443"/>
      <c r="W496" s="443"/>
      <c r="X496" s="443"/>
      <c r="Y496" s="443"/>
      <c r="Z496" s="443"/>
      <c r="AA496" s="443"/>
      <c r="AB496"/>
      <c r="AC496"/>
    </row>
    <row r="497" spans="2:29" ht="18.5" hidden="1" x14ac:dyDescent="0.45">
      <c r="B497"/>
      <c r="C497"/>
      <c r="D497"/>
      <c r="E497"/>
      <c r="F497"/>
      <c r="G497"/>
      <c r="H497"/>
      <c r="I497"/>
      <c r="J497"/>
      <c r="K497"/>
      <c r="L497"/>
      <c r="M497"/>
      <c r="N497" s="442"/>
      <c r="O497" s="443"/>
      <c r="P497" s="443"/>
      <c r="Q497" s="443"/>
      <c r="R497" s="443"/>
      <c r="S497" s="443"/>
      <c r="T497" s="443"/>
      <c r="U497" s="443"/>
      <c r="V497" s="443"/>
      <c r="W497" s="443"/>
      <c r="X497" s="443"/>
      <c r="Y497" s="443"/>
      <c r="Z497" s="443"/>
      <c r="AA497" s="443"/>
      <c r="AB497"/>
      <c r="AC497"/>
    </row>
    <row r="498" spans="2:29" ht="18.5" hidden="1" x14ac:dyDescent="0.45">
      <c r="B498"/>
      <c r="C498"/>
      <c r="D498"/>
      <c r="E498"/>
      <c r="F498"/>
      <c r="G498"/>
      <c r="H498"/>
      <c r="I498"/>
      <c r="J498"/>
      <c r="K498"/>
      <c r="L498"/>
      <c r="M498"/>
      <c r="N498" s="442"/>
      <c r="O498" s="443"/>
      <c r="P498" s="443"/>
      <c r="Q498" s="443"/>
      <c r="R498" s="443"/>
      <c r="S498" s="443"/>
      <c r="T498" s="443"/>
      <c r="U498" s="443"/>
      <c r="V498" s="443"/>
      <c r="W498" s="443"/>
      <c r="X498" s="443"/>
      <c r="Y498" s="443"/>
      <c r="Z498" s="443"/>
      <c r="AA498" s="443"/>
      <c r="AB498"/>
      <c r="AC498"/>
    </row>
    <row r="499" spans="2:29" ht="18.5" hidden="1" x14ac:dyDescent="0.45">
      <c r="B499"/>
      <c r="C499"/>
      <c r="D499"/>
      <c r="E499"/>
      <c r="F499"/>
      <c r="G499"/>
      <c r="H499"/>
      <c r="I499"/>
      <c r="J499"/>
      <c r="K499"/>
      <c r="L499"/>
      <c r="M499"/>
      <c r="N499" s="442"/>
      <c r="O499" s="443"/>
      <c r="P499" s="443"/>
      <c r="Q499" s="443"/>
      <c r="R499" s="443"/>
      <c r="S499" s="443"/>
      <c r="T499" s="443"/>
      <c r="U499" s="443"/>
      <c r="V499" s="443"/>
      <c r="W499" s="443"/>
      <c r="X499" s="443"/>
      <c r="Y499" s="443"/>
      <c r="Z499" s="443"/>
      <c r="AA499" s="443"/>
      <c r="AB499"/>
      <c r="AC499"/>
    </row>
    <row r="500" spans="2:29" ht="18.5" hidden="1" x14ac:dyDescent="0.45">
      <c r="B500"/>
      <c r="C500"/>
      <c r="D500"/>
      <c r="E500"/>
      <c r="F500"/>
      <c r="G500"/>
      <c r="H500"/>
      <c r="I500"/>
      <c r="J500"/>
      <c r="K500"/>
      <c r="L500"/>
      <c r="M500"/>
      <c r="N500" s="442"/>
      <c r="O500" s="443"/>
      <c r="P500" s="443"/>
      <c r="Q500" s="443"/>
      <c r="R500" s="443"/>
      <c r="S500" s="443"/>
      <c r="T500" s="443"/>
      <c r="U500" s="443"/>
      <c r="V500" s="443"/>
      <c r="W500" s="443"/>
      <c r="X500" s="443"/>
      <c r="Y500" s="443"/>
      <c r="Z500" s="443"/>
      <c r="AA500" s="443"/>
      <c r="AB500"/>
      <c r="AC500"/>
    </row>
    <row r="501" spans="2:29" ht="18.5" hidden="1" x14ac:dyDescent="0.45">
      <c r="B501"/>
      <c r="C501"/>
      <c r="D501"/>
      <c r="E501"/>
      <c r="F501"/>
      <c r="G501"/>
      <c r="H501"/>
      <c r="I501"/>
      <c r="J501"/>
      <c r="K501"/>
      <c r="L501"/>
      <c r="M501"/>
      <c r="N501" s="442"/>
      <c r="O501" s="443"/>
      <c r="P501" s="443"/>
      <c r="Q501" s="443"/>
      <c r="R501" s="443"/>
      <c r="S501" s="443"/>
      <c r="T501" s="443"/>
      <c r="U501" s="443"/>
      <c r="V501" s="443"/>
      <c r="W501" s="443"/>
      <c r="X501" s="443"/>
      <c r="Y501" s="443"/>
      <c r="Z501" s="443"/>
      <c r="AA501" s="443"/>
      <c r="AB501"/>
      <c r="AC501"/>
    </row>
    <row r="502" spans="2:29" ht="18.5" hidden="1" x14ac:dyDescent="0.45">
      <c r="B502"/>
      <c r="C502"/>
      <c r="D502"/>
      <c r="E502"/>
      <c r="F502"/>
      <c r="G502"/>
      <c r="H502"/>
      <c r="I502"/>
      <c r="J502"/>
      <c r="K502"/>
      <c r="L502"/>
      <c r="M502"/>
      <c r="N502" s="442"/>
      <c r="O502" s="443"/>
      <c r="P502" s="443"/>
      <c r="Q502" s="443"/>
      <c r="R502" s="443"/>
      <c r="S502" s="443"/>
      <c r="T502" s="443"/>
      <c r="U502" s="443"/>
      <c r="V502" s="443"/>
      <c r="W502" s="443"/>
      <c r="X502" s="443"/>
      <c r="Y502" s="443"/>
      <c r="Z502" s="443"/>
      <c r="AA502" s="443"/>
      <c r="AB502"/>
      <c r="AC502"/>
    </row>
    <row r="503" spans="2:29" ht="18.5" hidden="1" x14ac:dyDescent="0.45">
      <c r="B503"/>
      <c r="C503"/>
      <c r="D503"/>
      <c r="E503"/>
      <c r="F503"/>
      <c r="G503"/>
      <c r="H503"/>
      <c r="I503"/>
      <c r="J503"/>
      <c r="K503"/>
      <c r="L503"/>
      <c r="M503"/>
      <c r="N503" s="442"/>
      <c r="O503" s="443"/>
      <c r="P503" s="443"/>
      <c r="Q503" s="443"/>
      <c r="R503" s="443"/>
      <c r="S503" s="443"/>
      <c r="T503" s="443"/>
      <c r="U503" s="443"/>
      <c r="V503" s="443"/>
      <c r="W503" s="443"/>
      <c r="X503" s="443"/>
      <c r="Y503" s="443"/>
      <c r="Z503" s="443"/>
      <c r="AA503" s="443"/>
      <c r="AB503"/>
      <c r="AC503"/>
    </row>
    <row r="504" spans="2:29" ht="18.5" hidden="1" x14ac:dyDescent="0.45">
      <c r="B504"/>
      <c r="C504"/>
      <c r="D504"/>
      <c r="E504"/>
      <c r="F504"/>
      <c r="G504"/>
      <c r="H504"/>
      <c r="I504"/>
      <c r="J504"/>
      <c r="K504"/>
      <c r="L504"/>
      <c r="M504"/>
      <c r="N504" s="442"/>
      <c r="O504" s="443"/>
      <c r="P504" s="443"/>
      <c r="Q504" s="443"/>
      <c r="R504" s="443"/>
      <c r="S504" s="443"/>
      <c r="T504" s="443"/>
      <c r="U504" s="443"/>
      <c r="V504" s="443"/>
      <c r="W504" s="443"/>
      <c r="X504" s="443"/>
      <c r="Y504" s="443"/>
      <c r="Z504" s="443"/>
      <c r="AA504" s="443"/>
      <c r="AB504"/>
      <c r="AC504"/>
    </row>
    <row r="505" spans="2:29" ht="18.5" hidden="1" x14ac:dyDescent="0.45">
      <c r="B505"/>
      <c r="C505"/>
      <c r="D505"/>
      <c r="E505"/>
      <c r="F505"/>
      <c r="G505"/>
      <c r="H505"/>
      <c r="I505"/>
      <c r="J505"/>
      <c r="K505"/>
      <c r="L505"/>
      <c r="M505"/>
      <c r="N505" s="442"/>
      <c r="O505" s="443"/>
      <c r="P505" s="443"/>
      <c r="Q505" s="443"/>
      <c r="R505" s="443"/>
      <c r="S505" s="443"/>
      <c r="T505" s="443"/>
      <c r="U505" s="443"/>
      <c r="V505" s="443"/>
      <c r="W505" s="443"/>
      <c r="X505" s="443"/>
      <c r="Y505" s="443"/>
      <c r="Z505" s="443"/>
      <c r="AA505" s="443"/>
      <c r="AB505"/>
      <c r="AC505"/>
    </row>
    <row r="506" spans="2:29" ht="18.5" hidden="1" x14ac:dyDescent="0.45">
      <c r="B506"/>
      <c r="C506"/>
      <c r="D506"/>
      <c r="E506"/>
      <c r="F506"/>
      <c r="G506"/>
      <c r="H506"/>
      <c r="I506"/>
      <c r="J506"/>
      <c r="K506"/>
      <c r="L506"/>
      <c r="M506"/>
      <c r="N506" s="442"/>
      <c r="O506" s="443"/>
      <c r="P506" s="443"/>
      <c r="Q506" s="443"/>
      <c r="R506" s="443"/>
      <c r="S506" s="443"/>
      <c r="T506" s="443"/>
      <c r="U506" s="443"/>
      <c r="V506" s="443"/>
      <c r="W506" s="443"/>
      <c r="X506" s="443"/>
      <c r="Y506" s="443"/>
      <c r="Z506" s="443"/>
      <c r="AA506" s="443"/>
      <c r="AB506"/>
      <c r="AC506"/>
    </row>
    <row r="507" spans="2:29" ht="18.5" hidden="1" x14ac:dyDescent="0.45">
      <c r="B507"/>
      <c r="C507"/>
      <c r="D507"/>
      <c r="E507"/>
      <c r="F507"/>
      <c r="G507"/>
      <c r="H507"/>
      <c r="I507"/>
      <c r="J507"/>
      <c r="K507"/>
      <c r="L507"/>
      <c r="M507"/>
      <c r="N507" s="442"/>
      <c r="O507" s="443"/>
      <c r="P507" s="443"/>
      <c r="Q507" s="443"/>
      <c r="R507" s="443"/>
      <c r="S507" s="443"/>
      <c r="T507" s="443"/>
      <c r="U507" s="443"/>
      <c r="V507" s="443"/>
      <c r="W507" s="443"/>
      <c r="X507" s="443"/>
      <c r="Y507" s="443"/>
      <c r="Z507" s="443"/>
      <c r="AA507" s="443"/>
      <c r="AB507"/>
      <c r="AC507"/>
    </row>
    <row r="508" spans="2:29" ht="18.5" hidden="1" x14ac:dyDescent="0.45">
      <c r="B508"/>
      <c r="C508"/>
      <c r="D508"/>
      <c r="E508"/>
      <c r="F508"/>
      <c r="G508"/>
      <c r="H508"/>
      <c r="I508"/>
      <c r="J508"/>
      <c r="K508"/>
      <c r="L508"/>
      <c r="M508"/>
      <c r="N508" s="442"/>
      <c r="O508" s="443"/>
      <c r="P508" s="443"/>
      <c r="Q508" s="443"/>
      <c r="R508" s="443"/>
      <c r="S508" s="443"/>
      <c r="T508" s="443"/>
      <c r="U508" s="443"/>
      <c r="V508" s="443"/>
      <c r="W508" s="443"/>
      <c r="X508" s="443"/>
      <c r="Y508" s="443"/>
      <c r="Z508" s="443"/>
      <c r="AA508" s="443"/>
      <c r="AB508"/>
      <c r="AC508"/>
    </row>
    <row r="509" spans="2:29" ht="18.5" hidden="1" x14ac:dyDescent="0.45">
      <c r="B509"/>
      <c r="C509"/>
      <c r="D509"/>
      <c r="E509"/>
      <c r="F509"/>
      <c r="G509"/>
      <c r="H509"/>
      <c r="I509"/>
      <c r="J509"/>
      <c r="K509"/>
      <c r="L509"/>
      <c r="M509"/>
      <c r="N509" s="442"/>
      <c r="O509" s="443"/>
      <c r="P509" s="443"/>
      <c r="Q509" s="443"/>
      <c r="R509" s="443"/>
      <c r="S509" s="443"/>
      <c r="T509" s="443"/>
      <c r="U509" s="443"/>
      <c r="V509" s="443"/>
      <c r="W509" s="443"/>
      <c r="X509" s="443"/>
      <c r="Y509" s="443"/>
      <c r="Z509" s="443"/>
      <c r="AA509" s="443"/>
      <c r="AB509"/>
      <c r="AC509"/>
    </row>
    <row r="510" spans="2:29" ht="18.5" hidden="1" x14ac:dyDescent="0.45">
      <c r="B510"/>
      <c r="C510"/>
      <c r="D510"/>
      <c r="E510"/>
      <c r="F510"/>
      <c r="G510"/>
      <c r="H510"/>
      <c r="I510"/>
      <c r="J510"/>
      <c r="K510"/>
      <c r="L510"/>
      <c r="M510"/>
      <c r="N510" s="442"/>
      <c r="O510" s="443"/>
      <c r="P510" s="443"/>
      <c r="Q510" s="443"/>
      <c r="R510" s="443"/>
      <c r="S510" s="443"/>
      <c r="T510" s="443"/>
      <c r="U510" s="443"/>
      <c r="V510" s="443"/>
      <c r="W510" s="443"/>
      <c r="X510" s="443"/>
      <c r="Y510" s="443"/>
      <c r="Z510" s="443"/>
      <c r="AA510" s="443"/>
      <c r="AB510"/>
      <c r="AC510"/>
    </row>
    <row r="511" spans="2:29" ht="18.5" hidden="1" x14ac:dyDescent="0.45">
      <c r="B511"/>
      <c r="C511"/>
      <c r="D511"/>
      <c r="E511"/>
      <c r="F511"/>
      <c r="G511"/>
      <c r="H511"/>
      <c r="I511"/>
      <c r="J511"/>
      <c r="K511"/>
      <c r="L511"/>
      <c r="M511"/>
      <c r="N511" s="442"/>
      <c r="O511" s="443"/>
      <c r="P511" s="443"/>
      <c r="Q511" s="443"/>
      <c r="R511" s="443"/>
      <c r="S511" s="443"/>
      <c r="T511" s="443"/>
      <c r="U511" s="443"/>
      <c r="V511" s="443"/>
      <c r="W511" s="443"/>
      <c r="X511" s="443"/>
      <c r="Y511" s="443"/>
      <c r="Z511" s="443"/>
      <c r="AA511" s="443"/>
      <c r="AB511"/>
      <c r="AC511"/>
    </row>
    <row r="512" spans="2:29" ht="18.5" hidden="1" x14ac:dyDescent="0.45">
      <c r="B512"/>
      <c r="C512"/>
      <c r="D512"/>
      <c r="E512"/>
      <c r="F512"/>
      <c r="G512"/>
      <c r="H512"/>
      <c r="I512"/>
      <c r="J512"/>
      <c r="K512"/>
      <c r="L512"/>
      <c r="M512"/>
      <c r="N512" s="442"/>
      <c r="O512" s="443"/>
      <c r="P512" s="443"/>
      <c r="Q512" s="443"/>
      <c r="R512" s="443"/>
      <c r="S512" s="443"/>
      <c r="T512" s="443"/>
      <c r="U512" s="443"/>
      <c r="V512" s="443"/>
      <c r="W512" s="443"/>
      <c r="X512" s="443"/>
      <c r="Y512" s="443"/>
      <c r="Z512" s="443"/>
      <c r="AA512" s="443"/>
      <c r="AB512"/>
      <c r="AC512"/>
    </row>
    <row r="513" spans="2:29" ht="18.5" hidden="1" x14ac:dyDescent="0.45">
      <c r="B513"/>
      <c r="C513"/>
      <c r="D513"/>
      <c r="E513"/>
      <c r="F513"/>
      <c r="G513"/>
      <c r="H513"/>
      <c r="I513"/>
      <c r="J513"/>
      <c r="K513"/>
      <c r="L513"/>
      <c r="M513"/>
      <c r="N513" s="442"/>
      <c r="O513" s="443"/>
      <c r="P513" s="443"/>
      <c r="Q513" s="443"/>
      <c r="R513" s="443"/>
      <c r="S513" s="443"/>
      <c r="T513" s="443"/>
      <c r="U513" s="443"/>
      <c r="V513" s="443"/>
      <c r="W513" s="443"/>
      <c r="X513" s="443"/>
      <c r="Y513" s="443"/>
      <c r="Z513" s="443"/>
      <c r="AA513" s="443"/>
      <c r="AB513"/>
      <c r="AC513"/>
    </row>
    <row r="514" spans="2:29" ht="18.5" hidden="1" x14ac:dyDescent="0.45">
      <c r="B514"/>
      <c r="C514"/>
      <c r="D514"/>
      <c r="E514"/>
      <c r="F514"/>
      <c r="G514"/>
      <c r="H514"/>
      <c r="I514"/>
      <c r="J514"/>
      <c r="K514"/>
      <c r="L514"/>
      <c r="M514"/>
      <c r="N514" s="442"/>
      <c r="O514" s="443"/>
      <c r="P514" s="443"/>
      <c r="Q514" s="443"/>
      <c r="R514" s="443"/>
      <c r="S514" s="443"/>
      <c r="T514" s="443"/>
      <c r="U514" s="443"/>
      <c r="V514" s="443"/>
      <c r="W514" s="443"/>
      <c r="X514" s="443"/>
      <c r="Y514" s="443"/>
      <c r="Z514" s="443"/>
      <c r="AA514" s="443"/>
      <c r="AB514"/>
      <c r="AC514"/>
    </row>
    <row r="515" spans="2:29" ht="18.5" hidden="1" x14ac:dyDescent="0.45">
      <c r="B515"/>
      <c r="C515"/>
      <c r="D515"/>
      <c r="E515"/>
      <c r="F515"/>
      <c r="G515"/>
      <c r="H515"/>
      <c r="I515"/>
      <c r="J515"/>
      <c r="K515"/>
      <c r="L515"/>
      <c r="M515"/>
      <c r="N515" s="442"/>
      <c r="O515" s="443"/>
      <c r="P515" s="443"/>
      <c r="Q515" s="443"/>
      <c r="R515" s="443"/>
      <c r="S515" s="443"/>
      <c r="T515" s="443"/>
      <c r="U515" s="443"/>
      <c r="V515" s="443"/>
      <c r="W515" s="443"/>
      <c r="X515" s="443"/>
      <c r="Y515" s="443"/>
      <c r="Z515" s="443"/>
      <c r="AA515" s="443"/>
      <c r="AB515"/>
      <c r="AC515"/>
    </row>
    <row r="516" spans="2:29" ht="18.5" hidden="1" x14ac:dyDescent="0.45">
      <c r="B516"/>
      <c r="C516"/>
      <c r="D516"/>
      <c r="E516"/>
      <c r="F516"/>
      <c r="G516"/>
      <c r="H516"/>
      <c r="I516"/>
      <c r="J516"/>
      <c r="K516"/>
      <c r="L516"/>
      <c r="M516"/>
      <c r="N516" s="442"/>
      <c r="O516" s="443"/>
      <c r="P516" s="443"/>
      <c r="Q516" s="443"/>
      <c r="R516" s="443"/>
      <c r="S516" s="443"/>
      <c r="T516" s="443"/>
      <c r="U516" s="443"/>
      <c r="V516" s="443"/>
      <c r="W516" s="443"/>
      <c r="X516" s="443"/>
      <c r="Y516" s="443"/>
      <c r="Z516" s="443"/>
      <c r="AA516" s="443"/>
      <c r="AB516"/>
      <c r="AC516"/>
    </row>
    <row r="517" spans="2:29" ht="18.5" hidden="1" x14ac:dyDescent="0.45">
      <c r="B517"/>
      <c r="C517"/>
      <c r="D517"/>
      <c r="E517"/>
      <c r="F517"/>
      <c r="G517"/>
      <c r="H517"/>
      <c r="I517"/>
      <c r="J517"/>
      <c r="K517"/>
      <c r="L517"/>
      <c r="M517"/>
      <c r="N517" s="442"/>
      <c r="O517" s="443"/>
      <c r="P517" s="443"/>
      <c r="Q517" s="443"/>
      <c r="R517" s="443"/>
      <c r="S517" s="443"/>
      <c r="T517" s="443"/>
      <c r="U517" s="443"/>
      <c r="V517" s="443"/>
      <c r="W517" s="443"/>
      <c r="X517" s="443"/>
      <c r="Y517" s="443"/>
      <c r="Z517" s="443"/>
      <c r="AA517" s="443"/>
      <c r="AB517"/>
      <c r="AC517"/>
    </row>
    <row r="518" spans="2:29" ht="18.5" hidden="1" x14ac:dyDescent="0.45">
      <c r="B518"/>
      <c r="C518"/>
      <c r="D518"/>
      <c r="E518"/>
      <c r="F518"/>
      <c r="G518"/>
      <c r="H518"/>
      <c r="I518"/>
      <c r="J518"/>
      <c r="K518"/>
      <c r="L518"/>
      <c r="M518"/>
      <c r="N518" s="442"/>
      <c r="O518" s="443"/>
      <c r="P518" s="443"/>
      <c r="Q518" s="443"/>
      <c r="R518" s="443"/>
      <c r="S518" s="443"/>
      <c r="T518" s="443"/>
      <c r="U518" s="443"/>
      <c r="V518" s="443"/>
      <c r="W518" s="443"/>
      <c r="X518" s="443"/>
      <c r="Y518" s="443"/>
      <c r="Z518" s="443"/>
      <c r="AA518" s="443"/>
      <c r="AB518"/>
      <c r="AC518"/>
    </row>
    <row r="519" spans="2:29" ht="18.5" hidden="1" x14ac:dyDescent="0.45">
      <c r="B519"/>
      <c r="C519"/>
      <c r="D519"/>
      <c r="E519"/>
      <c r="F519"/>
      <c r="G519"/>
      <c r="H519"/>
      <c r="I519"/>
      <c r="J519"/>
      <c r="K519"/>
      <c r="L519"/>
      <c r="M519"/>
      <c r="N519" s="442"/>
      <c r="O519" s="443"/>
      <c r="P519" s="443"/>
      <c r="Q519" s="443"/>
      <c r="R519" s="443"/>
      <c r="S519" s="443"/>
      <c r="T519" s="443"/>
      <c r="U519" s="443"/>
      <c r="V519" s="443"/>
      <c r="W519" s="443"/>
      <c r="X519" s="443"/>
      <c r="Y519" s="443"/>
      <c r="Z519" s="443"/>
      <c r="AA519" s="443"/>
      <c r="AB519"/>
      <c r="AC519"/>
    </row>
    <row r="520" spans="2:29" ht="18.5" hidden="1" x14ac:dyDescent="0.45">
      <c r="B520"/>
      <c r="C520"/>
      <c r="D520"/>
      <c r="E520"/>
      <c r="F520"/>
      <c r="G520"/>
      <c r="H520"/>
      <c r="I520"/>
      <c r="J520"/>
      <c r="K520"/>
      <c r="L520"/>
      <c r="M520"/>
      <c r="N520" s="442"/>
      <c r="O520" s="443"/>
      <c r="P520" s="443"/>
      <c r="Q520" s="443"/>
      <c r="R520" s="443"/>
      <c r="S520" s="443"/>
      <c r="T520" s="443"/>
      <c r="U520" s="443"/>
      <c r="V520" s="443"/>
      <c r="W520" s="443"/>
      <c r="X520" s="443"/>
      <c r="Y520" s="443"/>
      <c r="Z520" s="443"/>
      <c r="AA520" s="443"/>
      <c r="AB520"/>
      <c r="AC520"/>
    </row>
    <row r="521" spans="2:29" ht="18.5" hidden="1" x14ac:dyDescent="0.45">
      <c r="B521"/>
      <c r="C521"/>
      <c r="D521"/>
      <c r="E521"/>
      <c r="F521"/>
      <c r="G521"/>
      <c r="H521"/>
      <c r="I521"/>
      <c r="J521"/>
      <c r="K521"/>
      <c r="L521"/>
      <c r="M521"/>
      <c r="N521" s="442"/>
      <c r="O521" s="443"/>
      <c r="P521" s="443"/>
      <c r="Q521" s="443"/>
      <c r="R521" s="443"/>
      <c r="S521" s="443"/>
      <c r="T521" s="443"/>
      <c r="U521" s="443"/>
      <c r="V521" s="443"/>
      <c r="W521" s="443"/>
      <c r="X521" s="443"/>
      <c r="Y521" s="443"/>
      <c r="Z521" s="443"/>
      <c r="AA521" s="443"/>
      <c r="AB521"/>
      <c r="AC521"/>
    </row>
    <row r="522" spans="2:29" ht="18.5" hidden="1" x14ac:dyDescent="0.45">
      <c r="B522"/>
      <c r="C522"/>
      <c r="D522"/>
      <c r="E522"/>
      <c r="F522"/>
      <c r="G522"/>
      <c r="H522"/>
      <c r="I522"/>
      <c r="J522"/>
      <c r="K522"/>
      <c r="L522"/>
      <c r="M522"/>
      <c r="N522" s="442"/>
      <c r="O522" s="443"/>
      <c r="P522" s="443"/>
      <c r="Q522" s="443"/>
      <c r="R522" s="443"/>
      <c r="S522" s="443"/>
      <c r="T522" s="443"/>
      <c r="U522" s="443"/>
      <c r="V522" s="443"/>
      <c r="W522" s="443"/>
      <c r="X522" s="443"/>
      <c r="Y522" s="443"/>
      <c r="Z522" s="443"/>
      <c r="AA522" s="443"/>
      <c r="AB522"/>
      <c r="AC522"/>
    </row>
    <row r="523" spans="2:29" ht="18.5" hidden="1" x14ac:dyDescent="0.45">
      <c r="B523"/>
      <c r="C523"/>
      <c r="D523"/>
      <c r="E523"/>
      <c r="F523"/>
      <c r="G523"/>
      <c r="H523"/>
      <c r="I523"/>
      <c r="J523"/>
      <c r="K523"/>
      <c r="L523"/>
      <c r="M523"/>
      <c r="N523" s="442"/>
      <c r="O523" s="443"/>
      <c r="P523" s="443"/>
      <c r="Q523" s="443"/>
      <c r="R523" s="443"/>
      <c r="S523" s="443"/>
      <c r="T523" s="443"/>
      <c r="U523" s="443"/>
      <c r="V523" s="443"/>
      <c r="W523" s="443"/>
      <c r="X523" s="443"/>
      <c r="Y523" s="443"/>
      <c r="Z523" s="443"/>
      <c r="AA523" s="443"/>
      <c r="AB523"/>
      <c r="AC523"/>
    </row>
    <row r="524" spans="2:29" ht="18.5" hidden="1" x14ac:dyDescent="0.45">
      <c r="B524"/>
      <c r="C524"/>
      <c r="D524"/>
      <c r="E524"/>
      <c r="F524"/>
      <c r="G524"/>
      <c r="H524"/>
      <c r="I524"/>
      <c r="J524"/>
      <c r="K524"/>
      <c r="L524"/>
      <c r="M524"/>
      <c r="N524" s="442"/>
      <c r="O524" s="443"/>
      <c r="P524" s="443"/>
      <c r="Q524" s="443"/>
      <c r="R524" s="443"/>
      <c r="S524" s="443"/>
      <c r="T524" s="443"/>
      <c r="U524" s="443"/>
      <c r="V524" s="443"/>
      <c r="W524" s="443"/>
      <c r="X524" s="443"/>
      <c r="Y524" s="443"/>
      <c r="Z524" s="443"/>
      <c r="AA524" s="443"/>
      <c r="AB524"/>
      <c r="AC524"/>
    </row>
    <row r="525" spans="2:29" ht="18.5" hidden="1" x14ac:dyDescent="0.45">
      <c r="B525"/>
      <c r="C525"/>
      <c r="D525"/>
      <c r="E525"/>
      <c r="F525"/>
      <c r="G525"/>
      <c r="H525"/>
      <c r="I525"/>
      <c r="J525"/>
      <c r="K525"/>
      <c r="L525"/>
      <c r="M525"/>
      <c r="N525" s="442"/>
      <c r="O525" s="443"/>
      <c r="P525" s="443"/>
      <c r="Q525" s="443"/>
      <c r="R525" s="443"/>
      <c r="S525" s="443"/>
      <c r="T525" s="443"/>
      <c r="U525" s="443"/>
      <c r="V525" s="443"/>
      <c r="W525" s="443"/>
      <c r="X525" s="443"/>
      <c r="Y525" s="443"/>
      <c r="Z525" s="443"/>
      <c r="AA525" s="443"/>
      <c r="AB525"/>
      <c r="AC525"/>
    </row>
    <row r="526" spans="2:29" ht="18.5" hidden="1" x14ac:dyDescent="0.45">
      <c r="B526"/>
      <c r="C526"/>
      <c r="D526"/>
      <c r="E526"/>
      <c r="F526"/>
      <c r="G526"/>
      <c r="H526"/>
      <c r="I526"/>
      <c r="J526"/>
      <c r="K526"/>
      <c r="L526"/>
      <c r="M526"/>
      <c r="N526" s="442"/>
      <c r="O526" s="443"/>
      <c r="P526" s="443"/>
      <c r="Q526" s="443"/>
      <c r="R526" s="443"/>
      <c r="S526" s="443"/>
      <c r="T526" s="443"/>
      <c r="U526" s="443"/>
      <c r="V526" s="443"/>
      <c r="W526" s="443"/>
      <c r="X526" s="443"/>
      <c r="Y526" s="443"/>
      <c r="Z526" s="443"/>
      <c r="AA526" s="443"/>
      <c r="AB526"/>
      <c r="AC526"/>
    </row>
    <row r="527" spans="2:29" ht="18.5" hidden="1" x14ac:dyDescent="0.45">
      <c r="B527"/>
      <c r="C527"/>
      <c r="D527"/>
      <c r="E527"/>
      <c r="F527"/>
      <c r="G527"/>
      <c r="H527"/>
      <c r="I527"/>
      <c r="J527"/>
      <c r="K527"/>
      <c r="L527"/>
      <c r="M527"/>
      <c r="N527" s="442"/>
      <c r="O527" s="443"/>
      <c r="P527" s="443"/>
      <c r="Q527" s="443"/>
      <c r="R527" s="443"/>
      <c r="S527" s="443"/>
      <c r="T527" s="443"/>
      <c r="U527" s="443"/>
      <c r="V527" s="443"/>
      <c r="W527" s="443"/>
      <c r="X527" s="443"/>
      <c r="Y527" s="443"/>
      <c r="Z527" s="443"/>
      <c r="AA527" s="443"/>
      <c r="AB527"/>
      <c r="AC527"/>
    </row>
    <row r="528" spans="2:29" ht="18.5" hidden="1" x14ac:dyDescent="0.45">
      <c r="B528"/>
      <c r="C528"/>
      <c r="D528"/>
      <c r="E528"/>
      <c r="F528"/>
      <c r="G528"/>
      <c r="H528"/>
      <c r="I528"/>
      <c r="J528"/>
      <c r="K528"/>
      <c r="L528"/>
      <c r="M528"/>
      <c r="N528" s="442"/>
      <c r="O528" s="443"/>
      <c r="P528" s="443"/>
      <c r="Q528" s="443"/>
      <c r="R528" s="443"/>
      <c r="S528" s="443"/>
      <c r="T528" s="443"/>
      <c r="U528" s="443"/>
      <c r="V528" s="443"/>
      <c r="W528" s="443"/>
      <c r="X528" s="443"/>
      <c r="Y528" s="443"/>
      <c r="Z528" s="443"/>
      <c r="AA528" s="443"/>
      <c r="AB528"/>
      <c r="AC528"/>
    </row>
    <row r="529" spans="2:29" ht="18.5" hidden="1" x14ac:dyDescent="0.45">
      <c r="B529"/>
      <c r="C529"/>
      <c r="D529"/>
      <c r="E529"/>
      <c r="F529"/>
      <c r="G529"/>
      <c r="H529"/>
      <c r="I529"/>
      <c r="J529"/>
      <c r="K529"/>
      <c r="L529"/>
      <c r="M529"/>
      <c r="N529" s="442"/>
      <c r="O529" s="443"/>
      <c r="P529" s="443"/>
      <c r="Q529" s="443"/>
      <c r="R529" s="443"/>
      <c r="S529" s="443"/>
      <c r="T529" s="443"/>
      <c r="U529" s="443"/>
      <c r="V529" s="443"/>
      <c r="W529" s="443"/>
      <c r="X529" s="443"/>
      <c r="Y529" s="443"/>
      <c r="Z529" s="443"/>
      <c r="AA529" s="443"/>
      <c r="AB529"/>
      <c r="AC529"/>
    </row>
    <row r="530" spans="2:29" ht="18.5" hidden="1" x14ac:dyDescent="0.45">
      <c r="B530"/>
      <c r="C530"/>
      <c r="D530"/>
      <c r="E530"/>
      <c r="F530"/>
      <c r="G530"/>
      <c r="H530"/>
      <c r="I530"/>
      <c r="J530"/>
      <c r="K530"/>
      <c r="L530"/>
      <c r="M530"/>
      <c r="N530" s="442"/>
      <c r="O530" s="443"/>
      <c r="P530" s="443"/>
      <c r="Q530" s="443"/>
      <c r="R530" s="443"/>
      <c r="S530" s="443"/>
      <c r="T530" s="443"/>
      <c r="U530" s="443"/>
      <c r="V530" s="443"/>
      <c r="W530" s="443"/>
      <c r="X530" s="443"/>
      <c r="Y530" s="443"/>
      <c r="Z530" s="443"/>
      <c r="AA530" s="443"/>
      <c r="AB530"/>
      <c r="AC530"/>
    </row>
    <row r="531" spans="2:29" ht="18.5" hidden="1" x14ac:dyDescent="0.45">
      <c r="B531"/>
      <c r="C531"/>
      <c r="D531"/>
      <c r="E531"/>
      <c r="F531"/>
      <c r="G531"/>
      <c r="H531"/>
      <c r="I531"/>
      <c r="J531"/>
      <c r="K531"/>
      <c r="L531"/>
      <c r="M531"/>
      <c r="N531" s="442"/>
      <c r="O531" s="443"/>
      <c r="P531" s="443"/>
      <c r="Q531" s="443"/>
      <c r="R531" s="443"/>
      <c r="S531" s="443"/>
      <c r="T531" s="443"/>
      <c r="U531" s="443"/>
      <c r="V531" s="443"/>
      <c r="W531" s="443"/>
      <c r="X531" s="443"/>
      <c r="Y531" s="443"/>
      <c r="Z531" s="443"/>
      <c r="AA531" s="443"/>
      <c r="AB531"/>
      <c r="AC531"/>
    </row>
    <row r="532" spans="2:29" ht="18.5" hidden="1" x14ac:dyDescent="0.45">
      <c r="B532"/>
      <c r="C532"/>
      <c r="D532"/>
      <c r="E532"/>
      <c r="F532"/>
      <c r="G532"/>
      <c r="H532"/>
      <c r="I532"/>
      <c r="J532"/>
      <c r="K532"/>
      <c r="L532"/>
      <c r="M532"/>
      <c r="N532" s="442"/>
      <c r="O532" s="443"/>
      <c r="P532" s="443"/>
      <c r="Q532" s="443"/>
      <c r="R532" s="443"/>
      <c r="S532" s="443"/>
      <c r="T532" s="443"/>
      <c r="U532" s="443"/>
      <c r="V532" s="443"/>
      <c r="W532" s="443"/>
      <c r="X532" s="443"/>
      <c r="Y532" s="443"/>
      <c r="Z532" s="443"/>
      <c r="AA532" s="443"/>
      <c r="AB532"/>
      <c r="AC532"/>
    </row>
    <row r="533" spans="2:29" ht="18.5" hidden="1" x14ac:dyDescent="0.45">
      <c r="B533"/>
      <c r="C533"/>
      <c r="D533"/>
      <c r="E533"/>
      <c r="F533"/>
      <c r="G533"/>
      <c r="H533"/>
      <c r="I533"/>
      <c r="J533"/>
      <c r="K533"/>
      <c r="L533"/>
      <c r="M533"/>
      <c r="N533" s="442"/>
      <c r="O533" s="443"/>
      <c r="P533" s="443"/>
      <c r="Q533" s="443"/>
      <c r="R533" s="443"/>
      <c r="S533" s="443"/>
      <c r="T533" s="443"/>
      <c r="U533" s="443"/>
      <c r="V533" s="443"/>
      <c r="W533" s="443"/>
      <c r="X533" s="443"/>
      <c r="Y533" s="443"/>
      <c r="Z533" s="443"/>
      <c r="AA533" s="443"/>
      <c r="AB533"/>
      <c r="AC533"/>
    </row>
    <row r="534" spans="2:29" ht="18.5" hidden="1" x14ac:dyDescent="0.45">
      <c r="B534"/>
      <c r="C534"/>
      <c r="D534"/>
      <c r="E534"/>
      <c r="F534"/>
      <c r="G534"/>
      <c r="H534"/>
      <c r="I534"/>
      <c r="J534"/>
      <c r="K534"/>
      <c r="L534"/>
      <c r="M534"/>
      <c r="N534" s="442"/>
      <c r="O534" s="443"/>
      <c r="P534" s="443"/>
      <c r="Q534" s="443"/>
      <c r="R534" s="443"/>
      <c r="S534" s="443"/>
      <c r="T534" s="443"/>
      <c r="U534" s="443"/>
      <c r="V534" s="443"/>
      <c r="W534" s="443"/>
      <c r="X534" s="443"/>
      <c r="Y534" s="443"/>
      <c r="Z534" s="443"/>
      <c r="AA534" s="443"/>
      <c r="AB534"/>
      <c r="AC534"/>
    </row>
    <row r="535" spans="2:29" ht="18.5" hidden="1" x14ac:dyDescent="0.45">
      <c r="B535"/>
      <c r="C535"/>
      <c r="D535"/>
      <c r="E535"/>
      <c r="F535"/>
      <c r="G535"/>
      <c r="H535"/>
      <c r="I535"/>
      <c r="J535"/>
      <c r="K535"/>
      <c r="L535"/>
      <c r="M535"/>
      <c r="N535" s="442"/>
      <c r="O535" s="443"/>
      <c r="P535" s="443"/>
      <c r="Q535" s="443"/>
      <c r="R535" s="443"/>
      <c r="S535" s="443"/>
      <c r="T535" s="443"/>
      <c r="U535" s="443"/>
      <c r="V535" s="443"/>
      <c r="W535" s="443"/>
      <c r="X535" s="443"/>
      <c r="Y535" s="443"/>
      <c r="Z535" s="443"/>
      <c r="AA535" s="443"/>
      <c r="AB535"/>
      <c r="AC535"/>
    </row>
    <row r="536" spans="2:29" ht="18.5" hidden="1" x14ac:dyDescent="0.45">
      <c r="B536"/>
      <c r="C536"/>
      <c r="D536"/>
      <c r="E536"/>
      <c r="F536"/>
      <c r="G536"/>
      <c r="H536"/>
      <c r="I536"/>
      <c r="J536"/>
      <c r="K536"/>
      <c r="L536"/>
      <c r="M536"/>
      <c r="N536" s="442"/>
      <c r="O536" s="443"/>
      <c r="P536" s="443"/>
      <c r="Q536" s="443"/>
      <c r="R536" s="443"/>
      <c r="S536" s="443"/>
      <c r="T536" s="443"/>
      <c r="U536" s="443"/>
      <c r="V536" s="443"/>
      <c r="W536" s="443"/>
      <c r="X536" s="443"/>
      <c r="Y536" s="443"/>
      <c r="Z536" s="443"/>
      <c r="AA536" s="443"/>
      <c r="AB536"/>
      <c r="AC536"/>
    </row>
    <row r="537" spans="2:29" ht="18.5" hidden="1" x14ac:dyDescent="0.45">
      <c r="B537"/>
      <c r="C537"/>
      <c r="D537"/>
      <c r="E537"/>
      <c r="F537"/>
      <c r="G537"/>
      <c r="H537"/>
      <c r="I537"/>
      <c r="J537"/>
      <c r="K537"/>
      <c r="L537"/>
      <c r="M537"/>
      <c r="N537" s="442"/>
      <c r="O537" s="443"/>
      <c r="P537" s="443"/>
      <c r="Q537" s="443"/>
      <c r="R537" s="443"/>
      <c r="S537" s="443"/>
      <c r="T537" s="443"/>
      <c r="U537" s="443"/>
      <c r="V537" s="443"/>
      <c r="W537" s="443"/>
      <c r="X537" s="443"/>
      <c r="Y537" s="443"/>
      <c r="Z537" s="443"/>
      <c r="AA537" s="443"/>
      <c r="AB537"/>
      <c r="AC537"/>
    </row>
    <row r="538" spans="2:29" ht="18.5" hidden="1" x14ac:dyDescent="0.45">
      <c r="B538"/>
      <c r="C538"/>
      <c r="D538"/>
      <c r="E538"/>
      <c r="F538"/>
      <c r="G538"/>
      <c r="H538"/>
      <c r="I538"/>
      <c r="J538"/>
      <c r="K538"/>
      <c r="L538"/>
      <c r="M538"/>
      <c r="N538" s="442"/>
      <c r="O538" s="443"/>
      <c r="P538" s="443"/>
      <c r="Q538" s="443"/>
      <c r="R538" s="443"/>
      <c r="S538" s="443"/>
      <c r="T538" s="443"/>
      <c r="U538" s="443"/>
      <c r="V538" s="443"/>
      <c r="W538" s="443"/>
      <c r="X538" s="443"/>
      <c r="Y538" s="443"/>
      <c r="Z538" s="443"/>
      <c r="AA538" s="443"/>
      <c r="AB538"/>
      <c r="AC538"/>
    </row>
    <row r="539" spans="2:29" ht="18.5" hidden="1" x14ac:dyDescent="0.45">
      <c r="B539"/>
      <c r="C539"/>
      <c r="D539"/>
      <c r="E539"/>
      <c r="F539"/>
      <c r="G539"/>
      <c r="H539"/>
      <c r="I539"/>
      <c r="J539"/>
      <c r="K539"/>
      <c r="L539"/>
      <c r="M539"/>
      <c r="N539" s="442"/>
      <c r="O539" s="443"/>
      <c r="P539" s="443"/>
      <c r="Q539" s="443"/>
      <c r="R539" s="443"/>
      <c r="S539" s="443"/>
      <c r="T539" s="443"/>
      <c r="U539" s="443"/>
      <c r="V539" s="443"/>
      <c r="W539" s="443"/>
      <c r="X539" s="443"/>
      <c r="Y539" s="443"/>
      <c r="Z539" s="443"/>
      <c r="AA539" s="443"/>
      <c r="AB539"/>
      <c r="AC539"/>
    </row>
    <row r="540" spans="2:29" ht="18.5" hidden="1" x14ac:dyDescent="0.45">
      <c r="B540"/>
      <c r="C540"/>
      <c r="D540"/>
      <c r="E540"/>
      <c r="F540"/>
      <c r="G540"/>
      <c r="H540"/>
      <c r="I540"/>
      <c r="J540"/>
      <c r="K540"/>
      <c r="L540"/>
      <c r="M540"/>
      <c r="N540" s="442"/>
      <c r="O540" s="443"/>
      <c r="P540" s="443"/>
      <c r="Q540" s="443"/>
      <c r="R540" s="443"/>
      <c r="S540" s="443"/>
      <c r="T540" s="443"/>
      <c r="U540" s="443"/>
      <c r="V540" s="443"/>
      <c r="W540" s="443"/>
      <c r="X540" s="443"/>
      <c r="Y540" s="443"/>
      <c r="Z540" s="443"/>
      <c r="AA540" s="443"/>
      <c r="AB540"/>
      <c r="AC540"/>
    </row>
    <row r="541" spans="2:29" ht="18.5" hidden="1" x14ac:dyDescent="0.45">
      <c r="B541"/>
      <c r="C541"/>
      <c r="D541"/>
      <c r="E541"/>
      <c r="F541"/>
      <c r="G541"/>
      <c r="H541"/>
      <c r="I541"/>
      <c r="J541"/>
      <c r="K541"/>
      <c r="L541"/>
      <c r="M541"/>
      <c r="N541" s="442"/>
      <c r="O541" s="443"/>
      <c r="P541" s="443"/>
      <c r="Q541" s="443"/>
      <c r="R541" s="443"/>
      <c r="S541" s="443"/>
      <c r="T541" s="443"/>
      <c r="U541" s="443"/>
      <c r="V541" s="443"/>
      <c r="W541" s="443"/>
      <c r="X541" s="443"/>
      <c r="Y541" s="443"/>
      <c r="Z541" s="443"/>
      <c r="AA541" s="443"/>
      <c r="AB541"/>
      <c r="AC541"/>
    </row>
    <row r="542" spans="2:29" ht="18.5" hidden="1" x14ac:dyDescent="0.45">
      <c r="B542"/>
      <c r="C542"/>
      <c r="D542"/>
      <c r="E542"/>
      <c r="F542"/>
      <c r="G542"/>
      <c r="H542"/>
      <c r="I542"/>
      <c r="J542"/>
      <c r="K542"/>
      <c r="L542"/>
      <c r="M542"/>
      <c r="N542" s="442"/>
      <c r="O542" s="443"/>
      <c r="P542" s="443"/>
      <c r="Q542" s="443"/>
      <c r="R542" s="443"/>
      <c r="S542" s="443"/>
      <c r="T542" s="443"/>
      <c r="U542" s="443"/>
      <c r="V542" s="443"/>
      <c r="W542" s="443"/>
      <c r="X542" s="443"/>
      <c r="Y542" s="443"/>
      <c r="Z542" s="443"/>
      <c r="AA542" s="443"/>
      <c r="AB542"/>
      <c r="AC542"/>
    </row>
    <row r="543" spans="2:29" ht="18.5" hidden="1" x14ac:dyDescent="0.45">
      <c r="B543"/>
      <c r="C543"/>
      <c r="D543"/>
      <c r="E543"/>
      <c r="F543"/>
      <c r="G543"/>
      <c r="H543"/>
      <c r="I543"/>
      <c r="J543"/>
      <c r="K543"/>
      <c r="L543"/>
      <c r="M543"/>
      <c r="N543" s="442"/>
      <c r="O543" s="443"/>
      <c r="P543" s="443"/>
      <c r="Q543" s="443"/>
      <c r="R543" s="443"/>
      <c r="S543" s="443"/>
      <c r="T543" s="443"/>
      <c r="U543" s="443"/>
      <c r="V543" s="443"/>
      <c r="W543" s="443"/>
      <c r="X543" s="443"/>
      <c r="Y543" s="443"/>
      <c r="Z543" s="443"/>
      <c r="AA543" s="443"/>
      <c r="AB543"/>
      <c r="AC543"/>
    </row>
    <row r="544" spans="2:29" ht="18.5" hidden="1" x14ac:dyDescent="0.45">
      <c r="B544"/>
      <c r="C544"/>
      <c r="D544"/>
      <c r="E544"/>
      <c r="F544"/>
      <c r="G544"/>
      <c r="H544"/>
      <c r="I544"/>
      <c r="J544"/>
      <c r="K544"/>
      <c r="L544"/>
      <c r="M544"/>
      <c r="N544" s="442"/>
      <c r="O544" s="443"/>
      <c r="P544" s="443"/>
      <c r="Q544" s="443"/>
      <c r="R544" s="443"/>
      <c r="S544" s="443"/>
      <c r="T544" s="443"/>
      <c r="U544" s="443"/>
      <c r="V544" s="443"/>
      <c r="W544" s="443"/>
      <c r="X544" s="443"/>
      <c r="Y544" s="443"/>
      <c r="Z544" s="443"/>
      <c r="AA544" s="443"/>
      <c r="AB544"/>
      <c r="AC544"/>
    </row>
    <row r="545" spans="2:29" ht="18.5" hidden="1" x14ac:dyDescent="0.45">
      <c r="B545"/>
      <c r="C545"/>
      <c r="D545"/>
      <c r="E545"/>
      <c r="F545"/>
      <c r="G545"/>
      <c r="H545"/>
      <c r="I545"/>
      <c r="J545"/>
      <c r="K545"/>
      <c r="L545"/>
      <c r="M545"/>
      <c r="N545" s="442"/>
      <c r="O545" s="443"/>
      <c r="P545" s="443"/>
      <c r="Q545" s="443"/>
      <c r="R545" s="443"/>
      <c r="S545" s="443"/>
      <c r="T545" s="443"/>
      <c r="U545" s="443"/>
      <c r="V545" s="443"/>
      <c r="W545" s="443"/>
      <c r="X545" s="443"/>
      <c r="Y545" s="443"/>
      <c r="Z545" s="443"/>
      <c r="AA545" s="443"/>
      <c r="AB545"/>
      <c r="AC545"/>
    </row>
    <row r="546" spans="2:29" ht="18.5" hidden="1" x14ac:dyDescent="0.45">
      <c r="B546"/>
      <c r="C546"/>
      <c r="D546"/>
      <c r="E546"/>
      <c r="F546"/>
      <c r="G546"/>
      <c r="H546"/>
      <c r="I546"/>
      <c r="J546"/>
      <c r="K546"/>
      <c r="L546"/>
      <c r="M546"/>
      <c r="N546" s="442"/>
      <c r="O546" s="443"/>
      <c r="P546" s="443"/>
      <c r="Q546" s="443"/>
      <c r="R546" s="443"/>
      <c r="S546" s="443"/>
      <c r="T546" s="443"/>
      <c r="U546" s="443"/>
      <c r="V546" s="443"/>
      <c r="W546" s="443"/>
      <c r="X546" s="443"/>
      <c r="Y546" s="443"/>
      <c r="Z546" s="443"/>
      <c r="AA546" s="443"/>
      <c r="AB546"/>
      <c r="AC546"/>
    </row>
    <row r="547" spans="2:29" ht="18.5" hidden="1" x14ac:dyDescent="0.45">
      <c r="B547"/>
      <c r="C547"/>
      <c r="D547"/>
      <c r="E547"/>
      <c r="F547"/>
      <c r="G547"/>
      <c r="H547"/>
      <c r="I547"/>
      <c r="J547"/>
      <c r="K547"/>
      <c r="L547"/>
      <c r="M547"/>
      <c r="N547" s="442"/>
      <c r="O547" s="443"/>
      <c r="P547" s="443"/>
      <c r="Q547" s="443"/>
      <c r="R547" s="443"/>
      <c r="S547" s="443"/>
      <c r="T547" s="443"/>
      <c r="U547" s="443"/>
      <c r="V547" s="443"/>
      <c r="W547" s="443"/>
      <c r="X547" s="443"/>
      <c r="Y547" s="443"/>
      <c r="Z547" s="443"/>
      <c r="AA547" s="443"/>
      <c r="AB547"/>
      <c r="AC547"/>
    </row>
    <row r="548" spans="2:29" ht="18.5" hidden="1" x14ac:dyDescent="0.45">
      <c r="B548"/>
      <c r="C548"/>
      <c r="D548"/>
      <c r="E548"/>
      <c r="F548"/>
      <c r="G548"/>
      <c r="H548"/>
      <c r="I548"/>
      <c r="J548"/>
      <c r="K548"/>
      <c r="L548"/>
      <c r="M548"/>
      <c r="N548" s="442"/>
      <c r="O548" s="443"/>
      <c r="P548" s="443"/>
      <c r="Q548" s="443"/>
      <c r="R548" s="443"/>
      <c r="S548" s="443"/>
      <c r="T548" s="443"/>
      <c r="U548" s="443"/>
      <c r="V548" s="443"/>
      <c r="W548" s="443"/>
      <c r="X548" s="443"/>
      <c r="Y548" s="443"/>
      <c r="Z548" s="443"/>
      <c r="AA548" s="443"/>
      <c r="AB548"/>
      <c r="AC548"/>
    </row>
    <row r="549" spans="2:29" ht="18.5" hidden="1" x14ac:dyDescent="0.45">
      <c r="B549"/>
      <c r="C549"/>
      <c r="D549"/>
      <c r="E549"/>
      <c r="F549"/>
      <c r="G549"/>
      <c r="H549"/>
      <c r="I549"/>
      <c r="J549"/>
      <c r="K549"/>
      <c r="L549"/>
      <c r="M549"/>
      <c r="N549" s="442"/>
      <c r="O549" s="443"/>
      <c r="P549" s="443"/>
      <c r="Q549" s="443"/>
      <c r="R549" s="443"/>
      <c r="S549" s="443"/>
      <c r="T549" s="443"/>
      <c r="U549" s="443"/>
      <c r="V549" s="443"/>
      <c r="W549" s="443"/>
      <c r="X549" s="443"/>
      <c r="Y549" s="443"/>
      <c r="Z549" s="443"/>
      <c r="AA549" s="443"/>
      <c r="AB549"/>
      <c r="AC549"/>
    </row>
    <row r="550" spans="2:29" ht="18.5" hidden="1" x14ac:dyDescent="0.45">
      <c r="B550"/>
      <c r="C550"/>
      <c r="D550"/>
      <c r="E550"/>
      <c r="F550"/>
      <c r="G550"/>
      <c r="H550"/>
      <c r="I550"/>
      <c r="J550"/>
      <c r="K550"/>
      <c r="L550"/>
      <c r="M550"/>
      <c r="N550" s="442"/>
      <c r="O550" s="443"/>
      <c r="P550" s="443"/>
      <c r="Q550" s="443"/>
      <c r="R550" s="443"/>
      <c r="S550" s="443"/>
      <c r="T550" s="443"/>
      <c r="U550" s="443"/>
      <c r="V550" s="443"/>
      <c r="W550" s="443"/>
      <c r="X550" s="443"/>
      <c r="Y550" s="443"/>
      <c r="Z550" s="443"/>
      <c r="AA550" s="443"/>
      <c r="AB550"/>
      <c r="AC550"/>
    </row>
    <row r="551" spans="2:29" ht="18.5" hidden="1" x14ac:dyDescent="0.45">
      <c r="B551"/>
      <c r="C551"/>
      <c r="D551"/>
      <c r="E551"/>
      <c r="F551"/>
      <c r="G551"/>
      <c r="H551"/>
      <c r="I551"/>
      <c r="J551"/>
      <c r="K551"/>
      <c r="L551"/>
      <c r="M551"/>
      <c r="N551" s="442"/>
      <c r="O551" s="443"/>
      <c r="P551" s="443"/>
      <c r="Q551" s="443"/>
      <c r="R551" s="443"/>
      <c r="S551" s="443"/>
      <c r="T551" s="443"/>
      <c r="U551" s="443"/>
      <c r="V551" s="443"/>
      <c r="W551" s="443"/>
      <c r="X551" s="443"/>
      <c r="Y551" s="443"/>
      <c r="Z551" s="443"/>
      <c r="AA551" s="443"/>
      <c r="AB551"/>
      <c r="AC551"/>
    </row>
    <row r="552" spans="2:29" ht="18.5" hidden="1" x14ac:dyDescent="0.45">
      <c r="B552"/>
      <c r="C552"/>
      <c r="D552"/>
      <c r="E552"/>
      <c r="F552"/>
      <c r="G552"/>
      <c r="H552"/>
      <c r="I552"/>
      <c r="J552"/>
      <c r="K552"/>
      <c r="L552"/>
      <c r="M552"/>
      <c r="N552" s="442"/>
      <c r="O552" s="443"/>
      <c r="P552" s="443"/>
      <c r="Q552" s="443"/>
      <c r="R552" s="443"/>
      <c r="S552" s="443"/>
      <c r="T552" s="443"/>
      <c r="U552" s="443"/>
      <c r="V552" s="443"/>
      <c r="W552" s="443"/>
      <c r="X552" s="443"/>
      <c r="Y552" s="443"/>
      <c r="Z552" s="443"/>
      <c r="AA552" s="443"/>
      <c r="AB552"/>
      <c r="AC552"/>
    </row>
    <row r="553" spans="2:29" ht="18.5" hidden="1" x14ac:dyDescent="0.45">
      <c r="B553"/>
      <c r="C553"/>
      <c r="D553"/>
      <c r="E553"/>
      <c r="F553"/>
      <c r="G553"/>
      <c r="H553"/>
      <c r="I553"/>
      <c r="J553"/>
      <c r="K553"/>
      <c r="L553"/>
      <c r="M553"/>
      <c r="N553" s="442"/>
      <c r="O553" s="443"/>
      <c r="P553" s="443"/>
      <c r="Q553" s="443"/>
      <c r="R553" s="443"/>
      <c r="S553" s="443"/>
      <c r="T553" s="443"/>
      <c r="U553" s="443"/>
      <c r="V553" s="443"/>
      <c r="W553" s="443"/>
      <c r="X553" s="443"/>
      <c r="Y553" s="443"/>
      <c r="Z553" s="443"/>
      <c r="AA553" s="443"/>
      <c r="AB553"/>
      <c r="AC553"/>
    </row>
    <row r="554" spans="2:29" ht="18.5" hidden="1" x14ac:dyDescent="0.45">
      <c r="B554"/>
      <c r="C554"/>
      <c r="D554"/>
      <c r="E554"/>
      <c r="F554"/>
      <c r="G554"/>
      <c r="H554"/>
      <c r="I554"/>
      <c r="J554"/>
      <c r="K554"/>
      <c r="L554"/>
      <c r="M554"/>
      <c r="N554" s="442"/>
      <c r="O554" s="443"/>
      <c r="P554" s="443"/>
      <c r="Q554" s="443"/>
      <c r="R554" s="443"/>
      <c r="S554" s="443"/>
      <c r="T554" s="443"/>
      <c r="U554" s="443"/>
      <c r="V554" s="443"/>
      <c r="W554" s="443"/>
      <c r="X554" s="443"/>
      <c r="Y554" s="443"/>
      <c r="Z554" s="443"/>
      <c r="AA554" s="443"/>
      <c r="AB554"/>
      <c r="AC554"/>
    </row>
    <row r="555" spans="2:29" ht="18.5" hidden="1" x14ac:dyDescent="0.45">
      <c r="B555"/>
      <c r="C555"/>
      <c r="D555"/>
      <c r="E555"/>
      <c r="F555"/>
      <c r="G555"/>
      <c r="H555"/>
      <c r="I555"/>
      <c r="J555"/>
      <c r="K555"/>
      <c r="L555"/>
      <c r="M555"/>
      <c r="N555" s="442"/>
      <c r="O555" s="443"/>
      <c r="P555" s="443"/>
      <c r="Q555" s="443"/>
      <c r="R555" s="443"/>
      <c r="S555" s="443"/>
      <c r="T555" s="443"/>
      <c r="U555" s="443"/>
      <c r="V555" s="443"/>
      <c r="W555" s="443"/>
      <c r="X555" s="443"/>
      <c r="Y555" s="443"/>
      <c r="Z555" s="443"/>
      <c r="AA555" s="443"/>
      <c r="AB555"/>
      <c r="AC555"/>
    </row>
    <row r="556" spans="2:29" ht="18.5" hidden="1" x14ac:dyDescent="0.45">
      <c r="B556"/>
      <c r="C556"/>
      <c r="D556"/>
      <c r="E556"/>
      <c r="F556"/>
      <c r="G556"/>
      <c r="H556"/>
      <c r="I556"/>
      <c r="J556"/>
      <c r="K556"/>
      <c r="L556"/>
      <c r="M556"/>
      <c r="N556" s="442"/>
      <c r="O556" s="443"/>
      <c r="P556" s="443"/>
      <c r="Q556" s="443"/>
      <c r="R556" s="443"/>
      <c r="S556" s="443"/>
      <c r="T556" s="443"/>
      <c r="U556" s="443"/>
      <c r="V556" s="443"/>
      <c r="W556" s="443"/>
      <c r="X556" s="443"/>
      <c r="Y556" s="443"/>
      <c r="Z556" s="443"/>
      <c r="AA556" s="443"/>
      <c r="AB556"/>
      <c r="AC556"/>
    </row>
    <row r="557" spans="2:29" ht="18.5" hidden="1" x14ac:dyDescent="0.45">
      <c r="B557"/>
      <c r="C557"/>
      <c r="D557"/>
      <c r="E557"/>
      <c r="F557"/>
      <c r="G557"/>
      <c r="H557"/>
      <c r="I557"/>
      <c r="J557"/>
      <c r="K557"/>
      <c r="L557"/>
      <c r="M557"/>
      <c r="N557" s="442"/>
      <c r="O557" s="443"/>
      <c r="P557" s="443"/>
      <c r="Q557" s="443"/>
      <c r="R557" s="443"/>
      <c r="S557" s="443"/>
      <c r="T557" s="443"/>
      <c r="U557" s="443"/>
      <c r="V557" s="443"/>
      <c r="W557" s="443"/>
      <c r="X557" s="443"/>
      <c r="Y557" s="443"/>
      <c r="Z557" s="443"/>
      <c r="AA557" s="443"/>
      <c r="AB557"/>
      <c r="AC557"/>
    </row>
    <row r="558" spans="2:29" ht="18.5" hidden="1" x14ac:dyDescent="0.45">
      <c r="B558"/>
      <c r="C558"/>
      <c r="D558"/>
      <c r="E558"/>
      <c r="F558"/>
      <c r="G558"/>
      <c r="H558"/>
      <c r="I558"/>
      <c r="J558"/>
      <c r="K558"/>
      <c r="L558"/>
      <c r="M558"/>
      <c r="N558" s="442"/>
      <c r="O558" s="443"/>
      <c r="P558" s="443"/>
      <c r="Q558" s="443"/>
      <c r="R558" s="443"/>
      <c r="S558" s="443"/>
      <c r="T558" s="443"/>
      <c r="U558" s="443"/>
      <c r="V558" s="443"/>
      <c r="W558" s="443"/>
      <c r="X558" s="443"/>
      <c r="Y558" s="443"/>
      <c r="Z558" s="443"/>
      <c r="AA558" s="443"/>
      <c r="AB558"/>
      <c r="AC558"/>
    </row>
    <row r="559" spans="2:29" ht="18.5" hidden="1" x14ac:dyDescent="0.45">
      <c r="B559"/>
      <c r="C559"/>
      <c r="D559"/>
      <c r="E559"/>
      <c r="F559"/>
      <c r="G559"/>
      <c r="H559"/>
      <c r="I559"/>
      <c r="J559"/>
      <c r="K559"/>
      <c r="L559"/>
      <c r="M559"/>
      <c r="N559" s="442"/>
      <c r="O559" s="443"/>
      <c r="P559" s="443"/>
      <c r="Q559" s="443"/>
      <c r="R559" s="443"/>
      <c r="S559" s="443"/>
      <c r="T559" s="443"/>
      <c r="U559" s="443"/>
      <c r="V559" s="443"/>
      <c r="W559" s="443"/>
      <c r="X559" s="443"/>
      <c r="Y559" s="443"/>
      <c r="Z559" s="443"/>
      <c r="AA559" s="443"/>
      <c r="AB559"/>
      <c r="AC559"/>
    </row>
    <row r="560" spans="2:29" ht="18.5" hidden="1" x14ac:dyDescent="0.45">
      <c r="B560"/>
      <c r="C560"/>
      <c r="D560"/>
      <c r="E560"/>
      <c r="F560"/>
      <c r="G560"/>
      <c r="H560"/>
      <c r="I560"/>
      <c r="J560"/>
      <c r="K560"/>
      <c r="L560"/>
      <c r="M560"/>
      <c r="N560" s="442"/>
      <c r="O560" s="443"/>
      <c r="P560" s="443"/>
      <c r="Q560" s="443"/>
      <c r="R560" s="443"/>
      <c r="S560" s="443"/>
      <c r="T560" s="443"/>
      <c r="U560" s="443"/>
      <c r="V560" s="443"/>
      <c r="W560" s="443"/>
      <c r="X560" s="443"/>
      <c r="Y560" s="443"/>
      <c r="Z560" s="443"/>
      <c r="AA560" s="443"/>
      <c r="AB560"/>
      <c r="AC560"/>
    </row>
    <row r="561" spans="2:29" ht="18.5" hidden="1" x14ac:dyDescent="0.45">
      <c r="B561"/>
      <c r="C561"/>
      <c r="D561"/>
      <c r="E561"/>
      <c r="F561"/>
      <c r="G561"/>
      <c r="H561"/>
      <c r="I561"/>
      <c r="J561"/>
      <c r="K561"/>
      <c r="L561"/>
      <c r="M561"/>
      <c r="N561" s="442"/>
      <c r="O561" s="443"/>
      <c r="P561" s="443"/>
      <c r="Q561" s="443"/>
      <c r="R561" s="443"/>
      <c r="S561" s="443"/>
      <c r="T561" s="443"/>
      <c r="U561" s="443"/>
      <c r="V561" s="443"/>
      <c r="W561" s="443"/>
      <c r="X561" s="443"/>
      <c r="Y561" s="443"/>
      <c r="Z561" s="443"/>
      <c r="AA561" s="443"/>
      <c r="AB561"/>
      <c r="AC561"/>
    </row>
    <row r="562" spans="2:29" ht="18.5" hidden="1" x14ac:dyDescent="0.45">
      <c r="B562"/>
      <c r="C562"/>
      <c r="D562"/>
      <c r="E562"/>
      <c r="F562"/>
      <c r="G562"/>
      <c r="H562"/>
      <c r="I562"/>
      <c r="J562"/>
      <c r="K562"/>
      <c r="L562"/>
      <c r="M562"/>
      <c r="N562" s="442"/>
      <c r="O562" s="443"/>
      <c r="P562" s="443"/>
      <c r="Q562" s="443"/>
      <c r="R562" s="443"/>
      <c r="S562" s="443"/>
      <c r="T562" s="443"/>
      <c r="U562" s="443"/>
      <c r="V562" s="443"/>
      <c r="W562" s="443"/>
      <c r="X562" s="443"/>
      <c r="Y562" s="443"/>
      <c r="Z562" s="443"/>
      <c r="AA562" s="443"/>
      <c r="AB562"/>
      <c r="AC562"/>
    </row>
    <row r="563" spans="2:29" ht="18.5" hidden="1" x14ac:dyDescent="0.45">
      <c r="B563"/>
      <c r="C563"/>
      <c r="D563"/>
      <c r="E563"/>
      <c r="F563"/>
      <c r="G563"/>
      <c r="H563"/>
      <c r="I563"/>
      <c r="J563"/>
      <c r="K563"/>
      <c r="L563"/>
      <c r="M563"/>
      <c r="N563" s="442"/>
      <c r="O563" s="443"/>
      <c r="P563" s="443"/>
      <c r="Q563" s="443"/>
      <c r="R563" s="443"/>
      <c r="S563" s="443"/>
      <c r="T563" s="443"/>
      <c r="U563" s="443"/>
      <c r="V563" s="443"/>
      <c r="W563" s="443"/>
      <c r="X563" s="443"/>
      <c r="Y563" s="443"/>
      <c r="Z563" s="443"/>
      <c r="AA563" s="443"/>
      <c r="AB563"/>
      <c r="AC563"/>
    </row>
    <row r="564" spans="2:29" ht="18.5" hidden="1" x14ac:dyDescent="0.45">
      <c r="B564"/>
      <c r="C564"/>
      <c r="D564"/>
      <c r="E564"/>
      <c r="F564"/>
      <c r="G564"/>
      <c r="H564"/>
      <c r="I564"/>
      <c r="J564"/>
      <c r="K564"/>
      <c r="L564"/>
      <c r="M564"/>
      <c r="N564" s="442"/>
      <c r="O564" s="443"/>
      <c r="P564" s="443"/>
      <c r="Q564" s="443"/>
      <c r="R564" s="443"/>
      <c r="S564" s="443"/>
      <c r="T564" s="443"/>
      <c r="U564" s="443"/>
      <c r="V564" s="443"/>
      <c r="W564" s="443"/>
      <c r="X564" s="443"/>
      <c r="Y564" s="443"/>
      <c r="Z564" s="443"/>
      <c r="AA564" s="443"/>
      <c r="AB564"/>
      <c r="AC564"/>
    </row>
    <row r="565" spans="2:29" ht="18.5" hidden="1" x14ac:dyDescent="0.45">
      <c r="B565"/>
      <c r="C565"/>
      <c r="D565"/>
      <c r="E565"/>
      <c r="F565"/>
      <c r="G565"/>
      <c r="H565"/>
      <c r="I565"/>
      <c r="J565"/>
      <c r="K565"/>
      <c r="L565"/>
      <c r="M565"/>
      <c r="N565" s="442"/>
      <c r="O565" s="443"/>
      <c r="P565" s="443"/>
      <c r="Q565" s="443"/>
      <c r="R565" s="443"/>
      <c r="S565" s="443"/>
      <c r="T565" s="443"/>
      <c r="U565" s="443"/>
      <c r="V565" s="443"/>
      <c r="W565" s="443"/>
      <c r="X565" s="443"/>
      <c r="Y565" s="443"/>
      <c r="Z565" s="443"/>
      <c r="AA565" s="443"/>
      <c r="AB565"/>
      <c r="AC565"/>
    </row>
    <row r="566" spans="2:29" ht="18.5" hidden="1" x14ac:dyDescent="0.45">
      <c r="B566"/>
      <c r="C566"/>
      <c r="D566"/>
      <c r="E566"/>
      <c r="F566"/>
      <c r="G566"/>
      <c r="H566"/>
      <c r="I566"/>
      <c r="J566"/>
      <c r="K566"/>
      <c r="L566"/>
      <c r="M566"/>
      <c r="N566" s="442"/>
      <c r="O566" s="443"/>
      <c r="P566" s="443"/>
      <c r="Q566" s="443"/>
      <c r="R566" s="443"/>
      <c r="S566" s="443"/>
      <c r="T566" s="443"/>
      <c r="U566" s="443"/>
      <c r="V566" s="443"/>
      <c r="W566" s="443"/>
      <c r="X566" s="443"/>
      <c r="Y566" s="443"/>
      <c r="Z566" s="443"/>
      <c r="AA566" s="443"/>
      <c r="AB566"/>
      <c r="AC566"/>
    </row>
    <row r="567" spans="2:29" ht="18.5" hidden="1" x14ac:dyDescent="0.45">
      <c r="B567"/>
      <c r="C567"/>
      <c r="D567"/>
      <c r="E567"/>
      <c r="F567"/>
      <c r="G567"/>
      <c r="H567"/>
      <c r="I567"/>
      <c r="J567"/>
      <c r="K567"/>
      <c r="L567"/>
      <c r="M567"/>
      <c r="N567" s="442"/>
      <c r="O567" s="443"/>
      <c r="P567" s="443"/>
      <c r="Q567" s="443"/>
      <c r="R567" s="443"/>
      <c r="S567" s="443"/>
      <c r="T567" s="443"/>
      <c r="U567" s="443"/>
      <c r="V567" s="443"/>
      <c r="W567" s="443"/>
      <c r="X567" s="443"/>
      <c r="Y567" s="443"/>
      <c r="Z567" s="443"/>
      <c r="AA567" s="443"/>
      <c r="AB567"/>
      <c r="AC567"/>
    </row>
    <row r="568" spans="2:29" ht="18.5" hidden="1" x14ac:dyDescent="0.45">
      <c r="B568"/>
      <c r="C568"/>
      <c r="D568"/>
      <c r="E568"/>
      <c r="F568"/>
      <c r="G568"/>
      <c r="H568"/>
      <c r="I568"/>
      <c r="J568"/>
      <c r="K568"/>
      <c r="L568"/>
      <c r="M568"/>
      <c r="N568" s="442"/>
      <c r="O568" s="443"/>
      <c r="P568" s="443"/>
      <c r="Q568" s="443"/>
      <c r="R568" s="443"/>
      <c r="S568" s="443"/>
      <c r="T568" s="443"/>
      <c r="U568" s="443"/>
      <c r="V568" s="443"/>
      <c r="W568" s="443"/>
      <c r="X568" s="443"/>
      <c r="Y568" s="443"/>
      <c r="Z568" s="443"/>
      <c r="AA568" s="443"/>
      <c r="AB568"/>
      <c r="AC568"/>
    </row>
    <row r="569" spans="2:29" ht="18.5" hidden="1" x14ac:dyDescent="0.45">
      <c r="B569"/>
      <c r="C569"/>
      <c r="D569"/>
      <c r="E569"/>
      <c r="F569"/>
      <c r="G569"/>
      <c r="H569"/>
      <c r="I569"/>
      <c r="J569"/>
      <c r="K569"/>
      <c r="L569"/>
      <c r="M569"/>
      <c r="N569" s="442"/>
      <c r="O569" s="443"/>
      <c r="P569" s="443"/>
      <c r="Q569" s="443"/>
      <c r="R569" s="443"/>
      <c r="S569" s="443"/>
      <c r="T569" s="443"/>
      <c r="U569" s="443"/>
      <c r="V569" s="443"/>
      <c r="W569" s="443"/>
      <c r="X569" s="443"/>
      <c r="Y569" s="443"/>
      <c r="Z569" s="443"/>
      <c r="AA569" s="443"/>
      <c r="AB569"/>
      <c r="AC569"/>
    </row>
    <row r="570" spans="2:29" ht="18.5" hidden="1" x14ac:dyDescent="0.45">
      <c r="B570"/>
      <c r="C570"/>
      <c r="D570"/>
      <c r="E570"/>
      <c r="F570"/>
      <c r="G570"/>
      <c r="H570"/>
      <c r="I570"/>
      <c r="J570"/>
      <c r="K570"/>
      <c r="L570"/>
      <c r="M570"/>
      <c r="N570" s="442"/>
      <c r="O570" s="443"/>
      <c r="P570" s="443"/>
      <c r="Q570" s="443"/>
      <c r="R570" s="443"/>
      <c r="S570" s="443"/>
      <c r="T570" s="443"/>
      <c r="U570" s="443"/>
      <c r="V570" s="443"/>
      <c r="W570" s="443"/>
      <c r="X570" s="443"/>
      <c r="Y570" s="443"/>
      <c r="Z570" s="443"/>
      <c r="AA570" s="443"/>
      <c r="AB570"/>
      <c r="AC570"/>
    </row>
    <row r="571" spans="2:29" ht="18.5" hidden="1" x14ac:dyDescent="0.45">
      <c r="B571"/>
      <c r="C571"/>
      <c r="D571"/>
      <c r="E571"/>
      <c r="F571"/>
      <c r="G571"/>
      <c r="H571"/>
      <c r="I571"/>
      <c r="J571"/>
      <c r="K571"/>
      <c r="L571"/>
      <c r="M571"/>
      <c r="N571" s="442"/>
      <c r="O571" s="443"/>
      <c r="P571" s="443"/>
      <c r="Q571" s="443"/>
      <c r="R571" s="443"/>
      <c r="S571" s="443"/>
      <c r="T571" s="443"/>
      <c r="U571" s="443"/>
      <c r="V571" s="443"/>
      <c r="W571" s="443"/>
      <c r="X571" s="443"/>
      <c r="Y571" s="443"/>
      <c r="Z571" s="443"/>
      <c r="AA571" s="443"/>
      <c r="AB571"/>
      <c r="AC571"/>
    </row>
    <row r="572" spans="2:29" ht="18.5" hidden="1" x14ac:dyDescent="0.45">
      <c r="B572"/>
      <c r="C572"/>
      <c r="D572"/>
      <c r="E572"/>
      <c r="F572"/>
      <c r="G572"/>
      <c r="H572"/>
      <c r="I572"/>
      <c r="J572"/>
      <c r="K572"/>
      <c r="L572"/>
      <c r="M572"/>
      <c r="N572" s="442"/>
      <c r="O572" s="443"/>
      <c r="P572" s="443"/>
      <c r="Q572" s="443"/>
      <c r="R572" s="443"/>
      <c r="S572" s="443"/>
      <c r="T572" s="443"/>
      <c r="U572" s="443"/>
      <c r="V572" s="443"/>
      <c r="W572" s="443"/>
      <c r="X572" s="443"/>
      <c r="Y572" s="443"/>
      <c r="Z572" s="443"/>
      <c r="AA572" s="443"/>
      <c r="AB572"/>
      <c r="AC572"/>
    </row>
    <row r="573" spans="2:29" ht="18.5" hidden="1" x14ac:dyDescent="0.45">
      <c r="B573"/>
      <c r="C573"/>
      <c r="D573"/>
      <c r="E573"/>
      <c r="F573"/>
      <c r="G573"/>
      <c r="H573"/>
      <c r="I573"/>
      <c r="J573"/>
      <c r="K573"/>
      <c r="L573"/>
      <c r="M573"/>
      <c r="N573" s="442"/>
      <c r="O573" s="443"/>
      <c r="P573" s="443"/>
      <c r="Q573" s="443"/>
      <c r="R573" s="443"/>
      <c r="S573" s="443"/>
      <c r="T573" s="443"/>
      <c r="U573" s="443"/>
      <c r="V573" s="443"/>
      <c r="W573" s="443"/>
      <c r="X573" s="443"/>
      <c r="Y573" s="443"/>
      <c r="Z573" s="443"/>
      <c r="AA573" s="443"/>
      <c r="AB573"/>
      <c r="AC573"/>
    </row>
    <row r="574" spans="2:29" ht="18.5" hidden="1" x14ac:dyDescent="0.45">
      <c r="B574"/>
      <c r="C574"/>
      <c r="D574"/>
      <c r="E574"/>
      <c r="F574"/>
      <c r="G574"/>
      <c r="H574"/>
      <c r="I574"/>
      <c r="J574"/>
      <c r="K574"/>
      <c r="L574"/>
      <c r="M574"/>
      <c r="N574" s="442"/>
      <c r="O574" s="443"/>
      <c r="P574" s="443"/>
      <c r="Q574" s="443"/>
      <c r="R574" s="443"/>
      <c r="S574" s="443"/>
      <c r="T574" s="443"/>
      <c r="U574" s="443"/>
      <c r="V574" s="443"/>
      <c r="W574" s="443"/>
      <c r="X574" s="443"/>
      <c r="Y574" s="443"/>
      <c r="Z574" s="443"/>
      <c r="AA574" s="443"/>
      <c r="AB574"/>
      <c r="AC574"/>
    </row>
    <row r="575" spans="2:29" ht="18.5" hidden="1" x14ac:dyDescent="0.45">
      <c r="B575"/>
      <c r="C575"/>
      <c r="D575"/>
      <c r="E575"/>
      <c r="F575"/>
      <c r="G575"/>
      <c r="H575"/>
      <c r="I575"/>
      <c r="J575"/>
      <c r="K575"/>
      <c r="L575"/>
      <c r="M575"/>
      <c r="N575" s="442"/>
      <c r="O575" s="443"/>
      <c r="P575" s="443"/>
      <c r="Q575" s="443"/>
      <c r="R575" s="443"/>
      <c r="S575" s="443"/>
      <c r="T575" s="443"/>
      <c r="U575" s="443"/>
      <c r="V575" s="443"/>
      <c r="W575" s="443"/>
      <c r="X575" s="443"/>
      <c r="Y575" s="443"/>
      <c r="Z575" s="443"/>
      <c r="AA575" s="443"/>
      <c r="AB575"/>
      <c r="AC575"/>
    </row>
    <row r="576" spans="2:29" ht="18.5" hidden="1" x14ac:dyDescent="0.45">
      <c r="B576"/>
      <c r="C576"/>
      <c r="D576"/>
      <c r="E576"/>
      <c r="F576"/>
      <c r="G576"/>
      <c r="H576"/>
      <c r="I576"/>
      <c r="J576"/>
      <c r="K576"/>
      <c r="L576"/>
      <c r="M576"/>
      <c r="N576" s="442"/>
      <c r="O576" s="443"/>
      <c r="P576" s="443"/>
      <c r="Q576" s="443"/>
      <c r="R576" s="443"/>
      <c r="S576" s="443"/>
      <c r="T576" s="443"/>
      <c r="U576" s="443"/>
      <c r="V576" s="443"/>
      <c r="W576" s="443"/>
      <c r="X576" s="443"/>
      <c r="Y576" s="443"/>
      <c r="Z576" s="443"/>
      <c r="AA576" s="443"/>
      <c r="AB576"/>
      <c r="AC576"/>
    </row>
    <row r="577" spans="2:29" ht="18.5" hidden="1" x14ac:dyDescent="0.45">
      <c r="B577"/>
      <c r="C577"/>
      <c r="D577"/>
      <c r="E577"/>
      <c r="F577"/>
      <c r="G577"/>
      <c r="H577"/>
      <c r="I577"/>
      <c r="J577"/>
      <c r="K577"/>
      <c r="L577"/>
      <c r="M577"/>
      <c r="N577" s="442"/>
      <c r="O577" s="443"/>
      <c r="P577" s="443"/>
      <c r="Q577" s="443"/>
      <c r="R577" s="443"/>
      <c r="S577" s="443"/>
      <c r="T577" s="443"/>
      <c r="U577" s="443"/>
      <c r="V577" s="443"/>
      <c r="W577" s="443"/>
      <c r="X577" s="443"/>
      <c r="Y577" s="443"/>
      <c r="Z577" s="443"/>
      <c r="AA577" s="443"/>
      <c r="AB577"/>
      <c r="AC577"/>
    </row>
    <row r="578" spans="2:29" ht="15" hidden="1" customHeight="1" x14ac:dyDescent="0.45">
      <c r="N578" s="442"/>
      <c r="O578" s="443"/>
      <c r="P578" s="443"/>
      <c r="Q578" s="443"/>
      <c r="R578" s="443"/>
      <c r="S578" s="443"/>
      <c r="T578" s="443"/>
      <c r="U578" s="443"/>
      <c r="V578" s="443"/>
      <c r="W578" s="443"/>
      <c r="X578" s="443"/>
      <c r="Y578" s="443"/>
      <c r="Z578" s="443"/>
      <c r="AA578" s="443"/>
    </row>
    <row r="579" spans="2:29" ht="15" hidden="1" customHeight="1" x14ac:dyDescent="0.45">
      <c r="N579" s="442"/>
      <c r="O579" s="443"/>
      <c r="P579" s="443"/>
      <c r="Q579" s="443"/>
      <c r="R579" s="443"/>
      <c r="S579" s="443"/>
      <c r="T579" s="443"/>
      <c r="U579" s="443"/>
      <c r="V579" s="443"/>
      <c r="W579" s="443"/>
      <c r="X579" s="443"/>
      <c r="Y579" s="443"/>
      <c r="Z579" s="443"/>
      <c r="AA579" s="443"/>
    </row>
    <row r="580" spans="2:29" ht="15" hidden="1" customHeight="1" x14ac:dyDescent="0.45">
      <c r="N580" s="442"/>
      <c r="O580" s="443"/>
      <c r="P580" s="443"/>
      <c r="Q580" s="443"/>
      <c r="R580" s="443"/>
      <c r="S580" s="443"/>
      <c r="T580" s="443"/>
      <c r="U580" s="443"/>
      <c r="V580" s="443"/>
      <c r="W580" s="443"/>
      <c r="X580" s="443"/>
      <c r="Y580" s="443"/>
      <c r="Z580" s="443"/>
      <c r="AA580" s="443"/>
    </row>
    <row r="581" spans="2:29" ht="15" hidden="1" customHeight="1" x14ac:dyDescent="0.45">
      <c r="N581" s="442"/>
      <c r="O581" s="443"/>
      <c r="P581" s="443"/>
      <c r="Q581" s="443"/>
      <c r="R581" s="443"/>
      <c r="S581" s="443"/>
      <c r="T581" s="443"/>
      <c r="U581" s="443"/>
      <c r="V581" s="443"/>
      <c r="W581" s="443"/>
      <c r="X581" s="443"/>
      <c r="Y581" s="443"/>
      <c r="Z581" s="443"/>
      <c r="AA581" s="443"/>
    </row>
    <row r="582" spans="2:29" ht="15" hidden="1" customHeight="1" x14ac:dyDescent="0.45">
      <c r="N582" s="442"/>
      <c r="O582" s="443"/>
      <c r="P582" s="443"/>
      <c r="Q582" s="443"/>
      <c r="R582" s="443"/>
      <c r="S582" s="443"/>
      <c r="T582" s="443"/>
      <c r="U582" s="443"/>
      <c r="V582" s="443"/>
      <c r="W582" s="443"/>
      <c r="X582" s="443"/>
      <c r="Y582" s="443"/>
      <c r="Z582" s="443"/>
      <c r="AA582" s="443"/>
    </row>
    <row r="583" spans="2:29" ht="15" hidden="1" customHeight="1" x14ac:dyDescent="0.45">
      <c r="N583" s="442"/>
      <c r="O583" s="443"/>
      <c r="P583" s="443"/>
      <c r="Q583" s="443"/>
      <c r="R583" s="443"/>
      <c r="S583" s="443"/>
      <c r="T583" s="443"/>
      <c r="U583" s="443"/>
      <c r="V583" s="443"/>
      <c r="W583" s="443"/>
      <c r="X583" s="443"/>
      <c r="Y583" s="443"/>
      <c r="Z583" s="443"/>
      <c r="AA583" s="443"/>
    </row>
    <row r="584" spans="2:29" ht="15" hidden="1" customHeight="1" x14ac:dyDescent="0.45">
      <c r="N584" s="442"/>
      <c r="O584" s="443"/>
      <c r="P584" s="443"/>
      <c r="Q584" s="443"/>
      <c r="R584" s="443"/>
      <c r="S584" s="443"/>
      <c r="T584" s="443"/>
      <c r="U584" s="443"/>
      <c r="V584" s="443"/>
      <c r="W584" s="443"/>
      <c r="X584" s="443"/>
      <c r="Y584" s="443"/>
      <c r="Z584" s="443"/>
      <c r="AA584" s="443"/>
    </row>
    <row r="585" spans="2:29" ht="15" hidden="1" customHeight="1" x14ac:dyDescent="0.45">
      <c r="N585" s="442"/>
      <c r="O585" s="443"/>
      <c r="P585" s="443"/>
      <c r="Q585" s="443"/>
      <c r="R585" s="443"/>
      <c r="S585" s="443"/>
      <c r="T585" s="443"/>
      <c r="U585" s="443"/>
      <c r="V585" s="443"/>
      <c r="W585" s="443"/>
      <c r="X585" s="443"/>
      <c r="Y585" s="443"/>
      <c r="Z585" s="443"/>
      <c r="AA585" s="443"/>
    </row>
    <row r="586" spans="2:29" ht="15" hidden="1" customHeight="1" x14ac:dyDescent="0.45">
      <c r="N586" s="442"/>
      <c r="O586" s="443"/>
      <c r="P586" s="443"/>
      <c r="Q586" s="443"/>
      <c r="R586" s="443"/>
      <c r="S586" s="443"/>
      <c r="T586" s="443"/>
      <c r="U586" s="443"/>
      <c r="V586" s="443"/>
      <c r="W586" s="443"/>
      <c r="X586" s="443"/>
      <c r="Y586" s="443"/>
      <c r="Z586" s="443"/>
      <c r="AA586" s="443"/>
    </row>
    <row r="587" spans="2:29" ht="15" hidden="1" customHeight="1" x14ac:dyDescent="0.45">
      <c r="N587" s="442"/>
      <c r="O587" s="443"/>
      <c r="P587" s="443"/>
      <c r="Q587" s="443"/>
      <c r="R587" s="443"/>
      <c r="S587" s="443"/>
      <c r="T587" s="443"/>
      <c r="U587" s="443"/>
      <c r="V587" s="443"/>
      <c r="W587" s="443"/>
      <c r="X587" s="443"/>
      <c r="Y587" s="443"/>
      <c r="Z587" s="443"/>
      <c r="AA587" s="443"/>
    </row>
    <row r="588" spans="2:29" ht="15" hidden="1" customHeight="1" x14ac:dyDescent="0.45">
      <c r="N588" s="442"/>
      <c r="O588" s="443"/>
      <c r="P588" s="443"/>
      <c r="Q588" s="443"/>
      <c r="R588" s="443"/>
      <c r="S588" s="443"/>
      <c r="T588" s="443"/>
      <c r="U588" s="443"/>
      <c r="V588" s="443"/>
      <c r="W588" s="443"/>
      <c r="X588" s="443"/>
      <c r="Y588" s="443"/>
      <c r="Z588" s="443"/>
      <c r="AA588" s="443"/>
    </row>
    <row r="589" spans="2:29" ht="15" hidden="1" customHeight="1" x14ac:dyDescent="0.45">
      <c r="N589" s="442"/>
      <c r="O589" s="443"/>
      <c r="P589" s="443"/>
      <c r="Q589" s="443"/>
      <c r="R589" s="443"/>
      <c r="S589" s="443"/>
      <c r="T589" s="443"/>
      <c r="U589" s="443"/>
      <c r="V589" s="443"/>
      <c r="W589" s="443"/>
      <c r="X589" s="443"/>
      <c r="Y589" s="443"/>
      <c r="Z589" s="443"/>
      <c r="AA589" s="443"/>
    </row>
    <row r="590" spans="2:29" ht="15" hidden="1" customHeight="1" x14ac:dyDescent="0.45">
      <c r="N590" s="442"/>
      <c r="O590" s="443"/>
      <c r="P590" s="443"/>
      <c r="Q590" s="443"/>
      <c r="R590" s="443"/>
      <c r="S590" s="443"/>
      <c r="T590" s="443"/>
      <c r="U590" s="443"/>
      <c r="V590" s="443"/>
      <c r="W590" s="443"/>
      <c r="X590" s="443"/>
      <c r="Y590" s="443"/>
      <c r="Z590" s="443"/>
      <c r="AA590" s="443"/>
    </row>
    <row r="591" spans="2:29" ht="15" hidden="1" customHeight="1" x14ac:dyDescent="0.45">
      <c r="N591" s="442"/>
      <c r="O591" s="443"/>
      <c r="P591" s="443"/>
      <c r="Q591" s="443"/>
      <c r="R591" s="443"/>
      <c r="S591" s="443"/>
      <c r="T591" s="443"/>
      <c r="U591" s="443"/>
      <c r="V591" s="443"/>
      <c r="W591" s="443"/>
      <c r="X591" s="443"/>
      <c r="Y591" s="443"/>
      <c r="Z591" s="443"/>
      <c r="AA591" s="443"/>
    </row>
    <row r="592" spans="2:29" ht="15" hidden="1" customHeight="1" x14ac:dyDescent="0.45">
      <c r="N592" s="442"/>
      <c r="O592" s="443"/>
      <c r="P592" s="443"/>
      <c r="Q592" s="443"/>
      <c r="R592" s="443"/>
      <c r="S592" s="443"/>
      <c r="T592" s="443"/>
      <c r="U592" s="443"/>
      <c r="V592" s="443"/>
      <c r="W592" s="443"/>
      <c r="X592" s="443"/>
      <c r="Y592" s="443"/>
      <c r="Z592" s="443"/>
      <c r="AA592" s="443"/>
    </row>
    <row r="593" spans="14:27" ht="15" hidden="1" customHeight="1" x14ac:dyDescent="0.45">
      <c r="N593" s="442"/>
      <c r="O593" s="443"/>
      <c r="P593" s="443"/>
      <c r="Q593" s="443"/>
      <c r="R593" s="443"/>
      <c r="S593" s="443"/>
      <c r="T593" s="443"/>
      <c r="U593" s="443"/>
      <c r="V593" s="443"/>
      <c r="W593" s="443"/>
      <c r="X593" s="443"/>
      <c r="Y593" s="443"/>
      <c r="Z593" s="443"/>
      <c r="AA593" s="443"/>
    </row>
    <row r="594" spans="14:27" ht="15" hidden="1" customHeight="1" x14ac:dyDescent="0.45">
      <c r="N594" s="442"/>
      <c r="O594" s="443"/>
      <c r="P594" s="443"/>
      <c r="Q594" s="443"/>
      <c r="R594" s="443"/>
      <c r="S594" s="443"/>
      <c r="T594" s="443"/>
      <c r="U594" s="443"/>
      <c r="V594" s="443"/>
      <c r="W594" s="443"/>
      <c r="X594" s="443"/>
      <c r="Y594" s="443"/>
      <c r="Z594" s="443"/>
      <c r="AA594" s="443"/>
    </row>
    <row r="595" spans="14:27" ht="15" hidden="1" customHeight="1" x14ac:dyDescent="0.45">
      <c r="N595" s="442"/>
      <c r="O595" s="443"/>
      <c r="P595" s="443"/>
      <c r="Q595" s="443"/>
      <c r="R595" s="443"/>
      <c r="S595" s="443"/>
      <c r="T595" s="443"/>
      <c r="U595" s="443"/>
      <c r="V595" s="443"/>
      <c r="W595" s="443"/>
      <c r="X595" s="443"/>
      <c r="Y595" s="443"/>
      <c r="Z595" s="443"/>
      <c r="AA595" s="443"/>
    </row>
    <row r="596" spans="14:27" ht="15" hidden="1" customHeight="1" x14ac:dyDescent="0.45">
      <c r="N596" s="442"/>
      <c r="O596" s="443"/>
      <c r="P596" s="443"/>
      <c r="Q596" s="443"/>
      <c r="R596" s="443"/>
      <c r="S596" s="443"/>
      <c r="T596" s="443"/>
      <c r="U596" s="443"/>
      <c r="V596" s="443"/>
      <c r="W596" s="443"/>
      <c r="X596" s="443"/>
      <c r="Y596" s="443"/>
      <c r="Z596" s="443"/>
      <c r="AA596" s="443"/>
    </row>
    <row r="597" spans="14:27" ht="15" hidden="1" customHeight="1" x14ac:dyDescent="0.45">
      <c r="N597" s="442"/>
      <c r="O597" s="443"/>
      <c r="P597" s="443"/>
      <c r="Q597" s="443"/>
      <c r="R597" s="443"/>
      <c r="S597" s="443"/>
      <c r="T597" s="443"/>
      <c r="U597" s="443"/>
      <c r="V597" s="443"/>
      <c r="W597" s="443"/>
      <c r="X597" s="443"/>
      <c r="Y597" s="443"/>
      <c r="Z597" s="443"/>
      <c r="AA597" s="443"/>
    </row>
    <row r="598" spans="14:27" ht="15" hidden="1" customHeight="1" x14ac:dyDescent="0.45">
      <c r="N598" s="442"/>
      <c r="O598" s="443"/>
      <c r="P598" s="443"/>
      <c r="Q598" s="443"/>
      <c r="R598" s="443"/>
      <c r="S598" s="443"/>
      <c r="T598" s="443"/>
      <c r="U598" s="443"/>
      <c r="V598" s="443"/>
      <c r="W598" s="443"/>
      <c r="X598" s="443"/>
      <c r="Y598" s="443"/>
      <c r="Z598" s="443"/>
      <c r="AA598" s="443"/>
    </row>
    <row r="599" spans="14:27" ht="15" hidden="1" customHeight="1" x14ac:dyDescent="0.45">
      <c r="N599" s="442"/>
      <c r="O599" s="443"/>
      <c r="P599" s="443"/>
      <c r="Q599" s="443"/>
      <c r="R599" s="443"/>
      <c r="S599" s="443"/>
      <c r="T599" s="443"/>
      <c r="U599" s="443"/>
      <c r="V599" s="443"/>
      <c r="W599" s="443"/>
      <c r="X599" s="443"/>
      <c r="Y599" s="443"/>
      <c r="Z599" s="443"/>
      <c r="AA599" s="443"/>
    </row>
    <row r="600" spans="14:27" ht="0" hidden="1" customHeight="1" x14ac:dyDescent="0.45">
      <c r="N600" s="442"/>
      <c r="O600" s="443"/>
      <c r="P600" s="443"/>
      <c r="Q600" s="443"/>
      <c r="R600" s="443"/>
      <c r="S600" s="443"/>
      <c r="T600" s="443"/>
      <c r="U600" s="443"/>
      <c r="V600" s="443"/>
      <c r="W600" s="443"/>
      <c r="X600" s="443"/>
      <c r="Y600" s="443"/>
      <c r="Z600" s="443"/>
      <c r="AA600" s="443"/>
    </row>
    <row r="601" spans="14:27" ht="0" hidden="1" customHeight="1" x14ac:dyDescent="0.45">
      <c r="N601" s="442"/>
      <c r="O601" s="443"/>
      <c r="P601" s="443"/>
      <c r="Q601" s="443"/>
      <c r="R601" s="443"/>
      <c r="S601" s="443"/>
      <c r="T601" s="443"/>
      <c r="U601" s="443"/>
      <c r="V601" s="443"/>
      <c r="W601" s="443"/>
      <c r="X601" s="443"/>
      <c r="Y601" s="443"/>
      <c r="Z601" s="443"/>
      <c r="AA601" s="443"/>
    </row>
    <row r="602" spans="14:27" ht="0" hidden="1" customHeight="1" x14ac:dyDescent="0.45">
      <c r="N602" s="442"/>
      <c r="O602" s="443"/>
      <c r="P602" s="443"/>
      <c r="Q602" s="443"/>
      <c r="R602" s="443"/>
      <c r="S602" s="443"/>
      <c r="T602" s="443"/>
      <c r="U602" s="443"/>
      <c r="V602" s="443"/>
      <c r="W602" s="443"/>
      <c r="X602" s="443"/>
      <c r="Y602" s="443"/>
      <c r="Z602" s="443"/>
      <c r="AA602" s="443"/>
    </row>
    <row r="603" spans="14:27" ht="0" hidden="1" customHeight="1" x14ac:dyDescent="0.45">
      <c r="N603" s="442"/>
      <c r="O603" s="443"/>
      <c r="P603" s="443"/>
      <c r="Q603" s="443"/>
      <c r="R603" s="443"/>
      <c r="S603" s="443"/>
      <c r="T603" s="443"/>
      <c r="U603" s="443"/>
      <c r="V603" s="443"/>
      <c r="W603" s="443"/>
      <c r="X603" s="443"/>
      <c r="Y603" s="443"/>
      <c r="Z603" s="443"/>
      <c r="AA603" s="443"/>
    </row>
    <row r="604" spans="14:27" ht="0" hidden="1" customHeight="1" x14ac:dyDescent="0.45">
      <c r="N604" s="442"/>
      <c r="O604" s="443"/>
      <c r="P604" s="443"/>
      <c r="Q604" s="443"/>
      <c r="R604" s="443"/>
      <c r="S604" s="443"/>
      <c r="T604" s="443"/>
      <c r="U604" s="443"/>
      <c r="V604" s="443"/>
      <c r="W604" s="443"/>
      <c r="X604" s="443"/>
      <c r="Y604" s="443"/>
      <c r="Z604" s="443"/>
      <c r="AA604" s="443"/>
    </row>
    <row r="605" spans="14:27" ht="0" hidden="1" customHeight="1" x14ac:dyDescent="0.45">
      <c r="N605" s="442"/>
      <c r="O605" s="443"/>
      <c r="P605" s="443"/>
      <c r="Q605" s="443"/>
      <c r="R605" s="443"/>
      <c r="S605" s="443"/>
      <c r="T605" s="443"/>
      <c r="U605" s="443"/>
      <c r="V605" s="443"/>
      <c r="W605" s="443"/>
      <c r="X605" s="443"/>
      <c r="Y605" s="443"/>
      <c r="Z605" s="443"/>
      <c r="AA605" s="443"/>
    </row>
    <row r="606" spans="14:27" ht="0" hidden="1" customHeight="1" x14ac:dyDescent="0.45">
      <c r="N606" s="442"/>
      <c r="O606" s="443"/>
      <c r="P606" s="443"/>
      <c r="Q606" s="443"/>
      <c r="R606" s="443"/>
      <c r="S606" s="443"/>
      <c r="T606" s="443"/>
      <c r="U606" s="443"/>
      <c r="V606" s="443"/>
      <c r="W606" s="443"/>
      <c r="X606" s="443"/>
      <c r="Y606" s="443"/>
      <c r="Z606" s="443"/>
      <c r="AA606" s="443"/>
    </row>
    <row r="607" spans="14:27" ht="0" hidden="1" customHeight="1" x14ac:dyDescent="0.45">
      <c r="N607" s="442"/>
      <c r="O607" s="443"/>
      <c r="P607" s="443"/>
      <c r="Q607" s="443"/>
      <c r="R607" s="443"/>
      <c r="S607" s="443"/>
      <c r="T607" s="443"/>
      <c r="U607" s="443"/>
      <c r="V607" s="443"/>
      <c r="W607" s="443"/>
      <c r="X607" s="443"/>
      <c r="Y607" s="443"/>
      <c r="Z607" s="443"/>
      <c r="AA607" s="443"/>
    </row>
    <row r="608" spans="14:27" ht="0" hidden="1" customHeight="1" x14ac:dyDescent="0.45">
      <c r="N608" s="442"/>
      <c r="O608" s="443"/>
      <c r="P608" s="443"/>
      <c r="Q608" s="443"/>
      <c r="R608" s="443"/>
      <c r="S608" s="443"/>
      <c r="T608" s="443"/>
      <c r="U608" s="443"/>
      <c r="V608" s="443"/>
      <c r="W608" s="443"/>
      <c r="X608" s="443"/>
      <c r="Y608" s="443"/>
      <c r="Z608" s="443"/>
      <c r="AA608" s="443"/>
    </row>
    <row r="609" spans="14:27" ht="0" hidden="1" customHeight="1" x14ac:dyDescent="0.45">
      <c r="N609" s="442"/>
      <c r="O609" s="443"/>
      <c r="P609" s="443"/>
      <c r="Q609" s="443"/>
      <c r="R609" s="443"/>
      <c r="S609" s="443"/>
      <c r="T609" s="443"/>
      <c r="U609" s="443"/>
      <c r="V609" s="443"/>
      <c r="W609" s="443"/>
      <c r="X609" s="443"/>
      <c r="Y609" s="443"/>
      <c r="Z609" s="443"/>
      <c r="AA609" s="443"/>
    </row>
    <row r="610" spans="14:27" ht="0" hidden="1" customHeight="1" x14ac:dyDescent="0.45">
      <c r="N610" s="442"/>
      <c r="O610" s="443"/>
      <c r="P610" s="443"/>
      <c r="Q610" s="443"/>
      <c r="R610" s="443"/>
      <c r="S610" s="443"/>
      <c r="T610" s="443"/>
      <c r="U610" s="443"/>
      <c r="V610" s="443"/>
      <c r="W610" s="443"/>
      <c r="X610" s="443"/>
      <c r="Y610" s="443"/>
      <c r="Z610" s="443"/>
      <c r="AA610" s="443"/>
    </row>
    <row r="611" spans="14:27" ht="0" hidden="1" customHeight="1" x14ac:dyDescent="0.45">
      <c r="N611" s="442"/>
      <c r="O611" s="443"/>
      <c r="P611" s="443"/>
      <c r="Q611" s="443"/>
      <c r="R611" s="443"/>
      <c r="S611" s="443"/>
      <c r="T611" s="443"/>
      <c r="U611" s="443"/>
      <c r="V611" s="443"/>
      <c r="W611" s="443"/>
      <c r="X611" s="443"/>
      <c r="Y611" s="443"/>
      <c r="Z611" s="443"/>
      <c r="AA611" s="443"/>
    </row>
    <row r="612" spans="14:27" ht="0" hidden="1" customHeight="1" x14ac:dyDescent="0.45">
      <c r="N612" s="442"/>
      <c r="O612" s="443"/>
      <c r="P612" s="443"/>
      <c r="Q612" s="443"/>
      <c r="R612" s="443"/>
      <c r="S612" s="443"/>
      <c r="T612" s="443"/>
      <c r="U612" s="443"/>
      <c r="V612" s="443"/>
      <c r="W612" s="443"/>
      <c r="X612" s="443"/>
      <c r="Y612" s="443"/>
      <c r="Z612" s="443"/>
      <c r="AA612" s="443"/>
    </row>
    <row r="613" spans="14:27" ht="0" hidden="1" customHeight="1" x14ac:dyDescent="0.45">
      <c r="N613" s="442"/>
      <c r="O613" s="443"/>
      <c r="P613" s="443"/>
      <c r="Q613" s="443"/>
      <c r="R613" s="443"/>
      <c r="S613" s="443"/>
      <c r="T613" s="443"/>
      <c r="U613" s="443"/>
      <c r="V613" s="443"/>
      <c r="W613" s="443"/>
      <c r="X613" s="443"/>
      <c r="Y613" s="443"/>
      <c r="Z613" s="443"/>
      <c r="AA613" s="443"/>
    </row>
    <row r="614" spans="14:27" ht="0" hidden="1" customHeight="1" x14ac:dyDescent="0.45">
      <c r="N614" s="442"/>
      <c r="O614" s="443"/>
      <c r="P614" s="443"/>
      <c r="Q614" s="443"/>
      <c r="R614" s="443"/>
      <c r="S614" s="443"/>
      <c r="T614" s="443"/>
      <c r="U614" s="443"/>
      <c r="V614" s="443"/>
      <c r="W614" s="443"/>
      <c r="X614" s="443"/>
      <c r="Y614" s="443"/>
      <c r="Z614" s="443"/>
      <c r="AA614" s="443"/>
    </row>
    <row r="615" spans="14:27" ht="0" hidden="1" customHeight="1" x14ac:dyDescent="0.45">
      <c r="N615" s="442"/>
      <c r="O615" s="443"/>
      <c r="P615" s="443"/>
      <c r="Q615" s="443"/>
      <c r="R615" s="443"/>
      <c r="S615" s="443"/>
      <c r="T615" s="443"/>
      <c r="U615" s="443"/>
      <c r="V615" s="443"/>
      <c r="W615" s="443"/>
      <c r="X615" s="443"/>
      <c r="Y615" s="443"/>
      <c r="Z615" s="443"/>
      <c r="AA615" s="443"/>
    </row>
    <row r="616" spans="14:27" ht="0" hidden="1" customHeight="1" x14ac:dyDescent="0.45">
      <c r="N616" s="442"/>
      <c r="O616" s="443"/>
      <c r="P616" s="443"/>
      <c r="Q616" s="443"/>
      <c r="R616" s="443"/>
      <c r="S616" s="443"/>
      <c r="T616" s="443"/>
      <c r="U616" s="443"/>
      <c r="V616" s="443"/>
      <c r="W616" s="443"/>
      <c r="X616" s="443"/>
      <c r="Y616" s="443"/>
      <c r="Z616" s="443"/>
      <c r="AA616" s="443"/>
    </row>
    <row r="617" spans="14:27" ht="0" hidden="1" customHeight="1" x14ac:dyDescent="0.45">
      <c r="N617" s="442"/>
      <c r="O617" s="443"/>
      <c r="P617" s="443"/>
      <c r="Q617" s="443"/>
      <c r="R617" s="443"/>
      <c r="S617" s="443"/>
      <c r="T617" s="443"/>
      <c r="U617" s="443"/>
      <c r="V617" s="443"/>
      <c r="W617" s="443"/>
      <c r="X617" s="443"/>
      <c r="Y617" s="443"/>
      <c r="Z617" s="443"/>
      <c r="AA617" s="443"/>
    </row>
    <row r="618" spans="14:27" ht="0" hidden="1" customHeight="1" x14ac:dyDescent="0.45">
      <c r="N618" s="442"/>
      <c r="O618" s="443"/>
      <c r="P618" s="443"/>
      <c r="Q618" s="443"/>
      <c r="R618" s="443"/>
      <c r="S618" s="443"/>
      <c r="T618" s="443"/>
      <c r="U618" s="443"/>
      <c r="V618" s="443"/>
      <c r="W618" s="443"/>
      <c r="X618" s="443"/>
      <c r="Y618" s="443"/>
      <c r="Z618" s="443"/>
      <c r="AA618" s="443"/>
    </row>
    <row r="619" spans="14:27" ht="0" hidden="1" customHeight="1" x14ac:dyDescent="0.45">
      <c r="N619" s="442"/>
      <c r="O619" s="443"/>
      <c r="P619" s="443"/>
      <c r="Q619" s="443"/>
      <c r="R619" s="443"/>
      <c r="S619" s="443"/>
      <c r="T619" s="443"/>
      <c r="U619" s="443"/>
      <c r="V619" s="443"/>
      <c r="W619" s="443"/>
      <c r="X619" s="443"/>
      <c r="Y619" s="443"/>
      <c r="Z619" s="443"/>
      <c r="AA619" s="443"/>
    </row>
    <row r="620" spans="14:27" ht="0" hidden="1" customHeight="1" x14ac:dyDescent="0.45">
      <c r="N620" s="442"/>
      <c r="O620" s="443"/>
      <c r="P620" s="443"/>
      <c r="Q620" s="443"/>
      <c r="R620" s="443"/>
      <c r="S620" s="443"/>
      <c r="T620" s="443"/>
      <c r="U620" s="443"/>
      <c r="V620" s="443"/>
      <c r="W620" s="443"/>
      <c r="X620" s="443"/>
      <c r="Y620" s="443"/>
      <c r="Z620" s="443"/>
      <c r="AA620" s="443"/>
    </row>
    <row r="621" spans="14:27" ht="0" hidden="1" customHeight="1" x14ac:dyDescent="0.45">
      <c r="N621" s="442"/>
      <c r="O621" s="443"/>
      <c r="P621" s="443"/>
      <c r="Q621" s="443"/>
      <c r="R621" s="443"/>
      <c r="S621" s="443"/>
      <c r="T621" s="443"/>
      <c r="U621" s="443"/>
      <c r="V621" s="443"/>
      <c r="W621" s="443"/>
      <c r="X621" s="443"/>
      <c r="Y621" s="443"/>
      <c r="Z621" s="443"/>
      <c r="AA621" s="443"/>
    </row>
    <row r="622" spans="14:27" ht="0" hidden="1" customHeight="1" x14ac:dyDescent="0.45">
      <c r="N622" s="442"/>
      <c r="O622" s="443"/>
      <c r="P622" s="443"/>
      <c r="Q622" s="443"/>
      <c r="R622" s="443"/>
      <c r="S622" s="443"/>
      <c r="T622" s="443"/>
      <c r="U622" s="443"/>
      <c r="V622" s="443"/>
      <c r="W622" s="443"/>
      <c r="X622" s="443"/>
      <c r="Y622" s="443"/>
      <c r="Z622" s="443"/>
      <c r="AA622" s="443"/>
    </row>
    <row r="623" spans="14:27" ht="0" hidden="1" customHeight="1" x14ac:dyDescent="0.45">
      <c r="N623" s="442"/>
      <c r="O623" s="443"/>
      <c r="P623" s="443"/>
      <c r="Q623" s="443"/>
      <c r="R623" s="443"/>
      <c r="S623" s="443"/>
      <c r="T623" s="443"/>
      <c r="U623" s="443"/>
      <c r="V623" s="443"/>
      <c r="W623" s="443"/>
      <c r="X623" s="443"/>
      <c r="Y623" s="443"/>
      <c r="Z623" s="443"/>
      <c r="AA623" s="443"/>
    </row>
    <row r="624" spans="14:27" ht="0" hidden="1" customHeight="1" x14ac:dyDescent="0.45">
      <c r="N624" s="442"/>
      <c r="O624" s="443"/>
      <c r="P624" s="443"/>
      <c r="Q624" s="443"/>
      <c r="R624" s="443"/>
      <c r="S624" s="443"/>
      <c r="T624" s="443"/>
      <c r="U624" s="443"/>
      <c r="V624" s="443"/>
      <c r="W624" s="443"/>
      <c r="X624" s="443"/>
      <c r="Y624" s="443"/>
      <c r="Z624" s="443"/>
      <c r="AA624" s="443"/>
    </row>
    <row r="625" spans="14:27" ht="0" hidden="1" customHeight="1" x14ac:dyDescent="0.45">
      <c r="N625" s="442"/>
      <c r="O625" s="443"/>
      <c r="P625" s="443"/>
      <c r="Q625" s="443"/>
      <c r="R625" s="443"/>
      <c r="S625" s="443"/>
      <c r="T625" s="443"/>
      <c r="U625" s="443"/>
      <c r="V625" s="443"/>
      <c r="W625" s="443"/>
      <c r="X625" s="443"/>
      <c r="Y625" s="443"/>
      <c r="Z625" s="443"/>
      <c r="AA625" s="443"/>
    </row>
    <row r="626" spans="14:27" ht="0" hidden="1" customHeight="1" x14ac:dyDescent="0.45">
      <c r="N626" s="442"/>
      <c r="O626" s="443"/>
      <c r="P626" s="443"/>
      <c r="Q626" s="443"/>
      <c r="R626" s="443"/>
      <c r="S626" s="443"/>
      <c r="T626" s="443"/>
      <c r="U626" s="443"/>
      <c r="V626" s="443"/>
      <c r="W626" s="443"/>
      <c r="X626" s="443"/>
      <c r="Y626" s="443"/>
      <c r="Z626" s="443"/>
      <c r="AA626" s="443"/>
    </row>
    <row r="627" spans="14:27" ht="0" hidden="1" customHeight="1" x14ac:dyDescent="0.45">
      <c r="N627" s="442"/>
      <c r="O627" s="443"/>
      <c r="P627" s="443"/>
      <c r="Q627" s="443"/>
      <c r="R627" s="443"/>
      <c r="S627" s="443"/>
      <c r="T627" s="443"/>
      <c r="U627" s="443"/>
      <c r="V627" s="443"/>
      <c r="W627" s="443"/>
      <c r="X627" s="443"/>
      <c r="Y627" s="443"/>
      <c r="Z627" s="443"/>
      <c r="AA627" s="443"/>
    </row>
    <row r="628" spans="14:27" ht="0" hidden="1" customHeight="1" x14ac:dyDescent="0.45">
      <c r="N628" s="442"/>
      <c r="O628" s="443"/>
      <c r="P628" s="443"/>
      <c r="Q628" s="443"/>
      <c r="R628" s="443"/>
      <c r="S628" s="443"/>
      <c r="T628" s="443"/>
      <c r="U628" s="443"/>
      <c r="V628" s="443"/>
      <c r="W628" s="443"/>
      <c r="X628" s="443"/>
      <c r="Y628" s="443"/>
      <c r="Z628" s="443"/>
      <c r="AA628" s="443"/>
    </row>
    <row r="629" spans="14:27" ht="0" hidden="1" customHeight="1" x14ac:dyDescent="0.45">
      <c r="N629" s="442"/>
      <c r="O629" s="443"/>
      <c r="P629" s="443"/>
      <c r="Q629" s="443"/>
      <c r="R629" s="443"/>
      <c r="S629" s="443"/>
      <c r="T629" s="443"/>
      <c r="U629" s="443"/>
      <c r="V629" s="443"/>
      <c r="W629" s="443"/>
      <c r="X629" s="443"/>
      <c r="Y629" s="443"/>
      <c r="Z629" s="443"/>
      <c r="AA629" s="443"/>
    </row>
    <row r="630" spans="14:27" ht="0" hidden="1" customHeight="1" x14ac:dyDescent="0.45">
      <c r="N630" s="442"/>
      <c r="O630" s="443"/>
      <c r="P630" s="443"/>
      <c r="Q630" s="443"/>
      <c r="R630" s="443"/>
      <c r="S630" s="443"/>
      <c r="T630" s="443"/>
      <c r="U630" s="443"/>
      <c r="V630" s="443"/>
      <c r="W630" s="443"/>
      <c r="X630" s="443"/>
      <c r="Y630" s="443"/>
      <c r="Z630" s="443"/>
      <c r="AA630" s="443"/>
    </row>
    <row r="631" spans="14:27" ht="0" hidden="1" customHeight="1" x14ac:dyDescent="0.45">
      <c r="N631" s="442"/>
      <c r="O631" s="443"/>
      <c r="P631" s="443"/>
      <c r="Q631" s="443"/>
      <c r="R631" s="443"/>
      <c r="S631" s="443"/>
      <c r="T631" s="443"/>
      <c r="U631" s="443"/>
      <c r="V631" s="443"/>
      <c r="W631" s="443"/>
      <c r="X631" s="443"/>
      <c r="Y631" s="443"/>
      <c r="Z631" s="443"/>
      <c r="AA631" s="443"/>
    </row>
    <row r="632" spans="14:27" ht="0" hidden="1" customHeight="1" x14ac:dyDescent="0.45">
      <c r="N632" s="442"/>
      <c r="O632" s="443"/>
      <c r="P632" s="443"/>
      <c r="Q632" s="443"/>
      <c r="R632" s="443"/>
      <c r="S632" s="443"/>
      <c r="T632" s="443"/>
      <c r="U632" s="443"/>
      <c r="V632" s="443"/>
      <c r="W632" s="443"/>
      <c r="X632" s="443"/>
      <c r="Y632" s="443"/>
      <c r="Z632" s="443"/>
      <c r="AA632" s="443"/>
    </row>
    <row r="633" spans="14:27" ht="0" hidden="1" customHeight="1" x14ac:dyDescent="0.45">
      <c r="N633" s="442"/>
      <c r="O633" s="443"/>
      <c r="P633" s="443"/>
      <c r="Q633" s="443"/>
      <c r="R633" s="443"/>
      <c r="S633" s="443"/>
      <c r="T633" s="443"/>
      <c r="U633" s="443"/>
      <c r="V633" s="443"/>
      <c r="W633" s="443"/>
      <c r="X633" s="443"/>
      <c r="Y633" s="443"/>
      <c r="Z633" s="443"/>
      <c r="AA633" s="443"/>
    </row>
    <row r="634" spans="14:27" ht="0" hidden="1" customHeight="1" x14ac:dyDescent="0.45">
      <c r="N634" s="442"/>
      <c r="O634" s="443"/>
      <c r="P634" s="443"/>
      <c r="Q634" s="443"/>
      <c r="R634" s="443"/>
      <c r="S634" s="443"/>
      <c r="T634" s="443"/>
      <c r="U634" s="443"/>
      <c r="V634" s="443"/>
      <c r="W634" s="443"/>
      <c r="X634" s="443"/>
      <c r="Y634" s="443"/>
      <c r="Z634" s="443"/>
      <c r="AA634" s="443"/>
    </row>
    <row r="635" spans="14:27" ht="0" hidden="1" customHeight="1" x14ac:dyDescent="0.45">
      <c r="N635" s="442"/>
      <c r="O635" s="443"/>
      <c r="P635" s="443"/>
      <c r="Q635" s="443"/>
      <c r="R635" s="443"/>
      <c r="S635" s="443"/>
      <c r="T635" s="443"/>
      <c r="U635" s="443"/>
      <c r="V635" s="443"/>
      <c r="W635" s="443"/>
      <c r="X635" s="443"/>
      <c r="Y635" s="443"/>
      <c r="Z635" s="443"/>
      <c r="AA635" s="443"/>
    </row>
    <row r="636" spans="14:27" ht="0" hidden="1" customHeight="1" x14ac:dyDescent="0.45">
      <c r="N636" s="442"/>
      <c r="O636" s="443"/>
      <c r="P636" s="443"/>
      <c r="Q636" s="443"/>
      <c r="R636" s="443"/>
      <c r="S636" s="443"/>
      <c r="T636" s="443"/>
      <c r="U636" s="443"/>
      <c r="V636" s="443"/>
      <c r="W636" s="443"/>
      <c r="X636" s="443"/>
      <c r="Y636" s="443"/>
      <c r="Z636" s="443"/>
      <c r="AA636" s="443"/>
    </row>
    <row r="637" spans="14:27" ht="0" hidden="1" customHeight="1" x14ac:dyDescent="0.45">
      <c r="N637" s="442"/>
      <c r="O637" s="443"/>
      <c r="P637" s="443"/>
      <c r="Q637" s="443"/>
      <c r="R637" s="443"/>
      <c r="S637" s="443"/>
      <c r="T637" s="443"/>
      <c r="U637" s="443"/>
      <c r="V637" s="443"/>
      <c r="W637" s="443"/>
      <c r="X637" s="443"/>
      <c r="Y637" s="443"/>
      <c r="Z637" s="443"/>
      <c r="AA637" s="443"/>
    </row>
    <row r="638" spans="14:27" ht="0" hidden="1" customHeight="1" x14ac:dyDescent="0.45">
      <c r="N638" s="442"/>
      <c r="O638" s="443"/>
      <c r="P638" s="443"/>
      <c r="Q638" s="443"/>
      <c r="R638" s="443"/>
      <c r="S638" s="443"/>
      <c r="T638" s="443"/>
      <c r="U638" s="443"/>
      <c r="V638" s="443"/>
      <c r="W638" s="443"/>
      <c r="X638" s="443"/>
      <c r="Y638" s="443"/>
      <c r="Z638" s="443"/>
      <c r="AA638" s="443"/>
    </row>
    <row r="639" spans="14:27" ht="0" hidden="1" customHeight="1" x14ac:dyDescent="0.45">
      <c r="N639" s="442"/>
      <c r="O639" s="443"/>
      <c r="P639" s="443"/>
      <c r="Q639" s="443"/>
      <c r="R639" s="443"/>
      <c r="S639" s="443"/>
      <c r="T639" s="443"/>
      <c r="U639" s="443"/>
      <c r="V639" s="443"/>
      <c r="W639" s="443"/>
      <c r="X639" s="443"/>
      <c r="Y639" s="443"/>
      <c r="Z639" s="443"/>
      <c r="AA639" s="443"/>
    </row>
    <row r="640" spans="14:27" ht="0" hidden="1" customHeight="1" x14ac:dyDescent="0.45">
      <c r="N640" s="442"/>
      <c r="O640" s="443"/>
      <c r="P640" s="443"/>
      <c r="Q640" s="443"/>
      <c r="R640" s="443"/>
      <c r="S640" s="443"/>
      <c r="T640" s="443"/>
      <c r="U640" s="443"/>
      <c r="V640" s="443"/>
      <c r="W640" s="443"/>
      <c r="X640" s="443"/>
      <c r="Y640" s="443"/>
      <c r="Z640" s="443"/>
      <c r="AA640" s="443"/>
    </row>
    <row r="641" spans="14:27" ht="0" hidden="1" customHeight="1" x14ac:dyDescent="0.45">
      <c r="N641" s="442"/>
      <c r="O641" s="443"/>
      <c r="P641" s="443"/>
      <c r="Q641" s="443"/>
      <c r="R641" s="443"/>
      <c r="S641" s="443"/>
      <c r="T641" s="443"/>
      <c r="U641" s="443"/>
      <c r="V641" s="443"/>
      <c r="W641" s="443"/>
      <c r="X641" s="443"/>
      <c r="Y641" s="443"/>
      <c r="Z641" s="443"/>
      <c r="AA641" s="443"/>
    </row>
    <row r="642" spans="14:27" ht="0" hidden="1" customHeight="1" x14ac:dyDescent="0.45">
      <c r="N642" s="442"/>
      <c r="O642" s="443"/>
      <c r="P642" s="443"/>
      <c r="Q642" s="443"/>
      <c r="R642" s="443"/>
      <c r="S642" s="443"/>
      <c r="T642" s="443"/>
      <c r="U642" s="443"/>
      <c r="V642" s="443"/>
      <c r="W642" s="443"/>
      <c r="X642" s="443"/>
      <c r="Y642" s="443"/>
      <c r="Z642" s="443"/>
      <c r="AA642" s="443"/>
    </row>
    <row r="643" spans="14:27" ht="0" hidden="1" customHeight="1" x14ac:dyDescent="0.45">
      <c r="N643" s="442"/>
      <c r="O643" s="443"/>
      <c r="P643" s="443"/>
      <c r="Q643" s="443"/>
      <c r="R643" s="443"/>
      <c r="S643" s="443"/>
      <c r="T643" s="443"/>
      <c r="U643" s="443"/>
      <c r="V643" s="443"/>
      <c r="W643" s="443"/>
      <c r="X643" s="443"/>
      <c r="Y643" s="443"/>
      <c r="Z643" s="443"/>
      <c r="AA643" s="443"/>
    </row>
    <row r="644" spans="14:27" ht="0" hidden="1" customHeight="1" x14ac:dyDescent="0.45">
      <c r="N644" s="442"/>
      <c r="O644" s="443"/>
      <c r="P644" s="443"/>
      <c r="Q644" s="443"/>
      <c r="R644" s="443"/>
      <c r="S644" s="443"/>
      <c r="T644" s="443"/>
      <c r="U644" s="443"/>
      <c r="V644" s="443"/>
      <c r="W644" s="443"/>
      <c r="X644" s="443"/>
      <c r="Y644" s="443"/>
      <c r="Z644" s="443"/>
      <c r="AA644" s="443"/>
    </row>
    <row r="645" spans="14:27" ht="0" hidden="1" customHeight="1" x14ac:dyDescent="0.45">
      <c r="N645" s="442"/>
      <c r="O645" s="443"/>
      <c r="P645" s="443"/>
      <c r="Q645" s="443"/>
      <c r="R645" s="443"/>
      <c r="S645" s="443"/>
      <c r="T645" s="443"/>
      <c r="U645" s="443"/>
      <c r="V645" s="443"/>
      <c r="W645" s="443"/>
      <c r="X645" s="443"/>
      <c r="Y645" s="443"/>
      <c r="Z645" s="443"/>
      <c r="AA645" s="443"/>
    </row>
    <row r="646" spans="14:27" ht="0" hidden="1" customHeight="1" x14ac:dyDescent="0.45">
      <c r="N646" s="442"/>
      <c r="O646" s="443"/>
      <c r="P646" s="443"/>
      <c r="Q646" s="443"/>
      <c r="R646" s="443"/>
      <c r="S646" s="443"/>
      <c r="T646" s="443"/>
      <c r="U646" s="443"/>
      <c r="V646" s="443"/>
      <c r="W646" s="443"/>
      <c r="X646" s="443"/>
      <c r="Y646" s="443"/>
      <c r="Z646" s="443"/>
      <c r="AA646" s="443"/>
    </row>
    <row r="647" spans="14:27" ht="0" hidden="1" customHeight="1" x14ac:dyDescent="0.45">
      <c r="N647" s="442"/>
      <c r="O647" s="443"/>
      <c r="P647" s="443"/>
      <c r="Q647" s="443"/>
      <c r="R647" s="443"/>
      <c r="S647" s="443"/>
      <c r="T647" s="443"/>
      <c r="U647" s="443"/>
      <c r="V647" s="443"/>
      <c r="W647" s="443"/>
      <c r="X647" s="443"/>
      <c r="Y647" s="443"/>
      <c r="Z647" s="443"/>
      <c r="AA647" s="443"/>
    </row>
    <row r="648" spans="14:27" ht="0" hidden="1" customHeight="1" x14ac:dyDescent="0.45">
      <c r="N648" s="442"/>
      <c r="O648" s="443"/>
      <c r="P648" s="443"/>
      <c r="Q648" s="443"/>
      <c r="R648" s="443"/>
      <c r="S648" s="443"/>
      <c r="T648" s="443"/>
      <c r="U648" s="443"/>
      <c r="V648" s="443"/>
      <c r="W648" s="443"/>
      <c r="X648" s="443"/>
      <c r="Y648" s="443"/>
      <c r="Z648" s="443"/>
      <c r="AA648" s="443"/>
    </row>
    <row r="649" spans="14:27" ht="0" hidden="1" customHeight="1" x14ac:dyDescent="0.45">
      <c r="N649" s="442"/>
      <c r="O649" s="443"/>
      <c r="P649" s="443"/>
      <c r="Q649" s="443"/>
      <c r="R649" s="443"/>
      <c r="S649" s="443"/>
      <c r="T649" s="443"/>
      <c r="U649" s="443"/>
      <c r="V649" s="443"/>
      <c r="W649" s="443"/>
      <c r="X649" s="443"/>
      <c r="Y649" s="443"/>
      <c r="Z649" s="443"/>
      <c r="AA649" s="443"/>
    </row>
    <row r="650" spans="14:27" ht="0" hidden="1" customHeight="1" x14ac:dyDescent="0.45">
      <c r="N650" s="442"/>
      <c r="O650" s="443"/>
      <c r="P650" s="443"/>
      <c r="Q650" s="443"/>
      <c r="R650" s="443"/>
      <c r="S650" s="443"/>
      <c r="T650" s="443"/>
      <c r="U650" s="443"/>
      <c r="V650" s="443"/>
      <c r="W650" s="443"/>
      <c r="X650" s="443"/>
      <c r="Y650" s="443"/>
      <c r="Z650" s="443"/>
      <c r="AA650" s="443"/>
    </row>
    <row r="651" spans="14:27" ht="0" hidden="1" customHeight="1" x14ac:dyDescent="0.45">
      <c r="N651" s="442"/>
      <c r="O651" s="443"/>
      <c r="P651" s="443"/>
      <c r="Q651" s="443"/>
      <c r="R651" s="443"/>
      <c r="S651" s="443"/>
      <c r="T651" s="443"/>
      <c r="U651" s="443"/>
      <c r="V651" s="443"/>
      <c r="W651" s="443"/>
      <c r="X651" s="443"/>
      <c r="Y651" s="443"/>
      <c r="Z651" s="443"/>
      <c r="AA651" s="443"/>
    </row>
    <row r="652" spans="14:27" ht="0" hidden="1" customHeight="1" x14ac:dyDescent="0.45">
      <c r="N652" s="442"/>
      <c r="O652" s="443"/>
      <c r="P652" s="443"/>
      <c r="Q652" s="443"/>
      <c r="R652" s="443"/>
      <c r="S652" s="443"/>
      <c r="T652" s="443"/>
      <c r="U652" s="443"/>
      <c r="V652" s="443"/>
      <c r="W652" s="443"/>
      <c r="X652" s="443"/>
      <c r="Y652" s="443"/>
      <c r="Z652" s="443"/>
      <c r="AA652" s="443"/>
    </row>
    <row r="653" spans="14:27" ht="0" hidden="1" customHeight="1" x14ac:dyDescent="0.45">
      <c r="N653" s="442"/>
      <c r="O653" s="443"/>
      <c r="P653" s="443"/>
      <c r="Q653" s="443"/>
      <c r="R653" s="443"/>
      <c r="S653" s="443"/>
      <c r="T653" s="443"/>
      <c r="U653" s="443"/>
      <c r="V653" s="443"/>
      <c r="W653" s="443"/>
      <c r="X653" s="443"/>
      <c r="Y653" s="443"/>
      <c r="Z653" s="443"/>
      <c r="AA653" s="443"/>
    </row>
    <row r="654" spans="14:27" ht="0" hidden="1" customHeight="1" x14ac:dyDescent="0.45">
      <c r="N654" s="442"/>
      <c r="O654" s="443"/>
      <c r="P654" s="443"/>
      <c r="Q654" s="443"/>
      <c r="R654" s="443"/>
      <c r="S654" s="443"/>
      <c r="T654" s="443"/>
      <c r="U654" s="443"/>
      <c r="V654" s="443"/>
      <c r="W654" s="443"/>
      <c r="X654" s="443"/>
      <c r="Y654" s="443"/>
      <c r="Z654" s="443"/>
      <c r="AA654" s="443"/>
    </row>
    <row r="655" spans="14:27" ht="0" hidden="1" customHeight="1" x14ac:dyDescent="0.45">
      <c r="N655" s="442"/>
      <c r="O655" s="443"/>
      <c r="P655" s="443"/>
      <c r="Q655" s="443"/>
      <c r="R655" s="443"/>
      <c r="S655" s="443"/>
      <c r="T655" s="443"/>
      <c r="U655" s="443"/>
      <c r="V655" s="443"/>
      <c r="W655" s="443"/>
      <c r="X655" s="443"/>
      <c r="Y655" s="443"/>
      <c r="Z655" s="443"/>
      <c r="AA655" s="443"/>
    </row>
    <row r="656" spans="14:27" ht="0" hidden="1" customHeight="1" x14ac:dyDescent="0.45">
      <c r="N656" s="442"/>
      <c r="O656" s="443"/>
      <c r="P656" s="443"/>
      <c r="Q656" s="443"/>
      <c r="R656" s="443"/>
      <c r="S656" s="443"/>
      <c r="T656" s="443"/>
      <c r="U656" s="443"/>
      <c r="V656" s="443"/>
      <c r="W656" s="443"/>
      <c r="X656" s="443"/>
      <c r="Y656" s="443"/>
      <c r="Z656" s="443"/>
      <c r="AA656" s="443"/>
    </row>
    <row r="657" spans="14:27" ht="0" hidden="1" customHeight="1" x14ac:dyDescent="0.45">
      <c r="N657" s="442"/>
      <c r="O657" s="443"/>
      <c r="P657" s="443"/>
      <c r="Q657" s="443"/>
      <c r="R657" s="443"/>
      <c r="S657" s="443"/>
      <c r="T657" s="443"/>
      <c r="U657" s="443"/>
      <c r="V657" s="443"/>
      <c r="W657" s="443"/>
      <c r="X657" s="443"/>
      <c r="Y657" s="443"/>
      <c r="Z657" s="443"/>
      <c r="AA657" s="443"/>
    </row>
    <row r="658" spans="14:27" ht="0" hidden="1" customHeight="1" x14ac:dyDescent="0.45">
      <c r="N658" s="442"/>
      <c r="O658" s="443"/>
      <c r="P658" s="443"/>
      <c r="Q658" s="443"/>
      <c r="R658" s="443"/>
      <c r="S658" s="443"/>
      <c r="T658" s="443"/>
      <c r="U658" s="443"/>
      <c r="V658" s="443"/>
      <c r="W658" s="443"/>
      <c r="X658" s="443"/>
      <c r="Y658" s="443"/>
      <c r="Z658" s="443"/>
      <c r="AA658" s="443"/>
    </row>
    <row r="659" spans="14:27" ht="0" hidden="1" customHeight="1" x14ac:dyDescent="0.45">
      <c r="N659" s="442"/>
      <c r="O659" s="443"/>
      <c r="P659" s="443"/>
      <c r="Q659" s="443"/>
      <c r="R659" s="443"/>
      <c r="S659" s="443"/>
      <c r="T659" s="443"/>
      <c r="U659" s="443"/>
      <c r="V659" s="443"/>
      <c r="W659" s="443"/>
      <c r="X659" s="443"/>
      <c r="Y659" s="443"/>
      <c r="Z659" s="443"/>
      <c r="AA659" s="443"/>
    </row>
    <row r="660" spans="14:27" ht="0" hidden="1" customHeight="1" x14ac:dyDescent="0.45">
      <c r="N660" s="442"/>
      <c r="O660" s="443"/>
      <c r="P660" s="443"/>
      <c r="Q660" s="443"/>
      <c r="R660" s="443"/>
      <c r="S660" s="443"/>
      <c r="T660" s="443"/>
      <c r="U660" s="443"/>
      <c r="V660" s="443"/>
      <c r="W660" s="443"/>
      <c r="X660" s="443"/>
      <c r="Y660" s="443"/>
      <c r="Z660" s="443"/>
      <c r="AA660" s="443"/>
    </row>
    <row r="661" spans="14:27" ht="0" hidden="1" customHeight="1" x14ac:dyDescent="0.45">
      <c r="N661" s="442"/>
      <c r="O661" s="443"/>
      <c r="P661" s="443"/>
      <c r="Q661" s="443"/>
      <c r="R661" s="443"/>
      <c r="S661" s="443"/>
      <c r="T661" s="443"/>
      <c r="U661" s="443"/>
      <c r="V661" s="443"/>
      <c r="W661" s="443"/>
      <c r="X661" s="443"/>
      <c r="Y661" s="443"/>
      <c r="Z661" s="443"/>
      <c r="AA661" s="443"/>
    </row>
    <row r="662" spans="14:27" ht="0" hidden="1" customHeight="1" x14ac:dyDescent="0.45">
      <c r="N662" s="442"/>
      <c r="O662" s="443"/>
      <c r="P662" s="443"/>
      <c r="Q662" s="443"/>
      <c r="R662" s="443"/>
      <c r="S662" s="443"/>
      <c r="T662" s="443"/>
      <c r="U662" s="443"/>
      <c r="V662" s="443"/>
      <c r="W662" s="443"/>
      <c r="X662" s="443"/>
      <c r="Y662" s="443"/>
      <c r="Z662" s="443"/>
      <c r="AA662" s="443"/>
    </row>
    <row r="663" spans="14:27" ht="0" hidden="1" customHeight="1" x14ac:dyDescent="0.45">
      <c r="N663" s="442"/>
      <c r="O663" s="443"/>
      <c r="P663" s="443"/>
      <c r="Q663" s="443"/>
      <c r="R663" s="443"/>
      <c r="S663" s="443"/>
      <c r="T663" s="443"/>
      <c r="U663" s="443"/>
      <c r="V663" s="443"/>
      <c r="W663" s="443"/>
      <c r="X663" s="443"/>
      <c r="Y663" s="443"/>
      <c r="Z663" s="443"/>
      <c r="AA663" s="443"/>
    </row>
    <row r="664" spans="14:27" ht="0" hidden="1" customHeight="1" x14ac:dyDescent="0.45">
      <c r="N664" s="442"/>
      <c r="O664" s="443"/>
      <c r="P664" s="443"/>
      <c r="Q664" s="443"/>
      <c r="R664" s="443"/>
      <c r="S664" s="443"/>
      <c r="T664" s="443"/>
      <c r="U664" s="443"/>
      <c r="V664" s="443"/>
      <c r="W664" s="443"/>
      <c r="X664" s="443"/>
      <c r="Y664" s="443"/>
      <c r="Z664" s="443"/>
      <c r="AA664" s="443"/>
    </row>
    <row r="665" spans="14:27" ht="0" hidden="1" customHeight="1" x14ac:dyDescent="0.45">
      <c r="N665" s="442"/>
      <c r="O665" s="443"/>
      <c r="P665" s="443"/>
      <c r="Q665" s="443"/>
      <c r="R665" s="443"/>
      <c r="S665" s="443"/>
      <c r="T665" s="443"/>
      <c r="U665" s="443"/>
      <c r="V665" s="443"/>
      <c r="W665" s="443"/>
      <c r="X665" s="443"/>
      <c r="Y665" s="443"/>
      <c r="Z665" s="443"/>
      <c r="AA665" s="443"/>
    </row>
    <row r="666" spans="14:27" ht="0" hidden="1" customHeight="1" x14ac:dyDescent="0.45">
      <c r="N666" s="442"/>
      <c r="O666" s="443"/>
      <c r="P666" s="443"/>
      <c r="Q666" s="443"/>
      <c r="R666" s="443"/>
      <c r="S666" s="443"/>
      <c r="T666" s="443"/>
      <c r="U666" s="443"/>
      <c r="V666" s="443"/>
      <c r="W666" s="443"/>
      <c r="X666" s="443"/>
      <c r="Y666" s="443"/>
      <c r="Z666" s="443"/>
      <c r="AA666" s="443"/>
    </row>
    <row r="667" spans="14:27" ht="0" hidden="1" customHeight="1" x14ac:dyDescent="0.45">
      <c r="N667" s="442"/>
      <c r="O667" s="443"/>
      <c r="P667" s="443"/>
      <c r="Q667" s="443"/>
      <c r="R667" s="443"/>
      <c r="S667" s="443"/>
      <c r="T667" s="443"/>
      <c r="U667" s="443"/>
      <c r="V667" s="443"/>
      <c r="W667" s="443"/>
      <c r="X667" s="443"/>
      <c r="Y667" s="443"/>
      <c r="Z667" s="443"/>
      <c r="AA667" s="443"/>
    </row>
    <row r="668" spans="14:27" ht="0" hidden="1" customHeight="1" x14ac:dyDescent="0.45">
      <c r="N668" s="442"/>
      <c r="O668" s="443"/>
      <c r="P668" s="443"/>
      <c r="Q668" s="443"/>
      <c r="R668" s="443"/>
      <c r="S668" s="443"/>
      <c r="T668" s="443"/>
      <c r="U668" s="443"/>
      <c r="V668" s="443"/>
      <c r="W668" s="443"/>
      <c r="X668" s="443"/>
      <c r="Y668" s="443"/>
      <c r="Z668" s="443"/>
      <c r="AA668" s="443"/>
    </row>
    <row r="669" spans="14:27" ht="0" hidden="1" customHeight="1" x14ac:dyDescent="0.45">
      <c r="N669" s="442"/>
      <c r="O669" s="443"/>
      <c r="P669" s="443"/>
      <c r="Q669" s="443"/>
      <c r="R669" s="443"/>
      <c r="S669" s="443"/>
      <c r="T669" s="443"/>
      <c r="U669" s="443"/>
      <c r="V669" s="443"/>
      <c r="W669" s="443"/>
      <c r="X669" s="443"/>
      <c r="Y669" s="443"/>
      <c r="Z669" s="443"/>
      <c r="AA669" s="443"/>
    </row>
    <row r="670" spans="14:27" ht="0" hidden="1" customHeight="1" x14ac:dyDescent="0.45">
      <c r="N670" s="442"/>
      <c r="O670" s="443"/>
      <c r="P670" s="443"/>
      <c r="Q670" s="443"/>
      <c r="R670" s="443"/>
      <c r="S670" s="443"/>
      <c r="T670" s="443"/>
      <c r="U670" s="443"/>
      <c r="V670" s="443"/>
      <c r="W670" s="443"/>
      <c r="X670" s="443"/>
      <c r="Y670" s="443"/>
      <c r="Z670" s="443"/>
      <c r="AA670" s="443"/>
    </row>
    <row r="671" spans="14:27" ht="0" hidden="1" customHeight="1" x14ac:dyDescent="0.45">
      <c r="N671" s="442"/>
      <c r="O671" s="443"/>
      <c r="P671" s="443"/>
      <c r="Q671" s="443"/>
      <c r="R671" s="443"/>
      <c r="S671" s="443"/>
      <c r="T671" s="443"/>
      <c r="U671" s="443"/>
      <c r="V671" s="443"/>
      <c r="W671" s="443"/>
      <c r="X671" s="443"/>
      <c r="Y671" s="443"/>
      <c r="Z671" s="443"/>
      <c r="AA671" s="443"/>
    </row>
    <row r="672" spans="14:27" ht="0" hidden="1" customHeight="1" x14ac:dyDescent="0.45">
      <c r="N672" s="442"/>
      <c r="O672" s="443"/>
      <c r="P672" s="443"/>
      <c r="Q672" s="443"/>
      <c r="R672" s="443"/>
      <c r="S672" s="443"/>
      <c r="T672" s="443"/>
      <c r="U672" s="443"/>
      <c r="V672" s="443"/>
      <c r="W672" s="443"/>
      <c r="X672" s="443"/>
      <c r="Y672" s="443"/>
      <c r="Z672" s="443"/>
      <c r="AA672" s="443"/>
    </row>
    <row r="673" spans="14:27" ht="0" hidden="1" customHeight="1" x14ac:dyDescent="0.45">
      <c r="N673" s="442"/>
      <c r="O673" s="443"/>
      <c r="P673" s="443"/>
      <c r="Q673" s="443"/>
      <c r="R673" s="443"/>
      <c r="S673" s="443"/>
      <c r="T673" s="443"/>
      <c r="U673" s="443"/>
      <c r="V673" s="443"/>
      <c r="W673" s="443"/>
      <c r="X673" s="443"/>
      <c r="Y673" s="443"/>
      <c r="Z673" s="443"/>
      <c r="AA673" s="443"/>
    </row>
    <row r="674" spans="14:27" ht="0" hidden="1" customHeight="1" x14ac:dyDescent="0.45">
      <c r="N674" s="442"/>
      <c r="O674" s="443"/>
      <c r="P674" s="443"/>
      <c r="Q674" s="443"/>
      <c r="R674" s="443"/>
      <c r="S674" s="443"/>
      <c r="T674" s="443"/>
      <c r="U674" s="443"/>
      <c r="V674" s="443"/>
      <c r="W674" s="443"/>
      <c r="X674" s="443"/>
      <c r="Y674" s="443"/>
      <c r="Z674" s="443"/>
      <c r="AA674" s="443"/>
    </row>
    <row r="675" spans="14:27" ht="0" hidden="1" customHeight="1" x14ac:dyDescent="0.45">
      <c r="N675" s="442"/>
      <c r="O675" s="443"/>
      <c r="P675" s="443"/>
      <c r="Q675" s="443"/>
      <c r="R675" s="443"/>
      <c r="S675" s="443"/>
      <c r="T675" s="443"/>
      <c r="U675" s="443"/>
      <c r="V675" s="443"/>
      <c r="W675" s="443"/>
      <c r="X675" s="443"/>
      <c r="Y675" s="443"/>
      <c r="Z675" s="443"/>
      <c r="AA675" s="443"/>
    </row>
    <row r="676" spans="14:27" ht="0" hidden="1" customHeight="1" x14ac:dyDescent="0.45">
      <c r="N676" s="442"/>
      <c r="O676" s="443"/>
      <c r="P676" s="443"/>
      <c r="Q676" s="443"/>
      <c r="R676" s="443"/>
      <c r="S676" s="443"/>
      <c r="T676" s="443"/>
      <c r="U676" s="443"/>
      <c r="V676" s="443"/>
      <c r="W676" s="443"/>
      <c r="X676" s="443"/>
      <c r="Y676" s="443"/>
      <c r="Z676" s="443"/>
      <c r="AA676" s="443"/>
    </row>
    <row r="677" spans="14:27" ht="0" hidden="1" customHeight="1" x14ac:dyDescent="0.45">
      <c r="N677" s="442"/>
      <c r="O677" s="443"/>
      <c r="P677" s="443"/>
      <c r="Q677" s="443"/>
      <c r="R677" s="443"/>
      <c r="S677" s="443"/>
      <c r="T677" s="443"/>
      <c r="U677" s="443"/>
      <c r="V677" s="443"/>
      <c r="W677" s="443"/>
      <c r="X677" s="443"/>
      <c r="Y677" s="443"/>
      <c r="Z677" s="443"/>
      <c r="AA677" s="443"/>
    </row>
    <row r="678" spans="14:27" ht="0" hidden="1" customHeight="1" x14ac:dyDescent="0.45">
      <c r="N678" s="442"/>
      <c r="O678" s="443"/>
      <c r="P678" s="443"/>
      <c r="Q678" s="443"/>
      <c r="R678" s="443"/>
      <c r="S678" s="443"/>
      <c r="T678" s="443"/>
      <c r="U678" s="443"/>
      <c r="V678" s="443"/>
      <c r="W678" s="443"/>
      <c r="X678" s="443"/>
      <c r="Y678" s="443"/>
      <c r="Z678" s="443"/>
      <c r="AA678" s="443"/>
    </row>
    <row r="679" spans="14:27" ht="0" hidden="1" customHeight="1" x14ac:dyDescent="0.45">
      <c r="N679" s="442"/>
      <c r="O679" s="443"/>
      <c r="P679" s="443"/>
      <c r="Q679" s="443"/>
      <c r="R679" s="443"/>
      <c r="S679" s="443"/>
      <c r="T679" s="443"/>
      <c r="U679" s="443"/>
      <c r="V679" s="443"/>
      <c r="W679" s="443"/>
      <c r="X679" s="443"/>
      <c r="Y679" s="443"/>
      <c r="Z679" s="443"/>
      <c r="AA679" s="443"/>
    </row>
    <row r="680" spans="14:27" ht="0" hidden="1" customHeight="1" x14ac:dyDescent="0.45">
      <c r="N680" s="442"/>
      <c r="O680" s="443"/>
      <c r="P680" s="443"/>
      <c r="Q680" s="443"/>
      <c r="R680" s="443"/>
      <c r="S680" s="443"/>
      <c r="T680" s="443"/>
      <c r="U680" s="443"/>
      <c r="V680" s="443"/>
      <c r="W680" s="443"/>
      <c r="X680" s="443"/>
      <c r="Y680" s="443"/>
      <c r="Z680" s="443"/>
      <c r="AA680" s="443"/>
    </row>
    <row r="681" spans="14:27" ht="0" hidden="1" customHeight="1" x14ac:dyDescent="0.45">
      <c r="N681" s="442"/>
      <c r="O681" s="443"/>
      <c r="P681" s="443"/>
      <c r="Q681" s="443"/>
      <c r="R681" s="443"/>
      <c r="S681" s="443"/>
      <c r="T681" s="443"/>
      <c r="U681" s="443"/>
      <c r="V681" s="443"/>
      <c r="W681" s="443"/>
      <c r="X681" s="443"/>
      <c r="Y681" s="443"/>
      <c r="Z681" s="443"/>
      <c r="AA681" s="443"/>
    </row>
    <row r="682" spans="14:27" ht="0" hidden="1" customHeight="1" x14ac:dyDescent="0.45">
      <c r="N682" s="442"/>
      <c r="O682" s="443"/>
      <c r="P682" s="443"/>
      <c r="Q682" s="443"/>
      <c r="R682" s="443"/>
      <c r="S682" s="443"/>
      <c r="T682" s="443"/>
      <c r="U682" s="443"/>
      <c r="V682" s="443"/>
      <c r="W682" s="443"/>
      <c r="X682" s="443"/>
      <c r="Y682" s="443"/>
      <c r="Z682" s="443"/>
      <c r="AA682" s="443"/>
    </row>
    <row r="683" spans="14:27" ht="0" hidden="1" customHeight="1" x14ac:dyDescent="0.45">
      <c r="N683" s="442"/>
      <c r="O683" s="443"/>
      <c r="P683" s="443"/>
      <c r="Q683" s="443"/>
      <c r="R683" s="443"/>
      <c r="S683" s="443"/>
      <c r="T683" s="443"/>
      <c r="U683" s="443"/>
      <c r="V683" s="443"/>
      <c r="W683" s="443"/>
      <c r="X683" s="443"/>
      <c r="Y683" s="443"/>
      <c r="Z683" s="443"/>
      <c r="AA683" s="443"/>
    </row>
    <row r="684" spans="14:27" ht="0" hidden="1" customHeight="1" x14ac:dyDescent="0.45">
      <c r="N684" s="442"/>
      <c r="O684" s="443"/>
      <c r="P684" s="443"/>
      <c r="Q684" s="443"/>
      <c r="R684" s="443"/>
      <c r="S684" s="443"/>
      <c r="T684" s="443"/>
      <c r="U684" s="443"/>
      <c r="V684" s="443"/>
      <c r="W684" s="443"/>
      <c r="X684" s="443"/>
      <c r="Y684" s="443"/>
      <c r="Z684" s="443"/>
      <c r="AA684" s="443"/>
    </row>
    <row r="685" spans="14:27" ht="0" hidden="1" customHeight="1" x14ac:dyDescent="0.45">
      <c r="N685" s="442"/>
      <c r="O685" s="443"/>
      <c r="P685" s="443"/>
      <c r="Q685" s="443"/>
      <c r="R685" s="443"/>
      <c r="S685" s="443"/>
      <c r="T685" s="443"/>
      <c r="U685" s="443"/>
      <c r="V685" s="443"/>
      <c r="W685" s="443"/>
      <c r="X685" s="443"/>
      <c r="Y685" s="443"/>
      <c r="Z685" s="443"/>
      <c r="AA685" s="443"/>
    </row>
    <row r="686" spans="14:27" ht="0" hidden="1" customHeight="1" x14ac:dyDescent="0.45">
      <c r="N686" s="442"/>
      <c r="O686" s="443"/>
      <c r="P686" s="443"/>
      <c r="Q686" s="443"/>
      <c r="R686" s="443"/>
      <c r="S686" s="443"/>
      <c r="T686" s="443"/>
      <c r="U686" s="443"/>
      <c r="V686" s="443"/>
      <c r="W686" s="443"/>
      <c r="X686" s="443"/>
      <c r="Y686" s="443"/>
      <c r="Z686" s="443"/>
      <c r="AA686" s="443"/>
    </row>
    <row r="687" spans="14:27" ht="0" hidden="1" customHeight="1" x14ac:dyDescent="0.45">
      <c r="N687" s="442"/>
      <c r="O687" s="443"/>
      <c r="P687" s="443"/>
      <c r="Q687" s="443"/>
      <c r="R687" s="443"/>
      <c r="S687" s="443"/>
      <c r="T687" s="443"/>
      <c r="U687" s="443"/>
      <c r="V687" s="443"/>
      <c r="W687" s="443"/>
      <c r="X687" s="443"/>
      <c r="Y687" s="443"/>
      <c r="Z687" s="443"/>
      <c r="AA687" s="443"/>
    </row>
    <row r="688" spans="14:27" ht="0" hidden="1" customHeight="1" x14ac:dyDescent="0.45">
      <c r="N688" s="442"/>
      <c r="O688" s="443"/>
      <c r="P688" s="443"/>
      <c r="Q688" s="443"/>
      <c r="R688" s="443"/>
      <c r="S688" s="443"/>
      <c r="T688" s="443"/>
      <c r="U688" s="443"/>
      <c r="V688" s="443"/>
      <c r="W688" s="443"/>
      <c r="X688" s="443"/>
      <c r="Y688" s="443"/>
      <c r="Z688" s="443"/>
      <c r="AA688" s="443"/>
    </row>
    <row r="689" spans="14:27" ht="0" hidden="1" customHeight="1" x14ac:dyDescent="0.45">
      <c r="N689" s="442"/>
      <c r="O689" s="443"/>
      <c r="P689" s="443"/>
      <c r="Q689" s="443"/>
      <c r="R689" s="443"/>
      <c r="S689" s="443"/>
      <c r="T689" s="443"/>
      <c r="U689" s="443"/>
      <c r="V689" s="443"/>
      <c r="W689" s="443"/>
      <c r="X689" s="443"/>
      <c r="Y689" s="443"/>
      <c r="Z689" s="443"/>
      <c r="AA689" s="443"/>
    </row>
    <row r="690" spans="14:27" ht="0" hidden="1" customHeight="1" x14ac:dyDescent="0.45">
      <c r="N690" s="442"/>
      <c r="O690" s="443"/>
      <c r="P690" s="443"/>
      <c r="Q690" s="443"/>
      <c r="R690" s="443"/>
      <c r="S690" s="443"/>
      <c r="T690" s="443"/>
      <c r="U690" s="443"/>
      <c r="V690" s="443"/>
      <c r="W690" s="443"/>
      <c r="X690" s="443"/>
      <c r="Y690" s="443"/>
      <c r="Z690" s="443"/>
      <c r="AA690" s="443"/>
    </row>
    <row r="691" spans="14:27" ht="0" hidden="1" customHeight="1" x14ac:dyDescent="0.45">
      <c r="N691" s="442"/>
      <c r="O691" s="443"/>
      <c r="P691" s="443"/>
      <c r="Q691" s="443"/>
      <c r="R691" s="443"/>
      <c r="S691" s="443"/>
      <c r="T691" s="443"/>
      <c r="U691" s="443"/>
      <c r="V691" s="443"/>
      <c r="W691" s="443"/>
      <c r="X691" s="443"/>
      <c r="Y691" s="443"/>
      <c r="Z691" s="443"/>
      <c r="AA691" s="443"/>
    </row>
    <row r="692" spans="14:27" ht="0" hidden="1" customHeight="1" x14ac:dyDescent="0.45">
      <c r="N692" s="442"/>
      <c r="O692" s="443"/>
      <c r="P692" s="443"/>
      <c r="Q692" s="443"/>
      <c r="R692" s="443"/>
      <c r="S692" s="443"/>
      <c r="T692" s="443"/>
      <c r="U692" s="443"/>
      <c r="V692" s="443"/>
      <c r="W692" s="443"/>
      <c r="X692" s="443"/>
      <c r="Y692" s="443"/>
      <c r="Z692" s="443"/>
      <c r="AA692" s="443"/>
    </row>
    <row r="693" spans="14:27" ht="0" hidden="1" customHeight="1" x14ac:dyDescent="0.45">
      <c r="N693" s="442"/>
      <c r="O693" s="443"/>
      <c r="P693" s="443"/>
      <c r="Q693" s="443"/>
      <c r="R693" s="443"/>
      <c r="S693" s="443"/>
      <c r="T693" s="443"/>
      <c r="U693" s="443"/>
      <c r="V693" s="443"/>
      <c r="W693" s="443"/>
      <c r="X693" s="443"/>
      <c r="Y693" s="443"/>
      <c r="Z693" s="443"/>
      <c r="AA693" s="443"/>
    </row>
    <row r="694" spans="14:27" ht="0" hidden="1" customHeight="1" x14ac:dyDescent="0.45">
      <c r="N694" s="442"/>
      <c r="O694" s="443"/>
      <c r="P694" s="443"/>
      <c r="Q694" s="443"/>
      <c r="R694" s="443"/>
      <c r="S694" s="443"/>
      <c r="T694" s="443"/>
      <c r="U694" s="443"/>
      <c r="V694" s="443"/>
      <c r="W694" s="443"/>
      <c r="X694" s="443"/>
      <c r="Y694" s="443"/>
      <c r="Z694" s="443"/>
      <c r="AA694" s="443"/>
    </row>
    <row r="695" spans="14:27" ht="0" hidden="1" customHeight="1" x14ac:dyDescent="0.45">
      <c r="N695" s="442"/>
      <c r="O695" s="443"/>
      <c r="P695" s="443"/>
      <c r="Q695" s="443"/>
      <c r="R695" s="443"/>
      <c r="S695" s="443"/>
      <c r="T695" s="443"/>
      <c r="U695" s="443"/>
      <c r="V695" s="443"/>
      <c r="W695" s="443"/>
      <c r="X695" s="443"/>
      <c r="Y695" s="443"/>
      <c r="Z695" s="443"/>
      <c r="AA695" s="443"/>
    </row>
    <row r="696" spans="14:27" ht="0" hidden="1" customHeight="1" x14ac:dyDescent="0.45">
      <c r="N696" s="442"/>
      <c r="O696" s="443"/>
      <c r="P696" s="443"/>
      <c r="Q696" s="443"/>
      <c r="R696" s="443"/>
      <c r="S696" s="443"/>
      <c r="T696" s="443"/>
      <c r="U696" s="443"/>
      <c r="V696" s="443"/>
      <c r="W696" s="443"/>
      <c r="X696" s="443"/>
      <c r="Y696" s="443"/>
      <c r="Z696" s="443"/>
      <c r="AA696" s="443"/>
    </row>
    <row r="697" spans="14:27" ht="0" hidden="1" customHeight="1" x14ac:dyDescent="0.45">
      <c r="N697" s="442"/>
      <c r="O697" s="443"/>
      <c r="P697" s="443"/>
      <c r="Q697" s="443"/>
      <c r="R697" s="443"/>
      <c r="S697" s="443"/>
      <c r="T697" s="443"/>
      <c r="U697" s="443"/>
      <c r="V697" s="443"/>
      <c r="W697" s="443"/>
      <c r="X697" s="443"/>
      <c r="Y697" s="443"/>
      <c r="Z697" s="443"/>
      <c r="AA697" s="443"/>
    </row>
    <row r="698" spans="14:27" ht="0" hidden="1" customHeight="1" x14ac:dyDescent="0.45">
      <c r="N698" s="442"/>
      <c r="O698" s="443"/>
      <c r="P698" s="443"/>
      <c r="Q698" s="443"/>
      <c r="R698" s="443"/>
      <c r="S698" s="443"/>
      <c r="T698" s="443"/>
      <c r="U698" s="443"/>
      <c r="V698" s="443"/>
      <c r="W698" s="443"/>
      <c r="X698" s="443"/>
      <c r="Y698" s="443"/>
      <c r="Z698" s="443"/>
      <c r="AA698" s="443"/>
    </row>
    <row r="699" spans="14:27" ht="0" hidden="1" customHeight="1" x14ac:dyDescent="0.45">
      <c r="N699" s="442"/>
      <c r="O699" s="443"/>
      <c r="P699" s="443"/>
      <c r="Q699" s="443"/>
      <c r="R699" s="443"/>
      <c r="S699" s="443"/>
      <c r="T699" s="443"/>
      <c r="U699" s="443"/>
      <c r="V699" s="443"/>
      <c r="W699" s="443"/>
      <c r="X699" s="443"/>
      <c r="Y699" s="443"/>
      <c r="Z699" s="443"/>
      <c r="AA699" s="443"/>
    </row>
    <row r="700" spans="14:27" ht="0" hidden="1" customHeight="1" x14ac:dyDescent="0.45">
      <c r="N700" s="442"/>
      <c r="O700" s="443"/>
      <c r="P700" s="443"/>
      <c r="Q700" s="443"/>
      <c r="R700" s="443"/>
      <c r="S700" s="443"/>
      <c r="T700" s="443"/>
      <c r="U700" s="443"/>
      <c r="V700" s="443"/>
      <c r="W700" s="443"/>
      <c r="X700" s="443"/>
      <c r="Y700" s="443"/>
      <c r="Z700" s="443"/>
      <c r="AA700" s="443"/>
    </row>
    <row r="701" spans="14:27" ht="0" hidden="1" customHeight="1" x14ac:dyDescent="0.45">
      <c r="N701" s="442"/>
      <c r="O701" s="443"/>
      <c r="P701" s="443"/>
      <c r="Q701" s="443"/>
      <c r="R701" s="443"/>
      <c r="S701" s="443"/>
      <c r="T701" s="443"/>
      <c r="U701" s="443"/>
      <c r="V701" s="443"/>
      <c r="W701" s="443"/>
      <c r="X701" s="443"/>
      <c r="Y701" s="443"/>
      <c r="Z701" s="443"/>
      <c r="AA701" s="443"/>
    </row>
    <row r="702" spans="14:27" ht="0" hidden="1" customHeight="1" x14ac:dyDescent="0.45">
      <c r="N702" s="442"/>
      <c r="O702" s="443"/>
      <c r="P702" s="443"/>
      <c r="Q702" s="443"/>
      <c r="R702" s="443"/>
      <c r="S702" s="443"/>
      <c r="T702" s="443"/>
      <c r="U702" s="443"/>
      <c r="V702" s="443"/>
      <c r="W702" s="443"/>
      <c r="X702" s="443"/>
      <c r="Y702" s="443"/>
      <c r="Z702" s="443"/>
      <c r="AA702" s="443"/>
    </row>
    <row r="703" spans="14:27" ht="0" hidden="1" customHeight="1" x14ac:dyDescent="0.45">
      <c r="N703" s="442"/>
      <c r="O703" s="443"/>
      <c r="P703" s="443"/>
      <c r="Q703" s="443"/>
      <c r="R703" s="443"/>
      <c r="S703" s="443"/>
      <c r="T703" s="443"/>
      <c r="U703" s="443"/>
      <c r="V703" s="443"/>
      <c r="W703" s="443"/>
      <c r="X703" s="443"/>
      <c r="Y703" s="443"/>
      <c r="Z703" s="443"/>
      <c r="AA703" s="443"/>
    </row>
    <row r="704" spans="14:27" ht="0" hidden="1" customHeight="1" x14ac:dyDescent="0.45">
      <c r="N704" s="442"/>
      <c r="O704" s="443"/>
      <c r="P704" s="443"/>
      <c r="Q704" s="443"/>
      <c r="R704" s="443"/>
      <c r="S704" s="443"/>
      <c r="T704" s="443"/>
      <c r="U704" s="443"/>
      <c r="V704" s="443"/>
      <c r="W704" s="443"/>
      <c r="X704" s="443"/>
      <c r="Y704" s="443"/>
      <c r="Z704" s="443"/>
      <c r="AA704" s="443"/>
    </row>
    <row r="705" spans="14:27" ht="0" hidden="1" customHeight="1" x14ac:dyDescent="0.45">
      <c r="N705" s="442"/>
      <c r="O705" s="443"/>
      <c r="P705" s="443"/>
      <c r="Q705" s="443"/>
      <c r="R705" s="443"/>
      <c r="S705" s="443"/>
      <c r="T705" s="443"/>
      <c r="U705" s="443"/>
      <c r="V705" s="443"/>
      <c r="W705" s="443"/>
      <c r="X705" s="443"/>
      <c r="Y705" s="443"/>
      <c r="Z705" s="443"/>
      <c r="AA705" s="443"/>
    </row>
    <row r="706" spans="14:27" ht="0" hidden="1" customHeight="1" x14ac:dyDescent="0.45">
      <c r="N706" s="442"/>
      <c r="O706" s="443"/>
      <c r="P706" s="443"/>
      <c r="Q706" s="443"/>
      <c r="R706" s="443"/>
      <c r="S706" s="443"/>
      <c r="T706" s="443"/>
      <c r="U706" s="443"/>
      <c r="V706" s="443"/>
      <c r="W706" s="443"/>
      <c r="X706" s="443"/>
      <c r="Y706" s="443"/>
      <c r="Z706" s="443"/>
      <c r="AA706" s="443"/>
    </row>
    <row r="707" spans="14:27" ht="0" hidden="1" customHeight="1" x14ac:dyDescent="0.45">
      <c r="N707" s="442"/>
      <c r="O707" s="443"/>
      <c r="P707" s="443"/>
      <c r="Q707" s="443"/>
      <c r="R707" s="443"/>
      <c r="S707" s="443"/>
      <c r="T707" s="443"/>
      <c r="U707" s="443"/>
      <c r="V707" s="443"/>
      <c r="W707" s="443"/>
      <c r="X707" s="443"/>
      <c r="Y707" s="443"/>
      <c r="Z707" s="443"/>
      <c r="AA707" s="443"/>
    </row>
    <row r="708" spans="14:27" ht="0" hidden="1" customHeight="1" x14ac:dyDescent="0.45">
      <c r="N708" s="442"/>
      <c r="O708" s="443"/>
      <c r="P708" s="443"/>
      <c r="Q708" s="443"/>
      <c r="R708" s="443"/>
      <c r="S708" s="443"/>
      <c r="T708" s="443"/>
      <c r="U708" s="443"/>
      <c r="V708" s="443"/>
      <c r="W708" s="443"/>
      <c r="X708" s="443"/>
      <c r="Y708" s="443"/>
      <c r="Z708" s="443"/>
      <c r="AA708" s="443"/>
    </row>
    <row r="709" spans="14:27" ht="0" hidden="1" customHeight="1" x14ac:dyDescent="0.45">
      <c r="N709" s="442"/>
      <c r="O709" s="443"/>
      <c r="P709" s="443"/>
      <c r="Q709" s="443"/>
      <c r="R709" s="443"/>
      <c r="S709" s="443"/>
      <c r="T709" s="443"/>
      <c r="U709" s="443"/>
      <c r="V709" s="443"/>
      <c r="W709" s="443"/>
      <c r="X709" s="443"/>
      <c r="Y709" s="443"/>
      <c r="Z709" s="443"/>
      <c r="AA709" s="443"/>
    </row>
    <row r="710" spans="14:27" ht="0" hidden="1" customHeight="1" x14ac:dyDescent="0.45">
      <c r="N710" s="442"/>
      <c r="O710" s="443"/>
      <c r="P710" s="443"/>
      <c r="Q710" s="443"/>
      <c r="R710" s="443"/>
      <c r="S710" s="443"/>
      <c r="T710" s="443"/>
      <c r="U710" s="443"/>
      <c r="V710" s="443"/>
      <c r="W710" s="443"/>
      <c r="X710" s="443"/>
      <c r="Y710" s="443"/>
      <c r="Z710" s="443"/>
      <c r="AA710" s="443"/>
    </row>
    <row r="711" spans="14:27" ht="0" hidden="1" customHeight="1" x14ac:dyDescent="0.45">
      <c r="N711" s="442"/>
      <c r="O711" s="443"/>
      <c r="P711" s="443"/>
      <c r="Q711" s="443"/>
      <c r="R711" s="443"/>
      <c r="S711" s="443"/>
      <c r="T711" s="443"/>
      <c r="U711" s="443"/>
      <c r="V711" s="443"/>
      <c r="W711" s="443"/>
      <c r="X711" s="443"/>
      <c r="Y711" s="443"/>
      <c r="Z711" s="443"/>
      <c r="AA711" s="443"/>
    </row>
    <row r="712" spans="14:27" ht="0" hidden="1" customHeight="1" x14ac:dyDescent="0.45">
      <c r="N712" s="442"/>
      <c r="O712" s="443"/>
      <c r="P712" s="443"/>
      <c r="Q712" s="443"/>
      <c r="R712" s="443"/>
      <c r="S712" s="443"/>
      <c r="T712" s="443"/>
      <c r="U712" s="443"/>
      <c r="V712" s="443"/>
      <c r="W712" s="443"/>
      <c r="X712" s="443"/>
      <c r="Y712" s="443"/>
      <c r="Z712" s="443"/>
      <c r="AA712" s="443"/>
    </row>
    <row r="713" spans="14:27" ht="0" hidden="1" customHeight="1" x14ac:dyDescent="0.45">
      <c r="N713" s="442"/>
      <c r="O713" s="443"/>
      <c r="P713" s="443"/>
      <c r="Q713" s="443"/>
      <c r="R713" s="443"/>
      <c r="S713" s="443"/>
      <c r="T713" s="443"/>
      <c r="U713" s="443"/>
      <c r="V713" s="443"/>
      <c r="W713" s="443"/>
      <c r="X713" s="443"/>
      <c r="Y713" s="443"/>
      <c r="Z713" s="443"/>
      <c r="AA713" s="443"/>
    </row>
    <row r="714" spans="14:27" ht="0" hidden="1" customHeight="1" x14ac:dyDescent="0.45">
      <c r="N714" s="442"/>
      <c r="O714" s="443"/>
      <c r="P714" s="443"/>
      <c r="Q714" s="443"/>
      <c r="R714" s="443"/>
      <c r="S714" s="443"/>
      <c r="T714" s="443"/>
      <c r="U714" s="443"/>
      <c r="V714" s="443"/>
      <c r="W714" s="443"/>
      <c r="X714" s="443"/>
      <c r="Y714" s="443"/>
      <c r="Z714" s="443"/>
      <c r="AA714" s="443"/>
    </row>
    <row r="715" spans="14:27" ht="0" hidden="1" customHeight="1" x14ac:dyDescent="0.45">
      <c r="N715" s="442"/>
      <c r="O715" s="443"/>
      <c r="P715" s="443"/>
      <c r="Q715" s="443"/>
      <c r="R715" s="443"/>
      <c r="S715" s="443"/>
      <c r="T715" s="443"/>
      <c r="U715" s="443"/>
      <c r="V715" s="443"/>
      <c r="W715" s="443"/>
      <c r="X715" s="443"/>
      <c r="Y715" s="443"/>
      <c r="Z715" s="443"/>
      <c r="AA715" s="443"/>
    </row>
    <row r="716" spans="14:27" ht="0" hidden="1" customHeight="1" x14ac:dyDescent="0.45">
      <c r="N716" s="442"/>
      <c r="O716" s="443"/>
      <c r="P716" s="443"/>
      <c r="Q716" s="443"/>
      <c r="R716" s="443"/>
      <c r="S716" s="443"/>
      <c r="T716" s="443"/>
      <c r="U716" s="443"/>
      <c r="V716" s="443"/>
      <c r="W716" s="443"/>
      <c r="X716" s="443"/>
      <c r="Y716" s="443"/>
      <c r="Z716" s="443"/>
      <c r="AA716" s="443"/>
    </row>
    <row r="717" spans="14:27" ht="0" hidden="1" customHeight="1" x14ac:dyDescent="0.45">
      <c r="N717" s="442"/>
      <c r="O717" s="443"/>
      <c r="P717" s="443"/>
      <c r="Q717" s="443"/>
      <c r="R717" s="443"/>
      <c r="S717" s="443"/>
      <c r="T717" s="443"/>
      <c r="U717" s="443"/>
      <c r="V717" s="443"/>
      <c r="W717" s="443"/>
      <c r="X717" s="443"/>
      <c r="Y717" s="443"/>
      <c r="Z717" s="443"/>
      <c r="AA717" s="443"/>
    </row>
    <row r="718" spans="14:27" ht="0" hidden="1" customHeight="1" x14ac:dyDescent="0.45">
      <c r="N718" s="442"/>
      <c r="O718" s="443"/>
      <c r="P718" s="443"/>
      <c r="Q718" s="443"/>
      <c r="R718" s="443"/>
      <c r="S718" s="443"/>
      <c r="T718" s="443"/>
      <c r="U718" s="443"/>
      <c r="V718" s="443"/>
      <c r="W718" s="443"/>
      <c r="X718" s="443"/>
      <c r="Y718" s="443"/>
      <c r="Z718" s="443"/>
      <c r="AA718" s="443"/>
    </row>
    <row r="719" spans="14:27" ht="0" hidden="1" customHeight="1" x14ac:dyDescent="0.45">
      <c r="N719" s="442"/>
      <c r="O719" s="443"/>
      <c r="P719" s="443"/>
      <c r="Q719" s="443"/>
      <c r="R719" s="443"/>
      <c r="S719" s="443"/>
      <c r="T719" s="443"/>
      <c r="U719" s="443"/>
      <c r="V719" s="443"/>
      <c r="W719" s="443"/>
      <c r="X719" s="443"/>
      <c r="Y719" s="443"/>
      <c r="Z719" s="443"/>
      <c r="AA719" s="443"/>
    </row>
    <row r="720" spans="14:27" ht="0" hidden="1" customHeight="1" x14ac:dyDescent="0.45">
      <c r="N720" s="442"/>
      <c r="O720" s="443"/>
      <c r="P720" s="443"/>
      <c r="Q720" s="443"/>
      <c r="R720" s="443"/>
      <c r="S720" s="443"/>
      <c r="T720" s="443"/>
      <c r="U720" s="443"/>
      <c r="V720" s="443"/>
      <c r="W720" s="443"/>
      <c r="X720" s="443"/>
      <c r="Y720" s="443"/>
      <c r="Z720" s="443"/>
      <c r="AA720" s="443"/>
    </row>
    <row r="721" spans="14:27" ht="0" hidden="1" customHeight="1" x14ac:dyDescent="0.45">
      <c r="N721" s="442"/>
      <c r="O721" s="443"/>
      <c r="P721" s="443"/>
      <c r="Q721" s="443"/>
      <c r="R721" s="443"/>
      <c r="S721" s="443"/>
      <c r="T721" s="443"/>
      <c r="U721" s="443"/>
      <c r="V721" s="443"/>
      <c r="W721" s="443"/>
      <c r="X721" s="443"/>
      <c r="Y721" s="443"/>
      <c r="Z721" s="443"/>
      <c r="AA721" s="443"/>
    </row>
    <row r="722" spans="14:27" ht="0" hidden="1" customHeight="1" x14ac:dyDescent="0.45">
      <c r="N722" s="442"/>
      <c r="O722" s="443"/>
      <c r="P722" s="443"/>
      <c r="Q722" s="443"/>
      <c r="R722" s="443"/>
      <c r="S722" s="443"/>
      <c r="T722" s="443"/>
      <c r="U722" s="443"/>
      <c r="V722" s="443"/>
      <c r="W722" s="443"/>
      <c r="X722" s="443"/>
      <c r="Y722" s="443"/>
      <c r="Z722" s="443"/>
      <c r="AA722" s="443"/>
    </row>
    <row r="723" spans="14:27" ht="0" hidden="1" customHeight="1" x14ac:dyDescent="0.45">
      <c r="N723" s="442"/>
      <c r="O723" s="443"/>
      <c r="P723" s="443"/>
      <c r="Q723" s="443"/>
      <c r="R723" s="443"/>
      <c r="S723" s="443"/>
      <c r="T723" s="443"/>
      <c r="U723" s="443"/>
      <c r="V723" s="443"/>
      <c r="W723" s="443"/>
      <c r="X723" s="443"/>
      <c r="Y723" s="443"/>
      <c r="Z723" s="443"/>
      <c r="AA723" s="443"/>
    </row>
    <row r="724" spans="14:27" ht="0" hidden="1" customHeight="1" x14ac:dyDescent="0.45">
      <c r="N724" s="442"/>
      <c r="O724" s="443"/>
      <c r="P724" s="443"/>
      <c r="Q724" s="443"/>
      <c r="R724" s="443"/>
      <c r="S724" s="443"/>
      <c r="T724" s="443"/>
      <c r="U724" s="443"/>
      <c r="V724" s="443"/>
      <c r="W724" s="443"/>
      <c r="X724" s="443"/>
      <c r="Y724" s="443"/>
      <c r="Z724" s="443"/>
      <c r="AA724" s="443"/>
    </row>
    <row r="725" spans="14:27" ht="0" hidden="1" customHeight="1" x14ac:dyDescent="0.45">
      <c r="N725" s="442"/>
      <c r="O725" s="443"/>
      <c r="P725" s="443"/>
      <c r="Q725" s="443"/>
      <c r="R725" s="443"/>
      <c r="S725" s="443"/>
      <c r="T725" s="443"/>
      <c r="U725" s="443"/>
      <c r="V725" s="443"/>
      <c r="W725" s="443"/>
      <c r="X725" s="443"/>
      <c r="Y725" s="443"/>
      <c r="Z725" s="443"/>
      <c r="AA725" s="443"/>
    </row>
    <row r="726" spans="14:27" ht="0" hidden="1" customHeight="1" x14ac:dyDescent="0.45">
      <c r="N726" s="442"/>
      <c r="O726" s="443"/>
      <c r="P726" s="443"/>
      <c r="Q726" s="443"/>
      <c r="R726" s="443"/>
      <c r="S726" s="443"/>
      <c r="T726" s="443"/>
      <c r="U726" s="443"/>
      <c r="V726" s="443"/>
      <c r="W726" s="443"/>
      <c r="X726" s="443"/>
      <c r="Y726" s="443"/>
      <c r="Z726" s="443"/>
      <c r="AA726" s="443"/>
    </row>
    <row r="727" spans="14:27" ht="0" hidden="1" customHeight="1" x14ac:dyDescent="0.45">
      <c r="N727" s="442"/>
      <c r="O727" s="443"/>
      <c r="P727" s="443"/>
      <c r="Q727" s="443"/>
      <c r="R727" s="443"/>
      <c r="S727" s="443"/>
      <c r="T727" s="443"/>
      <c r="U727" s="443"/>
      <c r="V727" s="443"/>
      <c r="W727" s="443"/>
      <c r="X727" s="443"/>
      <c r="Y727" s="443"/>
      <c r="Z727" s="443"/>
      <c r="AA727" s="443"/>
    </row>
    <row r="728" spans="14:27" ht="0" hidden="1" customHeight="1" x14ac:dyDescent="0.45">
      <c r="N728" s="442"/>
      <c r="O728" s="443"/>
      <c r="P728" s="443"/>
      <c r="Q728" s="443"/>
      <c r="R728" s="443"/>
      <c r="S728" s="443"/>
      <c r="T728" s="443"/>
      <c r="U728" s="443"/>
      <c r="V728" s="443"/>
      <c r="W728" s="443"/>
      <c r="X728" s="443"/>
      <c r="Y728" s="443"/>
      <c r="Z728" s="443"/>
      <c r="AA728" s="443"/>
    </row>
    <row r="729" spans="14:27" ht="0" hidden="1" customHeight="1" x14ac:dyDescent="0.45">
      <c r="N729" s="442"/>
      <c r="O729" s="443"/>
      <c r="P729" s="443"/>
      <c r="Q729" s="443"/>
      <c r="R729" s="443"/>
      <c r="S729" s="443"/>
      <c r="T729" s="443"/>
      <c r="U729" s="443"/>
      <c r="V729" s="443"/>
      <c r="W729" s="443"/>
      <c r="X729" s="443"/>
      <c r="Y729" s="443"/>
      <c r="Z729" s="443"/>
      <c r="AA729" s="443"/>
    </row>
    <row r="730" spans="14:27" ht="0" hidden="1" customHeight="1" x14ac:dyDescent="0.45">
      <c r="N730" s="442"/>
      <c r="O730" s="443"/>
      <c r="P730" s="443"/>
      <c r="Q730" s="443"/>
      <c r="R730" s="443"/>
      <c r="S730" s="443"/>
      <c r="T730" s="443"/>
      <c r="U730" s="443"/>
      <c r="V730" s="443"/>
      <c r="W730" s="443"/>
      <c r="X730" s="443"/>
      <c r="Y730" s="443"/>
      <c r="Z730" s="443"/>
      <c r="AA730" s="443"/>
    </row>
    <row r="731" spans="14:27" ht="0" hidden="1" customHeight="1" x14ac:dyDescent="0.45">
      <c r="N731" s="442"/>
      <c r="O731" s="443"/>
      <c r="P731" s="443"/>
      <c r="Q731" s="443"/>
      <c r="R731" s="443"/>
      <c r="S731" s="443"/>
      <c r="T731" s="443"/>
      <c r="U731" s="443"/>
      <c r="V731" s="443"/>
      <c r="W731" s="443"/>
      <c r="X731" s="443"/>
      <c r="Y731" s="443"/>
      <c r="Z731" s="443"/>
      <c r="AA731" s="443"/>
    </row>
    <row r="732" spans="14:27" ht="0" hidden="1" customHeight="1" x14ac:dyDescent="0.45">
      <c r="N732" s="442"/>
      <c r="O732" s="443"/>
      <c r="P732" s="443"/>
      <c r="Q732" s="443"/>
      <c r="R732" s="443"/>
      <c r="S732" s="443"/>
      <c r="T732" s="443"/>
      <c r="U732" s="443"/>
      <c r="V732" s="443"/>
      <c r="W732" s="443"/>
      <c r="X732" s="443"/>
      <c r="Y732" s="443"/>
      <c r="Z732" s="443"/>
      <c r="AA732" s="443"/>
    </row>
    <row r="733" spans="14:27" ht="0" hidden="1" customHeight="1" x14ac:dyDescent="0.45">
      <c r="N733" s="442"/>
      <c r="O733" s="443"/>
      <c r="P733" s="443"/>
      <c r="Q733" s="443"/>
      <c r="R733" s="443"/>
      <c r="S733" s="443"/>
      <c r="T733" s="443"/>
      <c r="U733" s="443"/>
      <c r="V733" s="443"/>
      <c r="W733" s="443"/>
      <c r="X733" s="443"/>
      <c r="Y733" s="443"/>
      <c r="Z733" s="443"/>
      <c r="AA733" s="443"/>
    </row>
    <row r="734" spans="14:27" ht="0" hidden="1" customHeight="1" x14ac:dyDescent="0.45">
      <c r="N734" s="442"/>
      <c r="O734" s="443"/>
      <c r="P734" s="443"/>
      <c r="Q734" s="443"/>
      <c r="R734" s="443"/>
      <c r="S734" s="443"/>
      <c r="T734" s="443"/>
      <c r="U734" s="443"/>
      <c r="V734" s="443"/>
      <c r="W734" s="443"/>
      <c r="X734" s="443"/>
      <c r="Y734" s="443"/>
      <c r="Z734" s="443"/>
      <c r="AA734" s="443"/>
    </row>
    <row r="735" spans="14:27" ht="0" hidden="1" customHeight="1" x14ac:dyDescent="0.45">
      <c r="N735" s="442"/>
      <c r="O735" s="443"/>
      <c r="P735" s="443"/>
      <c r="Q735" s="443"/>
      <c r="R735" s="443"/>
      <c r="S735" s="443"/>
      <c r="T735" s="443"/>
      <c r="U735" s="443"/>
      <c r="V735" s="443"/>
      <c r="W735" s="443"/>
      <c r="X735" s="443"/>
      <c r="Y735" s="443"/>
      <c r="Z735" s="443"/>
      <c r="AA735" s="443"/>
    </row>
    <row r="736" spans="14:27" ht="0" hidden="1" customHeight="1" x14ac:dyDescent="0.45">
      <c r="N736" s="442"/>
      <c r="O736" s="443"/>
      <c r="P736" s="443"/>
      <c r="Q736" s="443"/>
      <c r="R736" s="443"/>
      <c r="S736" s="443"/>
      <c r="T736" s="443"/>
      <c r="U736" s="443"/>
      <c r="V736" s="443"/>
      <c r="W736" s="443"/>
      <c r="X736" s="443"/>
      <c r="Y736" s="443"/>
      <c r="Z736" s="443"/>
      <c r="AA736" s="443"/>
    </row>
    <row r="737" spans="14:27" ht="0" hidden="1" customHeight="1" x14ac:dyDescent="0.45">
      <c r="N737" s="442"/>
      <c r="O737" s="443"/>
      <c r="P737" s="443"/>
      <c r="Q737" s="443"/>
      <c r="R737" s="443"/>
      <c r="S737" s="443"/>
      <c r="T737" s="443"/>
      <c r="U737" s="443"/>
      <c r="V737" s="443"/>
      <c r="W737" s="443"/>
      <c r="X737" s="443"/>
      <c r="Y737" s="443"/>
      <c r="Z737" s="443"/>
      <c r="AA737" s="443"/>
    </row>
    <row r="738" spans="14:27" ht="0" hidden="1" customHeight="1" x14ac:dyDescent="0.45">
      <c r="N738" s="442"/>
      <c r="O738" s="443"/>
      <c r="P738" s="443"/>
      <c r="Q738" s="443"/>
      <c r="R738" s="443"/>
      <c r="S738" s="443"/>
      <c r="T738" s="443"/>
      <c r="U738" s="443"/>
      <c r="V738" s="443"/>
      <c r="W738" s="443"/>
      <c r="X738" s="443"/>
      <c r="Y738" s="443"/>
      <c r="Z738" s="443"/>
      <c r="AA738" s="443"/>
    </row>
    <row r="739" spans="14:27" ht="0" hidden="1" customHeight="1" x14ac:dyDescent="0.45">
      <c r="N739" s="442"/>
      <c r="O739" s="443"/>
      <c r="P739" s="443"/>
      <c r="Q739" s="443"/>
      <c r="R739" s="443"/>
      <c r="S739" s="443"/>
      <c r="T739" s="443"/>
      <c r="U739" s="443"/>
      <c r="V739" s="443"/>
      <c r="W739" s="443"/>
      <c r="X739" s="443"/>
      <c r="Y739" s="443"/>
      <c r="Z739" s="443"/>
      <c r="AA739" s="443"/>
    </row>
    <row r="740" spans="14:27" ht="0" hidden="1" customHeight="1" x14ac:dyDescent="0.45">
      <c r="N740" s="442"/>
      <c r="O740" s="443"/>
      <c r="P740" s="443"/>
      <c r="Q740" s="443"/>
      <c r="R740" s="443"/>
      <c r="S740" s="443"/>
      <c r="T740" s="443"/>
      <c r="U740" s="443"/>
      <c r="V740" s="443"/>
      <c r="W740" s="443"/>
      <c r="X740" s="443"/>
      <c r="Y740" s="443"/>
      <c r="Z740" s="443"/>
      <c r="AA740" s="443"/>
    </row>
    <row r="741" spans="14:27" ht="0" hidden="1" customHeight="1" x14ac:dyDescent="0.45">
      <c r="N741" s="442"/>
      <c r="O741" s="443"/>
      <c r="P741" s="443"/>
      <c r="Q741" s="443"/>
      <c r="R741" s="443"/>
      <c r="S741" s="443"/>
      <c r="T741" s="443"/>
      <c r="U741" s="443"/>
      <c r="V741" s="443"/>
      <c r="W741" s="443"/>
      <c r="X741" s="443"/>
      <c r="Y741" s="443"/>
      <c r="Z741" s="443"/>
      <c r="AA741" s="443"/>
    </row>
    <row r="742" spans="14:27" ht="0" hidden="1" customHeight="1" x14ac:dyDescent="0.45">
      <c r="N742" s="442"/>
      <c r="O742" s="443"/>
      <c r="P742" s="443"/>
      <c r="Q742" s="443"/>
      <c r="R742" s="443"/>
      <c r="S742" s="443"/>
      <c r="T742" s="443"/>
      <c r="U742" s="443"/>
      <c r="V742" s="443"/>
      <c r="W742" s="443"/>
      <c r="X742" s="443"/>
      <c r="Y742" s="443"/>
      <c r="Z742" s="443"/>
      <c r="AA742" s="443"/>
    </row>
    <row r="743" spans="14:27" ht="0" hidden="1" customHeight="1" x14ac:dyDescent="0.45">
      <c r="N743" s="442"/>
      <c r="O743" s="443"/>
      <c r="P743" s="443"/>
      <c r="Q743" s="443"/>
      <c r="R743" s="443"/>
      <c r="S743" s="443"/>
      <c r="T743" s="443"/>
      <c r="U743" s="443"/>
      <c r="V743" s="443"/>
      <c r="W743" s="443"/>
      <c r="X743" s="443"/>
      <c r="Y743" s="443"/>
      <c r="Z743" s="443"/>
      <c r="AA743" s="443"/>
    </row>
    <row r="744" spans="14:27" ht="0" hidden="1" customHeight="1" x14ac:dyDescent="0.45">
      <c r="N744" s="442"/>
      <c r="O744" s="443"/>
      <c r="P744" s="443"/>
      <c r="Q744" s="443"/>
      <c r="R744" s="443"/>
      <c r="S744" s="443"/>
      <c r="T744" s="443"/>
      <c r="U744" s="443"/>
      <c r="V744" s="443"/>
      <c r="W744" s="443"/>
      <c r="X744" s="443"/>
      <c r="Y744" s="443"/>
      <c r="Z744" s="443"/>
      <c r="AA744" s="443"/>
    </row>
    <row r="745" spans="14:27" ht="0" hidden="1" customHeight="1" x14ac:dyDescent="0.45">
      <c r="N745" s="442"/>
      <c r="O745" s="443"/>
      <c r="P745" s="443"/>
      <c r="Q745" s="443"/>
      <c r="R745" s="443"/>
      <c r="S745" s="443"/>
      <c r="T745" s="443"/>
      <c r="U745" s="443"/>
      <c r="V745" s="443"/>
      <c r="W745" s="443"/>
      <c r="X745" s="443"/>
      <c r="Y745" s="443"/>
      <c r="Z745" s="443"/>
      <c r="AA745" s="443"/>
    </row>
    <row r="746" spans="14:27" ht="0" hidden="1" customHeight="1" x14ac:dyDescent="0.45">
      <c r="N746" s="442"/>
      <c r="O746" s="443"/>
      <c r="P746" s="443"/>
      <c r="Q746" s="443"/>
      <c r="R746" s="443"/>
      <c r="S746" s="443"/>
      <c r="T746" s="443"/>
      <c r="U746" s="443"/>
      <c r="V746" s="443"/>
      <c r="W746" s="443"/>
      <c r="X746" s="443"/>
      <c r="Y746" s="443"/>
      <c r="Z746" s="443"/>
      <c r="AA746" s="443"/>
    </row>
    <row r="747" spans="14:27" ht="0" hidden="1" customHeight="1" x14ac:dyDescent="0.45">
      <c r="N747" s="442"/>
      <c r="O747" s="443"/>
      <c r="P747" s="443"/>
      <c r="Q747" s="443"/>
      <c r="R747" s="443"/>
      <c r="S747" s="443"/>
      <c r="T747" s="443"/>
      <c r="U747" s="443"/>
      <c r="V747" s="443"/>
      <c r="W747" s="443"/>
      <c r="X747" s="443"/>
      <c r="Y747" s="443"/>
      <c r="Z747" s="443"/>
      <c r="AA747" s="443"/>
    </row>
    <row r="748" spans="14:27" ht="0" hidden="1" customHeight="1" x14ac:dyDescent="0.45">
      <c r="N748" s="442"/>
      <c r="O748" s="443"/>
      <c r="P748" s="443"/>
      <c r="Q748" s="443"/>
      <c r="R748" s="443"/>
      <c r="S748" s="443"/>
      <c r="T748" s="443"/>
      <c r="U748" s="443"/>
      <c r="V748" s="443"/>
      <c r="W748" s="443"/>
      <c r="X748" s="443"/>
      <c r="Y748" s="443"/>
      <c r="Z748" s="443"/>
      <c r="AA748" s="443"/>
    </row>
    <row r="749" spans="14:27" ht="0" hidden="1" customHeight="1" x14ac:dyDescent="0.45">
      <c r="N749" s="442"/>
      <c r="O749" s="443"/>
      <c r="P749" s="443"/>
      <c r="Q749" s="443"/>
      <c r="R749" s="443"/>
      <c r="S749" s="443"/>
      <c r="T749" s="443"/>
      <c r="U749" s="443"/>
      <c r="V749" s="443"/>
      <c r="W749" s="443"/>
      <c r="X749" s="443"/>
      <c r="Y749" s="443"/>
      <c r="Z749" s="443"/>
      <c r="AA749" s="443"/>
    </row>
    <row r="750" spans="14:27" ht="0" hidden="1" customHeight="1" x14ac:dyDescent="0.45">
      <c r="N750" s="442"/>
      <c r="O750" s="443"/>
      <c r="P750" s="443"/>
      <c r="Q750" s="443"/>
      <c r="R750" s="443"/>
      <c r="S750" s="443"/>
      <c r="T750" s="443"/>
      <c r="U750" s="443"/>
      <c r="V750" s="443"/>
      <c r="W750" s="443"/>
      <c r="X750" s="443"/>
      <c r="Y750" s="443"/>
      <c r="Z750" s="443"/>
      <c r="AA750" s="443"/>
    </row>
    <row r="751" spans="14:27" ht="0" hidden="1" customHeight="1" x14ac:dyDescent="0.45">
      <c r="N751" s="442"/>
      <c r="O751" s="443"/>
      <c r="P751" s="443"/>
      <c r="Q751" s="443"/>
      <c r="R751" s="443"/>
      <c r="S751" s="443"/>
      <c r="T751" s="443"/>
      <c r="U751" s="443"/>
      <c r="V751" s="443"/>
      <c r="W751" s="443"/>
      <c r="X751" s="443"/>
      <c r="Y751" s="443"/>
      <c r="Z751" s="443"/>
      <c r="AA751" s="443"/>
    </row>
    <row r="752" spans="14:27" ht="0" hidden="1" customHeight="1" x14ac:dyDescent="0.45">
      <c r="N752" s="442"/>
      <c r="O752" s="443"/>
      <c r="P752" s="443"/>
      <c r="Q752" s="443"/>
      <c r="R752" s="443"/>
      <c r="S752" s="443"/>
      <c r="T752" s="443"/>
      <c r="U752" s="443"/>
      <c r="V752" s="443"/>
      <c r="W752" s="443"/>
      <c r="X752" s="443"/>
      <c r="Y752" s="443"/>
      <c r="Z752" s="443"/>
      <c r="AA752" s="443"/>
    </row>
    <row r="753" spans="14:27" ht="0" hidden="1" customHeight="1" x14ac:dyDescent="0.45">
      <c r="N753" s="442"/>
      <c r="O753" s="443"/>
      <c r="P753" s="443"/>
      <c r="Q753" s="443"/>
      <c r="R753" s="443"/>
      <c r="S753" s="443"/>
      <c r="T753" s="443"/>
      <c r="U753" s="443"/>
      <c r="V753" s="443"/>
      <c r="W753" s="443"/>
      <c r="X753" s="443"/>
      <c r="Y753" s="443"/>
      <c r="Z753" s="443"/>
      <c r="AA753" s="443"/>
    </row>
    <row r="754" spans="14:27" ht="0" hidden="1" customHeight="1" x14ac:dyDescent="0.45">
      <c r="N754" s="442"/>
      <c r="O754" s="443"/>
      <c r="P754" s="443"/>
      <c r="Q754" s="443"/>
      <c r="R754" s="443"/>
      <c r="S754" s="443"/>
      <c r="T754" s="443"/>
      <c r="U754" s="443"/>
      <c r="V754" s="443"/>
      <c r="W754" s="443"/>
      <c r="X754" s="443"/>
      <c r="Y754" s="443"/>
      <c r="Z754" s="443"/>
      <c r="AA754" s="443"/>
    </row>
    <row r="755" spans="14:27" ht="0" hidden="1" customHeight="1" x14ac:dyDescent="0.45">
      <c r="N755" s="442"/>
      <c r="O755" s="443"/>
      <c r="P755" s="443"/>
      <c r="Q755" s="443"/>
      <c r="R755" s="443"/>
      <c r="S755" s="443"/>
      <c r="T755" s="443"/>
      <c r="U755" s="443"/>
      <c r="V755" s="443"/>
      <c r="W755" s="443"/>
      <c r="X755" s="443"/>
      <c r="Y755" s="443"/>
      <c r="Z755" s="443"/>
      <c r="AA755" s="443"/>
    </row>
    <row r="756" spans="14:27" ht="0" hidden="1" customHeight="1" x14ac:dyDescent="0.45">
      <c r="N756" s="442"/>
      <c r="O756" s="443"/>
      <c r="P756" s="443"/>
      <c r="Q756" s="443"/>
      <c r="R756" s="443"/>
      <c r="S756" s="443"/>
      <c r="T756" s="443"/>
      <c r="U756" s="443"/>
      <c r="V756" s="443"/>
      <c r="W756" s="443"/>
      <c r="X756" s="443"/>
      <c r="Y756" s="443"/>
      <c r="Z756" s="443"/>
      <c r="AA756" s="443"/>
    </row>
    <row r="757" spans="14:27" ht="0" hidden="1" customHeight="1" x14ac:dyDescent="0.45">
      <c r="N757" s="442"/>
      <c r="O757" s="443"/>
      <c r="P757" s="443"/>
      <c r="Q757" s="443"/>
      <c r="R757" s="443"/>
      <c r="S757" s="443"/>
      <c r="T757" s="443"/>
      <c r="U757" s="443"/>
      <c r="V757" s="443"/>
      <c r="W757" s="443"/>
      <c r="X757" s="443"/>
      <c r="Y757" s="443"/>
      <c r="Z757" s="443"/>
      <c r="AA757" s="443"/>
    </row>
    <row r="758" spans="14:27" ht="0" hidden="1" customHeight="1" x14ac:dyDescent="0.45">
      <c r="N758" s="442"/>
      <c r="O758" s="443"/>
      <c r="P758" s="443"/>
      <c r="Q758" s="443"/>
      <c r="R758" s="443"/>
      <c r="S758" s="443"/>
      <c r="T758" s="443"/>
      <c r="U758" s="443"/>
      <c r="V758" s="443"/>
      <c r="W758" s="443"/>
      <c r="X758" s="443"/>
      <c r="Y758" s="443"/>
      <c r="Z758" s="443"/>
      <c r="AA758" s="443"/>
    </row>
    <row r="759" spans="14:27" ht="0" hidden="1" customHeight="1" x14ac:dyDescent="0.45">
      <c r="N759" s="442"/>
      <c r="O759" s="443"/>
      <c r="P759" s="443"/>
      <c r="Q759" s="443"/>
      <c r="R759" s="443"/>
      <c r="S759" s="443"/>
      <c r="T759" s="443"/>
      <c r="U759" s="443"/>
      <c r="V759" s="443"/>
      <c r="W759" s="443"/>
      <c r="X759" s="443"/>
      <c r="Y759" s="443"/>
      <c r="Z759" s="443"/>
      <c r="AA759" s="443"/>
    </row>
    <row r="760" spans="14:27" ht="0" hidden="1" customHeight="1" x14ac:dyDescent="0.45">
      <c r="N760" s="442"/>
      <c r="O760" s="443"/>
      <c r="P760" s="443"/>
      <c r="Q760" s="443"/>
      <c r="R760" s="443"/>
      <c r="S760" s="443"/>
      <c r="T760" s="443"/>
      <c r="U760" s="443"/>
      <c r="V760" s="443"/>
      <c r="W760" s="443"/>
      <c r="X760" s="443"/>
      <c r="Y760" s="443"/>
      <c r="Z760" s="443"/>
      <c r="AA760" s="443"/>
    </row>
    <row r="761" spans="14:27" ht="0" hidden="1" customHeight="1" x14ac:dyDescent="0.45">
      <c r="N761" s="442"/>
      <c r="O761" s="443"/>
      <c r="P761" s="443"/>
      <c r="Q761" s="443"/>
      <c r="R761" s="443"/>
      <c r="S761" s="443"/>
      <c r="T761" s="443"/>
      <c r="U761" s="443"/>
      <c r="V761" s="443"/>
      <c r="W761" s="443"/>
      <c r="X761" s="443"/>
      <c r="Y761" s="443"/>
      <c r="Z761" s="443"/>
      <c r="AA761" s="443"/>
    </row>
    <row r="762" spans="14:27" ht="0" hidden="1" customHeight="1" x14ac:dyDescent="0.45">
      <c r="N762" s="442"/>
      <c r="O762" s="443"/>
      <c r="P762" s="443"/>
      <c r="Q762" s="443"/>
      <c r="R762" s="443"/>
      <c r="S762" s="443"/>
      <c r="T762" s="443"/>
      <c r="U762" s="443"/>
      <c r="V762" s="443"/>
      <c r="W762" s="443"/>
      <c r="X762" s="443"/>
      <c r="Y762" s="443"/>
      <c r="Z762" s="443"/>
      <c r="AA762" s="443"/>
    </row>
    <row r="763" spans="14:27" ht="0" hidden="1" customHeight="1" x14ac:dyDescent="0.45">
      <c r="N763" s="442"/>
      <c r="O763" s="443"/>
      <c r="P763" s="443"/>
      <c r="Q763" s="443"/>
      <c r="R763" s="443"/>
      <c r="S763" s="443"/>
      <c r="T763" s="443"/>
      <c r="U763" s="443"/>
      <c r="V763" s="443"/>
      <c r="W763" s="443"/>
      <c r="X763" s="443"/>
      <c r="Y763" s="443"/>
      <c r="Z763" s="443"/>
      <c r="AA763" s="443"/>
    </row>
    <row r="764" spans="14:27" ht="0" hidden="1" customHeight="1" x14ac:dyDescent="0.45">
      <c r="N764" s="442"/>
      <c r="O764" s="443"/>
      <c r="P764" s="443"/>
      <c r="Q764" s="443"/>
      <c r="R764" s="443"/>
      <c r="S764" s="443"/>
      <c r="T764" s="443"/>
      <c r="U764" s="443"/>
      <c r="V764" s="443"/>
      <c r="W764" s="443"/>
      <c r="X764" s="443"/>
      <c r="Y764" s="443"/>
      <c r="Z764" s="443"/>
      <c r="AA764" s="443"/>
    </row>
    <row r="765" spans="14:27" ht="0" hidden="1" customHeight="1" x14ac:dyDescent="0.45">
      <c r="N765" s="442"/>
      <c r="O765" s="443"/>
      <c r="P765" s="443"/>
      <c r="Q765" s="443"/>
      <c r="R765" s="443"/>
      <c r="S765" s="443"/>
      <c r="T765" s="443"/>
      <c r="U765" s="443"/>
      <c r="V765" s="443"/>
      <c r="W765" s="443"/>
      <c r="X765" s="443"/>
      <c r="Y765" s="443"/>
      <c r="Z765" s="443"/>
      <c r="AA765" s="443"/>
    </row>
    <row r="766" spans="14:27" ht="0" hidden="1" customHeight="1" x14ac:dyDescent="0.45">
      <c r="N766" s="442"/>
      <c r="O766" s="443"/>
      <c r="P766" s="443"/>
      <c r="Q766" s="443"/>
      <c r="R766" s="443"/>
      <c r="S766" s="443"/>
      <c r="T766" s="443"/>
      <c r="U766" s="443"/>
      <c r="V766" s="443"/>
      <c r="W766" s="443"/>
      <c r="X766" s="443"/>
      <c r="Y766" s="443"/>
      <c r="Z766" s="443"/>
      <c r="AA766" s="443"/>
    </row>
    <row r="767" spans="14:27" ht="0" hidden="1" customHeight="1" x14ac:dyDescent="0.45">
      <c r="N767" s="442"/>
      <c r="O767" s="443"/>
      <c r="P767" s="443"/>
      <c r="Q767" s="443"/>
      <c r="R767" s="443"/>
      <c r="S767" s="443"/>
      <c r="T767" s="443"/>
      <c r="U767" s="443"/>
      <c r="V767" s="443"/>
      <c r="W767" s="443"/>
      <c r="X767" s="443"/>
      <c r="Y767" s="443"/>
      <c r="Z767" s="443"/>
      <c r="AA767" s="443"/>
    </row>
    <row r="768" spans="14:27" ht="0" hidden="1" customHeight="1" x14ac:dyDescent="0.45">
      <c r="N768" s="442"/>
      <c r="O768" s="443"/>
      <c r="P768" s="443"/>
      <c r="Q768" s="443"/>
      <c r="R768" s="443"/>
      <c r="S768" s="443"/>
      <c r="T768" s="443"/>
      <c r="U768" s="443"/>
      <c r="V768" s="443"/>
      <c r="W768" s="443"/>
      <c r="X768" s="443"/>
      <c r="Y768" s="443"/>
      <c r="Z768" s="443"/>
      <c r="AA768" s="443"/>
    </row>
    <row r="769" spans="14:27" ht="0" hidden="1" customHeight="1" x14ac:dyDescent="0.45">
      <c r="N769" s="442"/>
      <c r="O769" s="443"/>
      <c r="P769" s="443"/>
      <c r="Q769" s="443"/>
      <c r="R769" s="443"/>
      <c r="S769" s="443"/>
      <c r="T769" s="443"/>
      <c r="U769" s="443"/>
      <c r="V769" s="443"/>
      <c r="W769" s="443"/>
      <c r="X769" s="443"/>
      <c r="Y769" s="443"/>
      <c r="Z769" s="443"/>
      <c r="AA769" s="443"/>
    </row>
    <row r="770" spans="14:27" ht="0" hidden="1" customHeight="1" x14ac:dyDescent="0.45">
      <c r="N770" s="442"/>
      <c r="O770" s="443"/>
      <c r="P770" s="443"/>
      <c r="Q770" s="443"/>
      <c r="R770" s="443"/>
      <c r="S770" s="443"/>
      <c r="T770" s="443"/>
      <c r="U770" s="443"/>
      <c r="V770" s="443"/>
      <c r="W770" s="443"/>
      <c r="X770" s="443"/>
      <c r="Y770" s="443"/>
      <c r="Z770" s="443"/>
      <c r="AA770" s="443"/>
    </row>
    <row r="771" spans="14:27" ht="0" hidden="1" customHeight="1" x14ac:dyDescent="0.45">
      <c r="N771" s="442"/>
      <c r="O771" s="443"/>
      <c r="P771" s="443"/>
      <c r="Q771" s="443"/>
      <c r="R771" s="443"/>
      <c r="S771" s="443"/>
      <c r="T771" s="443"/>
      <c r="U771" s="443"/>
      <c r="V771" s="443"/>
      <c r="W771" s="443"/>
      <c r="X771" s="443"/>
      <c r="Y771" s="443"/>
      <c r="Z771" s="443"/>
      <c r="AA771" s="443"/>
    </row>
    <row r="772" spans="14:27" ht="0" hidden="1" customHeight="1" x14ac:dyDescent="0.45">
      <c r="N772" s="442"/>
      <c r="O772" s="443"/>
      <c r="P772" s="443"/>
      <c r="Q772" s="443"/>
      <c r="R772" s="443"/>
      <c r="S772" s="443"/>
      <c r="T772" s="443"/>
      <c r="U772" s="443"/>
      <c r="V772" s="443"/>
      <c r="W772" s="443"/>
      <c r="X772" s="443"/>
      <c r="Y772" s="443"/>
      <c r="Z772" s="443"/>
      <c r="AA772" s="443"/>
    </row>
    <row r="773" spans="14:27" ht="0" hidden="1" customHeight="1" x14ac:dyDescent="0.45">
      <c r="N773" s="442"/>
      <c r="O773" s="443"/>
      <c r="P773" s="443"/>
      <c r="Q773" s="443"/>
      <c r="R773" s="443"/>
      <c r="S773" s="443"/>
      <c r="T773" s="443"/>
      <c r="U773" s="443"/>
      <c r="V773" s="443"/>
      <c r="W773" s="443"/>
      <c r="X773" s="443"/>
      <c r="Y773" s="443"/>
      <c r="Z773" s="443"/>
      <c r="AA773" s="443"/>
    </row>
    <row r="774" spans="14:27" ht="0" hidden="1" customHeight="1" x14ac:dyDescent="0.45">
      <c r="N774" s="442"/>
      <c r="O774" s="443"/>
      <c r="P774" s="443"/>
      <c r="Q774" s="443"/>
      <c r="R774" s="443"/>
      <c r="S774" s="443"/>
      <c r="T774" s="443"/>
      <c r="U774" s="443"/>
      <c r="V774" s="443"/>
      <c r="W774" s="443"/>
      <c r="X774" s="443"/>
      <c r="Y774" s="443"/>
      <c r="Z774" s="443"/>
      <c r="AA774" s="443"/>
    </row>
    <row r="775" spans="14:27" ht="0" hidden="1" customHeight="1" x14ac:dyDescent="0.45">
      <c r="N775" s="442"/>
      <c r="O775" s="443"/>
      <c r="P775" s="443"/>
      <c r="Q775" s="443"/>
      <c r="R775" s="443"/>
      <c r="S775" s="443"/>
      <c r="T775" s="443"/>
      <c r="U775" s="443"/>
      <c r="V775" s="443"/>
      <c r="W775" s="443"/>
      <c r="X775" s="443"/>
      <c r="Y775" s="443"/>
      <c r="Z775" s="443"/>
      <c r="AA775" s="443"/>
    </row>
    <row r="776" spans="14:27" ht="0" hidden="1" customHeight="1" x14ac:dyDescent="0.45">
      <c r="N776" s="442"/>
      <c r="O776" s="443"/>
      <c r="P776" s="443"/>
      <c r="Q776" s="443"/>
      <c r="R776" s="443"/>
      <c r="S776" s="443"/>
      <c r="T776" s="443"/>
      <c r="U776" s="443"/>
      <c r="V776" s="443"/>
      <c r="W776" s="443"/>
      <c r="X776" s="443"/>
      <c r="Y776" s="443"/>
      <c r="Z776" s="443"/>
      <c r="AA776" s="443"/>
    </row>
    <row r="777" spans="14:27" ht="0" hidden="1" customHeight="1" x14ac:dyDescent="0.45">
      <c r="N777" s="442"/>
      <c r="O777" s="443"/>
      <c r="P777" s="443"/>
      <c r="Q777" s="443"/>
      <c r="R777" s="443"/>
      <c r="S777" s="443"/>
      <c r="T777" s="443"/>
      <c r="U777" s="443"/>
      <c r="V777" s="443"/>
      <c r="W777" s="443"/>
      <c r="X777" s="443"/>
      <c r="Y777" s="443"/>
      <c r="Z777" s="443"/>
      <c r="AA777" s="443"/>
    </row>
    <row r="778" spans="14:27" ht="0" hidden="1" customHeight="1" x14ac:dyDescent="0.45">
      <c r="N778" s="442"/>
      <c r="O778" s="443"/>
      <c r="P778" s="443"/>
      <c r="Q778" s="443"/>
      <c r="R778" s="443"/>
      <c r="S778" s="443"/>
      <c r="T778" s="443"/>
      <c r="U778" s="443"/>
      <c r="V778" s="443"/>
      <c r="W778" s="443"/>
      <c r="X778" s="443"/>
      <c r="Y778" s="443"/>
      <c r="Z778" s="443"/>
      <c r="AA778" s="443"/>
    </row>
    <row r="779" spans="14:27" ht="0" hidden="1" customHeight="1" x14ac:dyDescent="0.45">
      <c r="N779" s="442"/>
      <c r="O779" s="443"/>
      <c r="P779" s="443"/>
      <c r="Q779" s="443"/>
      <c r="R779" s="443"/>
      <c r="S779" s="443"/>
      <c r="T779" s="443"/>
      <c r="U779" s="443"/>
      <c r="V779" s="443"/>
      <c r="W779" s="443"/>
      <c r="X779" s="443"/>
      <c r="Y779" s="443"/>
      <c r="Z779" s="443"/>
      <c r="AA779" s="443"/>
    </row>
    <row r="780" spans="14:27" ht="0" hidden="1" customHeight="1" x14ac:dyDescent="0.45">
      <c r="N780" s="442"/>
      <c r="O780" s="443"/>
      <c r="P780" s="443"/>
      <c r="Q780" s="443"/>
      <c r="R780" s="443"/>
      <c r="S780" s="443"/>
      <c r="T780" s="443"/>
      <c r="U780" s="443"/>
      <c r="V780" s="443"/>
      <c r="W780" s="443"/>
      <c r="X780" s="443"/>
      <c r="Y780" s="443"/>
      <c r="Z780" s="443"/>
      <c r="AA780" s="443"/>
    </row>
    <row r="781" spans="14:27" ht="0" hidden="1" customHeight="1" x14ac:dyDescent="0.45">
      <c r="N781" s="442"/>
      <c r="O781" s="443"/>
      <c r="P781" s="443"/>
      <c r="Q781" s="443"/>
      <c r="R781" s="443"/>
      <c r="S781" s="443"/>
      <c r="T781" s="443"/>
      <c r="U781" s="443"/>
      <c r="V781" s="443"/>
      <c r="W781" s="443"/>
      <c r="X781" s="443"/>
      <c r="Y781" s="443"/>
      <c r="Z781" s="443"/>
      <c r="AA781" s="443"/>
    </row>
    <row r="782" spans="14:27" ht="0" hidden="1" customHeight="1" x14ac:dyDescent="0.45">
      <c r="N782" s="442"/>
      <c r="O782" s="443"/>
      <c r="P782" s="443"/>
      <c r="Q782" s="443"/>
      <c r="R782" s="443"/>
      <c r="S782" s="443"/>
      <c r="T782" s="443"/>
      <c r="U782" s="443"/>
      <c r="V782" s="443"/>
      <c r="W782" s="443"/>
      <c r="X782" s="443"/>
      <c r="Y782" s="443"/>
      <c r="Z782" s="443"/>
      <c r="AA782" s="443"/>
    </row>
    <row r="783" spans="14:27" ht="0" hidden="1" customHeight="1" x14ac:dyDescent="0.45">
      <c r="N783" s="442"/>
      <c r="O783" s="443"/>
      <c r="P783" s="443"/>
      <c r="Q783" s="443"/>
      <c r="R783" s="443"/>
      <c r="S783" s="443"/>
      <c r="T783" s="443"/>
      <c r="U783" s="443"/>
      <c r="V783" s="443"/>
      <c r="W783" s="443"/>
      <c r="X783" s="443"/>
      <c r="Y783" s="443"/>
      <c r="Z783" s="443"/>
      <c r="AA783" s="443"/>
    </row>
    <row r="784" spans="14:27" ht="0" hidden="1" customHeight="1" x14ac:dyDescent="0.45">
      <c r="N784" s="442"/>
      <c r="O784" s="443"/>
      <c r="P784" s="443"/>
      <c r="Q784" s="443"/>
      <c r="R784" s="443"/>
      <c r="S784" s="443"/>
      <c r="T784" s="443"/>
      <c r="U784" s="443"/>
      <c r="V784" s="443"/>
      <c r="W784" s="443"/>
      <c r="X784" s="443"/>
      <c r="Y784" s="443"/>
      <c r="Z784" s="443"/>
      <c r="AA784" s="443"/>
    </row>
    <row r="785" spans="14:27" ht="0" hidden="1" customHeight="1" x14ac:dyDescent="0.45">
      <c r="N785" s="442"/>
      <c r="O785" s="443"/>
      <c r="P785" s="443"/>
      <c r="Q785" s="443"/>
      <c r="R785" s="443"/>
      <c r="S785" s="443"/>
      <c r="T785" s="443"/>
      <c r="U785" s="443"/>
      <c r="V785" s="443"/>
      <c r="W785" s="443"/>
      <c r="X785" s="443"/>
      <c r="Y785" s="443"/>
      <c r="Z785" s="443"/>
      <c r="AA785" s="443"/>
    </row>
    <row r="786" spans="14:27" ht="0" hidden="1" customHeight="1" x14ac:dyDescent="0.45">
      <c r="N786" s="442"/>
      <c r="O786" s="443"/>
      <c r="P786" s="443"/>
      <c r="Q786" s="443"/>
      <c r="R786" s="443"/>
      <c r="S786" s="443"/>
      <c r="T786" s="443"/>
      <c r="U786" s="443"/>
      <c r="V786" s="443"/>
      <c r="W786" s="443"/>
      <c r="X786" s="443"/>
      <c r="Y786" s="443"/>
      <c r="Z786" s="443"/>
      <c r="AA786" s="443"/>
    </row>
    <row r="787" spans="14:27" ht="0" hidden="1" customHeight="1" x14ac:dyDescent="0.45">
      <c r="N787" s="442"/>
      <c r="O787" s="443"/>
      <c r="P787" s="443"/>
      <c r="Q787" s="443"/>
      <c r="R787" s="443"/>
      <c r="S787" s="443"/>
      <c r="T787" s="443"/>
      <c r="U787" s="443"/>
      <c r="V787" s="443"/>
      <c r="W787" s="443"/>
      <c r="X787" s="443"/>
      <c r="Y787" s="443"/>
      <c r="Z787" s="443"/>
      <c r="AA787" s="443"/>
    </row>
    <row r="788" spans="14:27" ht="0" hidden="1" customHeight="1" x14ac:dyDescent="0.45">
      <c r="N788" s="442"/>
      <c r="O788" s="443"/>
      <c r="P788" s="443"/>
      <c r="Q788" s="443"/>
      <c r="R788" s="443"/>
      <c r="S788" s="443"/>
      <c r="T788" s="443"/>
      <c r="U788" s="443"/>
      <c r="V788" s="443"/>
      <c r="W788" s="443"/>
      <c r="X788" s="443"/>
      <c r="Y788" s="443"/>
      <c r="Z788" s="443"/>
      <c r="AA788" s="443"/>
    </row>
    <row r="789" spans="14:27" ht="0" hidden="1" customHeight="1" x14ac:dyDescent="0.45">
      <c r="N789" s="442"/>
      <c r="O789" s="443"/>
      <c r="P789" s="443"/>
      <c r="Q789" s="443"/>
      <c r="R789" s="443"/>
      <c r="S789" s="443"/>
      <c r="T789" s="443"/>
      <c r="U789" s="443"/>
      <c r="V789" s="443"/>
      <c r="W789" s="443"/>
      <c r="X789" s="443"/>
      <c r="Y789" s="443"/>
      <c r="Z789" s="443"/>
      <c r="AA789" s="443"/>
    </row>
    <row r="790" spans="14:27" ht="0" hidden="1" customHeight="1" x14ac:dyDescent="0.45">
      <c r="N790" s="442"/>
      <c r="O790" s="443"/>
      <c r="P790" s="443"/>
      <c r="Q790" s="443"/>
      <c r="R790" s="443"/>
      <c r="S790" s="443"/>
      <c r="T790" s="443"/>
      <c r="U790" s="443"/>
      <c r="V790" s="443"/>
      <c r="W790" s="443"/>
      <c r="X790" s="443"/>
      <c r="Y790" s="443"/>
      <c r="Z790" s="443"/>
      <c r="AA790" s="443"/>
    </row>
    <row r="791" spans="14:27" ht="0" hidden="1" customHeight="1" x14ac:dyDescent="0.45">
      <c r="N791" s="442"/>
      <c r="O791" s="443"/>
      <c r="P791" s="443"/>
      <c r="Q791" s="443"/>
      <c r="R791" s="443"/>
      <c r="S791" s="443"/>
      <c r="T791" s="443"/>
      <c r="U791" s="443"/>
      <c r="V791" s="443"/>
      <c r="W791" s="443"/>
      <c r="X791" s="443"/>
      <c r="Y791" s="443"/>
      <c r="Z791" s="443"/>
      <c r="AA791" s="443"/>
    </row>
    <row r="792" spans="14:27" ht="0" hidden="1" customHeight="1" x14ac:dyDescent="0.45">
      <c r="N792" s="442"/>
      <c r="O792" s="443"/>
      <c r="P792" s="443"/>
      <c r="Q792" s="443"/>
      <c r="R792" s="443"/>
      <c r="S792" s="443"/>
      <c r="T792" s="443"/>
      <c r="U792" s="443"/>
      <c r="V792" s="443"/>
      <c r="W792" s="443"/>
      <c r="X792" s="443"/>
      <c r="Y792" s="443"/>
      <c r="Z792" s="443"/>
      <c r="AA792" s="443"/>
    </row>
    <row r="793" spans="14:27" ht="0" hidden="1" customHeight="1" x14ac:dyDescent="0.45">
      <c r="N793" s="442"/>
      <c r="O793" s="443"/>
      <c r="P793" s="443"/>
      <c r="Q793" s="443"/>
      <c r="R793" s="443"/>
      <c r="S793" s="443"/>
      <c r="T793" s="443"/>
      <c r="U793" s="443"/>
      <c r="V793" s="443"/>
      <c r="W793" s="443"/>
      <c r="X793" s="443"/>
      <c r="Y793" s="443"/>
      <c r="Z793" s="443"/>
      <c r="AA793" s="443"/>
    </row>
    <row r="794" spans="14:27" ht="0" hidden="1" customHeight="1" x14ac:dyDescent="0.45">
      <c r="N794" s="442"/>
      <c r="O794" s="443"/>
      <c r="P794" s="443"/>
      <c r="Q794" s="443"/>
      <c r="R794" s="443"/>
      <c r="S794" s="443"/>
      <c r="T794" s="443"/>
      <c r="U794" s="443"/>
      <c r="V794" s="443"/>
      <c r="W794" s="443"/>
      <c r="X794" s="443"/>
      <c r="Y794" s="443"/>
      <c r="Z794" s="443"/>
      <c r="AA794" s="443"/>
    </row>
    <row r="795" spans="14:27" ht="0" hidden="1" customHeight="1" x14ac:dyDescent="0.45">
      <c r="N795" s="442"/>
      <c r="O795" s="443"/>
      <c r="P795" s="443"/>
      <c r="Q795" s="443"/>
      <c r="R795" s="443"/>
      <c r="S795" s="443"/>
      <c r="T795" s="443"/>
      <c r="U795" s="443"/>
      <c r="V795" s="443"/>
      <c r="W795" s="443"/>
      <c r="X795" s="443"/>
      <c r="Y795" s="443"/>
      <c r="Z795" s="443"/>
      <c r="AA795" s="443"/>
    </row>
    <row r="796" spans="14:27" ht="0" hidden="1" customHeight="1" x14ac:dyDescent="0.45">
      <c r="N796" s="442"/>
      <c r="O796" s="443"/>
      <c r="P796" s="443"/>
      <c r="Q796" s="443"/>
      <c r="R796" s="443"/>
      <c r="S796" s="443"/>
      <c r="T796" s="443"/>
      <c r="U796" s="443"/>
      <c r="V796" s="443"/>
      <c r="W796" s="443"/>
      <c r="X796" s="443"/>
      <c r="Y796" s="443"/>
      <c r="Z796" s="443"/>
      <c r="AA796" s="443"/>
    </row>
    <row r="797" spans="14:27" ht="0" hidden="1" customHeight="1" x14ac:dyDescent="0.45">
      <c r="N797" s="442"/>
      <c r="O797" s="443"/>
      <c r="P797" s="443"/>
      <c r="Q797" s="443"/>
      <c r="R797" s="443"/>
      <c r="S797" s="443"/>
      <c r="T797" s="443"/>
      <c r="U797" s="443"/>
      <c r="V797" s="443"/>
      <c r="W797" s="443"/>
      <c r="X797" s="443"/>
      <c r="Y797" s="443"/>
      <c r="Z797" s="443"/>
      <c r="AA797" s="443"/>
    </row>
    <row r="798" spans="14:27" ht="0" hidden="1" customHeight="1" x14ac:dyDescent="0.45">
      <c r="N798" s="442"/>
      <c r="O798" s="443"/>
      <c r="P798" s="443"/>
      <c r="Q798" s="443"/>
      <c r="R798" s="443"/>
      <c r="S798" s="443"/>
      <c r="T798" s="443"/>
      <c r="U798" s="443"/>
      <c r="V798" s="443"/>
      <c r="W798" s="443"/>
      <c r="X798" s="443"/>
      <c r="Y798" s="443"/>
      <c r="Z798" s="443"/>
      <c r="AA798" s="443"/>
    </row>
    <row r="799" spans="14:27" ht="0" hidden="1" customHeight="1" x14ac:dyDescent="0.45">
      <c r="N799" s="442"/>
      <c r="O799" s="443"/>
      <c r="P799" s="443"/>
      <c r="Q799" s="443"/>
      <c r="R799" s="443"/>
      <c r="S799" s="443"/>
      <c r="T799" s="443"/>
      <c r="U799" s="443"/>
      <c r="V799" s="443"/>
      <c r="W799" s="443"/>
      <c r="X799" s="443"/>
      <c r="Y799" s="443"/>
      <c r="Z799" s="443"/>
      <c r="AA799" s="443"/>
    </row>
    <row r="800" spans="14:27" ht="0" hidden="1" customHeight="1" x14ac:dyDescent="0.45">
      <c r="N800" s="442"/>
      <c r="O800" s="443"/>
      <c r="P800" s="443"/>
      <c r="Q800" s="443"/>
      <c r="R800" s="443"/>
      <c r="S800" s="443"/>
      <c r="T800" s="443"/>
      <c r="U800" s="443"/>
      <c r="V800" s="443"/>
      <c r="W800" s="443"/>
      <c r="X800" s="443"/>
      <c r="Y800" s="443"/>
      <c r="Z800" s="443"/>
      <c r="AA800" s="443"/>
    </row>
    <row r="801" spans="14:27" ht="0" hidden="1" customHeight="1" x14ac:dyDescent="0.45">
      <c r="N801" s="442"/>
      <c r="O801" s="443"/>
      <c r="P801" s="443"/>
      <c r="Q801" s="443"/>
      <c r="R801" s="443"/>
      <c r="S801" s="443"/>
      <c r="T801" s="443"/>
      <c r="U801" s="443"/>
      <c r="V801" s="443"/>
      <c r="W801" s="443"/>
      <c r="X801" s="443"/>
      <c r="Y801" s="443"/>
      <c r="Z801" s="443"/>
      <c r="AA801" s="443"/>
    </row>
    <row r="802" spans="14:27" ht="0" hidden="1" customHeight="1" x14ac:dyDescent="0.45">
      <c r="N802" s="442"/>
      <c r="O802" s="443"/>
      <c r="P802" s="443"/>
      <c r="Q802" s="443"/>
      <c r="R802" s="443"/>
      <c r="S802" s="443"/>
      <c r="T802" s="443"/>
      <c r="U802" s="443"/>
      <c r="V802" s="443"/>
      <c r="W802" s="443"/>
      <c r="X802" s="443"/>
      <c r="Y802" s="443"/>
      <c r="Z802" s="443"/>
      <c r="AA802" s="443"/>
    </row>
    <row r="803" spans="14:27" ht="0" hidden="1" customHeight="1" x14ac:dyDescent="0.45">
      <c r="N803" s="442"/>
      <c r="O803" s="443"/>
      <c r="P803" s="443"/>
      <c r="Q803" s="443"/>
      <c r="R803" s="443"/>
      <c r="S803" s="443"/>
      <c r="T803" s="443"/>
      <c r="U803" s="443"/>
      <c r="V803" s="443"/>
      <c r="W803" s="443"/>
      <c r="X803" s="443"/>
      <c r="Y803" s="443"/>
      <c r="Z803" s="443"/>
      <c r="AA803" s="443"/>
    </row>
    <row r="804" spans="14:27" ht="0" hidden="1" customHeight="1" x14ac:dyDescent="0.45">
      <c r="N804" s="442"/>
      <c r="O804" s="443"/>
      <c r="P804" s="443"/>
      <c r="Q804" s="443"/>
      <c r="R804" s="443"/>
      <c r="S804" s="443"/>
      <c r="T804" s="443"/>
      <c r="U804" s="443"/>
      <c r="V804" s="443"/>
      <c r="W804" s="443"/>
      <c r="X804" s="443"/>
      <c r="Y804" s="443"/>
      <c r="Z804" s="443"/>
      <c r="AA804" s="443"/>
    </row>
    <row r="805" spans="14:27" ht="0" hidden="1" customHeight="1" x14ac:dyDescent="0.45">
      <c r="N805" s="442"/>
      <c r="O805" s="443"/>
      <c r="P805" s="443"/>
      <c r="Q805" s="443"/>
      <c r="R805" s="443"/>
      <c r="S805" s="443"/>
      <c r="T805" s="443"/>
      <c r="U805" s="443"/>
      <c r="V805" s="443"/>
      <c r="W805" s="443"/>
      <c r="X805" s="443"/>
      <c r="Y805" s="443"/>
      <c r="Z805" s="443"/>
      <c r="AA805" s="443"/>
    </row>
    <row r="806" spans="14:27" ht="0" hidden="1" customHeight="1" x14ac:dyDescent="0.45">
      <c r="N806" s="442"/>
      <c r="O806" s="443"/>
      <c r="P806" s="443"/>
      <c r="Q806" s="443"/>
      <c r="R806" s="443"/>
      <c r="S806" s="443"/>
      <c r="T806" s="443"/>
      <c r="U806" s="443"/>
      <c r="V806" s="443"/>
      <c r="W806" s="443"/>
      <c r="X806" s="443"/>
      <c r="Y806" s="443"/>
      <c r="Z806" s="443"/>
      <c r="AA806" s="443"/>
    </row>
    <row r="807" spans="14:27" ht="0" hidden="1" customHeight="1" x14ac:dyDescent="0.45">
      <c r="N807" s="442"/>
      <c r="O807" s="443"/>
      <c r="P807" s="443"/>
      <c r="Q807" s="443"/>
      <c r="R807" s="443"/>
      <c r="S807" s="443"/>
      <c r="T807" s="443"/>
      <c r="U807" s="443"/>
      <c r="V807" s="443"/>
      <c r="W807" s="443"/>
      <c r="X807" s="443"/>
      <c r="Y807" s="443"/>
      <c r="Z807" s="443"/>
      <c r="AA807" s="443"/>
    </row>
    <row r="808" spans="14:27" ht="0" hidden="1" customHeight="1" x14ac:dyDescent="0.45">
      <c r="N808" s="442"/>
      <c r="O808" s="443"/>
      <c r="P808" s="443"/>
      <c r="Q808" s="443"/>
      <c r="R808" s="443"/>
      <c r="S808" s="443"/>
      <c r="T808" s="443"/>
      <c r="U808" s="443"/>
      <c r="V808" s="443"/>
      <c r="W808" s="443"/>
      <c r="X808" s="443"/>
      <c r="Y808" s="443"/>
      <c r="Z808" s="443"/>
      <c r="AA808" s="443"/>
    </row>
    <row r="809" spans="14:27" ht="0" hidden="1" customHeight="1" x14ac:dyDescent="0.45">
      <c r="N809" s="442"/>
      <c r="O809" s="443"/>
      <c r="P809" s="443"/>
      <c r="Q809" s="443"/>
      <c r="R809" s="443"/>
      <c r="S809" s="443"/>
      <c r="T809" s="443"/>
      <c r="U809" s="443"/>
      <c r="V809" s="443"/>
      <c r="W809" s="443"/>
      <c r="X809" s="443"/>
      <c r="Y809" s="443"/>
      <c r="Z809" s="443"/>
      <c r="AA809" s="443"/>
    </row>
    <row r="810" spans="14:27" ht="0" hidden="1" customHeight="1" x14ac:dyDescent="0.45">
      <c r="N810" s="442"/>
      <c r="O810" s="443"/>
      <c r="P810" s="443"/>
      <c r="Q810" s="443"/>
      <c r="R810" s="443"/>
      <c r="S810" s="443"/>
      <c r="T810" s="443"/>
      <c r="U810" s="443"/>
      <c r="V810" s="443"/>
      <c r="W810" s="443"/>
      <c r="X810" s="443"/>
      <c r="Y810" s="443"/>
      <c r="Z810" s="443"/>
      <c r="AA810" s="443"/>
    </row>
    <row r="811" spans="14:27" ht="0" hidden="1" customHeight="1" x14ac:dyDescent="0.45">
      <c r="N811" s="442"/>
      <c r="O811" s="443"/>
      <c r="P811" s="443"/>
      <c r="Q811" s="443"/>
      <c r="R811" s="443"/>
      <c r="S811" s="443"/>
      <c r="T811" s="443"/>
      <c r="U811" s="443"/>
      <c r="V811" s="443"/>
      <c r="W811" s="443"/>
      <c r="X811" s="443"/>
      <c r="Y811" s="443"/>
      <c r="Z811" s="443"/>
      <c r="AA811" s="443"/>
    </row>
    <row r="812" spans="14:27" ht="0" hidden="1" customHeight="1" x14ac:dyDescent="0.45">
      <c r="N812" s="442"/>
      <c r="O812" s="443"/>
      <c r="P812" s="443"/>
      <c r="Q812" s="443"/>
      <c r="R812" s="443"/>
      <c r="S812" s="443"/>
      <c r="T812" s="443"/>
      <c r="U812" s="443"/>
      <c r="V812" s="443"/>
      <c r="W812" s="443"/>
      <c r="X812" s="443"/>
      <c r="Y812" s="443"/>
      <c r="Z812" s="443"/>
      <c r="AA812" s="443"/>
    </row>
    <row r="813" spans="14:27" ht="0" hidden="1" customHeight="1" x14ac:dyDescent="0.45">
      <c r="N813" s="442"/>
      <c r="O813" s="443"/>
      <c r="P813" s="443"/>
      <c r="Q813" s="443"/>
      <c r="R813" s="443"/>
      <c r="S813" s="443"/>
      <c r="T813" s="443"/>
      <c r="U813" s="443"/>
      <c r="V813" s="443"/>
      <c r="W813" s="443"/>
      <c r="X813" s="443"/>
      <c r="Y813" s="443"/>
      <c r="Z813" s="443"/>
      <c r="AA813" s="443"/>
    </row>
    <row r="814" spans="14:27" ht="0" hidden="1" customHeight="1" x14ac:dyDescent="0.45">
      <c r="N814" s="442"/>
      <c r="O814" s="443"/>
      <c r="P814" s="443"/>
      <c r="Q814" s="443"/>
      <c r="R814" s="443"/>
      <c r="S814" s="443"/>
      <c r="T814" s="443"/>
      <c r="U814" s="443"/>
      <c r="V814" s="443"/>
      <c r="W814" s="443"/>
      <c r="X814" s="443"/>
      <c r="Y814" s="443"/>
      <c r="Z814" s="443"/>
      <c r="AA814" s="443"/>
    </row>
    <row r="815" spans="14:27" ht="0" hidden="1" customHeight="1" x14ac:dyDescent="0.45">
      <c r="N815" s="442"/>
      <c r="O815" s="443"/>
      <c r="P815" s="443"/>
      <c r="Q815" s="443"/>
      <c r="R815" s="443"/>
      <c r="S815" s="443"/>
      <c r="T815" s="443"/>
      <c r="U815" s="443"/>
      <c r="V815" s="443"/>
      <c r="W815" s="443"/>
      <c r="X815" s="443"/>
      <c r="Y815" s="443"/>
      <c r="Z815" s="443"/>
      <c r="AA815" s="443"/>
    </row>
    <row r="816" spans="14:27" ht="0" hidden="1" customHeight="1" x14ac:dyDescent="0.45">
      <c r="N816" s="442"/>
      <c r="O816" s="443"/>
      <c r="P816" s="443"/>
      <c r="Q816" s="443"/>
      <c r="R816" s="443"/>
      <c r="S816" s="443"/>
      <c r="T816" s="443"/>
      <c r="U816" s="443"/>
      <c r="V816" s="443"/>
      <c r="W816" s="443"/>
      <c r="X816" s="443"/>
      <c r="Y816" s="443"/>
      <c r="Z816" s="443"/>
      <c r="AA816" s="443"/>
    </row>
    <row r="817" spans="14:27" ht="0" hidden="1" customHeight="1" x14ac:dyDescent="0.45">
      <c r="N817" s="442"/>
      <c r="O817" s="443"/>
      <c r="P817" s="443"/>
      <c r="Q817" s="443"/>
      <c r="R817" s="443"/>
      <c r="S817" s="443"/>
      <c r="T817" s="443"/>
      <c r="U817" s="443"/>
      <c r="V817" s="443"/>
      <c r="W817" s="443"/>
      <c r="X817" s="443"/>
      <c r="Y817" s="443"/>
      <c r="Z817" s="443"/>
      <c r="AA817" s="443"/>
    </row>
    <row r="818" spans="14:27" ht="0" hidden="1" customHeight="1" x14ac:dyDescent="0.45">
      <c r="N818" s="442"/>
      <c r="O818" s="443"/>
      <c r="P818" s="443"/>
      <c r="Q818" s="443"/>
      <c r="R818" s="443"/>
      <c r="S818" s="443"/>
      <c r="T818" s="443"/>
      <c r="U818" s="443"/>
      <c r="V818" s="443"/>
      <c r="W818" s="443"/>
      <c r="X818" s="443"/>
      <c r="Y818" s="443"/>
      <c r="Z818" s="443"/>
      <c r="AA818" s="443"/>
    </row>
    <row r="819" spans="14:27" ht="0" hidden="1" customHeight="1" x14ac:dyDescent="0.45">
      <c r="N819" s="442"/>
      <c r="O819" s="443"/>
      <c r="P819" s="443"/>
      <c r="Q819" s="443"/>
      <c r="R819" s="443"/>
      <c r="S819" s="443"/>
      <c r="T819" s="443"/>
      <c r="U819" s="443"/>
      <c r="V819" s="443"/>
      <c r="W819" s="443"/>
      <c r="X819" s="443"/>
      <c r="Y819" s="443"/>
      <c r="Z819" s="443"/>
      <c r="AA819" s="443"/>
    </row>
    <row r="820" spans="14:27" ht="0" hidden="1" customHeight="1" x14ac:dyDescent="0.45">
      <c r="N820" s="442"/>
      <c r="O820" s="443"/>
      <c r="P820" s="443"/>
      <c r="Q820" s="443"/>
      <c r="R820" s="443"/>
      <c r="S820" s="443"/>
      <c r="T820" s="443"/>
      <c r="U820" s="443"/>
      <c r="V820" s="443"/>
      <c r="W820" s="443"/>
      <c r="X820" s="443"/>
      <c r="Y820" s="443"/>
      <c r="Z820" s="443"/>
      <c r="AA820" s="443"/>
    </row>
    <row r="821" spans="14:27" ht="0" hidden="1" customHeight="1" x14ac:dyDescent="0.45">
      <c r="N821" s="442"/>
      <c r="O821" s="443"/>
      <c r="P821" s="443"/>
      <c r="Q821" s="443"/>
      <c r="R821" s="443"/>
      <c r="S821" s="443"/>
      <c r="T821" s="443"/>
      <c r="U821" s="443"/>
      <c r="V821" s="443"/>
      <c r="W821" s="443"/>
      <c r="X821" s="443"/>
      <c r="Y821" s="443"/>
      <c r="Z821" s="443"/>
      <c r="AA821" s="443"/>
    </row>
    <row r="822" spans="14:27" ht="0" hidden="1" customHeight="1" x14ac:dyDescent="0.45">
      <c r="N822" s="442"/>
      <c r="O822" s="443"/>
      <c r="P822" s="443"/>
      <c r="Q822" s="443"/>
      <c r="R822" s="443"/>
      <c r="S822" s="443"/>
      <c r="T822" s="443"/>
      <c r="U822" s="443"/>
      <c r="V822" s="443"/>
      <c r="W822" s="443"/>
      <c r="X822" s="443"/>
      <c r="Y822" s="443"/>
      <c r="Z822" s="443"/>
      <c r="AA822" s="443"/>
    </row>
    <row r="823" spans="14:27" ht="0" hidden="1" customHeight="1" x14ac:dyDescent="0.45">
      <c r="N823" s="442"/>
      <c r="O823" s="443"/>
      <c r="P823" s="443"/>
      <c r="Q823" s="443"/>
      <c r="R823" s="443"/>
      <c r="S823" s="443"/>
      <c r="T823" s="443"/>
      <c r="U823" s="443"/>
      <c r="V823" s="443"/>
      <c r="W823" s="443"/>
      <c r="X823" s="443"/>
      <c r="Y823" s="443"/>
      <c r="Z823" s="443"/>
      <c r="AA823" s="443"/>
    </row>
    <row r="824" spans="14:27" ht="0" hidden="1" customHeight="1" x14ac:dyDescent="0.45">
      <c r="N824" s="442"/>
      <c r="O824" s="443"/>
      <c r="P824" s="443"/>
      <c r="Q824" s="443"/>
      <c r="R824" s="443"/>
      <c r="S824" s="443"/>
      <c r="T824" s="443"/>
      <c r="U824" s="443"/>
      <c r="V824" s="443"/>
      <c r="W824" s="443"/>
      <c r="X824" s="443"/>
      <c r="Y824" s="443"/>
      <c r="Z824" s="443"/>
      <c r="AA824" s="443"/>
    </row>
    <row r="825" spans="14:27" ht="0" hidden="1" customHeight="1" x14ac:dyDescent="0.45">
      <c r="N825" s="442"/>
      <c r="O825" s="443"/>
      <c r="P825" s="443"/>
      <c r="Q825" s="443"/>
      <c r="R825" s="443"/>
      <c r="S825" s="443"/>
      <c r="T825" s="443"/>
      <c r="U825" s="443"/>
      <c r="V825" s="443"/>
      <c r="W825" s="443"/>
      <c r="X825" s="443"/>
      <c r="Y825" s="443"/>
      <c r="Z825" s="443"/>
      <c r="AA825" s="443"/>
    </row>
    <row r="826" spans="14:27" ht="0" hidden="1" customHeight="1" x14ac:dyDescent="0.45">
      <c r="N826" s="442"/>
      <c r="O826" s="443"/>
      <c r="P826" s="443"/>
      <c r="Q826" s="443"/>
      <c r="R826" s="443"/>
      <c r="S826" s="443"/>
      <c r="T826" s="443"/>
      <c r="U826" s="443"/>
      <c r="V826" s="443"/>
      <c r="W826" s="443"/>
      <c r="X826" s="443"/>
      <c r="Y826" s="443"/>
      <c r="Z826" s="443"/>
      <c r="AA826" s="443"/>
    </row>
    <row r="827" spans="14:27" ht="0" hidden="1" customHeight="1" x14ac:dyDescent="0.45">
      <c r="N827" s="442"/>
      <c r="O827" s="443"/>
      <c r="P827" s="443"/>
      <c r="Q827" s="443"/>
      <c r="R827" s="443"/>
      <c r="S827" s="443"/>
      <c r="T827" s="443"/>
      <c r="U827" s="443"/>
      <c r="V827" s="443"/>
      <c r="W827" s="443"/>
      <c r="X827" s="443"/>
      <c r="Y827" s="443"/>
      <c r="Z827" s="443"/>
      <c r="AA827" s="443"/>
    </row>
    <row r="828" spans="14:27" ht="0" hidden="1" customHeight="1" x14ac:dyDescent="0.45">
      <c r="N828" s="442"/>
      <c r="O828" s="443"/>
      <c r="P828" s="443"/>
      <c r="Q828" s="443"/>
      <c r="R828" s="443"/>
      <c r="S828" s="443"/>
      <c r="T828" s="443"/>
      <c r="U828" s="443"/>
      <c r="V828" s="443"/>
      <c r="W828" s="443"/>
      <c r="X828" s="443"/>
      <c r="Y828" s="443"/>
      <c r="Z828" s="443"/>
      <c r="AA828" s="443"/>
    </row>
    <row r="829" spans="14:27" ht="0" hidden="1" customHeight="1" x14ac:dyDescent="0.45">
      <c r="N829" s="442"/>
      <c r="O829" s="443"/>
      <c r="P829" s="443"/>
      <c r="Q829" s="443"/>
      <c r="R829" s="443"/>
      <c r="S829" s="443"/>
      <c r="T829" s="443"/>
      <c r="U829" s="443"/>
      <c r="V829" s="443"/>
      <c r="W829" s="443"/>
      <c r="X829" s="443"/>
      <c r="Y829" s="443"/>
      <c r="Z829" s="443"/>
      <c r="AA829" s="443"/>
    </row>
    <row r="830" spans="14:27" ht="0" hidden="1" customHeight="1" x14ac:dyDescent="0.45">
      <c r="N830" s="442"/>
      <c r="O830" s="443"/>
      <c r="P830" s="443"/>
      <c r="Q830" s="443"/>
      <c r="R830" s="443"/>
      <c r="S830" s="443"/>
      <c r="T830" s="443"/>
      <c r="U830" s="443"/>
      <c r="V830" s="443"/>
      <c r="W830" s="443"/>
      <c r="X830" s="443"/>
      <c r="Y830" s="443"/>
      <c r="Z830" s="443"/>
      <c r="AA830" s="443"/>
    </row>
    <row r="831" spans="14:27" ht="0" hidden="1" customHeight="1" x14ac:dyDescent="0.45">
      <c r="N831" s="442"/>
      <c r="O831" s="443"/>
      <c r="P831" s="443"/>
      <c r="Q831" s="443"/>
      <c r="R831" s="443"/>
      <c r="S831" s="443"/>
      <c r="T831" s="443"/>
      <c r="U831" s="443"/>
      <c r="V831" s="443"/>
      <c r="W831" s="443"/>
      <c r="X831" s="443"/>
      <c r="Y831" s="443"/>
      <c r="Z831" s="443"/>
      <c r="AA831" s="443"/>
    </row>
    <row r="832" spans="14:27" ht="0" hidden="1" customHeight="1" x14ac:dyDescent="0.45">
      <c r="N832" s="442"/>
      <c r="O832" s="443"/>
      <c r="P832" s="443"/>
      <c r="Q832" s="443"/>
      <c r="R832" s="443"/>
      <c r="S832" s="443"/>
      <c r="T832" s="443"/>
      <c r="U832" s="443"/>
      <c r="V832" s="443"/>
      <c r="W832" s="443"/>
      <c r="X832" s="443"/>
      <c r="Y832" s="443"/>
      <c r="Z832" s="443"/>
      <c r="AA832" s="443"/>
    </row>
    <row r="833" spans="14:27" ht="0" hidden="1" customHeight="1" x14ac:dyDescent="0.45">
      <c r="N833" s="442"/>
      <c r="O833" s="443"/>
      <c r="P833" s="443"/>
      <c r="Q833" s="443"/>
      <c r="R833" s="443"/>
      <c r="S833" s="443"/>
      <c r="T833" s="443"/>
      <c r="U833" s="443"/>
      <c r="V833" s="443"/>
      <c r="W833" s="443"/>
      <c r="X833" s="443"/>
      <c r="Y833" s="443"/>
      <c r="Z833" s="443"/>
      <c r="AA833" s="443"/>
    </row>
    <row r="834" spans="14:27" ht="0" hidden="1" customHeight="1" x14ac:dyDescent="0.45">
      <c r="N834" s="442"/>
      <c r="O834" s="443"/>
      <c r="P834" s="443"/>
      <c r="Q834" s="443"/>
      <c r="R834" s="443"/>
      <c r="S834" s="443"/>
      <c r="T834" s="443"/>
      <c r="U834" s="443"/>
      <c r="V834" s="443"/>
      <c r="W834" s="443"/>
      <c r="X834" s="443"/>
      <c r="Y834" s="443"/>
      <c r="Z834" s="443"/>
      <c r="AA834" s="443"/>
    </row>
    <row r="835" spans="14:27" ht="0" hidden="1" customHeight="1" x14ac:dyDescent="0.45">
      <c r="N835" s="442"/>
      <c r="O835" s="443"/>
      <c r="P835" s="443"/>
      <c r="Q835" s="443"/>
      <c r="R835" s="443"/>
      <c r="S835" s="443"/>
      <c r="T835" s="443"/>
      <c r="U835" s="443"/>
      <c r="V835" s="443"/>
      <c r="W835" s="443"/>
      <c r="X835" s="443"/>
      <c r="Y835" s="443"/>
      <c r="Z835" s="443"/>
      <c r="AA835" s="443"/>
    </row>
    <row r="836" spans="14:27" ht="0" hidden="1" customHeight="1" x14ac:dyDescent="0.45">
      <c r="N836" s="442"/>
      <c r="O836" s="443"/>
      <c r="P836" s="443"/>
      <c r="Q836" s="443"/>
      <c r="R836" s="443"/>
      <c r="S836" s="443"/>
      <c r="T836" s="443"/>
      <c r="U836" s="443"/>
      <c r="V836" s="443"/>
      <c r="W836" s="443"/>
      <c r="X836" s="443"/>
      <c r="Y836" s="443"/>
      <c r="Z836" s="443"/>
      <c r="AA836" s="443"/>
    </row>
    <row r="837" spans="14:27" ht="0" hidden="1" customHeight="1" x14ac:dyDescent="0.45">
      <c r="N837" s="442"/>
      <c r="O837" s="443"/>
      <c r="P837" s="443"/>
      <c r="Q837" s="443"/>
      <c r="R837" s="443"/>
      <c r="S837" s="443"/>
      <c r="T837" s="443"/>
      <c r="U837" s="443"/>
      <c r="V837" s="443"/>
      <c r="W837" s="443"/>
      <c r="X837" s="443"/>
      <c r="Y837" s="443"/>
      <c r="Z837" s="443"/>
      <c r="AA837" s="443"/>
    </row>
    <row r="838" spans="14:27" ht="0" hidden="1" customHeight="1" x14ac:dyDescent="0.45">
      <c r="N838" s="442"/>
      <c r="O838" s="443"/>
      <c r="P838" s="443"/>
      <c r="Q838" s="443"/>
      <c r="R838" s="443"/>
      <c r="S838" s="443"/>
      <c r="T838" s="443"/>
      <c r="U838" s="443"/>
      <c r="V838" s="443"/>
      <c r="W838" s="443"/>
      <c r="X838" s="443"/>
      <c r="Y838" s="443"/>
      <c r="Z838" s="443"/>
      <c r="AA838" s="443"/>
    </row>
    <row r="839" spans="14:27" ht="0" hidden="1" customHeight="1" x14ac:dyDescent="0.45">
      <c r="N839" s="442"/>
      <c r="O839" s="443"/>
      <c r="P839" s="443"/>
      <c r="Q839" s="443"/>
      <c r="R839" s="443"/>
      <c r="S839" s="443"/>
      <c r="T839" s="443"/>
      <c r="U839" s="443"/>
      <c r="V839" s="443"/>
      <c r="W839" s="443"/>
      <c r="X839" s="443"/>
      <c r="Y839" s="443"/>
      <c r="Z839" s="443"/>
      <c r="AA839" s="443"/>
    </row>
    <row r="840" spans="14:27" ht="0" hidden="1" customHeight="1" x14ac:dyDescent="0.45">
      <c r="N840" s="442"/>
      <c r="O840" s="443"/>
      <c r="P840" s="443"/>
      <c r="Q840" s="443"/>
      <c r="R840" s="443"/>
      <c r="S840" s="443"/>
      <c r="T840" s="443"/>
      <c r="U840" s="443"/>
      <c r="V840" s="443"/>
      <c r="W840" s="443"/>
      <c r="X840" s="443"/>
      <c r="Y840" s="443"/>
      <c r="Z840" s="443"/>
      <c r="AA840" s="443"/>
    </row>
    <row r="841" spans="14:27" ht="0" hidden="1" customHeight="1" x14ac:dyDescent="0.45">
      <c r="N841" s="442"/>
      <c r="O841" s="443"/>
      <c r="P841" s="443"/>
      <c r="Q841" s="443"/>
      <c r="R841" s="443"/>
      <c r="S841" s="443"/>
      <c r="T841" s="443"/>
      <c r="U841" s="443"/>
      <c r="V841" s="443"/>
      <c r="W841" s="443"/>
      <c r="X841" s="443"/>
      <c r="Y841" s="443"/>
      <c r="Z841" s="443"/>
      <c r="AA841" s="443"/>
    </row>
    <row r="842" spans="14:27" ht="0" hidden="1" customHeight="1" x14ac:dyDescent="0.45">
      <c r="N842" s="442"/>
      <c r="O842" s="443"/>
      <c r="P842" s="443"/>
      <c r="Q842" s="443"/>
      <c r="R842" s="443"/>
      <c r="S842" s="443"/>
      <c r="T842" s="443"/>
      <c r="U842" s="443"/>
      <c r="V842" s="443"/>
      <c r="W842" s="443"/>
      <c r="X842" s="443"/>
      <c r="Y842" s="443"/>
      <c r="Z842" s="443"/>
      <c r="AA842" s="443"/>
    </row>
    <row r="843" spans="14:27" ht="0" hidden="1" customHeight="1" x14ac:dyDescent="0.45">
      <c r="N843" s="442"/>
      <c r="O843" s="443"/>
      <c r="P843" s="443"/>
      <c r="Q843" s="443"/>
      <c r="R843" s="443"/>
      <c r="S843" s="443"/>
      <c r="T843" s="443"/>
      <c r="U843" s="443"/>
      <c r="V843" s="443"/>
      <c r="W843" s="443"/>
      <c r="X843" s="443"/>
      <c r="Y843" s="443"/>
      <c r="Z843" s="443"/>
      <c r="AA843" s="443"/>
    </row>
    <row r="844" spans="14:27" ht="0" hidden="1" customHeight="1" x14ac:dyDescent="0.45">
      <c r="N844" s="442"/>
      <c r="O844" s="443"/>
      <c r="P844" s="443"/>
      <c r="Q844" s="443"/>
      <c r="R844" s="443"/>
      <c r="S844" s="443"/>
      <c r="T844" s="443"/>
      <c r="U844" s="443"/>
      <c r="V844" s="443"/>
      <c r="W844" s="443"/>
      <c r="X844" s="443"/>
      <c r="Y844" s="443"/>
      <c r="Z844" s="443"/>
      <c r="AA844" s="443"/>
    </row>
    <row r="845" spans="14:27" ht="0" hidden="1" customHeight="1" x14ac:dyDescent="0.45">
      <c r="N845" s="442"/>
      <c r="O845" s="443"/>
      <c r="P845" s="443"/>
      <c r="Q845" s="443"/>
      <c r="R845" s="443"/>
      <c r="S845" s="443"/>
      <c r="T845" s="443"/>
      <c r="U845" s="443"/>
      <c r="V845" s="443"/>
      <c r="W845" s="443"/>
      <c r="X845" s="443"/>
      <c r="Y845" s="443"/>
      <c r="Z845" s="443"/>
      <c r="AA845" s="443"/>
    </row>
    <row r="846" spans="14:27" ht="0" hidden="1" customHeight="1" x14ac:dyDescent="0.45">
      <c r="N846" s="442"/>
      <c r="O846" s="443"/>
      <c r="P846" s="443"/>
      <c r="Q846" s="443"/>
      <c r="R846" s="443"/>
      <c r="S846" s="443"/>
      <c r="T846" s="443"/>
      <c r="U846" s="443"/>
      <c r="V846" s="443"/>
      <c r="W846" s="443"/>
      <c r="X846" s="443"/>
      <c r="Y846" s="443"/>
      <c r="Z846" s="443"/>
      <c r="AA846" s="443"/>
    </row>
    <row r="847" spans="14:27" ht="0" hidden="1" customHeight="1" x14ac:dyDescent="0.45">
      <c r="N847" s="442"/>
      <c r="O847" s="443"/>
      <c r="P847" s="443"/>
      <c r="Q847" s="443"/>
      <c r="R847" s="443"/>
      <c r="S847" s="443"/>
      <c r="T847" s="443"/>
      <c r="U847" s="443"/>
      <c r="V847" s="443"/>
      <c r="W847" s="443"/>
      <c r="X847" s="443"/>
      <c r="Y847" s="443"/>
      <c r="Z847" s="443"/>
      <c r="AA847" s="443"/>
    </row>
    <row r="848" spans="14:27" ht="0" hidden="1" customHeight="1" x14ac:dyDescent="0.45">
      <c r="N848" s="442"/>
      <c r="O848" s="443"/>
      <c r="P848" s="443"/>
      <c r="Q848" s="443"/>
      <c r="R848" s="443"/>
      <c r="S848" s="443"/>
      <c r="T848" s="443"/>
      <c r="U848" s="443"/>
      <c r="V848" s="443"/>
      <c r="W848" s="443"/>
      <c r="X848" s="443"/>
      <c r="Y848" s="443"/>
      <c r="Z848" s="443"/>
      <c r="AA848" s="443"/>
    </row>
    <row r="849" spans="14:27" ht="0" hidden="1" customHeight="1" x14ac:dyDescent="0.45">
      <c r="N849" s="442"/>
      <c r="O849" s="443"/>
      <c r="P849" s="443"/>
      <c r="Q849" s="443"/>
      <c r="R849" s="443"/>
      <c r="S849" s="443"/>
      <c r="T849" s="443"/>
      <c r="U849" s="443"/>
      <c r="V849" s="443"/>
      <c r="W849" s="443"/>
      <c r="X849" s="443"/>
      <c r="Y849" s="443"/>
      <c r="Z849" s="443"/>
      <c r="AA849" s="443"/>
    </row>
    <row r="850" spans="14:27" ht="0" hidden="1" customHeight="1" x14ac:dyDescent="0.45">
      <c r="N850" s="442"/>
      <c r="O850" s="443"/>
      <c r="P850" s="443"/>
      <c r="Q850" s="443"/>
      <c r="R850" s="443"/>
      <c r="S850" s="443"/>
      <c r="T850" s="443"/>
      <c r="U850" s="443"/>
      <c r="V850" s="443"/>
      <c r="W850" s="443"/>
      <c r="X850" s="443"/>
      <c r="Y850" s="443"/>
      <c r="Z850" s="443"/>
      <c r="AA850" s="443"/>
    </row>
    <row r="851" spans="14:27" ht="0" hidden="1" customHeight="1" x14ac:dyDescent="0.45">
      <c r="N851" s="442"/>
      <c r="O851" s="443"/>
      <c r="P851" s="443"/>
      <c r="Q851" s="443"/>
      <c r="R851" s="443"/>
      <c r="S851" s="443"/>
      <c r="T851" s="443"/>
      <c r="U851" s="443"/>
      <c r="V851" s="443"/>
      <c r="W851" s="443"/>
      <c r="X851" s="443"/>
      <c r="Y851" s="443"/>
      <c r="Z851" s="443"/>
      <c r="AA851" s="443"/>
    </row>
    <row r="852" spans="14:27" ht="0" hidden="1" customHeight="1" x14ac:dyDescent="0.45">
      <c r="N852" s="442"/>
      <c r="O852" s="443"/>
      <c r="P852" s="443"/>
      <c r="Q852" s="443"/>
      <c r="R852" s="443"/>
      <c r="S852" s="443"/>
      <c r="T852" s="443"/>
      <c r="U852" s="443"/>
      <c r="V852" s="443"/>
      <c r="W852" s="443"/>
      <c r="X852" s="443"/>
      <c r="Y852" s="443"/>
      <c r="Z852" s="443"/>
      <c r="AA852" s="443"/>
    </row>
    <row r="853" spans="14:27" ht="0" hidden="1" customHeight="1" x14ac:dyDescent="0.45">
      <c r="N853" s="442"/>
      <c r="O853" s="443"/>
      <c r="P853" s="443"/>
      <c r="Q853" s="443"/>
      <c r="R853" s="443"/>
      <c r="S853" s="443"/>
      <c r="T853" s="443"/>
      <c r="U853" s="443"/>
      <c r="V853" s="443"/>
      <c r="W853" s="443"/>
      <c r="X853" s="443"/>
      <c r="Y853" s="443"/>
      <c r="Z853" s="443"/>
      <c r="AA853" s="443"/>
    </row>
    <row r="854" spans="14:27" ht="0" hidden="1" customHeight="1" x14ac:dyDescent="0.45">
      <c r="N854" s="442"/>
      <c r="O854" s="443"/>
      <c r="P854" s="443"/>
      <c r="Q854" s="443"/>
      <c r="R854" s="443"/>
      <c r="S854" s="443"/>
      <c r="T854" s="443"/>
      <c r="U854" s="443"/>
      <c r="V854" s="443"/>
      <c r="W854" s="443"/>
      <c r="X854" s="443"/>
      <c r="Y854" s="443"/>
      <c r="Z854" s="443"/>
      <c r="AA854" s="443"/>
    </row>
    <row r="855" spans="14:27" ht="0" hidden="1" customHeight="1" x14ac:dyDescent="0.45">
      <c r="N855" s="442"/>
      <c r="O855" s="443"/>
      <c r="P855" s="443"/>
      <c r="Q855" s="443"/>
      <c r="R855" s="443"/>
      <c r="S855" s="443"/>
      <c r="T855" s="443"/>
      <c r="U855" s="443"/>
      <c r="V855" s="443"/>
      <c r="W855" s="443"/>
      <c r="X855" s="443"/>
      <c r="Y855" s="443"/>
      <c r="Z855" s="443"/>
      <c r="AA855" s="443"/>
    </row>
    <row r="856" spans="14:27" ht="0" hidden="1" customHeight="1" x14ac:dyDescent="0.45">
      <c r="N856" s="442"/>
      <c r="O856" s="443"/>
      <c r="P856" s="443"/>
      <c r="Q856" s="443"/>
      <c r="R856" s="443"/>
      <c r="S856" s="443"/>
      <c r="T856" s="443"/>
      <c r="U856" s="443"/>
      <c r="V856" s="443"/>
      <c r="W856" s="443"/>
      <c r="X856" s="443"/>
      <c r="Y856" s="443"/>
      <c r="Z856" s="443"/>
      <c r="AA856" s="443"/>
    </row>
    <row r="857" spans="14:27" ht="0" hidden="1" customHeight="1" x14ac:dyDescent="0.45">
      <c r="N857" s="442"/>
      <c r="O857" s="443"/>
      <c r="P857" s="443"/>
      <c r="Q857" s="443"/>
      <c r="R857" s="443"/>
      <c r="S857" s="443"/>
      <c r="T857" s="443"/>
      <c r="U857" s="443"/>
      <c r="V857" s="443"/>
      <c r="W857" s="443"/>
      <c r="X857" s="443"/>
      <c r="Y857" s="443"/>
      <c r="Z857" s="443"/>
      <c r="AA857" s="443"/>
    </row>
    <row r="858" spans="14:27" ht="0" hidden="1" customHeight="1" x14ac:dyDescent="0.45">
      <c r="N858" s="442"/>
      <c r="O858" s="443"/>
      <c r="P858" s="443"/>
      <c r="Q858" s="443"/>
      <c r="R858" s="443"/>
      <c r="S858" s="443"/>
      <c r="T858" s="443"/>
      <c r="U858" s="443"/>
      <c r="V858" s="443"/>
      <c r="W858" s="443"/>
      <c r="X858" s="443"/>
      <c r="Y858" s="443"/>
      <c r="Z858" s="443"/>
      <c r="AA858" s="443"/>
    </row>
    <row r="859" spans="14:27" ht="0" hidden="1" customHeight="1" x14ac:dyDescent="0.45">
      <c r="N859" s="442"/>
      <c r="O859" s="443"/>
      <c r="P859" s="443"/>
      <c r="Q859" s="443"/>
      <c r="R859" s="443"/>
      <c r="S859" s="443"/>
      <c r="T859" s="443"/>
      <c r="U859" s="443"/>
      <c r="V859" s="443"/>
      <c r="W859" s="443"/>
      <c r="X859" s="443"/>
      <c r="Y859" s="443"/>
      <c r="Z859" s="443"/>
      <c r="AA859" s="443"/>
    </row>
    <row r="860" spans="14:27" ht="0" hidden="1" customHeight="1" x14ac:dyDescent="0.45">
      <c r="N860" s="442"/>
      <c r="O860" s="443"/>
      <c r="P860" s="443"/>
      <c r="Q860" s="443"/>
      <c r="R860" s="443"/>
      <c r="S860" s="443"/>
      <c r="T860" s="443"/>
      <c r="U860" s="443"/>
      <c r="V860" s="443"/>
      <c r="W860" s="443"/>
      <c r="X860" s="443"/>
      <c r="Y860" s="443"/>
      <c r="Z860" s="443"/>
      <c r="AA860" s="443"/>
    </row>
    <row r="861" spans="14:27" ht="0" hidden="1" customHeight="1" x14ac:dyDescent="0.45">
      <c r="N861" s="442"/>
      <c r="O861" s="443"/>
      <c r="P861" s="443"/>
      <c r="Q861" s="443"/>
      <c r="R861" s="443"/>
      <c r="S861" s="443"/>
      <c r="T861" s="443"/>
      <c r="U861" s="443"/>
      <c r="V861" s="443"/>
      <c r="W861" s="443"/>
      <c r="X861" s="443"/>
      <c r="Y861" s="443"/>
      <c r="Z861" s="443"/>
      <c r="AA861" s="443"/>
    </row>
    <row r="862" spans="14:27" ht="0" hidden="1" customHeight="1" x14ac:dyDescent="0.45">
      <c r="N862" s="442"/>
      <c r="O862" s="443"/>
      <c r="P862" s="443"/>
      <c r="Q862" s="443"/>
      <c r="R862" s="443"/>
      <c r="S862" s="443"/>
      <c r="T862" s="443"/>
      <c r="U862" s="443"/>
      <c r="V862" s="443"/>
      <c r="W862" s="443"/>
      <c r="X862" s="443"/>
      <c r="Y862" s="443"/>
      <c r="Z862" s="443"/>
      <c r="AA862" s="443"/>
    </row>
    <row r="863" spans="14:27" ht="0" hidden="1" customHeight="1" x14ac:dyDescent="0.45">
      <c r="N863" s="442"/>
      <c r="O863" s="443"/>
      <c r="P863" s="443"/>
      <c r="Q863" s="443"/>
      <c r="R863" s="443"/>
      <c r="S863" s="443"/>
      <c r="T863" s="443"/>
      <c r="U863" s="443"/>
      <c r="V863" s="443"/>
      <c r="W863" s="443"/>
      <c r="X863" s="443"/>
      <c r="Y863" s="443"/>
      <c r="Z863" s="443"/>
      <c r="AA863" s="443"/>
    </row>
    <row r="864" spans="14:27" ht="0" hidden="1" customHeight="1" x14ac:dyDescent="0.45">
      <c r="N864" s="442"/>
      <c r="O864" s="443"/>
      <c r="P864" s="443"/>
      <c r="Q864" s="443"/>
      <c r="R864" s="443"/>
      <c r="S864" s="443"/>
      <c r="T864" s="443"/>
      <c r="U864" s="443"/>
      <c r="V864" s="443"/>
      <c r="W864" s="443"/>
      <c r="X864" s="443"/>
      <c r="Y864" s="443"/>
      <c r="Z864" s="443"/>
      <c r="AA864" s="443"/>
    </row>
    <row r="865" spans="14:27" ht="0" hidden="1" customHeight="1" x14ac:dyDescent="0.45">
      <c r="N865" s="442"/>
      <c r="O865" s="443"/>
      <c r="P865" s="443"/>
      <c r="Q865" s="443"/>
      <c r="R865" s="443"/>
      <c r="S865" s="443"/>
      <c r="T865" s="443"/>
      <c r="U865" s="443"/>
      <c r="V865" s="443"/>
      <c r="W865" s="443"/>
      <c r="X865" s="443"/>
      <c r="Y865" s="443"/>
      <c r="Z865" s="443"/>
      <c r="AA865" s="443"/>
    </row>
    <row r="866" spans="14:27" ht="0" hidden="1" customHeight="1" x14ac:dyDescent="0.45">
      <c r="N866" s="442"/>
      <c r="O866" s="443"/>
      <c r="P866" s="443"/>
      <c r="Q866" s="443"/>
      <c r="R866" s="443"/>
      <c r="S866" s="443"/>
      <c r="T866" s="443"/>
      <c r="U866" s="443"/>
      <c r="V866" s="443"/>
      <c r="W866" s="443"/>
      <c r="X866" s="443"/>
      <c r="Y866" s="443"/>
      <c r="Z866" s="443"/>
      <c r="AA866" s="443"/>
    </row>
    <row r="867" spans="14:27" ht="0" hidden="1" customHeight="1" x14ac:dyDescent="0.45">
      <c r="N867" s="442"/>
      <c r="O867" s="443"/>
      <c r="P867" s="443"/>
      <c r="Q867" s="443"/>
      <c r="R867" s="443"/>
      <c r="S867" s="443"/>
      <c r="T867" s="443"/>
      <c r="U867" s="443"/>
      <c r="V867" s="443"/>
      <c r="W867" s="443"/>
      <c r="X867" s="443"/>
      <c r="Y867" s="443"/>
      <c r="Z867" s="443"/>
      <c r="AA867" s="443"/>
    </row>
    <row r="868" spans="14:27" ht="0" hidden="1" customHeight="1" x14ac:dyDescent="0.45">
      <c r="N868" s="442"/>
      <c r="O868" s="443"/>
      <c r="P868" s="443"/>
      <c r="Q868" s="443"/>
      <c r="R868" s="443"/>
      <c r="S868" s="443"/>
      <c r="T868" s="443"/>
      <c r="U868" s="443"/>
      <c r="V868" s="443"/>
      <c r="W868" s="443"/>
      <c r="X868" s="443"/>
      <c r="Y868" s="443"/>
      <c r="Z868" s="443"/>
      <c r="AA868" s="443"/>
    </row>
    <row r="869" spans="14:27" ht="0" hidden="1" customHeight="1" x14ac:dyDescent="0.45">
      <c r="N869" s="442"/>
      <c r="O869" s="443"/>
      <c r="P869" s="443"/>
      <c r="Q869" s="443"/>
      <c r="R869" s="443"/>
      <c r="S869" s="443"/>
      <c r="T869" s="443"/>
      <c r="U869" s="443"/>
      <c r="V869" s="443"/>
      <c r="W869" s="443"/>
      <c r="X869" s="443"/>
      <c r="Y869" s="443"/>
      <c r="Z869" s="443"/>
      <c r="AA869" s="443"/>
    </row>
    <row r="870" spans="14:27" ht="0" hidden="1" customHeight="1" x14ac:dyDescent="0.45">
      <c r="N870" s="442"/>
      <c r="O870" s="443"/>
      <c r="P870" s="443"/>
      <c r="Q870" s="443"/>
      <c r="R870" s="443"/>
      <c r="S870" s="443"/>
      <c r="T870" s="443"/>
      <c r="U870" s="443"/>
      <c r="V870" s="443"/>
      <c r="W870" s="443"/>
      <c r="X870" s="443"/>
      <c r="Y870" s="443"/>
      <c r="Z870" s="443"/>
      <c r="AA870" s="443"/>
    </row>
    <row r="871" spans="14:27" ht="0" hidden="1" customHeight="1" x14ac:dyDescent="0.45">
      <c r="N871" s="442"/>
      <c r="O871" s="443"/>
      <c r="P871" s="443"/>
      <c r="Q871" s="443"/>
      <c r="R871" s="443"/>
      <c r="S871" s="443"/>
      <c r="T871" s="443"/>
      <c r="U871" s="443"/>
      <c r="V871" s="443"/>
      <c r="W871" s="443"/>
      <c r="X871" s="443"/>
      <c r="Y871" s="443"/>
      <c r="Z871" s="443"/>
      <c r="AA871" s="443"/>
    </row>
    <row r="872" spans="14:27" ht="0" hidden="1" customHeight="1" x14ac:dyDescent="0.45">
      <c r="N872" s="442"/>
      <c r="O872" s="443"/>
      <c r="P872" s="443"/>
      <c r="Q872" s="443"/>
      <c r="R872" s="443"/>
      <c r="S872" s="443"/>
      <c r="T872" s="443"/>
      <c r="U872" s="443"/>
      <c r="V872" s="443"/>
      <c r="W872" s="443"/>
      <c r="X872" s="443"/>
      <c r="Y872" s="443"/>
      <c r="Z872" s="443"/>
      <c r="AA872" s="443"/>
    </row>
    <row r="873" spans="14:27" ht="0" hidden="1" customHeight="1" x14ac:dyDescent="0.45">
      <c r="N873" s="442"/>
      <c r="O873" s="443"/>
      <c r="P873" s="443"/>
      <c r="Q873" s="443"/>
      <c r="R873" s="443"/>
      <c r="S873" s="443"/>
      <c r="T873" s="443"/>
      <c r="U873" s="443"/>
      <c r="V873" s="443"/>
      <c r="W873" s="443"/>
      <c r="X873" s="443"/>
      <c r="Y873" s="443"/>
      <c r="Z873" s="443"/>
      <c r="AA873" s="443"/>
    </row>
    <row r="874" spans="14:27" ht="0" hidden="1" customHeight="1" x14ac:dyDescent="0.45">
      <c r="N874" s="442"/>
      <c r="O874" s="443"/>
      <c r="P874" s="443"/>
      <c r="Q874" s="443"/>
      <c r="R874" s="443"/>
      <c r="S874" s="443"/>
      <c r="T874" s="443"/>
      <c r="U874" s="443"/>
      <c r="V874" s="443"/>
      <c r="W874" s="443"/>
      <c r="X874" s="443"/>
      <c r="Y874" s="443"/>
      <c r="Z874" s="443"/>
      <c r="AA874" s="443"/>
    </row>
    <row r="875" spans="14:27" ht="0" hidden="1" customHeight="1" x14ac:dyDescent="0.45">
      <c r="N875" s="442"/>
      <c r="O875" s="443"/>
      <c r="P875" s="443"/>
      <c r="Q875" s="443"/>
      <c r="R875" s="443"/>
      <c r="S875" s="443"/>
      <c r="T875" s="443"/>
      <c r="U875" s="443"/>
      <c r="V875" s="443"/>
      <c r="W875" s="443"/>
      <c r="X875" s="443"/>
      <c r="Y875" s="443"/>
      <c r="Z875" s="443"/>
      <c r="AA875" s="443"/>
    </row>
    <row r="876" spans="14:27" ht="0" hidden="1" customHeight="1" x14ac:dyDescent="0.45">
      <c r="N876" s="442"/>
      <c r="O876" s="443"/>
      <c r="P876" s="443"/>
      <c r="Q876" s="443"/>
      <c r="R876" s="443"/>
      <c r="S876" s="443"/>
      <c r="T876" s="443"/>
      <c r="U876" s="443"/>
      <c r="V876" s="443"/>
      <c r="W876" s="443"/>
      <c r="X876" s="443"/>
      <c r="Y876" s="443"/>
      <c r="Z876" s="443"/>
      <c r="AA876" s="443"/>
    </row>
    <row r="877" spans="14:27" ht="0" hidden="1" customHeight="1" x14ac:dyDescent="0.45">
      <c r="N877" s="442"/>
      <c r="O877" s="443"/>
      <c r="P877" s="443"/>
      <c r="Q877" s="443"/>
      <c r="R877" s="443"/>
      <c r="S877" s="443"/>
      <c r="T877" s="443"/>
      <c r="U877" s="443"/>
      <c r="V877" s="443"/>
      <c r="W877" s="443"/>
      <c r="X877" s="443"/>
      <c r="Y877" s="443"/>
      <c r="Z877" s="443"/>
      <c r="AA877" s="443"/>
    </row>
    <row r="878" spans="14:27" ht="0" hidden="1" customHeight="1" x14ac:dyDescent="0.45">
      <c r="N878" s="442"/>
      <c r="O878" s="443"/>
      <c r="P878" s="443"/>
      <c r="Q878" s="443"/>
      <c r="R878" s="443"/>
      <c r="S878" s="443"/>
      <c r="T878" s="443"/>
      <c r="U878" s="443"/>
      <c r="V878" s="443"/>
      <c r="W878" s="443"/>
      <c r="X878" s="443"/>
      <c r="Y878" s="443"/>
      <c r="Z878" s="443"/>
      <c r="AA878" s="443"/>
    </row>
    <row r="879" spans="14:27" ht="0" hidden="1" customHeight="1" x14ac:dyDescent="0.45">
      <c r="N879" s="442"/>
      <c r="O879" s="443"/>
      <c r="P879" s="443"/>
      <c r="Q879" s="443"/>
      <c r="R879" s="443"/>
      <c r="S879" s="443"/>
      <c r="T879" s="443"/>
      <c r="U879" s="443"/>
      <c r="V879" s="443"/>
      <c r="W879" s="443"/>
      <c r="X879" s="443"/>
      <c r="Y879" s="443"/>
      <c r="Z879" s="443"/>
      <c r="AA879" s="443"/>
    </row>
    <row r="880" spans="14:27" ht="0" hidden="1" customHeight="1" x14ac:dyDescent="0.45">
      <c r="N880" s="442"/>
      <c r="O880" s="443"/>
      <c r="P880" s="443"/>
      <c r="Q880" s="443"/>
      <c r="R880" s="443"/>
      <c r="S880" s="443"/>
      <c r="T880" s="443"/>
      <c r="U880" s="443"/>
      <c r="V880" s="443"/>
      <c r="W880" s="443"/>
      <c r="X880" s="443"/>
      <c r="Y880" s="443"/>
      <c r="Z880" s="443"/>
      <c r="AA880" s="443"/>
    </row>
    <row r="881" spans="14:27" ht="0" hidden="1" customHeight="1" x14ac:dyDescent="0.45">
      <c r="N881" s="442"/>
      <c r="O881" s="443"/>
      <c r="P881" s="443"/>
      <c r="Q881" s="443"/>
      <c r="R881" s="443"/>
      <c r="S881" s="443"/>
      <c r="T881" s="443"/>
      <c r="U881" s="443"/>
      <c r="V881" s="443"/>
      <c r="W881" s="443"/>
      <c r="X881" s="443"/>
      <c r="Y881" s="443"/>
      <c r="Z881" s="443"/>
      <c r="AA881" s="443"/>
    </row>
    <row r="882" spans="14:27" ht="0" hidden="1" customHeight="1" x14ac:dyDescent="0.45">
      <c r="N882" s="442"/>
      <c r="O882" s="443"/>
      <c r="P882" s="443"/>
      <c r="Q882" s="443"/>
      <c r="R882" s="443"/>
      <c r="S882" s="443"/>
      <c r="T882" s="443"/>
      <c r="U882" s="443"/>
      <c r="V882" s="443"/>
      <c r="W882" s="443"/>
      <c r="X882" s="443"/>
      <c r="Y882" s="443"/>
      <c r="Z882" s="443"/>
      <c r="AA882" s="443"/>
    </row>
    <row r="883" spans="14:27" ht="0" hidden="1" customHeight="1" x14ac:dyDescent="0.45">
      <c r="N883" s="442"/>
      <c r="O883" s="443"/>
      <c r="P883" s="443"/>
      <c r="Q883" s="443"/>
      <c r="R883" s="443"/>
      <c r="S883" s="443"/>
      <c r="T883" s="443"/>
      <c r="U883" s="443"/>
      <c r="V883" s="443"/>
      <c r="W883" s="443"/>
      <c r="X883" s="443"/>
      <c r="Y883" s="443"/>
      <c r="Z883" s="443"/>
      <c r="AA883" s="443"/>
    </row>
    <row r="884" spans="14:27" ht="0" hidden="1" customHeight="1" x14ac:dyDescent="0.45">
      <c r="N884" s="442"/>
      <c r="O884" s="443"/>
      <c r="P884" s="443"/>
      <c r="Q884" s="443"/>
      <c r="R884" s="443"/>
      <c r="S884" s="443"/>
      <c r="T884" s="443"/>
      <c r="U884" s="443"/>
      <c r="V884" s="443"/>
      <c r="W884" s="443"/>
      <c r="X884" s="443"/>
      <c r="Y884" s="443"/>
      <c r="Z884" s="443"/>
      <c r="AA884" s="443"/>
    </row>
    <row r="885" spans="14:27" ht="0" hidden="1" customHeight="1" x14ac:dyDescent="0.45">
      <c r="N885" s="442"/>
      <c r="O885" s="443"/>
      <c r="P885" s="443"/>
      <c r="Q885" s="443"/>
      <c r="R885" s="443"/>
      <c r="S885" s="443"/>
      <c r="T885" s="443"/>
      <c r="U885" s="443"/>
      <c r="V885" s="443"/>
      <c r="W885" s="443"/>
      <c r="X885" s="443"/>
      <c r="Y885" s="443"/>
      <c r="Z885" s="443"/>
      <c r="AA885" s="443"/>
    </row>
    <row r="886" spans="14:27" ht="0" hidden="1" customHeight="1" x14ac:dyDescent="0.45">
      <c r="N886" s="442"/>
      <c r="O886" s="443"/>
      <c r="P886" s="443"/>
      <c r="Q886" s="443"/>
      <c r="R886" s="443"/>
      <c r="S886" s="443"/>
      <c r="T886" s="443"/>
      <c r="U886" s="443"/>
      <c r="V886" s="443"/>
      <c r="W886" s="443"/>
      <c r="X886" s="443"/>
      <c r="Y886" s="443"/>
      <c r="Z886" s="443"/>
      <c r="AA886" s="443"/>
    </row>
    <row r="887" spans="14:27" ht="0" hidden="1" customHeight="1" x14ac:dyDescent="0.45">
      <c r="N887" s="442"/>
      <c r="O887" s="443"/>
      <c r="P887" s="443"/>
      <c r="Q887" s="443"/>
      <c r="R887" s="443"/>
      <c r="S887" s="443"/>
      <c r="T887" s="443"/>
      <c r="U887" s="443"/>
      <c r="V887" s="443"/>
      <c r="W887" s="443"/>
      <c r="X887" s="443"/>
      <c r="Y887" s="443"/>
      <c r="Z887" s="443"/>
      <c r="AA887" s="443"/>
    </row>
    <row r="888" spans="14:27" ht="0" hidden="1" customHeight="1" x14ac:dyDescent="0.45">
      <c r="N888" s="442"/>
      <c r="O888" s="443"/>
      <c r="P888" s="443"/>
      <c r="Q888" s="443"/>
      <c r="R888" s="443"/>
      <c r="S888" s="443"/>
      <c r="T888" s="443"/>
      <c r="U888" s="443"/>
      <c r="V888" s="443"/>
      <c r="W888" s="443"/>
      <c r="X888" s="443"/>
      <c r="Y888" s="443"/>
      <c r="Z888" s="443"/>
      <c r="AA888" s="443"/>
    </row>
    <row r="889" spans="14:27" ht="0" hidden="1" customHeight="1" x14ac:dyDescent="0.45">
      <c r="N889" s="442"/>
      <c r="O889" s="443"/>
      <c r="P889" s="443"/>
      <c r="Q889" s="443"/>
      <c r="R889" s="443"/>
      <c r="S889" s="443"/>
      <c r="T889" s="443"/>
      <c r="U889" s="443"/>
      <c r="V889" s="443"/>
      <c r="W889" s="443"/>
      <c r="X889" s="443"/>
      <c r="Y889" s="443"/>
      <c r="Z889" s="443"/>
      <c r="AA889" s="443"/>
    </row>
    <row r="890" spans="14:27" ht="0" hidden="1" customHeight="1" x14ac:dyDescent="0.45">
      <c r="N890" s="442"/>
      <c r="O890" s="443"/>
      <c r="P890" s="443"/>
      <c r="Q890" s="443"/>
      <c r="R890" s="443"/>
      <c r="S890" s="443"/>
      <c r="T890" s="443"/>
      <c r="U890" s="443"/>
      <c r="V890" s="443"/>
      <c r="W890" s="443"/>
      <c r="X890" s="443"/>
      <c r="Y890" s="443"/>
      <c r="Z890" s="443"/>
      <c r="AA890" s="443"/>
    </row>
    <row r="891" spans="14:27" ht="0" hidden="1" customHeight="1" x14ac:dyDescent="0.45">
      <c r="N891" s="442"/>
      <c r="O891" s="443"/>
      <c r="P891" s="443"/>
      <c r="Q891" s="443"/>
      <c r="R891" s="443"/>
      <c r="S891" s="443"/>
      <c r="T891" s="443"/>
      <c r="U891" s="443"/>
      <c r="V891" s="443"/>
      <c r="W891" s="443"/>
      <c r="X891" s="443"/>
      <c r="Y891" s="443"/>
      <c r="Z891" s="443"/>
      <c r="AA891" s="443"/>
    </row>
    <row r="892" spans="14:27" ht="0" hidden="1" customHeight="1" x14ac:dyDescent="0.45">
      <c r="N892" s="442"/>
      <c r="O892" s="443"/>
      <c r="P892" s="443"/>
      <c r="Q892" s="443"/>
      <c r="R892" s="443"/>
      <c r="S892" s="443"/>
      <c r="T892" s="443"/>
      <c r="U892" s="443"/>
      <c r="V892" s="443"/>
      <c r="W892" s="443"/>
      <c r="X892" s="443"/>
      <c r="Y892" s="443"/>
      <c r="Z892" s="443"/>
      <c r="AA892" s="443"/>
    </row>
    <row r="893" spans="14:27" ht="0" hidden="1" customHeight="1" x14ac:dyDescent="0.45">
      <c r="N893" s="442"/>
      <c r="O893" s="443"/>
      <c r="P893" s="443"/>
      <c r="Q893" s="443"/>
      <c r="R893" s="443"/>
      <c r="S893" s="443"/>
      <c r="T893" s="443"/>
      <c r="U893" s="443"/>
      <c r="V893" s="443"/>
      <c r="W893" s="443"/>
      <c r="X893" s="443"/>
      <c r="Y893" s="443"/>
      <c r="Z893" s="443"/>
      <c r="AA893" s="443"/>
    </row>
    <row r="894" spans="14:27" ht="0" hidden="1" customHeight="1" x14ac:dyDescent="0.45">
      <c r="N894" s="442"/>
      <c r="O894" s="443"/>
      <c r="P894" s="443"/>
      <c r="Q894" s="443"/>
      <c r="R894" s="443"/>
      <c r="S894" s="443"/>
      <c r="T894" s="443"/>
      <c r="U894" s="443"/>
      <c r="V894" s="443"/>
      <c r="W894" s="443"/>
      <c r="X894" s="443"/>
      <c r="Y894" s="443"/>
      <c r="Z894" s="443"/>
      <c r="AA894" s="443"/>
    </row>
    <row r="895" spans="14:27" ht="0" hidden="1" customHeight="1" x14ac:dyDescent="0.45">
      <c r="N895" s="442"/>
      <c r="O895" s="443"/>
      <c r="P895" s="443"/>
      <c r="Q895" s="443"/>
      <c r="R895" s="443"/>
      <c r="S895" s="443"/>
      <c r="T895" s="443"/>
      <c r="U895" s="443"/>
      <c r="V895" s="443"/>
      <c r="W895" s="443"/>
      <c r="X895" s="443"/>
      <c r="Y895" s="443"/>
      <c r="Z895" s="443"/>
      <c r="AA895" s="443"/>
    </row>
    <row r="896" spans="14:27" ht="0" hidden="1" customHeight="1" x14ac:dyDescent="0.45">
      <c r="N896" s="442"/>
      <c r="O896" s="443"/>
      <c r="P896" s="443"/>
      <c r="Q896" s="443"/>
      <c r="R896" s="443"/>
      <c r="S896" s="443"/>
      <c r="T896" s="443"/>
      <c r="U896" s="443"/>
      <c r="V896" s="443"/>
      <c r="W896" s="443"/>
      <c r="X896" s="443"/>
      <c r="Y896" s="443"/>
      <c r="Z896" s="443"/>
      <c r="AA896" s="443"/>
    </row>
    <row r="897" spans="14:27" ht="0" hidden="1" customHeight="1" x14ac:dyDescent="0.45">
      <c r="N897" s="442"/>
      <c r="O897" s="443"/>
      <c r="P897" s="443"/>
      <c r="Q897" s="443"/>
      <c r="R897" s="443"/>
      <c r="S897" s="443"/>
      <c r="T897" s="443"/>
      <c r="U897" s="443"/>
      <c r="V897" s="443"/>
      <c r="W897" s="443"/>
      <c r="X897" s="443"/>
      <c r="Y897" s="443"/>
      <c r="Z897" s="443"/>
      <c r="AA897" s="443"/>
    </row>
    <row r="898" spans="14:27" ht="0" hidden="1" customHeight="1" x14ac:dyDescent="0.45">
      <c r="N898" s="442"/>
      <c r="O898" s="443"/>
      <c r="P898" s="443"/>
      <c r="Q898" s="443"/>
      <c r="R898" s="443"/>
      <c r="S898" s="443"/>
      <c r="T898" s="443"/>
      <c r="U898" s="443"/>
      <c r="V898" s="443"/>
      <c r="W898" s="443"/>
      <c r="X898" s="443"/>
      <c r="Y898" s="443"/>
      <c r="Z898" s="443"/>
      <c r="AA898" s="443"/>
    </row>
    <row r="899" spans="14:27" ht="0" hidden="1" customHeight="1" x14ac:dyDescent="0.45">
      <c r="N899" s="442"/>
      <c r="O899" s="443"/>
      <c r="P899" s="443"/>
      <c r="Q899" s="443"/>
      <c r="R899" s="443"/>
      <c r="S899" s="443"/>
      <c r="T899" s="443"/>
      <c r="U899" s="443"/>
      <c r="V899" s="443"/>
      <c r="W899" s="443"/>
      <c r="X899" s="443"/>
      <c r="Y899" s="443"/>
      <c r="Z899" s="443"/>
      <c r="AA899" s="443"/>
    </row>
    <row r="900" spans="14:27" ht="0" hidden="1" customHeight="1" x14ac:dyDescent="0.45">
      <c r="N900" s="442"/>
      <c r="O900" s="443"/>
      <c r="P900" s="443"/>
      <c r="Q900" s="443"/>
      <c r="R900" s="443"/>
      <c r="S900" s="443"/>
      <c r="T900" s="443"/>
      <c r="U900" s="443"/>
      <c r="V900" s="443"/>
      <c r="W900" s="443"/>
      <c r="X900" s="443"/>
      <c r="Y900" s="443"/>
      <c r="Z900" s="443"/>
      <c r="AA900" s="443"/>
    </row>
    <row r="901" spans="14:27" ht="0" hidden="1" customHeight="1" x14ac:dyDescent="0.45">
      <c r="N901" s="442"/>
      <c r="O901" s="443"/>
      <c r="P901" s="443"/>
      <c r="Q901" s="443"/>
      <c r="R901" s="443"/>
      <c r="S901" s="443"/>
      <c r="T901" s="443"/>
      <c r="U901" s="443"/>
      <c r="V901" s="443"/>
      <c r="W901" s="443"/>
      <c r="X901" s="443"/>
      <c r="Y901" s="443"/>
      <c r="Z901" s="443"/>
      <c r="AA901" s="443"/>
    </row>
    <row r="902" spans="14:27" ht="0" hidden="1" customHeight="1" x14ac:dyDescent="0.45">
      <c r="N902" s="442"/>
      <c r="O902" s="443"/>
      <c r="P902" s="443"/>
      <c r="Q902" s="443"/>
      <c r="R902" s="443"/>
      <c r="S902" s="443"/>
      <c r="T902" s="443"/>
      <c r="U902" s="443"/>
      <c r="V902" s="443"/>
      <c r="W902" s="443"/>
      <c r="X902" s="443"/>
      <c r="Y902" s="443"/>
      <c r="Z902" s="443"/>
      <c r="AA902" s="443"/>
    </row>
    <row r="903" spans="14:27" ht="0" hidden="1" customHeight="1" x14ac:dyDescent="0.45">
      <c r="N903" s="442"/>
      <c r="O903" s="443"/>
      <c r="P903" s="443"/>
      <c r="Q903" s="443"/>
      <c r="R903" s="443"/>
      <c r="S903" s="443"/>
      <c r="T903" s="443"/>
      <c r="U903" s="443"/>
      <c r="V903" s="443"/>
      <c r="W903" s="443"/>
      <c r="X903" s="443"/>
      <c r="Y903" s="443"/>
      <c r="Z903" s="443"/>
      <c r="AA903" s="443"/>
    </row>
    <row r="904" spans="14:27" ht="0" hidden="1" customHeight="1" x14ac:dyDescent="0.45">
      <c r="N904" s="442"/>
      <c r="O904" s="443"/>
      <c r="P904" s="443"/>
      <c r="Q904" s="443"/>
      <c r="R904" s="443"/>
      <c r="S904" s="443"/>
      <c r="T904" s="443"/>
      <c r="U904" s="443"/>
      <c r="V904" s="443"/>
      <c r="W904" s="443"/>
      <c r="X904" s="443"/>
      <c r="Y904" s="443"/>
      <c r="Z904" s="443"/>
      <c r="AA904" s="443"/>
    </row>
    <row r="905" spans="14:27" ht="0" hidden="1" customHeight="1" x14ac:dyDescent="0.45">
      <c r="N905" s="442"/>
      <c r="O905" s="443"/>
      <c r="P905" s="443"/>
      <c r="Q905" s="443"/>
      <c r="R905" s="443"/>
      <c r="S905" s="443"/>
      <c r="T905" s="443"/>
      <c r="U905" s="443"/>
      <c r="V905" s="443"/>
      <c r="W905" s="443"/>
      <c r="X905" s="443"/>
      <c r="Y905" s="443"/>
      <c r="Z905" s="443"/>
      <c r="AA905" s="443"/>
    </row>
    <row r="906" spans="14:27" ht="0" hidden="1" customHeight="1" x14ac:dyDescent="0.45">
      <c r="N906" s="442"/>
      <c r="O906" s="443"/>
      <c r="P906" s="443"/>
      <c r="Q906" s="443"/>
      <c r="R906" s="443"/>
      <c r="S906" s="443"/>
      <c r="T906" s="443"/>
      <c r="U906" s="443"/>
      <c r="V906" s="443"/>
      <c r="W906" s="443"/>
      <c r="X906" s="443"/>
      <c r="Y906" s="443"/>
      <c r="Z906" s="443"/>
      <c r="AA906" s="443"/>
    </row>
    <row r="907" spans="14:27" ht="0" hidden="1" customHeight="1" x14ac:dyDescent="0.45">
      <c r="N907" s="442"/>
      <c r="O907" s="443"/>
      <c r="P907" s="443"/>
      <c r="Q907" s="443"/>
      <c r="R907" s="443"/>
      <c r="S907" s="443"/>
      <c r="T907" s="443"/>
      <c r="U907" s="443"/>
      <c r="V907" s="443"/>
      <c r="W907" s="443"/>
      <c r="X907" s="443"/>
      <c r="Y907" s="443"/>
      <c r="Z907" s="443"/>
      <c r="AA907" s="443"/>
    </row>
    <row r="908" spans="14:27" ht="0" hidden="1" customHeight="1" x14ac:dyDescent="0.45">
      <c r="N908" s="442"/>
      <c r="O908" s="443"/>
      <c r="P908" s="443"/>
      <c r="Q908" s="443"/>
      <c r="R908" s="443"/>
      <c r="S908" s="443"/>
      <c r="T908" s="443"/>
      <c r="U908" s="443"/>
      <c r="V908" s="443"/>
      <c r="W908" s="443"/>
      <c r="X908" s="443"/>
      <c r="Y908" s="443"/>
      <c r="Z908" s="443"/>
      <c r="AA908" s="443"/>
    </row>
    <row r="909" spans="14:27" ht="0" hidden="1" customHeight="1" x14ac:dyDescent="0.45">
      <c r="N909" s="442"/>
      <c r="O909" s="443"/>
      <c r="P909" s="443"/>
      <c r="Q909" s="443"/>
      <c r="R909" s="443"/>
      <c r="S909" s="443"/>
      <c r="T909" s="443"/>
      <c r="U909" s="443"/>
      <c r="V909" s="443"/>
      <c r="W909" s="443"/>
      <c r="X909" s="443"/>
      <c r="Y909" s="443"/>
      <c r="Z909" s="443"/>
      <c r="AA909" s="443"/>
    </row>
    <row r="910" spans="14:27" ht="0" hidden="1" customHeight="1" x14ac:dyDescent="0.45">
      <c r="N910" s="442"/>
      <c r="O910" s="443"/>
      <c r="P910" s="443"/>
      <c r="Q910" s="443"/>
      <c r="R910" s="443"/>
      <c r="S910" s="443"/>
      <c r="T910" s="443"/>
      <c r="U910" s="443"/>
      <c r="V910" s="443"/>
      <c r="W910" s="443"/>
      <c r="X910" s="443"/>
      <c r="Y910" s="443"/>
      <c r="Z910" s="443"/>
      <c r="AA910" s="443"/>
    </row>
    <row r="911" spans="14:27" ht="0" hidden="1" customHeight="1" x14ac:dyDescent="0.45">
      <c r="N911" s="442"/>
      <c r="O911" s="443"/>
      <c r="P911" s="443"/>
      <c r="Q911" s="443"/>
      <c r="R911" s="443"/>
      <c r="S911" s="443"/>
      <c r="T911" s="443"/>
      <c r="U911" s="443"/>
      <c r="V911" s="443"/>
      <c r="W911" s="443"/>
      <c r="X911" s="443"/>
      <c r="Y911" s="443"/>
      <c r="Z911" s="443"/>
      <c r="AA911" s="443"/>
    </row>
    <row r="912" spans="14:27" ht="0" hidden="1" customHeight="1" x14ac:dyDescent="0.45">
      <c r="N912" s="442"/>
      <c r="O912" s="443"/>
      <c r="P912" s="443"/>
      <c r="Q912" s="443"/>
      <c r="R912" s="443"/>
      <c r="S912" s="443"/>
      <c r="T912" s="443"/>
      <c r="U912" s="443"/>
      <c r="V912" s="443"/>
      <c r="W912" s="443"/>
      <c r="X912" s="443"/>
      <c r="Y912" s="443"/>
      <c r="Z912" s="443"/>
      <c r="AA912" s="443"/>
    </row>
    <row r="913" spans="14:27" ht="0" hidden="1" customHeight="1" x14ac:dyDescent="0.45">
      <c r="N913" s="442"/>
      <c r="O913" s="443"/>
      <c r="P913" s="443"/>
      <c r="Q913" s="443"/>
      <c r="R913" s="443"/>
      <c r="S913" s="443"/>
      <c r="T913" s="443"/>
      <c r="U913" s="443"/>
      <c r="V913" s="443"/>
      <c r="W913" s="443"/>
      <c r="X913" s="443"/>
      <c r="Y913" s="443"/>
      <c r="Z913" s="443"/>
      <c r="AA913" s="443"/>
    </row>
    <row r="914" spans="14:27" ht="0" hidden="1" customHeight="1" x14ac:dyDescent="0.45">
      <c r="N914" s="442"/>
      <c r="O914" s="443"/>
      <c r="P914" s="443"/>
      <c r="Q914" s="443"/>
      <c r="R914" s="443"/>
      <c r="S914" s="443"/>
      <c r="T914" s="443"/>
      <c r="U914" s="443"/>
      <c r="V914" s="443"/>
      <c r="W914" s="443"/>
      <c r="X914" s="443"/>
      <c r="Y914" s="443"/>
      <c r="Z914" s="443"/>
      <c r="AA914" s="443"/>
    </row>
    <row r="915" spans="14:27" ht="0" hidden="1" customHeight="1" x14ac:dyDescent="0.45">
      <c r="N915" s="442"/>
      <c r="O915" s="443"/>
      <c r="P915" s="443"/>
      <c r="Q915" s="443"/>
      <c r="R915" s="443"/>
      <c r="S915" s="443"/>
      <c r="T915" s="443"/>
      <c r="U915" s="443"/>
      <c r="V915" s="443"/>
      <c r="W915" s="443"/>
      <c r="X915" s="443"/>
      <c r="Y915" s="443"/>
      <c r="Z915" s="443"/>
      <c r="AA915" s="443"/>
    </row>
    <row r="916" spans="14:27" ht="0" hidden="1" customHeight="1" x14ac:dyDescent="0.45">
      <c r="N916" s="442"/>
      <c r="O916" s="443"/>
      <c r="P916" s="443"/>
      <c r="Q916" s="443"/>
      <c r="R916" s="443"/>
      <c r="S916" s="443"/>
      <c r="T916" s="443"/>
      <c r="U916" s="443"/>
      <c r="V916" s="443"/>
      <c r="W916" s="443"/>
      <c r="X916" s="443"/>
      <c r="Y916" s="443"/>
      <c r="Z916" s="443"/>
      <c r="AA916" s="443"/>
    </row>
    <row r="917" spans="14:27" ht="0" hidden="1" customHeight="1" x14ac:dyDescent="0.45">
      <c r="N917" s="442"/>
      <c r="O917" s="443"/>
      <c r="P917" s="443"/>
      <c r="Q917" s="443"/>
      <c r="R917" s="443"/>
      <c r="S917" s="443"/>
      <c r="T917" s="443"/>
      <c r="U917" s="443"/>
      <c r="V917" s="443"/>
      <c r="W917" s="443"/>
      <c r="X917" s="443"/>
      <c r="Y917" s="443"/>
      <c r="Z917" s="443"/>
      <c r="AA917" s="443"/>
    </row>
    <row r="918" spans="14:27" ht="0" hidden="1" customHeight="1" x14ac:dyDescent="0.45">
      <c r="N918" s="442"/>
      <c r="O918" s="443"/>
      <c r="P918" s="443"/>
      <c r="Q918" s="443"/>
      <c r="R918" s="443"/>
      <c r="S918" s="443"/>
      <c r="T918" s="443"/>
      <c r="U918" s="443"/>
      <c r="V918" s="443"/>
      <c r="W918" s="443"/>
      <c r="X918" s="443"/>
      <c r="Y918" s="443"/>
      <c r="Z918" s="443"/>
      <c r="AA918" s="443"/>
    </row>
    <row r="919" spans="14:27" ht="0" hidden="1" customHeight="1" x14ac:dyDescent="0.45">
      <c r="N919" s="442"/>
      <c r="O919" s="443"/>
      <c r="P919" s="443"/>
      <c r="Q919" s="443"/>
      <c r="R919" s="443"/>
      <c r="S919" s="443"/>
      <c r="T919" s="443"/>
      <c r="U919" s="443"/>
      <c r="V919" s="443"/>
      <c r="W919" s="443"/>
      <c r="X919" s="443"/>
      <c r="Y919" s="443"/>
      <c r="Z919" s="443"/>
      <c r="AA919" s="443"/>
    </row>
    <row r="920" spans="14:27" ht="0" hidden="1" customHeight="1" x14ac:dyDescent="0.45">
      <c r="N920" s="442"/>
      <c r="O920" s="443"/>
      <c r="P920" s="443"/>
      <c r="Q920" s="443"/>
      <c r="R920" s="443"/>
      <c r="S920" s="443"/>
      <c r="T920" s="443"/>
      <c r="U920" s="443"/>
      <c r="V920" s="443"/>
      <c r="W920" s="443"/>
      <c r="X920" s="443"/>
      <c r="Y920" s="443"/>
      <c r="Z920" s="443"/>
      <c r="AA920" s="443"/>
    </row>
    <row r="921" spans="14:27" ht="0" hidden="1" customHeight="1" x14ac:dyDescent="0.45">
      <c r="N921" s="442"/>
      <c r="O921" s="443"/>
      <c r="P921" s="443"/>
      <c r="Q921" s="443"/>
      <c r="R921" s="443"/>
      <c r="S921" s="443"/>
      <c r="T921" s="443"/>
      <c r="U921" s="443"/>
      <c r="V921" s="443"/>
      <c r="W921" s="443"/>
      <c r="X921" s="443"/>
      <c r="Y921" s="443"/>
      <c r="Z921" s="443"/>
      <c r="AA921" s="443"/>
    </row>
    <row r="922" spans="14:27" ht="0" hidden="1" customHeight="1" x14ac:dyDescent="0.45">
      <c r="N922" s="442"/>
      <c r="O922" s="443"/>
      <c r="P922" s="443"/>
      <c r="Q922" s="443"/>
      <c r="R922" s="443"/>
      <c r="S922" s="443"/>
      <c r="T922" s="443"/>
      <c r="U922" s="443"/>
      <c r="V922" s="443"/>
      <c r="W922" s="443"/>
      <c r="X922" s="443"/>
      <c r="Y922" s="443"/>
      <c r="Z922" s="443"/>
      <c r="AA922" s="443"/>
    </row>
    <row r="923" spans="14:27" ht="0" hidden="1" customHeight="1" x14ac:dyDescent="0.45">
      <c r="N923" s="442"/>
      <c r="O923" s="443"/>
      <c r="P923" s="443"/>
      <c r="Q923" s="443"/>
      <c r="R923" s="443"/>
      <c r="S923" s="443"/>
      <c r="T923" s="443"/>
      <c r="U923" s="443"/>
      <c r="V923" s="443"/>
      <c r="W923" s="443"/>
      <c r="X923" s="443"/>
      <c r="Y923" s="443"/>
      <c r="Z923" s="443"/>
      <c r="AA923" s="443"/>
    </row>
    <row r="924" spans="14:27" ht="0" hidden="1" customHeight="1" x14ac:dyDescent="0.45">
      <c r="N924" s="442"/>
      <c r="O924" s="443"/>
      <c r="P924" s="443"/>
      <c r="Q924" s="443"/>
      <c r="R924" s="443"/>
      <c r="S924" s="443"/>
      <c r="T924" s="443"/>
      <c r="U924" s="443"/>
      <c r="V924" s="443"/>
      <c r="W924" s="443"/>
      <c r="X924" s="443"/>
      <c r="Y924" s="443"/>
      <c r="Z924" s="443"/>
      <c r="AA924" s="443"/>
    </row>
    <row r="925" spans="14:27" ht="0" hidden="1" customHeight="1" x14ac:dyDescent="0.45">
      <c r="N925" s="442"/>
      <c r="O925" s="443"/>
      <c r="P925" s="443"/>
      <c r="Q925" s="443"/>
      <c r="R925" s="443"/>
      <c r="S925" s="443"/>
      <c r="T925" s="443"/>
      <c r="U925" s="443"/>
      <c r="V925" s="443"/>
      <c r="W925" s="443"/>
      <c r="X925" s="443"/>
      <c r="Y925" s="443"/>
      <c r="Z925" s="443"/>
      <c r="AA925" s="443"/>
    </row>
    <row r="926" spans="14:27" ht="0" hidden="1" customHeight="1" x14ac:dyDescent="0.45">
      <c r="N926" s="442"/>
      <c r="O926" s="443"/>
      <c r="P926" s="443"/>
      <c r="Q926" s="443"/>
      <c r="R926" s="443"/>
      <c r="S926" s="443"/>
      <c r="T926" s="443"/>
      <c r="U926" s="443"/>
      <c r="V926" s="443"/>
      <c r="W926" s="443"/>
      <c r="X926" s="443"/>
      <c r="Y926" s="443"/>
      <c r="Z926" s="443"/>
      <c r="AA926" s="443"/>
    </row>
    <row r="927" spans="14:27" ht="0" hidden="1" customHeight="1" x14ac:dyDescent="0.45">
      <c r="N927" s="442"/>
      <c r="O927" s="443"/>
      <c r="P927" s="443"/>
      <c r="Q927" s="443"/>
      <c r="R927" s="443"/>
      <c r="S927" s="443"/>
      <c r="T927" s="443"/>
      <c r="U927" s="443"/>
      <c r="V927" s="443"/>
      <c r="W927" s="443"/>
      <c r="X927" s="443"/>
      <c r="Y927" s="443"/>
      <c r="Z927" s="443"/>
      <c r="AA927" s="443"/>
    </row>
    <row r="928" spans="14:27" ht="0" hidden="1" customHeight="1" x14ac:dyDescent="0.45">
      <c r="N928" s="442"/>
      <c r="O928" s="443"/>
      <c r="P928" s="443"/>
      <c r="Q928" s="443"/>
      <c r="R928" s="443"/>
      <c r="S928" s="443"/>
      <c r="T928" s="443"/>
      <c r="U928" s="443"/>
      <c r="V928" s="443"/>
      <c r="W928" s="443"/>
      <c r="X928" s="443"/>
      <c r="Y928" s="443"/>
      <c r="Z928" s="443"/>
      <c r="AA928" s="443"/>
    </row>
    <row r="929" spans="14:27" ht="0" hidden="1" customHeight="1" x14ac:dyDescent="0.45">
      <c r="N929" s="442"/>
      <c r="O929" s="443"/>
      <c r="P929" s="443"/>
      <c r="Q929" s="443"/>
      <c r="R929" s="443"/>
      <c r="S929" s="443"/>
      <c r="T929" s="443"/>
      <c r="U929" s="443"/>
      <c r="V929" s="443"/>
      <c r="W929" s="443"/>
      <c r="X929" s="443"/>
      <c r="Y929" s="443"/>
      <c r="Z929" s="443"/>
      <c r="AA929" s="443"/>
    </row>
    <row r="930" spans="14:27" ht="0" hidden="1" customHeight="1" x14ac:dyDescent="0.45">
      <c r="N930" s="442"/>
      <c r="O930" s="443"/>
      <c r="P930" s="443"/>
      <c r="Q930" s="443"/>
      <c r="R930" s="443"/>
      <c r="S930" s="443"/>
      <c r="T930" s="443"/>
      <c r="U930" s="443"/>
      <c r="V930" s="443"/>
      <c r="W930" s="443"/>
      <c r="X930" s="443"/>
      <c r="Y930" s="443"/>
      <c r="Z930" s="443"/>
      <c r="AA930" s="443"/>
    </row>
    <row r="931" spans="14:27" ht="0" hidden="1" customHeight="1" x14ac:dyDescent="0.45">
      <c r="N931" s="442"/>
      <c r="O931" s="443"/>
      <c r="P931" s="443"/>
      <c r="Q931" s="443"/>
      <c r="R931" s="443"/>
      <c r="S931" s="443"/>
      <c r="T931" s="443"/>
      <c r="U931" s="443"/>
      <c r="V931" s="443"/>
      <c r="W931" s="443"/>
      <c r="X931" s="443"/>
      <c r="Y931" s="443"/>
      <c r="Z931" s="443"/>
      <c r="AA931" s="443"/>
    </row>
    <row r="932" spans="14:27" ht="0" hidden="1" customHeight="1" x14ac:dyDescent="0.45">
      <c r="N932" s="442"/>
      <c r="O932" s="443"/>
      <c r="P932" s="443"/>
      <c r="Q932" s="443"/>
      <c r="R932" s="443"/>
      <c r="S932" s="443"/>
      <c r="T932" s="443"/>
      <c r="U932" s="443"/>
      <c r="V932" s="443"/>
      <c r="W932" s="443"/>
      <c r="X932" s="443"/>
      <c r="Y932" s="443"/>
      <c r="Z932" s="443"/>
      <c r="AA932" s="443"/>
    </row>
    <row r="933" spans="14:27" ht="0" hidden="1" customHeight="1" x14ac:dyDescent="0.45">
      <c r="N933" s="442"/>
      <c r="O933" s="443"/>
      <c r="P933" s="443"/>
      <c r="Q933" s="443"/>
      <c r="R933" s="443"/>
      <c r="S933" s="443"/>
      <c r="T933" s="443"/>
      <c r="U933" s="443"/>
      <c r="V933" s="443"/>
      <c r="W933" s="443"/>
      <c r="X933" s="443"/>
      <c r="Y933" s="443"/>
      <c r="Z933" s="443"/>
      <c r="AA933" s="443"/>
    </row>
    <row r="934" spans="14:27" ht="0" hidden="1" customHeight="1" x14ac:dyDescent="0.45">
      <c r="N934" s="442"/>
      <c r="O934" s="443"/>
      <c r="P934" s="443"/>
      <c r="Q934" s="443"/>
      <c r="R934" s="443"/>
      <c r="S934" s="443"/>
      <c r="T934" s="443"/>
      <c r="U934" s="443"/>
      <c r="V934" s="443"/>
      <c r="W934" s="443"/>
      <c r="X934" s="443"/>
      <c r="Y934" s="443"/>
      <c r="Z934" s="443"/>
      <c r="AA934" s="443"/>
    </row>
    <row r="935" spans="14:27" ht="0" hidden="1" customHeight="1" x14ac:dyDescent="0.45">
      <c r="N935" s="442"/>
      <c r="O935" s="443"/>
      <c r="P935" s="443"/>
      <c r="Q935" s="443"/>
      <c r="R935" s="443"/>
      <c r="S935" s="443"/>
      <c r="T935" s="443"/>
      <c r="U935" s="443"/>
      <c r="V935" s="443"/>
      <c r="W935" s="443"/>
      <c r="X935" s="443"/>
      <c r="Y935" s="443"/>
      <c r="Z935" s="443"/>
      <c r="AA935" s="443"/>
    </row>
    <row r="936" spans="14:27" ht="0" hidden="1" customHeight="1" x14ac:dyDescent="0.45">
      <c r="N936" s="442"/>
      <c r="O936" s="443"/>
      <c r="P936" s="443"/>
      <c r="Q936" s="443"/>
      <c r="R936" s="443"/>
      <c r="S936" s="443"/>
      <c r="T936" s="443"/>
      <c r="U936" s="443"/>
      <c r="V936" s="443"/>
      <c r="W936" s="443"/>
      <c r="X936" s="443"/>
      <c r="Y936" s="443"/>
      <c r="Z936" s="443"/>
      <c r="AA936" s="443"/>
    </row>
    <row r="937" spans="14:27" ht="0" hidden="1" customHeight="1" x14ac:dyDescent="0.45">
      <c r="N937" s="442"/>
      <c r="O937" s="443"/>
      <c r="P937" s="443"/>
      <c r="Q937" s="443"/>
      <c r="R937" s="443"/>
      <c r="S937" s="443"/>
      <c r="T937" s="443"/>
      <c r="U937" s="443"/>
      <c r="V937" s="443"/>
      <c r="W937" s="443"/>
      <c r="X937" s="443"/>
      <c r="Y937" s="443"/>
      <c r="Z937" s="443"/>
      <c r="AA937" s="443"/>
    </row>
    <row r="938" spans="14:27" ht="0" hidden="1" customHeight="1" x14ac:dyDescent="0.45">
      <c r="N938" s="442"/>
      <c r="O938" s="443"/>
      <c r="P938" s="443"/>
      <c r="Q938" s="443"/>
      <c r="R938" s="443"/>
      <c r="S938" s="443"/>
      <c r="T938" s="443"/>
      <c r="U938" s="443"/>
      <c r="V938" s="443"/>
      <c r="W938" s="443"/>
      <c r="X938" s="443"/>
      <c r="Y938" s="443"/>
      <c r="Z938" s="443"/>
      <c r="AA938" s="443"/>
    </row>
    <row r="939" spans="14:27" ht="0" hidden="1" customHeight="1" x14ac:dyDescent="0.45">
      <c r="N939" s="442"/>
      <c r="O939" s="443"/>
      <c r="P939" s="443"/>
      <c r="Q939" s="443"/>
      <c r="R939" s="443"/>
      <c r="S939" s="443"/>
      <c r="T939" s="443"/>
      <c r="U939" s="443"/>
      <c r="V939" s="443"/>
      <c r="W939" s="443"/>
      <c r="X939" s="443"/>
      <c r="Y939" s="443"/>
      <c r="Z939" s="443"/>
      <c r="AA939" s="443"/>
    </row>
    <row r="940" spans="14:27" ht="0" hidden="1" customHeight="1" x14ac:dyDescent="0.45">
      <c r="N940" s="442"/>
      <c r="O940" s="443"/>
      <c r="P940" s="443"/>
      <c r="Q940" s="443"/>
      <c r="R940" s="443"/>
      <c r="S940" s="443"/>
      <c r="T940" s="443"/>
      <c r="U940" s="443"/>
      <c r="V940" s="443"/>
      <c r="W940" s="443"/>
      <c r="X940" s="443"/>
      <c r="Y940" s="443"/>
      <c r="Z940" s="443"/>
      <c r="AA940" s="443"/>
    </row>
    <row r="941" spans="14:27" ht="0" hidden="1" customHeight="1" x14ac:dyDescent="0.45">
      <c r="N941" s="442"/>
      <c r="O941" s="443"/>
      <c r="P941" s="443"/>
      <c r="Q941" s="443"/>
      <c r="R941" s="443"/>
      <c r="S941" s="443"/>
      <c r="T941" s="443"/>
      <c r="U941" s="443"/>
      <c r="V941" s="443"/>
      <c r="W941" s="443"/>
      <c r="X941" s="443"/>
      <c r="Y941" s="443"/>
      <c r="Z941" s="443"/>
      <c r="AA941" s="443"/>
    </row>
    <row r="942" spans="14:27" ht="0" hidden="1" customHeight="1" x14ac:dyDescent="0.45">
      <c r="N942" s="442"/>
      <c r="O942" s="443"/>
      <c r="P942" s="443"/>
      <c r="Q942" s="443"/>
      <c r="R942" s="443"/>
      <c r="S942" s="443"/>
      <c r="T942" s="443"/>
      <c r="U942" s="443"/>
      <c r="V942" s="443"/>
      <c r="W942" s="443"/>
      <c r="X942" s="443"/>
      <c r="Y942" s="443"/>
      <c r="Z942" s="443"/>
      <c r="AA942" s="443"/>
    </row>
    <row r="943" spans="14:27" ht="0" hidden="1" customHeight="1" x14ac:dyDescent="0.45">
      <c r="N943" s="442"/>
      <c r="O943" s="443"/>
      <c r="P943" s="443"/>
      <c r="Q943" s="443"/>
      <c r="R943" s="443"/>
      <c r="S943" s="443"/>
      <c r="T943" s="443"/>
      <c r="U943" s="443"/>
      <c r="V943" s="443"/>
      <c r="W943" s="443"/>
      <c r="X943" s="443"/>
      <c r="Y943" s="443"/>
      <c r="Z943" s="443"/>
      <c r="AA943" s="443"/>
    </row>
    <row r="944" spans="14:27" ht="0" hidden="1" customHeight="1" x14ac:dyDescent="0.45">
      <c r="N944" s="442"/>
      <c r="O944" s="443"/>
      <c r="P944" s="443"/>
      <c r="Q944" s="443"/>
      <c r="R944" s="443"/>
      <c r="S944" s="443"/>
      <c r="T944" s="443"/>
      <c r="U944" s="443"/>
      <c r="V944" s="443"/>
      <c r="W944" s="443"/>
      <c r="X944" s="443"/>
      <c r="Y944" s="443"/>
      <c r="Z944" s="443"/>
      <c r="AA944" s="443"/>
    </row>
    <row r="945" spans="14:27" ht="0" hidden="1" customHeight="1" x14ac:dyDescent="0.45">
      <c r="N945" s="442"/>
      <c r="O945" s="443"/>
      <c r="P945" s="443"/>
      <c r="Q945" s="443"/>
      <c r="R945" s="443"/>
      <c r="S945" s="443"/>
      <c r="T945" s="443"/>
      <c r="U945" s="443"/>
      <c r="V945" s="443"/>
      <c r="W945" s="443"/>
      <c r="X945" s="443"/>
      <c r="Y945" s="443"/>
      <c r="Z945" s="443"/>
      <c r="AA945" s="443"/>
    </row>
    <row r="946" spans="14:27" ht="0" hidden="1" customHeight="1" x14ac:dyDescent="0.45">
      <c r="N946" s="442"/>
      <c r="O946" s="443"/>
      <c r="P946" s="443"/>
      <c r="Q946" s="443"/>
      <c r="R946" s="443"/>
      <c r="S946" s="443"/>
      <c r="T946" s="443"/>
      <c r="U946" s="443"/>
      <c r="V946" s="443"/>
      <c r="W946" s="443"/>
      <c r="X946" s="443"/>
      <c r="Y946" s="443"/>
      <c r="Z946" s="443"/>
      <c r="AA946" s="443"/>
    </row>
    <row r="947" spans="14:27" ht="0" hidden="1" customHeight="1" x14ac:dyDescent="0.45">
      <c r="N947" s="442"/>
      <c r="O947" s="443"/>
      <c r="P947" s="443"/>
      <c r="Q947" s="443"/>
      <c r="R947" s="443"/>
      <c r="S947" s="443"/>
      <c r="T947" s="443"/>
      <c r="U947" s="443"/>
      <c r="V947" s="443"/>
      <c r="W947" s="443"/>
      <c r="X947" s="443"/>
      <c r="Y947" s="443"/>
      <c r="Z947" s="443"/>
      <c r="AA947" s="443"/>
    </row>
    <row r="948" spans="14:27" ht="0" hidden="1" customHeight="1" x14ac:dyDescent="0.45">
      <c r="N948" s="442"/>
      <c r="O948" s="443"/>
      <c r="P948" s="443"/>
      <c r="Q948" s="443"/>
      <c r="R948" s="443"/>
      <c r="S948" s="443"/>
      <c r="T948" s="443"/>
      <c r="U948" s="443"/>
      <c r="V948" s="443"/>
      <c r="W948" s="443"/>
      <c r="X948" s="443"/>
      <c r="Y948" s="443"/>
      <c r="Z948" s="443"/>
      <c r="AA948" s="443"/>
    </row>
    <row r="949" spans="14:27" ht="0" hidden="1" customHeight="1" x14ac:dyDescent="0.45">
      <c r="N949" s="442"/>
      <c r="O949" s="443"/>
      <c r="P949" s="443"/>
      <c r="Q949" s="443"/>
      <c r="R949" s="443"/>
      <c r="S949" s="443"/>
      <c r="T949" s="443"/>
      <c r="U949" s="443"/>
      <c r="V949" s="443"/>
      <c r="W949" s="443"/>
      <c r="X949" s="443"/>
      <c r="Y949" s="443"/>
      <c r="Z949" s="443"/>
      <c r="AA949" s="443"/>
    </row>
    <row r="950" spans="14:27" ht="0" hidden="1" customHeight="1" x14ac:dyDescent="0.45">
      <c r="N950" s="442"/>
      <c r="O950" s="443"/>
      <c r="P950" s="443"/>
      <c r="Q950" s="443"/>
      <c r="R950" s="443"/>
      <c r="S950" s="443"/>
      <c r="T950" s="443"/>
      <c r="U950" s="443"/>
      <c r="V950" s="443"/>
      <c r="W950" s="443"/>
      <c r="X950" s="443"/>
      <c r="Y950" s="443"/>
      <c r="Z950" s="443"/>
      <c r="AA950" s="443"/>
    </row>
    <row r="951" spans="14:27" ht="0" hidden="1" customHeight="1" x14ac:dyDescent="0.45">
      <c r="N951" s="442"/>
      <c r="O951" s="443"/>
      <c r="P951" s="443"/>
      <c r="Q951" s="443"/>
      <c r="R951" s="443"/>
      <c r="S951" s="443"/>
      <c r="T951" s="443"/>
      <c r="U951" s="443"/>
      <c r="V951" s="443"/>
      <c r="W951" s="443"/>
      <c r="X951" s="443"/>
      <c r="Y951" s="443"/>
      <c r="Z951" s="443"/>
      <c r="AA951" s="443"/>
    </row>
    <row r="952" spans="14:27" ht="0" hidden="1" customHeight="1" x14ac:dyDescent="0.45">
      <c r="N952" s="442"/>
      <c r="O952" s="443"/>
      <c r="P952" s="443"/>
      <c r="Q952" s="443"/>
      <c r="R952" s="443"/>
      <c r="S952" s="443"/>
      <c r="T952" s="443"/>
      <c r="U952" s="443"/>
      <c r="V952" s="443"/>
      <c r="W952" s="443"/>
      <c r="X952" s="443"/>
      <c r="Y952" s="443"/>
      <c r="Z952" s="443"/>
      <c r="AA952" s="443"/>
    </row>
    <row r="953" spans="14:27" ht="0" hidden="1" customHeight="1" x14ac:dyDescent="0.45">
      <c r="N953" s="442"/>
      <c r="O953" s="443"/>
      <c r="P953" s="443"/>
      <c r="Q953" s="443"/>
      <c r="R953" s="443"/>
      <c r="S953" s="443"/>
      <c r="T953" s="443"/>
      <c r="U953" s="443"/>
      <c r="V953" s="443"/>
      <c r="W953" s="443"/>
      <c r="X953" s="443"/>
      <c r="Y953" s="443"/>
      <c r="Z953" s="443"/>
      <c r="AA953" s="443"/>
    </row>
    <row r="954" spans="14:27" ht="0" hidden="1" customHeight="1" x14ac:dyDescent="0.45">
      <c r="N954" s="442"/>
      <c r="O954" s="443"/>
      <c r="P954" s="443"/>
      <c r="Q954" s="443"/>
      <c r="R954" s="443"/>
      <c r="S954" s="443"/>
      <c r="T954" s="443"/>
      <c r="U954" s="443"/>
      <c r="V954" s="443"/>
      <c r="W954" s="443"/>
      <c r="X954" s="443"/>
      <c r="Y954" s="443"/>
      <c r="Z954" s="443"/>
      <c r="AA954" s="443"/>
    </row>
    <row r="955" spans="14:27" ht="0" hidden="1" customHeight="1" x14ac:dyDescent="0.45">
      <c r="N955" s="442"/>
      <c r="O955" s="443"/>
      <c r="P955" s="443"/>
      <c r="Q955" s="443"/>
      <c r="R955" s="443"/>
      <c r="S955" s="443"/>
      <c r="T955" s="443"/>
      <c r="U955" s="443"/>
      <c r="V955" s="443"/>
      <c r="W955" s="443"/>
      <c r="X955" s="443"/>
      <c r="Y955" s="443"/>
      <c r="Z955" s="443"/>
      <c r="AA955" s="443"/>
    </row>
    <row r="956" spans="14:27" ht="0" hidden="1" customHeight="1" x14ac:dyDescent="0.45">
      <c r="N956" s="442"/>
      <c r="O956" s="443"/>
      <c r="P956" s="443"/>
      <c r="Q956" s="443"/>
      <c r="R956" s="443"/>
      <c r="S956" s="443"/>
      <c r="T956" s="443"/>
      <c r="U956" s="443"/>
      <c r="V956" s="443"/>
      <c r="W956" s="443"/>
      <c r="X956" s="443"/>
      <c r="Y956" s="443"/>
      <c r="Z956" s="443"/>
      <c r="AA956" s="443"/>
    </row>
    <row r="957" spans="14:27" ht="0" hidden="1" customHeight="1" x14ac:dyDescent="0.45">
      <c r="N957" s="442"/>
      <c r="O957" s="443"/>
      <c r="P957" s="443"/>
      <c r="Q957" s="443"/>
      <c r="R957" s="443"/>
      <c r="S957" s="443"/>
      <c r="T957" s="443"/>
      <c r="U957" s="443"/>
      <c r="V957" s="443"/>
      <c r="W957" s="443"/>
      <c r="X957" s="443"/>
      <c r="Y957" s="443"/>
      <c r="Z957" s="443"/>
      <c r="AA957" s="443"/>
    </row>
    <row r="958" spans="14:27" ht="0" hidden="1" customHeight="1" x14ac:dyDescent="0.45">
      <c r="N958" s="442"/>
      <c r="O958" s="443"/>
      <c r="P958" s="443"/>
      <c r="Q958" s="443"/>
      <c r="R958" s="443"/>
      <c r="S958" s="443"/>
      <c r="T958" s="443"/>
      <c r="U958" s="443"/>
      <c r="V958" s="443"/>
      <c r="W958" s="443"/>
      <c r="X958" s="443"/>
      <c r="Y958" s="443"/>
      <c r="Z958" s="443"/>
      <c r="AA958" s="443"/>
    </row>
    <row r="959" spans="14:27" ht="0" hidden="1" customHeight="1" x14ac:dyDescent="0.45">
      <c r="N959" s="442"/>
      <c r="O959" s="443"/>
      <c r="P959" s="443"/>
      <c r="Q959" s="443"/>
      <c r="R959" s="443"/>
      <c r="S959" s="443"/>
      <c r="T959" s="443"/>
      <c r="U959" s="443"/>
      <c r="V959" s="443"/>
      <c r="W959" s="443"/>
      <c r="X959" s="443"/>
      <c r="Y959" s="443"/>
      <c r="Z959" s="443"/>
      <c r="AA959" s="443"/>
    </row>
    <row r="960" spans="14:27" ht="0" hidden="1" customHeight="1" x14ac:dyDescent="0.45">
      <c r="N960" s="442"/>
      <c r="O960" s="443"/>
      <c r="P960" s="443"/>
      <c r="Q960" s="443"/>
      <c r="R960" s="443"/>
      <c r="S960" s="443"/>
      <c r="T960" s="443"/>
      <c r="U960" s="443"/>
      <c r="V960" s="443"/>
      <c r="W960" s="443"/>
      <c r="X960" s="443"/>
      <c r="Y960" s="443"/>
      <c r="Z960" s="443"/>
      <c r="AA960" s="443"/>
    </row>
    <row r="961" spans="14:27" ht="0" hidden="1" customHeight="1" x14ac:dyDescent="0.45">
      <c r="N961" s="442"/>
      <c r="O961" s="443"/>
      <c r="P961" s="443"/>
      <c r="Q961" s="443"/>
      <c r="R961" s="443"/>
      <c r="S961" s="443"/>
      <c r="T961" s="443"/>
      <c r="U961" s="443"/>
      <c r="V961" s="443"/>
      <c r="W961" s="443"/>
      <c r="X961" s="443"/>
      <c r="Y961" s="443"/>
      <c r="Z961" s="443"/>
      <c r="AA961" s="443"/>
    </row>
    <row r="962" spans="14:27" ht="0" hidden="1" customHeight="1" x14ac:dyDescent="0.45">
      <c r="N962" s="442"/>
      <c r="O962" s="443"/>
      <c r="P962" s="443"/>
      <c r="Q962" s="443"/>
      <c r="R962" s="443"/>
      <c r="S962" s="443"/>
      <c r="T962" s="443"/>
      <c r="U962" s="443"/>
      <c r="V962" s="443"/>
      <c r="W962" s="443"/>
      <c r="X962" s="443"/>
      <c r="Y962" s="443"/>
      <c r="Z962" s="443"/>
      <c r="AA962" s="443"/>
    </row>
    <row r="963" spans="14:27" ht="0" hidden="1" customHeight="1" x14ac:dyDescent="0.45">
      <c r="N963" s="442"/>
      <c r="O963" s="443"/>
      <c r="P963" s="443"/>
      <c r="Q963" s="443"/>
      <c r="R963" s="443"/>
      <c r="S963" s="443"/>
      <c r="T963" s="443"/>
      <c r="U963" s="443"/>
      <c r="V963" s="443"/>
      <c r="W963" s="443"/>
      <c r="X963" s="443"/>
      <c r="Y963" s="443"/>
      <c r="Z963" s="443"/>
      <c r="AA963" s="443"/>
    </row>
    <row r="964" spans="14:27" ht="0" hidden="1" customHeight="1" x14ac:dyDescent="0.45">
      <c r="N964" s="442"/>
      <c r="O964" s="443"/>
      <c r="P964" s="443"/>
      <c r="Q964" s="443"/>
      <c r="R964" s="443"/>
      <c r="S964" s="443"/>
      <c r="T964" s="443"/>
      <c r="U964" s="443"/>
      <c r="V964" s="443"/>
      <c r="W964" s="443"/>
      <c r="X964" s="443"/>
      <c r="Y964" s="443"/>
      <c r="Z964" s="443"/>
      <c r="AA964" s="443"/>
    </row>
    <row r="965" spans="14:27" ht="0" hidden="1" customHeight="1" x14ac:dyDescent="0.45">
      <c r="N965" s="442"/>
      <c r="O965" s="443"/>
      <c r="P965" s="443"/>
      <c r="Q965" s="443"/>
      <c r="R965" s="443"/>
      <c r="S965" s="443"/>
      <c r="T965" s="443"/>
      <c r="U965" s="443"/>
      <c r="V965" s="443"/>
      <c r="W965" s="443"/>
      <c r="X965" s="443"/>
      <c r="Y965" s="443"/>
      <c r="Z965" s="443"/>
      <c r="AA965" s="443"/>
    </row>
    <row r="966" spans="14:27" ht="0" hidden="1" customHeight="1" x14ac:dyDescent="0.45">
      <c r="N966" s="442"/>
      <c r="O966" s="443"/>
      <c r="P966" s="443"/>
      <c r="Q966" s="443"/>
      <c r="R966" s="443"/>
      <c r="S966" s="443"/>
      <c r="T966" s="443"/>
      <c r="U966" s="443"/>
      <c r="V966" s="443"/>
      <c r="W966" s="443"/>
      <c r="X966" s="443"/>
      <c r="Y966" s="443"/>
      <c r="Z966" s="443"/>
      <c r="AA966" s="443"/>
    </row>
    <row r="967" spans="14:27" ht="0" hidden="1" customHeight="1" x14ac:dyDescent="0.45">
      <c r="N967" s="442"/>
      <c r="O967" s="443"/>
      <c r="P967" s="443"/>
      <c r="Q967" s="443"/>
      <c r="R967" s="443"/>
      <c r="S967" s="443"/>
      <c r="T967" s="443"/>
      <c r="U967" s="443"/>
      <c r="V967" s="443"/>
      <c r="W967" s="443"/>
      <c r="X967" s="443"/>
      <c r="Y967" s="443"/>
      <c r="Z967" s="443"/>
      <c r="AA967" s="443"/>
    </row>
    <row r="968" spans="14:27" ht="0" hidden="1" customHeight="1" x14ac:dyDescent="0.45">
      <c r="N968" s="442"/>
      <c r="O968" s="443"/>
      <c r="P968" s="443"/>
      <c r="Q968" s="443"/>
      <c r="R968" s="443"/>
      <c r="S968" s="443"/>
      <c r="T968" s="443"/>
      <c r="U968" s="443"/>
      <c r="V968" s="443"/>
      <c r="W968" s="443"/>
      <c r="X968" s="443"/>
      <c r="Y968" s="443"/>
      <c r="Z968" s="443"/>
      <c r="AA968" s="443"/>
    </row>
    <row r="969" spans="14:27" ht="0" hidden="1" customHeight="1" x14ac:dyDescent="0.45">
      <c r="N969" s="442"/>
      <c r="O969" s="443"/>
      <c r="P969" s="443"/>
      <c r="Q969" s="443"/>
      <c r="R969" s="443"/>
      <c r="S969" s="443"/>
      <c r="T969" s="443"/>
      <c r="U969" s="443"/>
      <c r="V969" s="443"/>
      <c r="W969" s="443"/>
      <c r="X969" s="443"/>
      <c r="Y969" s="443"/>
      <c r="Z969" s="443"/>
      <c r="AA969" s="443"/>
    </row>
    <row r="970" spans="14:27" ht="0" hidden="1" customHeight="1" x14ac:dyDescent="0.45">
      <c r="N970" s="442"/>
      <c r="O970" s="443"/>
      <c r="P970" s="443"/>
      <c r="Q970" s="443"/>
      <c r="R970" s="443"/>
      <c r="S970" s="443"/>
      <c r="T970" s="443"/>
      <c r="U970" s="443"/>
      <c r="V970" s="443"/>
      <c r="W970" s="443"/>
      <c r="X970" s="443"/>
      <c r="Y970" s="443"/>
      <c r="Z970" s="443"/>
      <c r="AA970" s="443"/>
    </row>
    <row r="971" spans="14:27" ht="0" hidden="1" customHeight="1" x14ac:dyDescent="0.45">
      <c r="N971" s="442"/>
      <c r="O971" s="443"/>
      <c r="P971" s="443"/>
      <c r="Q971" s="443"/>
      <c r="R971" s="443"/>
      <c r="S971" s="443"/>
      <c r="T971" s="443"/>
      <c r="U971" s="443"/>
      <c r="V971" s="443"/>
      <c r="W971" s="443"/>
      <c r="X971" s="443"/>
      <c r="Y971" s="443"/>
      <c r="Z971" s="443"/>
      <c r="AA971" s="443"/>
    </row>
    <row r="972" spans="14:27" ht="0" hidden="1" customHeight="1" x14ac:dyDescent="0.45">
      <c r="N972" s="442"/>
      <c r="O972" s="443"/>
      <c r="P972" s="443"/>
      <c r="Q972" s="443"/>
      <c r="R972" s="443"/>
      <c r="S972" s="443"/>
      <c r="T972" s="443"/>
      <c r="U972" s="443"/>
      <c r="V972" s="443"/>
      <c r="W972" s="443"/>
      <c r="X972" s="443"/>
      <c r="Y972" s="443"/>
      <c r="Z972" s="443"/>
      <c r="AA972" s="443"/>
    </row>
    <row r="973" spans="14:27" ht="0" hidden="1" customHeight="1" x14ac:dyDescent="0.45">
      <c r="N973" s="442"/>
      <c r="O973" s="443"/>
      <c r="P973" s="443"/>
      <c r="Q973" s="443"/>
      <c r="R973" s="443"/>
      <c r="S973" s="443"/>
      <c r="T973" s="443"/>
      <c r="U973" s="443"/>
      <c r="V973" s="443"/>
      <c r="W973" s="443"/>
      <c r="X973" s="443"/>
      <c r="Y973" s="443"/>
      <c r="Z973" s="443"/>
      <c r="AA973" s="443"/>
    </row>
    <row r="974" spans="14:27" ht="0" hidden="1" customHeight="1" x14ac:dyDescent="0.45">
      <c r="N974" s="442"/>
      <c r="O974" s="443"/>
      <c r="P974" s="443"/>
      <c r="Q974" s="443"/>
      <c r="R974" s="443"/>
      <c r="S974" s="443"/>
      <c r="T974" s="443"/>
      <c r="U974" s="443"/>
      <c r="V974" s="443"/>
      <c r="W974" s="443"/>
      <c r="X974" s="443"/>
      <c r="Y974" s="443"/>
      <c r="Z974" s="443"/>
      <c r="AA974" s="443"/>
    </row>
    <row r="975" spans="14:27" ht="0" hidden="1" customHeight="1" x14ac:dyDescent="0.45">
      <c r="N975" s="442"/>
      <c r="O975" s="443"/>
      <c r="P975" s="443"/>
      <c r="Q975" s="443"/>
      <c r="R975" s="443"/>
      <c r="S975" s="443"/>
      <c r="T975" s="443"/>
      <c r="U975" s="443"/>
      <c r="V975" s="443"/>
      <c r="W975" s="443"/>
      <c r="X975" s="443"/>
      <c r="Y975" s="443"/>
      <c r="Z975" s="443"/>
      <c r="AA975" s="443"/>
    </row>
    <row r="976" spans="14:27" ht="0" hidden="1" customHeight="1" x14ac:dyDescent="0.45">
      <c r="N976" s="442"/>
      <c r="O976" s="443"/>
      <c r="P976" s="443"/>
      <c r="Q976" s="443"/>
      <c r="R976" s="443"/>
      <c r="S976" s="443"/>
      <c r="T976" s="443"/>
      <c r="U976" s="443"/>
      <c r="V976" s="443"/>
      <c r="W976" s="443"/>
      <c r="X976" s="443"/>
      <c r="Y976" s="443"/>
      <c r="Z976" s="443"/>
      <c r="AA976" s="443"/>
    </row>
    <row r="977" spans="14:27" ht="0" hidden="1" customHeight="1" x14ac:dyDescent="0.45">
      <c r="N977" s="442"/>
      <c r="O977" s="443"/>
      <c r="P977" s="443"/>
      <c r="Q977" s="443"/>
      <c r="R977" s="443"/>
      <c r="S977" s="443"/>
      <c r="T977" s="443"/>
      <c r="U977" s="443"/>
      <c r="V977" s="443"/>
      <c r="W977" s="443"/>
      <c r="X977" s="443"/>
      <c r="Y977" s="443"/>
      <c r="Z977" s="443"/>
      <c r="AA977" s="443"/>
    </row>
    <row r="978" spans="14:27" ht="0" hidden="1" customHeight="1" x14ac:dyDescent="0.45">
      <c r="N978" s="442"/>
      <c r="O978" s="443"/>
      <c r="P978" s="443"/>
      <c r="Q978" s="443"/>
      <c r="R978" s="443"/>
      <c r="S978" s="443"/>
      <c r="T978" s="443"/>
      <c r="U978" s="443"/>
      <c r="V978" s="443"/>
      <c r="W978" s="443"/>
      <c r="X978" s="443"/>
      <c r="Y978" s="443"/>
      <c r="Z978" s="443"/>
      <c r="AA978" s="443"/>
    </row>
    <row r="979" spans="14:27" ht="0" hidden="1" customHeight="1" x14ac:dyDescent="0.45">
      <c r="N979" s="442"/>
      <c r="O979" s="443"/>
      <c r="P979" s="443"/>
      <c r="Q979" s="443"/>
      <c r="R979" s="443"/>
      <c r="S979" s="443"/>
      <c r="T979" s="443"/>
      <c r="U979" s="443"/>
      <c r="V979" s="443"/>
      <c r="W979" s="443"/>
      <c r="X979" s="443"/>
      <c r="Y979" s="443"/>
      <c r="Z979" s="443"/>
      <c r="AA979" s="443"/>
    </row>
    <row r="980" spans="14:27" ht="0" hidden="1" customHeight="1" x14ac:dyDescent="0.45">
      <c r="N980" s="442"/>
      <c r="O980" s="443"/>
      <c r="P980" s="443"/>
      <c r="Q980" s="443"/>
      <c r="R980" s="443"/>
      <c r="S980" s="443"/>
      <c r="T980" s="443"/>
      <c r="U980" s="443"/>
      <c r="V980" s="443"/>
      <c r="W980" s="443"/>
      <c r="X980" s="443"/>
      <c r="Y980" s="443"/>
      <c r="Z980" s="443"/>
      <c r="AA980" s="443"/>
    </row>
    <row r="981" spans="14:27" ht="0" hidden="1" customHeight="1" x14ac:dyDescent="0.45">
      <c r="N981" s="442"/>
      <c r="O981" s="443"/>
      <c r="P981" s="443"/>
      <c r="Q981" s="443"/>
      <c r="R981" s="443"/>
      <c r="S981" s="443"/>
      <c r="T981" s="443"/>
      <c r="U981" s="443"/>
      <c r="V981" s="443"/>
      <c r="W981" s="443"/>
      <c r="X981" s="443"/>
      <c r="Y981" s="443"/>
      <c r="Z981" s="443"/>
      <c r="AA981" s="443"/>
    </row>
    <row r="982" spans="14:27" ht="0" hidden="1" customHeight="1" x14ac:dyDescent="0.45">
      <c r="N982" s="442"/>
      <c r="O982" s="443"/>
      <c r="P982" s="443"/>
      <c r="Q982" s="443"/>
      <c r="R982" s="443"/>
      <c r="S982" s="443"/>
      <c r="T982" s="443"/>
      <c r="U982" s="443"/>
      <c r="V982" s="443"/>
      <c r="W982" s="443"/>
      <c r="X982" s="443"/>
      <c r="Y982" s="443"/>
      <c r="Z982" s="443"/>
      <c r="AA982" s="443"/>
    </row>
    <row r="983" spans="14:27" ht="0" hidden="1" customHeight="1" x14ac:dyDescent="0.45">
      <c r="N983" s="442"/>
      <c r="O983" s="443"/>
      <c r="P983" s="443"/>
      <c r="Q983" s="443"/>
      <c r="R983" s="443"/>
      <c r="S983" s="443"/>
      <c r="T983" s="443"/>
      <c r="U983" s="443"/>
      <c r="V983" s="443"/>
      <c r="W983" s="443"/>
      <c r="X983" s="443"/>
      <c r="Y983" s="443"/>
      <c r="Z983" s="443"/>
      <c r="AA983" s="443"/>
    </row>
    <row r="984" spans="14:27" ht="0" hidden="1" customHeight="1" x14ac:dyDescent="0.45">
      <c r="N984" s="442"/>
      <c r="O984" s="443"/>
      <c r="P984" s="443"/>
      <c r="Q984" s="443"/>
      <c r="R984" s="443"/>
      <c r="S984" s="443"/>
      <c r="T984" s="443"/>
      <c r="U984" s="443"/>
      <c r="V984" s="443"/>
      <c r="W984" s="443"/>
      <c r="X984" s="443"/>
      <c r="Y984" s="443"/>
      <c r="Z984" s="443"/>
      <c r="AA984" s="443"/>
    </row>
    <row r="985" spans="14:27" ht="0" hidden="1" customHeight="1" x14ac:dyDescent="0.45">
      <c r="N985" s="442"/>
      <c r="O985" s="443"/>
      <c r="P985" s="443"/>
      <c r="Q985" s="443"/>
      <c r="R985" s="443"/>
      <c r="S985" s="443"/>
      <c r="T985" s="443"/>
      <c r="U985" s="443"/>
      <c r="V985" s="443"/>
      <c r="W985" s="443"/>
      <c r="X985" s="443"/>
      <c r="Y985" s="443"/>
      <c r="Z985" s="443"/>
      <c r="AA985" s="443"/>
    </row>
    <row r="986" spans="14:27" ht="0" hidden="1" customHeight="1" x14ac:dyDescent="0.45">
      <c r="N986" s="442"/>
      <c r="O986" s="443"/>
      <c r="P986" s="443"/>
      <c r="Q986" s="443"/>
      <c r="R986" s="443"/>
      <c r="S986" s="443"/>
      <c r="T986" s="443"/>
      <c r="U986" s="443"/>
      <c r="V986" s="443"/>
      <c r="W986" s="443"/>
      <c r="X986" s="443"/>
      <c r="Y986" s="443"/>
      <c r="Z986" s="443"/>
      <c r="AA986" s="443"/>
    </row>
    <row r="987" spans="14:27" ht="0" hidden="1" customHeight="1" x14ac:dyDescent="0.45">
      <c r="N987" s="442"/>
      <c r="O987" s="443"/>
      <c r="P987" s="443"/>
      <c r="Q987" s="443"/>
      <c r="R987" s="443"/>
      <c r="S987" s="443"/>
      <c r="T987" s="443"/>
      <c r="U987" s="443"/>
      <c r="V987" s="443"/>
      <c r="W987" s="443"/>
      <c r="X987" s="443"/>
      <c r="Y987" s="443"/>
      <c r="Z987" s="443"/>
      <c r="AA987" s="443"/>
    </row>
    <row r="988" spans="14:27" ht="0" hidden="1" customHeight="1" x14ac:dyDescent="0.45">
      <c r="N988" s="442"/>
      <c r="O988" s="443"/>
      <c r="P988" s="443"/>
      <c r="Q988" s="443"/>
      <c r="R988" s="443"/>
      <c r="S988" s="443"/>
      <c r="T988" s="443"/>
      <c r="U988" s="443"/>
      <c r="V988" s="443"/>
      <c r="W988" s="443"/>
      <c r="X988" s="443"/>
      <c r="Y988" s="443"/>
      <c r="Z988" s="443"/>
      <c r="AA988" s="443"/>
    </row>
    <row r="989" spans="14:27" ht="0" hidden="1" customHeight="1" x14ac:dyDescent="0.45">
      <c r="N989" s="442"/>
      <c r="O989" s="443"/>
      <c r="P989" s="443"/>
      <c r="Q989" s="443"/>
      <c r="R989" s="443"/>
      <c r="S989" s="443"/>
      <c r="T989" s="443"/>
      <c r="U989" s="443"/>
      <c r="V989" s="443"/>
      <c r="W989" s="443"/>
      <c r="X989" s="443"/>
      <c r="Y989" s="443"/>
      <c r="Z989" s="443"/>
      <c r="AA989" s="443"/>
    </row>
    <row r="990" spans="14:27" ht="0" hidden="1" customHeight="1" x14ac:dyDescent="0.45">
      <c r="N990" s="442"/>
      <c r="O990" s="443"/>
      <c r="P990" s="443"/>
      <c r="Q990" s="443"/>
      <c r="R990" s="443"/>
      <c r="S990" s="443"/>
      <c r="T990" s="443"/>
      <c r="U990" s="443"/>
      <c r="V990" s="443"/>
      <c r="W990" s="443"/>
      <c r="X990" s="443"/>
      <c r="Y990" s="443"/>
      <c r="Z990" s="443"/>
      <c r="AA990" s="443"/>
    </row>
    <row r="991" spans="14:27" ht="0" hidden="1" customHeight="1" x14ac:dyDescent="0.45">
      <c r="N991" s="442"/>
      <c r="O991" s="443"/>
      <c r="P991" s="443"/>
      <c r="Q991" s="443"/>
      <c r="R991" s="443"/>
      <c r="S991" s="443"/>
      <c r="T991" s="443"/>
      <c r="U991" s="443"/>
      <c r="V991" s="443"/>
      <c r="W991" s="443"/>
      <c r="X991" s="443"/>
      <c r="Y991" s="443"/>
      <c r="Z991" s="443"/>
      <c r="AA991" s="443"/>
    </row>
    <row r="992" spans="14:27" ht="0" hidden="1" customHeight="1" x14ac:dyDescent="0.45">
      <c r="N992" s="442"/>
      <c r="O992" s="443"/>
      <c r="P992" s="443"/>
      <c r="Q992" s="443"/>
      <c r="R992" s="443"/>
      <c r="S992" s="443"/>
      <c r="T992" s="443"/>
      <c r="U992" s="443"/>
      <c r="V992" s="443"/>
      <c r="W992" s="443"/>
      <c r="X992" s="443"/>
      <c r="Y992" s="443"/>
      <c r="Z992" s="443"/>
      <c r="AA992" s="443"/>
    </row>
    <row r="993" spans="14:27" ht="0" hidden="1" customHeight="1" x14ac:dyDescent="0.45">
      <c r="N993" s="442"/>
      <c r="O993" s="443"/>
      <c r="P993" s="443"/>
      <c r="Q993" s="443"/>
      <c r="R993" s="443"/>
      <c r="S993" s="443"/>
      <c r="T993" s="443"/>
      <c r="U993" s="443"/>
      <c r="V993" s="443"/>
      <c r="W993" s="443"/>
      <c r="X993" s="443"/>
      <c r="Y993" s="443"/>
      <c r="Z993" s="443"/>
      <c r="AA993" s="443"/>
    </row>
    <row r="994" spans="14:27" ht="0" hidden="1" customHeight="1" x14ac:dyDescent="0.45">
      <c r="N994" s="442"/>
      <c r="O994" s="443"/>
      <c r="P994" s="443"/>
      <c r="Q994" s="443"/>
      <c r="R994" s="443"/>
      <c r="S994" s="443"/>
      <c r="T994" s="443"/>
      <c r="U994" s="443"/>
      <c r="V994" s="443"/>
      <c r="W994" s="443"/>
      <c r="X994" s="443"/>
      <c r="Y994" s="443"/>
      <c r="Z994" s="443"/>
      <c r="AA994" s="443"/>
    </row>
  </sheetData>
  <sheetProtection algorithmName="SHA-512" hashValue="2pVvr9ddWbtoezxz5paGmSKhuHeVQMIiX3QJs/Y1opMt3RYFhHLt0CZeTHLCdHc3pLOe/uT3v79DEHt1y5mplg==" saltValue="ilWeJ2ltb2qKxdCDcmr4pQ==" spinCount="100000" sheet="1" objects="1" scenarios="1"/>
  <mergeCells count="68">
    <mergeCell ref="B61:F61"/>
    <mergeCell ref="H61:L61"/>
    <mergeCell ref="B53:F53"/>
    <mergeCell ref="H53:L53"/>
    <mergeCell ref="N2:AA2"/>
    <mergeCell ref="B58:F58"/>
    <mergeCell ref="H58:L58"/>
    <mergeCell ref="H59:L59"/>
    <mergeCell ref="B60:F60"/>
    <mergeCell ref="H60:L60"/>
    <mergeCell ref="B3:F3"/>
    <mergeCell ref="H3:L3"/>
    <mergeCell ref="N3:N5"/>
    <mergeCell ref="O3:P3"/>
    <mergeCell ref="Q3:R3"/>
    <mergeCell ref="AA3:AA5"/>
    <mergeCell ref="X3:X5"/>
    <mergeCell ref="Y3:Y5"/>
    <mergeCell ref="Z3:Z5"/>
    <mergeCell ref="B62:F62"/>
    <mergeCell ref="H62:L62"/>
    <mergeCell ref="T4:T5"/>
    <mergeCell ref="U4:U5"/>
    <mergeCell ref="V4:V5"/>
    <mergeCell ref="W4:W5"/>
    <mergeCell ref="S3:T3"/>
    <mergeCell ref="U3:V3"/>
    <mergeCell ref="O4:O5"/>
    <mergeCell ref="P4:P5"/>
    <mergeCell ref="Q4:Q5"/>
    <mergeCell ref="R4:R5"/>
    <mergeCell ref="S4:S5"/>
    <mergeCell ref="B64:F64"/>
    <mergeCell ref="H64:L64"/>
    <mergeCell ref="B65:F65"/>
    <mergeCell ref="H65:L65"/>
    <mergeCell ref="H66:L66"/>
    <mergeCell ref="B68:F68"/>
    <mergeCell ref="H68:L68"/>
    <mergeCell ref="B70:F70"/>
    <mergeCell ref="H70:L70"/>
    <mergeCell ref="B71:F71"/>
    <mergeCell ref="H71:L71"/>
    <mergeCell ref="B72:F72"/>
    <mergeCell ref="H72:L72"/>
    <mergeCell ref="B73:F73"/>
    <mergeCell ref="H73:L73"/>
    <mergeCell ref="B76:F76"/>
    <mergeCell ref="H76:L76"/>
    <mergeCell ref="B77:F77"/>
    <mergeCell ref="H77:L77"/>
    <mergeCell ref="B78:F78"/>
    <mergeCell ref="H78:L78"/>
    <mergeCell ref="H85:L85"/>
    <mergeCell ref="H86:L86"/>
    <mergeCell ref="B89:F89"/>
    <mergeCell ref="B79:F79"/>
    <mergeCell ref="H79:L79"/>
    <mergeCell ref="B80:F80"/>
    <mergeCell ref="H80:L80"/>
    <mergeCell ref="B83:F83"/>
    <mergeCell ref="H83:L83"/>
    <mergeCell ref="B91:F91"/>
    <mergeCell ref="B92:F92"/>
    <mergeCell ref="B93:F93"/>
    <mergeCell ref="B95:F95"/>
    <mergeCell ref="B85:F85"/>
    <mergeCell ref="B86:F86"/>
  </mergeCells>
  <pageMargins left="0.7" right="0.7" top="0.75" bottom="0.75" header="0.3" footer="0.3"/>
  <pageSetup paperSize="9" orientation="portrait" horizontalDpi="200" verticalDpi="200" r:id="rId1"/>
  <ignoredErrors>
    <ignoredError sqref="O6:AA17" numberStoredAsText="1"/>
  </ignoredError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9"/>
  <dimension ref="A1:DF21"/>
  <sheetViews>
    <sheetView showGridLines="0" workbookViewId="0">
      <selection activeCell="C2" sqref="C2:H2"/>
    </sheetView>
  </sheetViews>
  <sheetFormatPr defaultColWidth="0" defaultRowHeight="14.5" zeroHeight="1" x14ac:dyDescent="0.35"/>
  <cols>
    <col min="1" max="1" width="7.1796875" customWidth="1"/>
    <col min="2" max="2" width="41.453125" customWidth="1"/>
    <col min="3" max="3" width="10" customWidth="1"/>
    <col min="4" max="4" width="41.453125" customWidth="1"/>
    <col min="5" max="8" width="15.7265625" customWidth="1"/>
    <col min="9" max="10" width="28.54296875" customWidth="1"/>
    <col min="11" max="107" width="28.54296875" hidden="1" customWidth="1"/>
    <col min="108" max="109" width="21.453125" hidden="1" customWidth="1"/>
    <col min="110" max="110" width="14.26953125" hidden="1" customWidth="1"/>
    <col min="111" max="16384" width="9.1796875" hidden="1"/>
  </cols>
  <sheetData>
    <row r="1" spans="1:109" ht="3.75" customHeight="1" x14ac:dyDescent="0.35">
      <c r="A1" s="78"/>
      <c r="B1" s="78"/>
      <c r="C1" s="78"/>
      <c r="D1" s="78"/>
      <c r="E1" s="78"/>
      <c r="F1" s="78"/>
      <c r="G1" s="78"/>
      <c r="H1" s="78"/>
      <c r="I1" s="78"/>
      <c r="J1" s="78"/>
    </row>
    <row r="2" spans="1:109" ht="22.5" customHeight="1" x14ac:dyDescent="0.35">
      <c r="A2" s="78"/>
      <c r="B2" s="78"/>
      <c r="C2" s="615" t="str">
        <f ca="1">IF(TODAY()&gt;EXP,"APLIKASI INI SUDAH KADALUARSA",PR)</f>
        <v>NAMA PERUSAHAAN ANDA</v>
      </c>
      <c r="D2" s="616"/>
      <c r="E2" s="616"/>
      <c r="F2" s="616"/>
      <c r="G2" s="616"/>
      <c r="H2" s="616"/>
      <c r="I2" s="78"/>
      <c r="J2" s="78"/>
    </row>
    <row r="3" spans="1:109" ht="18.75" customHeight="1" x14ac:dyDescent="0.35">
      <c r="A3" s="78"/>
      <c r="B3" s="78"/>
      <c r="C3" s="617" t="s">
        <v>51</v>
      </c>
      <c r="D3" s="617"/>
      <c r="E3" s="617"/>
      <c r="F3" s="617"/>
      <c r="G3" s="617"/>
      <c r="H3" s="617"/>
      <c r="I3" s="78"/>
      <c r="J3" s="78"/>
    </row>
    <row r="4" spans="1:109" ht="18.75" customHeight="1" x14ac:dyDescent="0.35">
      <c r="A4" s="78"/>
      <c r="B4" s="78"/>
      <c r="C4" s="618" t="str">
        <f>TG_2&amp;" "&amp;BL_2&amp;" "&amp;TH_2</f>
        <v>31 Desember 2025</v>
      </c>
      <c r="D4" s="619"/>
      <c r="E4" s="619"/>
      <c r="F4" s="619"/>
      <c r="G4" s="619"/>
      <c r="H4" s="619"/>
      <c r="I4" s="78"/>
      <c r="J4" s="78"/>
    </row>
    <row r="5" spans="1:109" ht="30" customHeight="1" x14ac:dyDescent="0.35">
      <c r="A5" s="78"/>
      <c r="B5" s="270" t="s">
        <v>180</v>
      </c>
      <c r="C5" s="228" t="s">
        <v>7</v>
      </c>
      <c r="D5" s="236" t="s">
        <v>0</v>
      </c>
      <c r="E5" s="236"/>
      <c r="F5" s="620" t="s">
        <v>6</v>
      </c>
      <c r="G5" s="620"/>
      <c r="H5" s="229"/>
      <c r="I5" s="78"/>
      <c r="J5" s="78"/>
    </row>
    <row r="6" spans="1:109" ht="22.5" customHeight="1" x14ac:dyDescent="0.35">
      <c r="A6" s="78"/>
      <c r="B6" s="271" t="s">
        <v>53</v>
      </c>
      <c r="C6" s="59">
        <v>141</v>
      </c>
      <c r="D6" s="170" t="str">
        <f>IF(C6="","",VLOOKUP(C6,DA,2,FALSE))</f>
        <v>Persediaan Awal Barang</v>
      </c>
      <c r="E6" s="128"/>
      <c r="F6" s="128"/>
      <c r="G6" s="128">
        <f ca="1">IF(TODAY()&gt;EXP,"0",IF(C6="",0,VLOOKUP(C6,DA,6,FALSE)))</f>
        <v>431800000</v>
      </c>
      <c r="H6" s="171"/>
      <c r="I6" s="78"/>
      <c r="J6" s="78"/>
      <c r="DD6" s="326"/>
      <c r="DE6" s="326">
        <f ca="1">SUM(E6:H6)</f>
        <v>431800000</v>
      </c>
    </row>
    <row r="7" spans="1:109" ht="22.5" customHeight="1" x14ac:dyDescent="0.35">
      <c r="A7" s="78"/>
      <c r="B7" s="225" t="s">
        <v>54</v>
      </c>
      <c r="C7" s="58">
        <v>142</v>
      </c>
      <c r="D7" s="106" t="str">
        <f>IF(C7="","",VLOOKUP(C7,DA,2,FALSE))</f>
        <v>Pembelian Barang</v>
      </c>
      <c r="E7" s="107">
        <f ca="1">IF(TODAY()&gt;EXP,"0",SUMIF('Jurnal Umum'!N:N,HPP!$C$7,'Jurnal Umum'!R:R)-SUMIF('Jurnal Umum'!N:N,HPP!$C$7,'Jurnal Umum'!S:S))</f>
        <v>349400000</v>
      </c>
      <c r="F7" s="107"/>
      <c r="G7" s="107"/>
      <c r="H7" s="134"/>
      <c r="I7" s="78"/>
      <c r="J7" s="78"/>
      <c r="DD7" s="326"/>
      <c r="DE7" s="326">
        <f t="shared" ref="DE7:DE8" ca="1" si="0">SUM(E7:H7)</f>
        <v>349400000</v>
      </c>
    </row>
    <row r="8" spans="1:109" ht="22.5" customHeight="1" x14ac:dyDescent="0.35">
      <c r="A8" s="78"/>
      <c r="B8" s="225" t="s">
        <v>55</v>
      </c>
      <c r="C8" s="58">
        <v>143</v>
      </c>
      <c r="D8" s="106" t="str">
        <f>IF(C8="","",VLOOKUP(C8,DA,2,FALSE))</f>
        <v>Ongkos Angkut Barang</v>
      </c>
      <c r="E8" s="107">
        <f ca="1">IF(TODAY()&gt;EXP,"0",SUMIF('Jurnal Umum'!N:N,HPP!$C$8,'Jurnal Umum'!R:R)-SUMIF('Jurnal Umum'!N:N,HPP!$C$8,'Jurnal Umum'!S:S))</f>
        <v>2850000</v>
      </c>
      <c r="F8" s="107"/>
      <c r="G8" s="107"/>
      <c r="H8" s="134"/>
      <c r="I8" s="78"/>
      <c r="J8" s="78"/>
      <c r="DD8" s="326"/>
      <c r="DE8" s="326">
        <f t="shared" ca="1" si="0"/>
        <v>2850000</v>
      </c>
    </row>
    <row r="9" spans="1:109" ht="30" customHeight="1" x14ac:dyDescent="0.35">
      <c r="A9" s="78"/>
      <c r="B9" s="225" t="s">
        <v>182</v>
      </c>
      <c r="C9" s="268" t="s">
        <v>182</v>
      </c>
      <c r="D9" s="269"/>
      <c r="E9" s="207"/>
      <c r="F9" s="188">
        <f ca="1">SUM(E7:E8)</f>
        <v>352250000</v>
      </c>
      <c r="G9" s="188"/>
      <c r="H9" s="202"/>
      <c r="I9" s="78"/>
      <c r="J9" s="78"/>
      <c r="DD9" s="326"/>
      <c r="DE9" s="326"/>
    </row>
    <row r="10" spans="1:109" ht="22.5" customHeight="1" x14ac:dyDescent="0.35">
      <c r="A10" s="78"/>
      <c r="B10" s="225" t="s">
        <v>49</v>
      </c>
      <c r="C10" s="58">
        <v>144</v>
      </c>
      <c r="D10" s="106" t="str">
        <f>IF(C10="","",VLOOKUP(C10,DA,2,FALSE))</f>
        <v>Retur Pembelian</v>
      </c>
      <c r="E10" s="107">
        <f ca="1">IF(TODAY()&gt;EXP,"0",SUMIF('Jurnal Umum'!N:N,HPP!$C$10,'Jurnal Umum'!S:S)-SUMIF('Jurnal Umum'!N:N,HPP!$C$10,'Jurnal Umum'!R:R))</f>
        <v>6550000</v>
      </c>
      <c r="F10" s="107"/>
      <c r="G10" s="107"/>
      <c r="H10" s="134"/>
      <c r="I10" s="78"/>
      <c r="J10" s="78"/>
      <c r="DD10" s="326">
        <f t="shared" ref="DD10:DD11" ca="1" si="1">SUM(E10:H10)</f>
        <v>6550000</v>
      </c>
      <c r="DE10" s="326"/>
    </row>
    <row r="11" spans="1:109" ht="22.5" customHeight="1" x14ac:dyDescent="0.35">
      <c r="A11" s="78"/>
      <c r="B11" s="225" t="s">
        <v>50</v>
      </c>
      <c r="C11" s="58">
        <v>145</v>
      </c>
      <c r="D11" s="106" t="str">
        <f>IF(C11="","",VLOOKUP(C11,DA,2,FALSE))</f>
        <v>Potongan Pembelian</v>
      </c>
      <c r="E11" s="107">
        <f ca="1">IF(TODAY()&gt;EXP,"0",SUMIF('Jurnal Umum'!N:N,HPP!$C$11,'Jurnal Umum'!S:S)-SUMIF('Jurnal Umum'!N:N,HPP!$C$11,'Jurnal Umum'!R:R))</f>
        <v>3320000</v>
      </c>
      <c r="F11" s="107"/>
      <c r="G11" s="107"/>
      <c r="H11" s="134"/>
      <c r="I11" s="78"/>
      <c r="J11" s="78"/>
      <c r="DD11" s="326">
        <f t="shared" ca="1" si="1"/>
        <v>3320000</v>
      </c>
      <c r="DE11" s="326"/>
    </row>
    <row r="12" spans="1:109" ht="30" customHeight="1" x14ac:dyDescent="0.35">
      <c r="A12" s="78"/>
      <c r="B12" s="225" t="s">
        <v>183</v>
      </c>
      <c r="C12" s="268" t="s">
        <v>183</v>
      </c>
      <c r="D12" s="269"/>
      <c r="E12" s="207"/>
      <c r="F12" s="217">
        <f ca="1">SUM(E10:E11)</f>
        <v>9870000</v>
      </c>
      <c r="G12" s="188"/>
      <c r="H12" s="202"/>
      <c r="I12" s="78"/>
      <c r="J12" s="78"/>
      <c r="DD12" s="326"/>
      <c r="DE12" s="326"/>
    </row>
    <row r="13" spans="1:109" ht="30" customHeight="1" x14ac:dyDescent="0.35">
      <c r="A13" s="78"/>
      <c r="B13" s="225" t="s">
        <v>184</v>
      </c>
      <c r="C13" s="268" t="s">
        <v>184</v>
      </c>
      <c r="D13" s="269"/>
      <c r="E13" s="194"/>
      <c r="F13" s="188"/>
      <c r="G13" s="217">
        <f ca="1">F9-F12</f>
        <v>342380000</v>
      </c>
      <c r="H13" s="202"/>
      <c r="I13" s="78"/>
      <c r="J13" s="78"/>
      <c r="DD13" s="326"/>
      <c r="DE13" s="326"/>
    </row>
    <row r="14" spans="1:109" ht="30" customHeight="1" x14ac:dyDescent="0.35">
      <c r="A14" s="78"/>
      <c r="B14" s="225" t="s">
        <v>185</v>
      </c>
      <c r="C14" s="268" t="s">
        <v>185</v>
      </c>
      <c r="D14" s="269"/>
      <c r="E14" s="194"/>
      <c r="F14" s="188"/>
      <c r="G14" s="188"/>
      <c r="H14" s="202">
        <f ca="1">G6+G13</f>
        <v>774180000</v>
      </c>
      <c r="I14" s="78"/>
      <c r="J14" s="78"/>
      <c r="DD14" s="326"/>
      <c r="DE14" s="326"/>
    </row>
    <row r="15" spans="1:109" ht="22.5" customHeight="1" x14ac:dyDescent="0.35">
      <c r="A15" s="78"/>
      <c r="B15" s="272" t="s">
        <v>181</v>
      </c>
      <c r="C15" s="58">
        <v>148</v>
      </c>
      <c r="D15" s="106" t="str">
        <f>IF(C15="","",VLOOKUP(C15,DA,2,FALSE))</f>
        <v>Persediaan Akhir Barang</v>
      </c>
      <c r="E15" s="107"/>
      <c r="F15" s="107"/>
      <c r="G15" s="107"/>
      <c r="H15" s="224">
        <v>313475000</v>
      </c>
      <c r="I15" s="78"/>
      <c r="J15" s="78"/>
      <c r="DD15" s="326">
        <f>SUM(E15:H15)</f>
        <v>313475000</v>
      </c>
      <c r="DE15" s="326"/>
    </row>
    <row r="16" spans="1:109" ht="22.5" customHeight="1" x14ac:dyDescent="0.35">
      <c r="A16" s="78"/>
      <c r="B16" s="273" t="s">
        <v>57</v>
      </c>
      <c r="C16" s="60">
        <v>510</v>
      </c>
      <c r="D16" s="172" t="str">
        <f>IF(C16="","",VLOOKUP(C16,DA,2,FALSE))</f>
        <v>Harga Pokok Penjualan</v>
      </c>
      <c r="E16" s="172"/>
      <c r="F16" s="132"/>
      <c r="G16" s="132"/>
      <c r="H16" s="173">
        <f ca="1">H14-H15</f>
        <v>460705000</v>
      </c>
      <c r="I16" s="78"/>
      <c r="J16" s="78"/>
      <c r="DD16" s="326">
        <f ca="1">SUM(E16:H16)</f>
        <v>460705000</v>
      </c>
      <c r="DE16" s="326"/>
    </row>
    <row r="17" spans="1:109" ht="18.75" customHeight="1" x14ac:dyDescent="0.35">
      <c r="A17" s="78"/>
      <c r="B17" s="78"/>
      <c r="C17" s="78"/>
      <c r="D17" s="78"/>
      <c r="E17" s="78"/>
      <c r="F17" s="78"/>
      <c r="G17" s="78"/>
      <c r="H17" s="78"/>
      <c r="I17" s="78"/>
      <c r="J17" s="78"/>
      <c r="DD17" s="326">
        <f ca="1">SUM(DD6:DD16)</f>
        <v>784050000</v>
      </c>
      <c r="DE17" s="326">
        <f ca="1">SUM(DE6:DE16)</f>
        <v>784050000</v>
      </c>
    </row>
    <row r="18" spans="1:109" ht="18.75" customHeight="1" x14ac:dyDescent="0.35">
      <c r="A18" s="78"/>
      <c r="B18" s="78"/>
      <c r="C18" s="234"/>
      <c r="D18" s="234"/>
      <c r="E18" s="234"/>
      <c r="F18" s="234"/>
      <c r="G18" s="234"/>
      <c r="H18" s="234"/>
      <c r="I18" s="78"/>
      <c r="J18" s="78"/>
    </row>
    <row r="19" spans="1:109" ht="18.75" customHeight="1" x14ac:dyDescent="0.35">
      <c r="A19" s="78"/>
      <c r="B19" s="78"/>
      <c r="C19" s="234"/>
      <c r="D19" s="234"/>
      <c r="E19" s="234"/>
      <c r="F19" s="234"/>
      <c r="G19" s="234"/>
      <c r="H19" s="234"/>
      <c r="I19" s="78"/>
      <c r="J19" s="78"/>
    </row>
    <row r="20" spans="1:109" ht="18.75" customHeight="1" x14ac:dyDescent="0.35">
      <c r="A20" s="78"/>
      <c r="B20" s="78"/>
      <c r="C20" s="78"/>
      <c r="D20" s="78"/>
      <c r="E20" s="78"/>
      <c r="F20" s="78"/>
      <c r="G20" s="78"/>
      <c r="H20" s="78"/>
      <c r="I20" s="78"/>
      <c r="J20" s="78"/>
    </row>
    <row r="21" spans="1:109" ht="18.75" customHeight="1" x14ac:dyDescent="0.35">
      <c r="A21" s="78"/>
      <c r="B21" s="78"/>
      <c r="C21" s="78"/>
      <c r="D21" s="78"/>
      <c r="E21" s="78"/>
      <c r="F21" s="78"/>
      <c r="G21" s="78"/>
      <c r="H21" s="78"/>
      <c r="I21" s="78"/>
      <c r="J21" s="78"/>
    </row>
  </sheetData>
  <sheetProtection algorithmName="SHA-512" hashValue="gcihPcqZrZs/P3zJtwDbnn9lZ5emFvzJICpmBZLld8xkI4Jqt02NLjscNkHq4JCUp+hGK7+P/yiVanMAqPhibw==" saltValue="RheWKN0XLuDgUuvRMybdBQ==" spinCount="100000" sheet="1" objects="1" scenarios="1" formatCells="0" formatColumns="0" formatRows="0"/>
  <mergeCells count="4">
    <mergeCell ref="C2:H2"/>
    <mergeCell ref="C3:H3"/>
    <mergeCell ref="C4:H4"/>
    <mergeCell ref="F5:G5"/>
  </mergeCells>
  <pageMargins left="1.48" right="0.02" top="0.83" bottom="0.23" header="0.11" footer="0.12"/>
  <pageSetup paperSize="9" orientation="landscape" blackAndWhite="1" horizontalDpi="300" verticalDpi="30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0"/>
  <dimension ref="A1:S214"/>
  <sheetViews>
    <sheetView showGridLines="0" workbookViewId="0">
      <pane ySplit="6" topLeftCell="A7" activePane="bottomLeft" state="frozen"/>
      <selection activeCell="B2" sqref="B2:F2"/>
      <selection pane="bottomLeft" activeCell="B5" sqref="B5"/>
    </sheetView>
  </sheetViews>
  <sheetFormatPr defaultColWidth="0" defaultRowHeight="14.5" zeroHeight="1" x14ac:dyDescent="0.35"/>
  <cols>
    <col min="1" max="1" width="1.453125" customWidth="1"/>
    <col min="2" max="2" width="10" customWidth="1"/>
    <col min="3" max="3" width="40" customWidth="1"/>
    <col min="4" max="4" width="7.81640625" customWidth="1"/>
    <col min="5" max="10" width="15.7265625" customWidth="1"/>
    <col min="11" max="11" width="7.81640625" customWidth="1"/>
    <col min="12" max="15" width="15.7265625" customWidth="1"/>
    <col min="16" max="17" width="28.54296875" customWidth="1"/>
    <col min="18" max="19" width="15.7265625" hidden="1" customWidth="1"/>
    <col min="20" max="16384" width="9.1796875" hidden="1"/>
  </cols>
  <sheetData>
    <row r="1" spans="1:19" ht="3.75" customHeight="1" x14ac:dyDescent="0.6">
      <c r="A1" s="78"/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481"/>
      <c r="S1" s="481"/>
    </row>
    <row r="2" spans="1:19" ht="22.5" customHeight="1" x14ac:dyDescent="0.6">
      <c r="A2" s="78"/>
      <c r="B2" s="337" t="str">
        <f ca="1">IF(TODAY()&gt;EXP,"APLIKASI INI SUDAH KADALUARSA",PR)</f>
        <v>NAMA PERUSAHAAN ANDA</v>
      </c>
      <c r="C2" s="108"/>
      <c r="D2" s="319"/>
      <c r="E2" s="319"/>
      <c r="F2" s="319"/>
      <c r="G2" s="319"/>
      <c r="H2" s="319"/>
      <c r="I2" s="320"/>
      <c r="J2" s="320"/>
      <c r="K2" s="319"/>
      <c r="L2" s="319"/>
      <c r="M2" s="319"/>
      <c r="N2" s="319"/>
      <c r="O2" s="319"/>
      <c r="P2" s="78"/>
      <c r="Q2" s="78"/>
      <c r="R2" s="481"/>
      <c r="S2" s="481"/>
    </row>
    <row r="3" spans="1:19" ht="18.75" customHeight="1" x14ac:dyDescent="0.6">
      <c r="A3" s="78"/>
      <c r="B3" s="7" t="s">
        <v>28</v>
      </c>
      <c r="C3" s="320"/>
      <c r="D3" s="320"/>
      <c r="E3" s="319"/>
      <c r="F3" s="319"/>
      <c r="G3" s="319"/>
      <c r="H3" s="319"/>
      <c r="I3" s="320"/>
      <c r="J3" s="320"/>
      <c r="K3" s="320"/>
      <c r="L3" s="320"/>
      <c r="M3" s="320"/>
      <c r="N3" s="320"/>
      <c r="O3" s="320"/>
      <c r="P3" s="78"/>
      <c r="Q3" s="78"/>
      <c r="R3" s="482"/>
      <c r="S3" s="482"/>
    </row>
    <row r="4" spans="1:19" ht="18.75" customHeight="1" x14ac:dyDescent="0.5">
      <c r="A4" s="78"/>
      <c r="B4" s="109" t="str">
        <f>TG_2&amp;" "&amp;BL_2&amp;" "&amp;TH_2</f>
        <v>31 Desember 2025</v>
      </c>
      <c r="C4" s="109"/>
      <c r="D4" s="321"/>
      <c r="E4" s="320"/>
      <c r="F4" s="321"/>
      <c r="G4" s="321"/>
      <c r="H4" s="321"/>
      <c r="I4" s="321"/>
      <c r="J4" s="321"/>
      <c r="K4" s="321"/>
      <c r="L4" s="321"/>
      <c r="M4" s="321"/>
      <c r="N4" s="321"/>
      <c r="O4" s="321"/>
      <c r="P4" s="78"/>
      <c r="Q4" s="78"/>
      <c r="R4" s="483"/>
      <c r="S4" s="483"/>
    </row>
    <row r="5" spans="1:19" ht="18.75" customHeight="1" x14ac:dyDescent="0.35">
      <c r="A5" s="78"/>
      <c r="B5" s="274" t="s">
        <v>7</v>
      </c>
      <c r="C5" s="596" t="s">
        <v>0</v>
      </c>
      <c r="D5" s="275" t="s">
        <v>43</v>
      </c>
      <c r="E5" s="598" t="s">
        <v>23</v>
      </c>
      <c r="F5" s="598"/>
      <c r="G5" s="598" t="s">
        <v>24</v>
      </c>
      <c r="H5" s="598"/>
      <c r="I5" s="598" t="s">
        <v>25</v>
      </c>
      <c r="J5" s="598"/>
      <c r="K5" s="238" t="s">
        <v>43</v>
      </c>
      <c r="L5" s="598" t="s">
        <v>26</v>
      </c>
      <c r="M5" s="598"/>
      <c r="N5" s="598" t="s">
        <v>27</v>
      </c>
      <c r="O5" s="621"/>
      <c r="P5" s="78"/>
      <c r="Q5" s="78"/>
      <c r="R5" s="592" t="s">
        <v>486</v>
      </c>
      <c r="S5" s="621"/>
    </row>
    <row r="6" spans="1:19" ht="18.75" customHeight="1" x14ac:dyDescent="0.35">
      <c r="A6" s="78"/>
      <c r="B6" s="276" t="s">
        <v>8</v>
      </c>
      <c r="C6" s="597"/>
      <c r="D6" s="277" t="s">
        <v>20</v>
      </c>
      <c r="E6" s="258" t="s">
        <v>2</v>
      </c>
      <c r="F6" s="258" t="s">
        <v>3</v>
      </c>
      <c r="G6" s="258" t="s">
        <v>2</v>
      </c>
      <c r="H6" s="258" t="s">
        <v>3</v>
      </c>
      <c r="I6" s="258" t="s">
        <v>2</v>
      </c>
      <c r="J6" s="258" t="s">
        <v>3</v>
      </c>
      <c r="K6" s="241" t="s">
        <v>44</v>
      </c>
      <c r="L6" s="258" t="s">
        <v>2</v>
      </c>
      <c r="M6" s="258" t="s">
        <v>3</v>
      </c>
      <c r="N6" s="258" t="s">
        <v>2</v>
      </c>
      <c r="O6" s="278" t="s">
        <v>3</v>
      </c>
      <c r="P6" s="78"/>
      <c r="Q6" s="78"/>
      <c r="R6" s="263" t="s">
        <v>2</v>
      </c>
      <c r="S6" s="278" t="s">
        <v>3</v>
      </c>
    </row>
    <row r="7" spans="1:19" ht="18.75" customHeight="1" x14ac:dyDescent="0.35">
      <c r="A7" s="78"/>
      <c r="B7" s="110">
        <f ca="1">IF(TODAY()&gt;EXP,"0",IF('Kode Akun'!B7="","",'Kode Akun'!B7))</f>
        <v>100</v>
      </c>
      <c r="C7" s="111" t="str">
        <f t="shared" ref="C7" ca="1" si="0">IF(B7="","",VLOOKUP(B7,DA,2,FALSE))</f>
        <v>AKTIVA</v>
      </c>
      <c r="D7" s="112" t="str">
        <f t="shared" ref="D7" ca="1" si="1">IF(B7="","",VLOOKUP(B7,DA,3,FALSE))</f>
        <v>D</v>
      </c>
      <c r="E7" s="111">
        <f ca="1">IF(B7="","",IF(D7="D",SUMIF('Kode Akun'!B:B,B7,'Kode Akun'!G:G)+SUMIF('Jurnal Umum'!$N$7:$N$3007,B7,'Jurnal Umum'!$R$7:$R$3007)-SUMIF('Jurnal Umum'!$N$7:$N$3007,B7,'Jurnal Umum'!$S$7:$S$3007),0))</f>
        <v>0</v>
      </c>
      <c r="F7" s="111">
        <f ca="1">IF(B7="","",IF(D7="K",SUMIF('Kode Akun'!B:B,B7,'Kode Akun'!H:H)-SUMIF('Jurnal Umum'!$N$7:$N$3007,B7,'Jurnal Umum'!$R$7:$R$3007)+SUMIF('Jurnal Umum'!$N$7:$N$3007,B7,'Jurnal Umum'!$S$7:$S$3007),0))</f>
        <v>0</v>
      </c>
      <c r="G7" s="111">
        <f ca="1">IF($B7="","",SUMIF(AJP!$E:$E,$B7,AJP!G:G)+SUMIF('Jurnal Peny. Aktiva'!$C:$C,$B7,'Jurnal Peny. Aktiva'!F:F)+SUMIF(HPP!$C:$C,$B7,HPP!DD:DD))</f>
        <v>0</v>
      </c>
      <c r="H7" s="111">
        <f ca="1">IF($B7="","",SUMIF(AJP!$E:$E,$B7,AJP!H:H)+SUMIF('Jurnal Peny. Aktiva'!$C:$C,$B7,'Jurnal Peny. Aktiva'!G:G)+SUMIF(HPP!$C:$C,$B7,HPP!DE:DE))</f>
        <v>0</v>
      </c>
      <c r="I7" s="111">
        <f t="shared" ref="I7:I8" ca="1" si="2">IF(B7="","",IF(D7="D",E7+G7-H7,0))</f>
        <v>0</v>
      </c>
      <c r="J7" s="111">
        <f t="shared" ref="J7:J8" ca="1" si="3">IF(B7="","",IF(D7="K",F7-G7+H7,0))</f>
        <v>0</v>
      </c>
      <c r="K7" s="110" t="str">
        <f t="shared" ref="K7" ca="1" si="4">IF(B7="","",VLOOKUP(B7,DA,4,FALSE))</f>
        <v>N</v>
      </c>
      <c r="L7" s="111">
        <f t="shared" ref="L7:L8" ca="1" si="5">IF(B7="","",IF(K7="L/R",I7,0))</f>
        <v>0</v>
      </c>
      <c r="M7" s="111">
        <f t="shared" ref="M7:M8" ca="1" si="6">IF(B7="","",IF(K7="L/R",J7,0))</f>
        <v>0</v>
      </c>
      <c r="N7" s="111">
        <f t="shared" ref="N7:N8" ca="1" si="7">IF(B7="","",IF(K7="N",I7,0))</f>
        <v>0</v>
      </c>
      <c r="O7" s="111">
        <f t="shared" ref="O7:O8" ca="1" si="8">IF(B7="","",IF(K7="N",J7,0))</f>
        <v>0</v>
      </c>
      <c r="P7" s="78"/>
      <c r="Q7" s="78"/>
      <c r="R7" s="111">
        <f ca="1">IF(D7="D",SUMIFS('Jurnal Umum'!$R:$R,'Jurnal Umum'!$N:$N,$B7,'Jurnal Umum'!$Z:$Z,'Laba Rugi'!$I$5)-SUMIFS('Jurnal Umum'!$S:$S,'Jurnal Umum'!$N:$N,$B7,'Jurnal Umum'!$Z:$Z,'Laba Rugi'!$I$5),0)</f>
        <v>0</v>
      </c>
      <c r="S7" s="111">
        <f ca="1">IF(D7="K",-SUMIFS('Jurnal Umum'!$R:$R,'Jurnal Umum'!$N:$N,$B7,'Jurnal Umum'!$Z:$Z,'Laba Rugi'!$I$5)+SUMIFS('Jurnal Umum'!$S:$S,'Jurnal Umum'!$N:$N,$B7,'Jurnal Umum'!$Z:$Z,'Laba Rugi'!$I$5),0)</f>
        <v>0</v>
      </c>
    </row>
    <row r="8" spans="1:19" ht="18.75" customHeight="1" x14ac:dyDescent="0.35">
      <c r="A8" s="78"/>
      <c r="B8" s="110">
        <f ca="1">IF(TODAY()&gt;EXP,"0",IF('Kode Akun'!B8="","",'Kode Akun'!B8))</f>
        <v>110</v>
      </c>
      <c r="C8" s="114" t="str">
        <f t="shared" ref="C8" ca="1" si="9">IF(B8="","",VLOOKUP(B8,DA,2,FALSE))</f>
        <v>AKTIVA LANCAR</v>
      </c>
      <c r="D8" s="115" t="str">
        <f t="shared" ref="D8" ca="1" si="10">IF(B8="","",VLOOKUP(B8,DA,3,FALSE))</f>
        <v>D</v>
      </c>
      <c r="E8" s="111">
        <f ca="1">IF(B8="","",IF(D8="D",SUMIF('Kode Akun'!B:B,B8,'Kode Akun'!G:G)+SUMIF('Jurnal Umum'!$N$7:$N$3007,B8,'Jurnal Umum'!$R$7:$R$3007)-SUMIF('Jurnal Umum'!$N$7:$N$3007,B8,'Jurnal Umum'!$S$7:$S$3007),0))</f>
        <v>0</v>
      </c>
      <c r="F8" s="111">
        <f ca="1">IF(B8="","",IF(D8="K",SUMIF('Kode Akun'!B:B,B8,'Kode Akun'!H:H)-SUMIF('Jurnal Umum'!$N$7:$N$3007,B8,'Jurnal Umum'!$R$7:$R$3007)+SUMIF('Jurnal Umum'!$N$7:$N$3007,B8,'Jurnal Umum'!$S$7:$S$3007),0))</f>
        <v>0</v>
      </c>
      <c r="G8" s="114">
        <f ca="1">IF($B8="","",SUMIF(AJP!$E:$E,$B8,AJP!G:G)+SUMIF('Jurnal Peny. Aktiva'!$C:$C,$B8,'Jurnal Peny. Aktiva'!F:F)+SUMIF(HPP!$C:$C,$B8,HPP!DD:DD))</f>
        <v>0</v>
      </c>
      <c r="H8" s="114">
        <f ca="1">IF($B8="","",SUMIF(AJP!$E:$E,$B8,AJP!H:H)+SUMIF('Jurnal Peny. Aktiva'!$C:$C,$B8,'Jurnal Peny. Aktiva'!G:G)+SUMIF(HPP!$C:$C,$B8,HPP!DE:DE))</f>
        <v>0</v>
      </c>
      <c r="I8" s="114">
        <f t="shared" ca="1" si="2"/>
        <v>0</v>
      </c>
      <c r="J8" s="114">
        <f t="shared" ca="1" si="3"/>
        <v>0</v>
      </c>
      <c r="K8" s="113" t="str">
        <f t="shared" ref="K8" ca="1" si="11">IF(B8="","",VLOOKUP(B8,DA,4,FALSE))</f>
        <v>N</v>
      </c>
      <c r="L8" s="114">
        <f t="shared" ca="1" si="5"/>
        <v>0</v>
      </c>
      <c r="M8" s="114">
        <f t="shared" ca="1" si="6"/>
        <v>0</v>
      </c>
      <c r="N8" s="114">
        <f t="shared" ca="1" si="7"/>
        <v>0</v>
      </c>
      <c r="O8" s="114">
        <f t="shared" ca="1" si="8"/>
        <v>0</v>
      </c>
      <c r="P8" s="78"/>
      <c r="Q8" s="78"/>
      <c r="R8" s="111">
        <f ca="1">IF(D8="D",SUMIFS('Jurnal Umum'!$R:$R,'Jurnal Umum'!$N:$N,$B8,'Jurnal Umum'!$Z:$Z,'Laba Rugi'!$I$5)-SUMIFS('Jurnal Umum'!$S:$S,'Jurnal Umum'!$N:$N,$B8,'Jurnal Umum'!$Z:$Z,'Laba Rugi'!$I$5),0)</f>
        <v>0</v>
      </c>
      <c r="S8" s="111">
        <f ca="1">IF(D8="K",-SUMIFS('Jurnal Umum'!$R:$R,'Jurnal Umum'!$N:$N,$B8,'Jurnal Umum'!$Z:$Z,'Laba Rugi'!$I$5)+SUMIFS('Jurnal Umum'!$S:$S,'Jurnal Umum'!$N:$N,$B8,'Jurnal Umum'!$Z:$Z,'Laba Rugi'!$I$5),0)</f>
        <v>0</v>
      </c>
    </row>
    <row r="9" spans="1:19" ht="18.75" customHeight="1" x14ac:dyDescent="0.35">
      <c r="A9" s="78"/>
      <c r="B9" s="110">
        <f ca="1">IF(TODAY()&gt;EXP,"0",IF('Kode Akun'!B9="","",'Kode Akun'!B9))</f>
        <v>111</v>
      </c>
      <c r="C9" s="114" t="str">
        <f t="shared" ref="C9" ca="1" si="12">IF(B9="","",VLOOKUP(B9,DA,2,FALSE))</f>
        <v>Kas</v>
      </c>
      <c r="D9" s="115" t="str">
        <f t="shared" ref="D9" ca="1" si="13">IF(B9="","",VLOOKUP(B9,DA,3,FALSE))</f>
        <v>D</v>
      </c>
      <c r="E9" s="111">
        <f ca="1">IF(B9="","",IF(D9="D",SUMIF('Kode Akun'!B:B,B9,'Kode Akun'!G:G)+SUMIF('Jurnal Umum'!$N$7:$N$3007,B9,'Jurnal Umum'!$R$7:$R$3007)-SUMIF('Jurnal Umum'!$N$7:$N$3007,B9,'Jurnal Umum'!$S$7:$S$3007),0))</f>
        <v>203538000</v>
      </c>
      <c r="F9" s="111">
        <f ca="1">IF(B9="","",IF(D9="K",SUMIF('Kode Akun'!B:B,B9,'Kode Akun'!H:H)-SUMIF('Jurnal Umum'!$N$7:$N$3007,B9,'Jurnal Umum'!$R$7:$R$3007)+SUMIF('Jurnal Umum'!$N$7:$N$3007,B9,'Jurnal Umum'!$S$7:$S$3007),0))</f>
        <v>0</v>
      </c>
      <c r="G9" s="114">
        <f ca="1">IF($B9="","",SUMIF(AJP!$E:$E,$B9,AJP!G:G)+SUMIF('Jurnal Peny. Aktiva'!$C:$C,$B9,'Jurnal Peny. Aktiva'!F:F)+SUMIF(HPP!$C:$C,$B9,HPP!DD:DD))</f>
        <v>0</v>
      </c>
      <c r="H9" s="114">
        <f ca="1">IF($B9="","",SUMIF(AJP!$E:$E,$B9,AJP!H:H)+SUMIF('Jurnal Peny. Aktiva'!$C:$C,$B9,'Jurnal Peny. Aktiva'!G:G)+SUMIF(HPP!$C:$C,$B9,HPP!DE:DE))</f>
        <v>6750000</v>
      </c>
      <c r="I9" s="114">
        <f t="shared" ref="I9" ca="1" si="14">IF(B9="","",IF(D9="D",E9+G9-H9,0))</f>
        <v>196788000</v>
      </c>
      <c r="J9" s="114">
        <f t="shared" ref="J9" ca="1" si="15">IF(B9="","",IF(D9="K",F9-G9+H9,0))</f>
        <v>0</v>
      </c>
      <c r="K9" s="113" t="str">
        <f t="shared" ref="K9" ca="1" si="16">IF(B9="","",VLOOKUP(B9,DA,4,FALSE))</f>
        <v>N</v>
      </c>
      <c r="L9" s="114">
        <f t="shared" ref="L9" ca="1" si="17">IF(B9="","",IF(K9="L/R",I9,0))</f>
        <v>0</v>
      </c>
      <c r="M9" s="114">
        <f t="shared" ref="M9" ca="1" si="18">IF(B9="","",IF(K9="L/R",J9,0))</f>
        <v>0</v>
      </c>
      <c r="N9" s="114">
        <f t="shared" ref="N9" ca="1" si="19">IF(B9="","",IF(K9="N",I9,0))</f>
        <v>196788000</v>
      </c>
      <c r="O9" s="114">
        <f t="shared" ref="O9" ca="1" si="20">IF(B9="","",IF(K9="N",J9,0))</f>
        <v>0</v>
      </c>
      <c r="P9" s="78"/>
      <c r="Q9" s="78"/>
      <c r="R9" s="111">
        <f ca="1">IF(D9="D",SUMIFS('Jurnal Umum'!$R:$R,'Jurnal Umum'!$N:$N,$B9,'Jurnal Umum'!$Z:$Z,'Laba Rugi'!$I$5)-SUMIFS('Jurnal Umum'!$S:$S,'Jurnal Umum'!$N:$N,$B9,'Jurnal Umum'!$Z:$Z,'Laba Rugi'!$I$5),0)</f>
        <v>0</v>
      </c>
      <c r="S9" s="111">
        <f ca="1">IF(D9="K",-SUMIFS('Jurnal Umum'!$R:$R,'Jurnal Umum'!$N:$N,$B9,'Jurnal Umum'!$Z:$Z,'Laba Rugi'!$I$5)+SUMIFS('Jurnal Umum'!$S:$S,'Jurnal Umum'!$N:$N,$B9,'Jurnal Umum'!$Z:$Z,'Laba Rugi'!$I$5),0)</f>
        <v>0</v>
      </c>
    </row>
    <row r="10" spans="1:19" ht="18.75" customHeight="1" x14ac:dyDescent="0.35">
      <c r="A10" s="78"/>
      <c r="B10" s="110">
        <f ca="1">IF(TODAY()&gt;EXP,"0",IF('Kode Akun'!B10="","",'Kode Akun'!B10))</f>
        <v>112</v>
      </c>
      <c r="C10" s="114" t="str">
        <f t="shared" ref="C10:C73" ca="1" si="21">IF(B10="","",VLOOKUP(B10,DA,2,FALSE))</f>
        <v>Bank</v>
      </c>
      <c r="D10" s="115" t="str">
        <f t="shared" ref="D10:D73" ca="1" si="22">IF(B10="","",VLOOKUP(B10,DA,3,FALSE))</f>
        <v>D</v>
      </c>
      <c r="E10" s="111">
        <f ca="1">IF(B10="","",IF(D10="D",SUMIF('Kode Akun'!B:B,B10,'Kode Akun'!G:G)+SUMIF('Jurnal Umum'!$N$7:$N$3007,B10,'Jurnal Umum'!$R$7:$R$3007)-SUMIF('Jurnal Umum'!$N$7:$N$3007,B10,'Jurnal Umum'!$S$7:$S$3007),0))</f>
        <v>44952000</v>
      </c>
      <c r="F10" s="111">
        <f ca="1">IF(B10="","",IF(D10="K",SUMIF('Kode Akun'!B:B,B10,'Kode Akun'!H:H)-SUMIF('Jurnal Umum'!$N$7:$N$3007,B10,'Jurnal Umum'!$R$7:$R$3007)+SUMIF('Jurnal Umum'!$N$7:$N$3007,B10,'Jurnal Umum'!$S$7:$S$3007),0))</f>
        <v>0</v>
      </c>
      <c r="G10" s="114">
        <f ca="1">IF($B10="","",SUMIF(AJP!$E:$E,$B10,AJP!G:G)+SUMIF('Jurnal Peny. Aktiva'!$C:$C,$B10,'Jurnal Peny. Aktiva'!F:F)+SUMIF(HPP!$C:$C,$B10,HPP!DD:DD))</f>
        <v>17900000</v>
      </c>
      <c r="H10" s="114">
        <f ca="1">IF($B10="","",SUMIF(AJP!$E:$E,$B10,AJP!H:H)+SUMIF('Jurnal Peny. Aktiva'!$C:$C,$B10,'Jurnal Peny. Aktiva'!G:G)+SUMIF(HPP!$C:$C,$B10,HPP!DE:DE))</f>
        <v>59850000</v>
      </c>
      <c r="I10" s="114">
        <f t="shared" ref="I10:I73" ca="1" si="23">IF(B10="","",IF(D10="D",E10+G10-H10,0))</f>
        <v>3002000</v>
      </c>
      <c r="J10" s="114">
        <f t="shared" ref="J10:J73" ca="1" si="24">IF(B10="","",IF(D10="K",F10-G10+H10,0))</f>
        <v>0</v>
      </c>
      <c r="K10" s="113" t="str">
        <f t="shared" ref="K10:K73" ca="1" si="25">IF(B10="","",VLOOKUP(B10,DA,4,FALSE))</f>
        <v>N</v>
      </c>
      <c r="L10" s="114">
        <f t="shared" ref="L10:L73" ca="1" si="26">IF(B10="","",IF(K10="L/R",I10,0))</f>
        <v>0</v>
      </c>
      <c r="M10" s="114">
        <f t="shared" ref="M10:M73" ca="1" si="27">IF(B10="","",IF(K10="L/R",J10,0))</f>
        <v>0</v>
      </c>
      <c r="N10" s="114">
        <f t="shared" ref="N10:N73" ca="1" si="28">IF(B10="","",IF(K10="N",I10,0))</f>
        <v>3002000</v>
      </c>
      <c r="O10" s="114">
        <f t="shared" ref="O10:O73" ca="1" si="29">IF(B10="","",IF(K10="N",J10,0))</f>
        <v>0</v>
      </c>
      <c r="P10" s="78"/>
      <c r="Q10" s="78"/>
      <c r="R10" s="111">
        <f ca="1">IF(D10="D",SUMIFS('Jurnal Umum'!$R:$R,'Jurnal Umum'!$N:$N,$B10,'Jurnal Umum'!$Z:$Z,'Laba Rugi'!$I$5)-SUMIFS('Jurnal Umum'!$S:$S,'Jurnal Umum'!$N:$N,$B10,'Jurnal Umum'!$Z:$Z,'Laba Rugi'!$I$5),0)</f>
        <v>0</v>
      </c>
      <c r="S10" s="111">
        <f ca="1">IF(D10="K",-SUMIFS('Jurnal Umum'!$R:$R,'Jurnal Umum'!$N:$N,$B10,'Jurnal Umum'!$Z:$Z,'Laba Rugi'!$I$5)+SUMIFS('Jurnal Umum'!$S:$S,'Jurnal Umum'!$N:$N,$B10,'Jurnal Umum'!$Z:$Z,'Laba Rugi'!$I$5),0)</f>
        <v>0</v>
      </c>
    </row>
    <row r="11" spans="1:19" ht="18.75" customHeight="1" x14ac:dyDescent="0.35">
      <c r="A11" s="78"/>
      <c r="B11" s="110">
        <f ca="1">IF(TODAY()&gt;EXP,"0",IF('Kode Akun'!B11="","",'Kode Akun'!B11))</f>
        <v>130</v>
      </c>
      <c r="C11" s="114" t="str">
        <f t="shared" ca="1" si="21"/>
        <v>Piutang Dagang</v>
      </c>
      <c r="D11" s="115" t="str">
        <f t="shared" ca="1" si="22"/>
        <v>D</v>
      </c>
      <c r="E11" s="111">
        <f ca="1">IF(B11="","",IF(D11="D",SUMIF('Kode Akun'!B:B,B11,'Kode Akun'!G:G)+SUMIF('Jurnal Umum'!$N$7:$N$3007,B11,'Jurnal Umum'!$R$7:$R$3007)-SUMIF('Jurnal Umum'!$N$7:$N$3007,B11,'Jurnal Umum'!$S$7:$S$3007),0))</f>
        <v>186797500</v>
      </c>
      <c r="F11" s="111">
        <f ca="1">IF(B11="","",IF(D11="K",SUMIF('Kode Akun'!B:B,B11,'Kode Akun'!H:H)-SUMIF('Jurnal Umum'!$N$7:$N$3007,B11,'Jurnal Umum'!$R$7:$R$3007)+SUMIF('Jurnal Umum'!$N$7:$N$3007,B11,'Jurnal Umum'!$S$7:$S$3007),0))</f>
        <v>0</v>
      </c>
      <c r="G11" s="114">
        <f ca="1">IF($B11="","",SUMIF(AJP!$E:$E,$B11,AJP!G:G)+SUMIF('Jurnal Peny. Aktiva'!$C:$C,$B11,'Jurnal Peny. Aktiva'!F:F)+SUMIF(HPP!$C:$C,$B11,HPP!DD:DD))</f>
        <v>0</v>
      </c>
      <c r="H11" s="114">
        <f ca="1">IF($B11="","",SUMIF(AJP!$E:$E,$B11,AJP!H:H)+SUMIF('Jurnal Peny. Aktiva'!$C:$C,$B11,'Jurnal Peny. Aktiva'!G:G)+SUMIF(HPP!$C:$C,$B11,HPP!DE:DE))</f>
        <v>17900000</v>
      </c>
      <c r="I11" s="114">
        <f t="shared" ca="1" si="23"/>
        <v>168897500</v>
      </c>
      <c r="J11" s="114">
        <f t="shared" ca="1" si="24"/>
        <v>0</v>
      </c>
      <c r="K11" s="113" t="str">
        <f t="shared" ca="1" si="25"/>
        <v>N</v>
      </c>
      <c r="L11" s="114">
        <f t="shared" ca="1" si="26"/>
        <v>0</v>
      </c>
      <c r="M11" s="114">
        <f t="shared" ca="1" si="27"/>
        <v>0</v>
      </c>
      <c r="N11" s="114">
        <f t="shared" ca="1" si="28"/>
        <v>168897500</v>
      </c>
      <c r="O11" s="114">
        <f t="shared" ca="1" si="29"/>
        <v>0</v>
      </c>
      <c r="P11" s="78"/>
      <c r="Q11" s="78"/>
      <c r="R11" s="111">
        <f ca="1">IF(D11="D",SUMIFS('Jurnal Umum'!$R:$R,'Jurnal Umum'!$N:$N,$B11,'Jurnal Umum'!$Z:$Z,'Laba Rugi'!$I$5)-SUMIFS('Jurnal Umum'!$S:$S,'Jurnal Umum'!$N:$N,$B11,'Jurnal Umum'!$Z:$Z,'Laba Rugi'!$I$5),0)</f>
        <v>0</v>
      </c>
      <c r="S11" s="111">
        <f ca="1">IF(D11="K",-SUMIFS('Jurnal Umum'!$R:$R,'Jurnal Umum'!$N:$N,$B11,'Jurnal Umum'!$Z:$Z,'Laba Rugi'!$I$5)+SUMIFS('Jurnal Umum'!$S:$S,'Jurnal Umum'!$N:$N,$B11,'Jurnal Umum'!$Z:$Z,'Laba Rugi'!$I$5),0)</f>
        <v>0</v>
      </c>
    </row>
    <row r="12" spans="1:19" ht="18.75" customHeight="1" x14ac:dyDescent="0.35">
      <c r="A12" s="78"/>
      <c r="B12" s="110">
        <f ca="1">IF(TODAY()&gt;EXP,"0",IF('Kode Akun'!B12="","",'Kode Akun'!B12))</f>
        <v>135</v>
      </c>
      <c r="C12" s="114" t="str">
        <f t="shared" ca="1" si="21"/>
        <v>Cadangan Kerugian Piutang</v>
      </c>
      <c r="D12" s="115" t="str">
        <f t="shared" ca="1" si="22"/>
        <v>D</v>
      </c>
      <c r="E12" s="111">
        <f ca="1">IF(B12="","",IF(D12="D",SUMIF('Kode Akun'!B:B,B12,'Kode Akun'!G:G)+SUMIF('Jurnal Umum'!$N$7:$N$3007,B12,'Jurnal Umum'!$R$7:$R$3007)-SUMIF('Jurnal Umum'!$N$7:$N$3007,B12,'Jurnal Umum'!$S$7:$S$3007),0))</f>
        <v>0</v>
      </c>
      <c r="F12" s="111">
        <f ca="1">IF(B12="","",IF(D12="K",SUMIF('Kode Akun'!B:B,B12,'Kode Akun'!H:H)-SUMIF('Jurnal Umum'!$N$7:$N$3007,B12,'Jurnal Umum'!$R$7:$R$3007)+SUMIF('Jurnal Umum'!$N$7:$N$3007,B12,'Jurnal Umum'!$S$7:$S$3007),0))</f>
        <v>0</v>
      </c>
      <c r="G12" s="114">
        <f ca="1">IF($B12="","",SUMIF(AJP!$E:$E,$B12,AJP!G:G)+SUMIF('Jurnal Peny. Aktiva'!$C:$C,$B12,'Jurnal Peny. Aktiva'!F:F)+SUMIF(HPP!$C:$C,$B12,HPP!DD:DD))</f>
        <v>0</v>
      </c>
      <c r="H12" s="114">
        <f ca="1">IF($B12="","",SUMIF(AJP!$E:$E,$B12,AJP!H:H)+SUMIF('Jurnal Peny. Aktiva'!$C:$C,$B12,'Jurnal Peny. Aktiva'!G:G)+SUMIF(HPP!$C:$C,$B12,HPP!DE:DE))</f>
        <v>0</v>
      </c>
      <c r="I12" s="114">
        <f t="shared" ca="1" si="23"/>
        <v>0</v>
      </c>
      <c r="J12" s="114">
        <f t="shared" ca="1" si="24"/>
        <v>0</v>
      </c>
      <c r="K12" s="113" t="str">
        <f t="shared" ca="1" si="25"/>
        <v>N</v>
      </c>
      <c r="L12" s="114">
        <f t="shared" ca="1" si="26"/>
        <v>0</v>
      </c>
      <c r="M12" s="114">
        <f t="shared" ca="1" si="27"/>
        <v>0</v>
      </c>
      <c r="N12" s="114">
        <f t="shared" ca="1" si="28"/>
        <v>0</v>
      </c>
      <c r="O12" s="114">
        <f t="shared" ca="1" si="29"/>
        <v>0</v>
      </c>
      <c r="P12" s="78"/>
      <c r="Q12" s="78"/>
      <c r="R12" s="111">
        <f ca="1">IF(D12="D",SUMIFS('Jurnal Umum'!$R:$R,'Jurnal Umum'!$N:$N,$B12,'Jurnal Umum'!$Z:$Z,'Laba Rugi'!$I$5)-SUMIFS('Jurnal Umum'!$S:$S,'Jurnal Umum'!$N:$N,$B12,'Jurnal Umum'!$Z:$Z,'Laba Rugi'!$I$5),0)</f>
        <v>0</v>
      </c>
      <c r="S12" s="111">
        <f ca="1">IF(D12="K",-SUMIFS('Jurnal Umum'!$R:$R,'Jurnal Umum'!$N:$N,$B12,'Jurnal Umum'!$Z:$Z,'Laba Rugi'!$I$5)+SUMIFS('Jurnal Umum'!$S:$S,'Jurnal Umum'!$N:$N,$B12,'Jurnal Umum'!$Z:$Z,'Laba Rugi'!$I$5),0)</f>
        <v>0</v>
      </c>
    </row>
    <row r="13" spans="1:19" ht="18.75" customHeight="1" x14ac:dyDescent="0.35">
      <c r="A13" s="78"/>
      <c r="B13" s="110">
        <f ca="1">IF(TODAY()&gt;EXP,"0",IF('Kode Akun'!B13="","",'Kode Akun'!B13))</f>
        <v>138</v>
      </c>
      <c r="C13" s="114" t="str">
        <f t="shared" ca="1" si="21"/>
        <v>Piutang Karyawan</v>
      </c>
      <c r="D13" s="115" t="str">
        <f t="shared" ca="1" si="22"/>
        <v>D</v>
      </c>
      <c r="E13" s="111">
        <f ca="1">IF(B13="","",IF(D13="D",SUMIF('Kode Akun'!B:B,B13,'Kode Akun'!G:G)+SUMIF('Jurnal Umum'!$N$7:$N$3007,B13,'Jurnal Umum'!$R$7:$R$3007)-SUMIF('Jurnal Umum'!$N$7:$N$3007,B13,'Jurnal Umum'!$S$7:$S$3007),0))</f>
        <v>0</v>
      </c>
      <c r="F13" s="111">
        <f ca="1">IF(B13="","",IF(D13="K",SUMIF('Kode Akun'!B:B,B13,'Kode Akun'!H:H)-SUMIF('Jurnal Umum'!$N$7:$N$3007,B13,'Jurnal Umum'!$R$7:$R$3007)+SUMIF('Jurnal Umum'!$N$7:$N$3007,B13,'Jurnal Umum'!$S$7:$S$3007),0))</f>
        <v>0</v>
      </c>
      <c r="G13" s="114">
        <f ca="1">IF($B13="","",SUMIF(AJP!$E:$E,$B13,AJP!G:G)+SUMIF('Jurnal Peny. Aktiva'!$C:$C,$B13,'Jurnal Peny. Aktiva'!F:F)+SUMIF(HPP!$C:$C,$B13,HPP!DD:DD))</f>
        <v>0</v>
      </c>
      <c r="H13" s="114">
        <f ca="1">IF($B13="","",SUMIF(AJP!$E:$E,$B13,AJP!H:H)+SUMIF('Jurnal Peny. Aktiva'!$C:$C,$B13,'Jurnal Peny. Aktiva'!G:G)+SUMIF(HPP!$C:$C,$B13,HPP!DE:DE))</f>
        <v>0</v>
      </c>
      <c r="I13" s="114">
        <f t="shared" ca="1" si="23"/>
        <v>0</v>
      </c>
      <c r="J13" s="114">
        <f t="shared" ca="1" si="24"/>
        <v>0</v>
      </c>
      <c r="K13" s="113" t="str">
        <f t="shared" ca="1" si="25"/>
        <v>N</v>
      </c>
      <c r="L13" s="114">
        <f t="shared" ca="1" si="26"/>
        <v>0</v>
      </c>
      <c r="M13" s="114">
        <f t="shared" ca="1" si="27"/>
        <v>0</v>
      </c>
      <c r="N13" s="114">
        <f t="shared" ca="1" si="28"/>
        <v>0</v>
      </c>
      <c r="O13" s="114">
        <f t="shared" ca="1" si="29"/>
        <v>0</v>
      </c>
      <c r="P13" s="78"/>
      <c r="Q13" s="78"/>
      <c r="R13" s="111">
        <f ca="1">IF(D13="D",SUMIFS('Jurnal Umum'!$R:$R,'Jurnal Umum'!$N:$N,$B13,'Jurnal Umum'!$Z:$Z,'Laba Rugi'!$I$5)-SUMIFS('Jurnal Umum'!$S:$S,'Jurnal Umum'!$N:$N,$B13,'Jurnal Umum'!$Z:$Z,'Laba Rugi'!$I$5),0)</f>
        <v>0</v>
      </c>
      <c r="S13" s="111">
        <f ca="1">IF(D13="K",-SUMIFS('Jurnal Umum'!$R:$R,'Jurnal Umum'!$N:$N,$B13,'Jurnal Umum'!$Z:$Z,'Laba Rugi'!$I$5)+SUMIFS('Jurnal Umum'!$S:$S,'Jurnal Umum'!$N:$N,$B13,'Jurnal Umum'!$Z:$Z,'Laba Rugi'!$I$5),0)</f>
        <v>0</v>
      </c>
    </row>
    <row r="14" spans="1:19" ht="18.75" customHeight="1" x14ac:dyDescent="0.35">
      <c r="A14" s="78"/>
      <c r="B14" s="110">
        <f ca="1">IF(TODAY()&gt;EXP,"0",IF('Kode Akun'!B14="","",'Kode Akun'!B14))</f>
        <v>139</v>
      </c>
      <c r="C14" s="114" t="str">
        <f t="shared" ca="1" si="21"/>
        <v>Piutang Lain-Lain</v>
      </c>
      <c r="D14" s="115" t="str">
        <f t="shared" ca="1" si="22"/>
        <v>D</v>
      </c>
      <c r="E14" s="111">
        <f ca="1">IF(B14="","",IF(D14="D",SUMIF('Kode Akun'!B:B,B14,'Kode Akun'!G:G)+SUMIF('Jurnal Umum'!$N$7:$N$3007,B14,'Jurnal Umum'!$R$7:$R$3007)-SUMIF('Jurnal Umum'!$N$7:$N$3007,B14,'Jurnal Umum'!$S$7:$S$3007),0))</f>
        <v>0</v>
      </c>
      <c r="F14" s="111">
        <f ca="1">IF(B14="","",IF(D14="K",SUMIF('Kode Akun'!B:B,B14,'Kode Akun'!H:H)-SUMIF('Jurnal Umum'!$N$7:$N$3007,B14,'Jurnal Umum'!$R$7:$R$3007)+SUMIF('Jurnal Umum'!$N$7:$N$3007,B14,'Jurnal Umum'!$S$7:$S$3007),0))</f>
        <v>0</v>
      </c>
      <c r="G14" s="114">
        <f ca="1">IF($B14="","",SUMIF(AJP!$E:$E,$B14,AJP!G:G)+SUMIF('Jurnal Peny. Aktiva'!$C:$C,$B14,'Jurnal Peny. Aktiva'!F:F)+SUMIF(HPP!$C:$C,$B14,HPP!DD:DD))</f>
        <v>0</v>
      </c>
      <c r="H14" s="114">
        <f ca="1">IF($B14="","",SUMIF(AJP!$E:$E,$B14,AJP!H:H)+SUMIF('Jurnal Peny. Aktiva'!$C:$C,$B14,'Jurnal Peny. Aktiva'!G:G)+SUMIF(HPP!$C:$C,$B14,HPP!DE:DE))</f>
        <v>0</v>
      </c>
      <c r="I14" s="114">
        <f t="shared" ca="1" si="23"/>
        <v>0</v>
      </c>
      <c r="J14" s="114">
        <f t="shared" ca="1" si="24"/>
        <v>0</v>
      </c>
      <c r="K14" s="113" t="str">
        <f t="shared" ca="1" si="25"/>
        <v>N</v>
      </c>
      <c r="L14" s="114">
        <f t="shared" ca="1" si="26"/>
        <v>0</v>
      </c>
      <c r="M14" s="114">
        <f t="shared" ca="1" si="27"/>
        <v>0</v>
      </c>
      <c r="N14" s="114">
        <f t="shared" ca="1" si="28"/>
        <v>0</v>
      </c>
      <c r="O14" s="114">
        <f t="shared" ca="1" si="29"/>
        <v>0</v>
      </c>
      <c r="P14" s="78"/>
      <c r="Q14" s="78"/>
      <c r="R14" s="111">
        <f ca="1">IF(D14="D",SUMIFS('Jurnal Umum'!$R:$R,'Jurnal Umum'!$N:$N,$B14,'Jurnal Umum'!$Z:$Z,'Laba Rugi'!$I$5)-SUMIFS('Jurnal Umum'!$S:$S,'Jurnal Umum'!$N:$N,$B14,'Jurnal Umum'!$Z:$Z,'Laba Rugi'!$I$5),0)</f>
        <v>0</v>
      </c>
      <c r="S14" s="111">
        <f ca="1">IF(D14="K",-SUMIFS('Jurnal Umum'!$R:$R,'Jurnal Umum'!$N:$N,$B14,'Jurnal Umum'!$Z:$Z,'Laba Rugi'!$I$5)+SUMIFS('Jurnal Umum'!$S:$S,'Jurnal Umum'!$N:$N,$B14,'Jurnal Umum'!$Z:$Z,'Laba Rugi'!$I$5),0)</f>
        <v>0</v>
      </c>
    </row>
    <row r="15" spans="1:19" ht="18.75" customHeight="1" x14ac:dyDescent="0.35">
      <c r="A15" s="78"/>
      <c r="B15" s="110">
        <f ca="1">IF(TODAY()&gt;EXP,"0",IF('Kode Akun'!B15="","",'Kode Akun'!B15))</f>
        <v>141</v>
      </c>
      <c r="C15" s="114" t="str">
        <f t="shared" ca="1" si="21"/>
        <v>Persediaan Awal Barang</v>
      </c>
      <c r="D15" s="115" t="str">
        <f t="shared" ca="1" si="22"/>
        <v>D</v>
      </c>
      <c r="E15" s="111">
        <f ca="1">IF(B15="","",IF(D15="D",SUMIF('Kode Akun'!B:B,B15,'Kode Akun'!G:G)+SUMIF('Jurnal Umum'!$N$7:$N$3007,B15,'Jurnal Umum'!$R$7:$R$3007)-SUMIF('Jurnal Umum'!$N$7:$N$3007,B15,'Jurnal Umum'!$S$7:$S$3007),0))</f>
        <v>431800000</v>
      </c>
      <c r="F15" s="111">
        <f ca="1">IF(B15="","",IF(D15="K",SUMIF('Kode Akun'!B:B,B15,'Kode Akun'!H:H)-SUMIF('Jurnal Umum'!$N$7:$N$3007,B15,'Jurnal Umum'!$R$7:$R$3007)+SUMIF('Jurnal Umum'!$N$7:$N$3007,B15,'Jurnal Umum'!$S$7:$S$3007),0))</f>
        <v>0</v>
      </c>
      <c r="G15" s="114">
        <f ca="1">IF($B15="","",SUMIF(AJP!$E:$E,$B15,AJP!G:G)+SUMIF('Jurnal Peny. Aktiva'!$C:$C,$B15,'Jurnal Peny. Aktiva'!F:F)+SUMIF(HPP!$C:$C,$B15,HPP!DD:DD))</f>
        <v>0</v>
      </c>
      <c r="H15" s="114">
        <f ca="1">IF($B15="","",SUMIF(AJP!$E:$E,$B15,AJP!H:H)+SUMIF('Jurnal Peny. Aktiva'!$C:$C,$B15,'Jurnal Peny. Aktiva'!G:G)+SUMIF(HPP!$C:$C,$B15,HPP!DE:DE))</f>
        <v>431800000</v>
      </c>
      <c r="I15" s="114">
        <f t="shared" ca="1" si="23"/>
        <v>0</v>
      </c>
      <c r="J15" s="114">
        <f t="shared" ca="1" si="24"/>
        <v>0</v>
      </c>
      <c r="K15" s="113" t="str">
        <f t="shared" ca="1" si="25"/>
        <v>N</v>
      </c>
      <c r="L15" s="114">
        <f t="shared" ca="1" si="26"/>
        <v>0</v>
      </c>
      <c r="M15" s="114">
        <f t="shared" ca="1" si="27"/>
        <v>0</v>
      </c>
      <c r="N15" s="114">
        <f t="shared" ca="1" si="28"/>
        <v>0</v>
      </c>
      <c r="O15" s="114">
        <f t="shared" ca="1" si="29"/>
        <v>0</v>
      </c>
      <c r="P15" s="78"/>
      <c r="Q15" s="78"/>
      <c r="R15" s="111">
        <f ca="1">IF(D15="D",SUMIFS('Jurnal Umum'!$R:$R,'Jurnal Umum'!$N:$N,$B15,'Jurnal Umum'!$Z:$Z,'Laba Rugi'!$I$5)-SUMIFS('Jurnal Umum'!$S:$S,'Jurnal Umum'!$N:$N,$B15,'Jurnal Umum'!$Z:$Z,'Laba Rugi'!$I$5),0)</f>
        <v>0</v>
      </c>
      <c r="S15" s="111">
        <f ca="1">IF(D15="K",-SUMIFS('Jurnal Umum'!$R:$R,'Jurnal Umum'!$N:$N,$B15,'Jurnal Umum'!$Z:$Z,'Laba Rugi'!$I$5)+SUMIFS('Jurnal Umum'!$S:$S,'Jurnal Umum'!$N:$N,$B15,'Jurnal Umum'!$Z:$Z,'Laba Rugi'!$I$5),0)</f>
        <v>0</v>
      </c>
    </row>
    <row r="16" spans="1:19" ht="18.75" customHeight="1" x14ac:dyDescent="0.35">
      <c r="A16" s="78"/>
      <c r="B16" s="110">
        <f ca="1">IF(TODAY()&gt;EXP,"0",IF('Kode Akun'!B16="","",'Kode Akun'!B16))</f>
        <v>142</v>
      </c>
      <c r="C16" s="114" t="str">
        <f t="shared" ca="1" si="21"/>
        <v>Pembelian Barang</v>
      </c>
      <c r="D16" s="115" t="str">
        <f t="shared" ca="1" si="22"/>
        <v>D</v>
      </c>
      <c r="E16" s="111">
        <f ca="1">IF(B16="","",IF(D16="D",SUMIF('Kode Akun'!B:B,B16,'Kode Akun'!G:G)+SUMIF('Jurnal Umum'!$N$7:$N$3007,B16,'Jurnal Umum'!$R$7:$R$3007)-SUMIF('Jurnal Umum'!$N$7:$N$3007,B16,'Jurnal Umum'!$S$7:$S$3007),0))</f>
        <v>349400000</v>
      </c>
      <c r="F16" s="111">
        <f ca="1">IF(B16="","",IF(D16="K",SUMIF('Kode Akun'!B:B,B16,'Kode Akun'!H:H)-SUMIF('Jurnal Umum'!$N$7:$N$3007,B16,'Jurnal Umum'!$R$7:$R$3007)+SUMIF('Jurnal Umum'!$N$7:$N$3007,B16,'Jurnal Umum'!$S$7:$S$3007),0))</f>
        <v>0</v>
      </c>
      <c r="G16" s="114">
        <f ca="1">IF($B16="","",SUMIF(AJP!$E:$E,$B16,AJP!G:G)+SUMIF('Jurnal Peny. Aktiva'!$C:$C,$B16,'Jurnal Peny. Aktiva'!F:F)+SUMIF(HPP!$C:$C,$B16,HPP!DD:DD))</f>
        <v>0</v>
      </c>
      <c r="H16" s="114">
        <f ca="1">IF($B16="","",SUMIF(AJP!$E:$E,$B16,AJP!H:H)+SUMIF('Jurnal Peny. Aktiva'!$C:$C,$B16,'Jurnal Peny. Aktiva'!G:G)+SUMIF(HPP!$C:$C,$B16,HPP!DE:DE))</f>
        <v>349400000</v>
      </c>
      <c r="I16" s="114">
        <f t="shared" ca="1" si="23"/>
        <v>0</v>
      </c>
      <c r="J16" s="114">
        <f t="shared" ca="1" si="24"/>
        <v>0</v>
      </c>
      <c r="K16" s="113" t="str">
        <f t="shared" ca="1" si="25"/>
        <v>N</v>
      </c>
      <c r="L16" s="114">
        <f t="shared" ca="1" si="26"/>
        <v>0</v>
      </c>
      <c r="M16" s="114">
        <f t="shared" ca="1" si="27"/>
        <v>0</v>
      </c>
      <c r="N16" s="114">
        <f t="shared" ca="1" si="28"/>
        <v>0</v>
      </c>
      <c r="O16" s="114">
        <f t="shared" ca="1" si="29"/>
        <v>0</v>
      </c>
      <c r="P16" s="78"/>
      <c r="Q16" s="78"/>
      <c r="R16" s="111">
        <f ca="1">IF(D16="D",SUMIFS('Jurnal Umum'!$R:$R,'Jurnal Umum'!$N:$N,$B16,'Jurnal Umum'!$Z:$Z,'Laba Rugi'!$I$5)-SUMIFS('Jurnal Umum'!$S:$S,'Jurnal Umum'!$N:$N,$B16,'Jurnal Umum'!$Z:$Z,'Laba Rugi'!$I$5),0)</f>
        <v>0</v>
      </c>
      <c r="S16" s="111">
        <f ca="1">IF(D16="K",-SUMIFS('Jurnal Umum'!$R:$R,'Jurnal Umum'!$N:$N,$B16,'Jurnal Umum'!$Z:$Z,'Laba Rugi'!$I$5)+SUMIFS('Jurnal Umum'!$S:$S,'Jurnal Umum'!$N:$N,$B16,'Jurnal Umum'!$Z:$Z,'Laba Rugi'!$I$5),0)</f>
        <v>0</v>
      </c>
    </row>
    <row r="17" spans="1:19" ht="18.75" customHeight="1" x14ac:dyDescent="0.35">
      <c r="A17" s="78"/>
      <c r="B17" s="110">
        <f ca="1">IF(TODAY()&gt;EXP,"0",IF('Kode Akun'!B17="","",'Kode Akun'!B17))</f>
        <v>143</v>
      </c>
      <c r="C17" s="114" t="str">
        <f t="shared" ca="1" si="21"/>
        <v>Ongkos Angkut Barang</v>
      </c>
      <c r="D17" s="115" t="str">
        <f t="shared" ca="1" si="22"/>
        <v>D</v>
      </c>
      <c r="E17" s="111">
        <f ca="1">IF(B17="","",IF(D17="D",SUMIF('Kode Akun'!B:B,B17,'Kode Akun'!G:G)+SUMIF('Jurnal Umum'!$N$7:$N$3007,B17,'Jurnal Umum'!$R$7:$R$3007)-SUMIF('Jurnal Umum'!$N$7:$N$3007,B17,'Jurnal Umum'!$S$7:$S$3007),0))</f>
        <v>2850000</v>
      </c>
      <c r="F17" s="111">
        <f ca="1">IF(B17="","",IF(D17="K",SUMIF('Kode Akun'!B:B,B17,'Kode Akun'!H:H)-SUMIF('Jurnal Umum'!$N$7:$N$3007,B17,'Jurnal Umum'!$R$7:$R$3007)+SUMIF('Jurnal Umum'!$N$7:$N$3007,B17,'Jurnal Umum'!$S$7:$S$3007),0))</f>
        <v>0</v>
      </c>
      <c r="G17" s="114">
        <f ca="1">IF($B17="","",SUMIF(AJP!$E:$E,$B17,AJP!G:G)+SUMIF('Jurnal Peny. Aktiva'!$C:$C,$B17,'Jurnal Peny. Aktiva'!F:F)+SUMIF(HPP!$C:$C,$B17,HPP!DD:DD))</f>
        <v>0</v>
      </c>
      <c r="H17" s="114">
        <f ca="1">IF($B17="","",SUMIF(AJP!$E:$E,$B17,AJP!H:H)+SUMIF('Jurnal Peny. Aktiva'!$C:$C,$B17,'Jurnal Peny. Aktiva'!G:G)+SUMIF(HPP!$C:$C,$B17,HPP!DE:DE))</f>
        <v>2850000</v>
      </c>
      <c r="I17" s="114">
        <f t="shared" ca="1" si="23"/>
        <v>0</v>
      </c>
      <c r="J17" s="114">
        <f t="shared" ca="1" si="24"/>
        <v>0</v>
      </c>
      <c r="K17" s="113" t="str">
        <f t="shared" ca="1" si="25"/>
        <v>N</v>
      </c>
      <c r="L17" s="114">
        <f t="shared" ca="1" si="26"/>
        <v>0</v>
      </c>
      <c r="M17" s="114">
        <f t="shared" ca="1" si="27"/>
        <v>0</v>
      </c>
      <c r="N17" s="114">
        <f t="shared" ca="1" si="28"/>
        <v>0</v>
      </c>
      <c r="O17" s="114">
        <f t="shared" ca="1" si="29"/>
        <v>0</v>
      </c>
      <c r="P17" s="78"/>
      <c r="Q17" s="78"/>
      <c r="R17" s="111">
        <f ca="1">IF(D17="D",SUMIFS('Jurnal Umum'!$R:$R,'Jurnal Umum'!$N:$N,$B17,'Jurnal Umum'!$Z:$Z,'Laba Rugi'!$I$5)-SUMIFS('Jurnal Umum'!$S:$S,'Jurnal Umum'!$N:$N,$B17,'Jurnal Umum'!$Z:$Z,'Laba Rugi'!$I$5),0)</f>
        <v>0</v>
      </c>
      <c r="S17" s="111">
        <f ca="1">IF(D17="K",-SUMIFS('Jurnal Umum'!$R:$R,'Jurnal Umum'!$N:$N,$B17,'Jurnal Umum'!$Z:$Z,'Laba Rugi'!$I$5)+SUMIFS('Jurnal Umum'!$S:$S,'Jurnal Umum'!$N:$N,$B17,'Jurnal Umum'!$Z:$Z,'Laba Rugi'!$I$5),0)</f>
        <v>0</v>
      </c>
    </row>
    <row r="18" spans="1:19" ht="18.75" customHeight="1" x14ac:dyDescent="0.35">
      <c r="A18" s="78"/>
      <c r="B18" s="110">
        <f ca="1">IF(TODAY()&gt;EXP,"0",IF('Kode Akun'!B18="","",'Kode Akun'!B18))</f>
        <v>144</v>
      </c>
      <c r="C18" s="114" t="str">
        <f t="shared" ca="1" si="21"/>
        <v>Retur Pembelian</v>
      </c>
      <c r="D18" s="115" t="str">
        <f t="shared" ca="1" si="22"/>
        <v>K</v>
      </c>
      <c r="E18" s="111">
        <f ca="1">IF(B18="","",IF(D18="D",SUMIF('Kode Akun'!B:B,B18,'Kode Akun'!G:G)+SUMIF('Jurnal Umum'!$N$7:$N$3007,B18,'Jurnal Umum'!$R$7:$R$3007)-SUMIF('Jurnal Umum'!$N$7:$N$3007,B18,'Jurnal Umum'!$S$7:$S$3007),0))</f>
        <v>0</v>
      </c>
      <c r="F18" s="111">
        <f ca="1">IF(B18="","",IF(D18="K",SUMIF('Kode Akun'!B:B,B18,'Kode Akun'!H:H)-SUMIF('Jurnal Umum'!$N$7:$N$3007,B18,'Jurnal Umum'!$R$7:$R$3007)+SUMIF('Jurnal Umum'!$N$7:$N$3007,B18,'Jurnal Umum'!$S$7:$S$3007),0))</f>
        <v>6550000</v>
      </c>
      <c r="G18" s="114">
        <f ca="1">IF($B18="","",SUMIF(AJP!$E:$E,$B18,AJP!G:G)+SUMIF('Jurnal Peny. Aktiva'!$C:$C,$B18,'Jurnal Peny. Aktiva'!F:F)+SUMIF(HPP!$C:$C,$B18,HPP!DD:DD))</f>
        <v>6550000</v>
      </c>
      <c r="H18" s="114">
        <f ca="1">IF($B18="","",SUMIF(AJP!$E:$E,$B18,AJP!H:H)+SUMIF('Jurnal Peny. Aktiva'!$C:$C,$B18,'Jurnal Peny. Aktiva'!G:G)+SUMIF(HPP!$C:$C,$B18,HPP!DE:DE))</f>
        <v>0</v>
      </c>
      <c r="I18" s="114">
        <f t="shared" ca="1" si="23"/>
        <v>0</v>
      </c>
      <c r="J18" s="114">
        <f t="shared" ca="1" si="24"/>
        <v>0</v>
      </c>
      <c r="K18" s="113" t="str">
        <f t="shared" ca="1" si="25"/>
        <v>N</v>
      </c>
      <c r="L18" s="114">
        <f t="shared" ca="1" si="26"/>
        <v>0</v>
      </c>
      <c r="M18" s="114">
        <f t="shared" ca="1" si="27"/>
        <v>0</v>
      </c>
      <c r="N18" s="114">
        <f t="shared" ca="1" si="28"/>
        <v>0</v>
      </c>
      <c r="O18" s="114">
        <f t="shared" ca="1" si="29"/>
        <v>0</v>
      </c>
      <c r="P18" s="78"/>
      <c r="Q18" s="78"/>
      <c r="R18" s="111">
        <f ca="1">IF(D18="D",SUMIFS('Jurnal Umum'!$R:$R,'Jurnal Umum'!$N:$N,$B18,'Jurnal Umum'!$Z:$Z,'Laba Rugi'!$I$5)-SUMIFS('Jurnal Umum'!$S:$S,'Jurnal Umum'!$N:$N,$B18,'Jurnal Umum'!$Z:$Z,'Laba Rugi'!$I$5),0)</f>
        <v>0</v>
      </c>
      <c r="S18" s="111">
        <f ca="1">IF(D18="K",-SUMIFS('Jurnal Umum'!$R:$R,'Jurnal Umum'!$N:$N,$B18,'Jurnal Umum'!$Z:$Z,'Laba Rugi'!$I$5)+SUMIFS('Jurnal Umum'!$S:$S,'Jurnal Umum'!$N:$N,$B18,'Jurnal Umum'!$Z:$Z,'Laba Rugi'!$I$5),0)</f>
        <v>0</v>
      </c>
    </row>
    <row r="19" spans="1:19" ht="18.75" customHeight="1" x14ac:dyDescent="0.35">
      <c r="A19" s="78"/>
      <c r="B19" s="110">
        <f ca="1">IF(TODAY()&gt;EXP,"0",IF('Kode Akun'!B19="","",'Kode Akun'!B19))</f>
        <v>145</v>
      </c>
      <c r="C19" s="114" t="str">
        <f t="shared" ca="1" si="21"/>
        <v>Potongan Pembelian</v>
      </c>
      <c r="D19" s="115" t="str">
        <f t="shared" ca="1" si="22"/>
        <v>K</v>
      </c>
      <c r="E19" s="111">
        <f ca="1">IF(B19="","",IF(D19="D",SUMIF('Kode Akun'!B:B,B19,'Kode Akun'!G:G)+SUMIF('Jurnal Umum'!$N$7:$N$3007,B19,'Jurnal Umum'!$R$7:$R$3007)-SUMIF('Jurnal Umum'!$N$7:$N$3007,B19,'Jurnal Umum'!$S$7:$S$3007),0))</f>
        <v>0</v>
      </c>
      <c r="F19" s="111">
        <f ca="1">IF(B19="","",IF(D19="K",SUMIF('Kode Akun'!B:B,B19,'Kode Akun'!H:H)-SUMIF('Jurnal Umum'!$N$7:$N$3007,B19,'Jurnal Umum'!$R$7:$R$3007)+SUMIF('Jurnal Umum'!$N$7:$N$3007,B19,'Jurnal Umum'!$S$7:$S$3007),0))</f>
        <v>3320000</v>
      </c>
      <c r="G19" s="114">
        <f ca="1">IF($B19="","",SUMIF(AJP!$E:$E,$B19,AJP!G:G)+SUMIF('Jurnal Peny. Aktiva'!$C:$C,$B19,'Jurnal Peny. Aktiva'!F:F)+SUMIF(HPP!$C:$C,$B19,HPP!DD:DD))</f>
        <v>3320000</v>
      </c>
      <c r="H19" s="114">
        <f ca="1">IF($B19="","",SUMIF(AJP!$E:$E,$B19,AJP!H:H)+SUMIF('Jurnal Peny. Aktiva'!$C:$C,$B19,'Jurnal Peny. Aktiva'!G:G)+SUMIF(HPP!$C:$C,$B19,HPP!DE:DE))</f>
        <v>0</v>
      </c>
      <c r="I19" s="114">
        <f t="shared" ca="1" si="23"/>
        <v>0</v>
      </c>
      <c r="J19" s="114">
        <f t="shared" ca="1" si="24"/>
        <v>0</v>
      </c>
      <c r="K19" s="113" t="str">
        <f t="shared" ca="1" si="25"/>
        <v>N</v>
      </c>
      <c r="L19" s="114">
        <f t="shared" ca="1" si="26"/>
        <v>0</v>
      </c>
      <c r="M19" s="114">
        <f t="shared" ca="1" si="27"/>
        <v>0</v>
      </c>
      <c r="N19" s="114">
        <f t="shared" ca="1" si="28"/>
        <v>0</v>
      </c>
      <c r="O19" s="114">
        <f t="shared" ca="1" si="29"/>
        <v>0</v>
      </c>
      <c r="P19" s="78"/>
      <c r="Q19" s="78"/>
      <c r="R19" s="111">
        <f ca="1">IF(D19="D",SUMIFS('Jurnal Umum'!$R:$R,'Jurnal Umum'!$N:$N,$B19,'Jurnal Umum'!$Z:$Z,'Laba Rugi'!$I$5)-SUMIFS('Jurnal Umum'!$S:$S,'Jurnal Umum'!$N:$N,$B19,'Jurnal Umum'!$Z:$Z,'Laba Rugi'!$I$5),0)</f>
        <v>0</v>
      </c>
      <c r="S19" s="111">
        <f ca="1">IF(D19="K",-SUMIFS('Jurnal Umum'!$R:$R,'Jurnal Umum'!$N:$N,$B19,'Jurnal Umum'!$Z:$Z,'Laba Rugi'!$I$5)+SUMIFS('Jurnal Umum'!$S:$S,'Jurnal Umum'!$N:$N,$B19,'Jurnal Umum'!$Z:$Z,'Laba Rugi'!$I$5),0)</f>
        <v>0</v>
      </c>
    </row>
    <row r="20" spans="1:19" ht="18.75" customHeight="1" x14ac:dyDescent="0.35">
      <c r="A20" s="78"/>
      <c r="B20" s="110">
        <f ca="1">IF(TODAY()&gt;EXP,"0",IF('Kode Akun'!B20="","",'Kode Akun'!B20))</f>
        <v>148</v>
      </c>
      <c r="C20" s="114" t="str">
        <f t="shared" ca="1" si="21"/>
        <v>Persediaan Akhir Barang</v>
      </c>
      <c r="D20" s="115" t="str">
        <f t="shared" ca="1" si="22"/>
        <v>D</v>
      </c>
      <c r="E20" s="111">
        <f ca="1">IF(B20="","",IF(D20="D",SUMIF('Kode Akun'!B:B,B20,'Kode Akun'!G:G)+SUMIF('Jurnal Umum'!$N$7:$N$3007,B20,'Jurnal Umum'!$R$7:$R$3007)-SUMIF('Jurnal Umum'!$N$7:$N$3007,B20,'Jurnal Umum'!$S$7:$S$3007),0))</f>
        <v>0</v>
      </c>
      <c r="F20" s="111">
        <f ca="1">IF(B20="","",IF(D20="K",SUMIF('Kode Akun'!B:B,B20,'Kode Akun'!H:H)-SUMIF('Jurnal Umum'!$N$7:$N$3007,B20,'Jurnal Umum'!$R$7:$R$3007)+SUMIF('Jurnal Umum'!$N$7:$N$3007,B20,'Jurnal Umum'!$S$7:$S$3007),0))</f>
        <v>0</v>
      </c>
      <c r="G20" s="114">
        <f ca="1">IF($B20="","",SUMIF(AJP!$E:$E,$B20,AJP!G:G)+SUMIF('Jurnal Peny. Aktiva'!$C:$C,$B20,'Jurnal Peny. Aktiva'!F:F)+SUMIF(HPP!$C:$C,$B20,HPP!DD:DD))</f>
        <v>313475000</v>
      </c>
      <c r="H20" s="114">
        <f ca="1">IF($B20="","",SUMIF(AJP!$E:$E,$B20,AJP!H:H)+SUMIF('Jurnal Peny. Aktiva'!$C:$C,$B20,'Jurnal Peny. Aktiva'!G:G)+SUMIF(HPP!$C:$C,$B20,HPP!DE:DE))</f>
        <v>0</v>
      </c>
      <c r="I20" s="114">
        <f t="shared" ca="1" si="23"/>
        <v>313475000</v>
      </c>
      <c r="J20" s="114">
        <f t="shared" ca="1" si="24"/>
        <v>0</v>
      </c>
      <c r="K20" s="113" t="str">
        <f t="shared" ca="1" si="25"/>
        <v>N</v>
      </c>
      <c r="L20" s="114">
        <f t="shared" ca="1" si="26"/>
        <v>0</v>
      </c>
      <c r="M20" s="114">
        <f t="shared" ca="1" si="27"/>
        <v>0</v>
      </c>
      <c r="N20" s="114">
        <f t="shared" ca="1" si="28"/>
        <v>313475000</v>
      </c>
      <c r="O20" s="114">
        <f t="shared" ca="1" si="29"/>
        <v>0</v>
      </c>
      <c r="P20" s="78"/>
      <c r="Q20" s="78"/>
      <c r="R20" s="111">
        <f ca="1">IF(D20="D",SUMIFS('Jurnal Umum'!$R:$R,'Jurnal Umum'!$N:$N,$B20,'Jurnal Umum'!$Z:$Z,'Laba Rugi'!$I$5)-SUMIFS('Jurnal Umum'!$S:$S,'Jurnal Umum'!$N:$N,$B20,'Jurnal Umum'!$Z:$Z,'Laba Rugi'!$I$5),0)</f>
        <v>0</v>
      </c>
      <c r="S20" s="111">
        <f ca="1">IF(D20="K",-SUMIFS('Jurnal Umum'!$R:$R,'Jurnal Umum'!$N:$N,$B20,'Jurnal Umum'!$Z:$Z,'Laba Rugi'!$I$5)+SUMIFS('Jurnal Umum'!$S:$S,'Jurnal Umum'!$N:$N,$B20,'Jurnal Umum'!$Z:$Z,'Laba Rugi'!$I$5),0)</f>
        <v>0</v>
      </c>
    </row>
    <row r="21" spans="1:19" ht="18.75" customHeight="1" x14ac:dyDescent="0.35">
      <c r="A21" s="78"/>
      <c r="B21" s="110">
        <f ca="1">IF(TODAY()&gt;EXP,"0",IF('Kode Akun'!B21="","",'Kode Akun'!B21))</f>
        <v>165</v>
      </c>
      <c r="C21" s="114" t="str">
        <f t="shared" ca="1" si="21"/>
        <v>Sewa Dibayar Dimuka</v>
      </c>
      <c r="D21" s="115" t="str">
        <f t="shared" ca="1" si="22"/>
        <v>D</v>
      </c>
      <c r="E21" s="111">
        <f ca="1">IF(B21="","",IF(D21="D",SUMIF('Kode Akun'!B:B,B21,'Kode Akun'!G:G)+SUMIF('Jurnal Umum'!$N$7:$N$3007,B21,'Jurnal Umum'!$R$7:$R$3007)-SUMIF('Jurnal Umum'!$N$7:$N$3007,B21,'Jurnal Umum'!$S$7:$S$3007),0))</f>
        <v>0</v>
      </c>
      <c r="F21" s="111">
        <f ca="1">IF(B21="","",IF(D21="K",SUMIF('Kode Akun'!B:B,B21,'Kode Akun'!H:H)-SUMIF('Jurnal Umum'!$N$7:$N$3007,B21,'Jurnal Umum'!$R$7:$R$3007)+SUMIF('Jurnal Umum'!$N$7:$N$3007,B21,'Jurnal Umum'!$S$7:$S$3007),0))</f>
        <v>0</v>
      </c>
      <c r="G21" s="114">
        <f ca="1">IF($B21="","",SUMIF(AJP!$E:$E,$B21,AJP!G:G)+SUMIF('Jurnal Peny. Aktiva'!$C:$C,$B21,'Jurnal Peny. Aktiva'!F:F)+SUMIF(HPP!$C:$C,$B21,HPP!DD:DD))</f>
        <v>0</v>
      </c>
      <c r="H21" s="114">
        <f ca="1">IF($B21="","",SUMIF(AJP!$E:$E,$B21,AJP!H:H)+SUMIF('Jurnal Peny. Aktiva'!$C:$C,$B21,'Jurnal Peny. Aktiva'!G:G)+SUMIF(HPP!$C:$C,$B21,HPP!DE:DE))</f>
        <v>0</v>
      </c>
      <c r="I21" s="114">
        <f t="shared" ca="1" si="23"/>
        <v>0</v>
      </c>
      <c r="J21" s="114">
        <f t="shared" ca="1" si="24"/>
        <v>0</v>
      </c>
      <c r="K21" s="113" t="str">
        <f t="shared" ca="1" si="25"/>
        <v>N</v>
      </c>
      <c r="L21" s="114">
        <f t="shared" ca="1" si="26"/>
        <v>0</v>
      </c>
      <c r="M21" s="114">
        <f t="shared" ca="1" si="27"/>
        <v>0</v>
      </c>
      <c r="N21" s="114">
        <f t="shared" ca="1" si="28"/>
        <v>0</v>
      </c>
      <c r="O21" s="114">
        <f t="shared" ca="1" si="29"/>
        <v>0</v>
      </c>
      <c r="P21" s="78"/>
      <c r="Q21" s="78"/>
      <c r="R21" s="111">
        <f ca="1">IF(D21="D",SUMIFS('Jurnal Umum'!$R:$R,'Jurnal Umum'!$N:$N,$B21,'Jurnal Umum'!$Z:$Z,'Laba Rugi'!$I$5)-SUMIFS('Jurnal Umum'!$S:$S,'Jurnal Umum'!$N:$N,$B21,'Jurnal Umum'!$Z:$Z,'Laba Rugi'!$I$5),0)</f>
        <v>0</v>
      </c>
      <c r="S21" s="111">
        <f ca="1">IF(D21="K",-SUMIFS('Jurnal Umum'!$R:$R,'Jurnal Umum'!$N:$N,$B21,'Jurnal Umum'!$Z:$Z,'Laba Rugi'!$I$5)+SUMIFS('Jurnal Umum'!$S:$S,'Jurnal Umum'!$N:$N,$B21,'Jurnal Umum'!$Z:$Z,'Laba Rugi'!$I$5),0)</f>
        <v>0</v>
      </c>
    </row>
    <row r="22" spans="1:19" ht="18.75" customHeight="1" x14ac:dyDescent="0.35">
      <c r="A22" s="78"/>
      <c r="B22" s="110">
        <f ca="1">IF(TODAY()&gt;EXP,"0",IF('Kode Akun'!B22="","",'Kode Akun'!B22))</f>
        <v>166</v>
      </c>
      <c r="C22" s="114" t="str">
        <f t="shared" ca="1" si="21"/>
        <v>Asuransi Dibayar Dimuka</v>
      </c>
      <c r="D22" s="115" t="str">
        <f t="shared" ca="1" si="22"/>
        <v>D</v>
      </c>
      <c r="E22" s="111">
        <f ca="1">IF(B22="","",IF(D22="D",SUMIF('Kode Akun'!B:B,B22,'Kode Akun'!G:G)+SUMIF('Jurnal Umum'!$N$7:$N$3007,B22,'Jurnal Umum'!$R$7:$R$3007)-SUMIF('Jurnal Umum'!$N$7:$N$3007,B22,'Jurnal Umum'!$S$7:$S$3007),0))</f>
        <v>0</v>
      </c>
      <c r="F22" s="111">
        <f ca="1">IF(B22="","",IF(D22="K",SUMIF('Kode Akun'!B:B,B22,'Kode Akun'!H:H)-SUMIF('Jurnal Umum'!$N$7:$N$3007,B22,'Jurnal Umum'!$R$7:$R$3007)+SUMIF('Jurnal Umum'!$N$7:$N$3007,B22,'Jurnal Umum'!$S$7:$S$3007),0))</f>
        <v>0</v>
      </c>
      <c r="G22" s="114">
        <f ca="1">IF($B22="","",SUMIF(AJP!$E:$E,$B22,AJP!G:G)+SUMIF('Jurnal Peny. Aktiva'!$C:$C,$B22,'Jurnal Peny. Aktiva'!F:F)+SUMIF(HPP!$C:$C,$B22,HPP!DD:DD))</f>
        <v>0</v>
      </c>
      <c r="H22" s="114">
        <f ca="1">IF($B22="","",SUMIF(AJP!$E:$E,$B22,AJP!H:H)+SUMIF('Jurnal Peny. Aktiva'!$C:$C,$B22,'Jurnal Peny. Aktiva'!G:G)+SUMIF(HPP!$C:$C,$B22,HPP!DE:DE))</f>
        <v>0</v>
      </c>
      <c r="I22" s="114">
        <f t="shared" ca="1" si="23"/>
        <v>0</v>
      </c>
      <c r="J22" s="114">
        <f t="shared" ca="1" si="24"/>
        <v>0</v>
      </c>
      <c r="K22" s="113" t="str">
        <f t="shared" ca="1" si="25"/>
        <v>N</v>
      </c>
      <c r="L22" s="114">
        <f t="shared" ca="1" si="26"/>
        <v>0</v>
      </c>
      <c r="M22" s="114">
        <f t="shared" ca="1" si="27"/>
        <v>0</v>
      </c>
      <c r="N22" s="114">
        <f t="shared" ca="1" si="28"/>
        <v>0</v>
      </c>
      <c r="O22" s="114">
        <f t="shared" ca="1" si="29"/>
        <v>0</v>
      </c>
      <c r="P22" s="78"/>
      <c r="Q22" s="78"/>
      <c r="R22" s="111">
        <f ca="1">IF(D22="D",SUMIFS('Jurnal Umum'!$R:$R,'Jurnal Umum'!$N:$N,$B22,'Jurnal Umum'!$Z:$Z,'Laba Rugi'!$I$5)-SUMIFS('Jurnal Umum'!$S:$S,'Jurnal Umum'!$N:$N,$B22,'Jurnal Umum'!$Z:$Z,'Laba Rugi'!$I$5),0)</f>
        <v>0</v>
      </c>
      <c r="S22" s="111">
        <f ca="1">IF(D22="K",-SUMIFS('Jurnal Umum'!$R:$R,'Jurnal Umum'!$N:$N,$B22,'Jurnal Umum'!$Z:$Z,'Laba Rugi'!$I$5)+SUMIFS('Jurnal Umum'!$S:$S,'Jurnal Umum'!$N:$N,$B22,'Jurnal Umum'!$Z:$Z,'Laba Rugi'!$I$5),0)</f>
        <v>0</v>
      </c>
    </row>
    <row r="23" spans="1:19" ht="18.75" customHeight="1" x14ac:dyDescent="0.35">
      <c r="A23" s="78"/>
      <c r="B23" s="110">
        <f ca="1">IF(TODAY()&gt;EXP,"0",IF('Kode Akun'!B23="","",'Kode Akun'!B23))</f>
        <v>167</v>
      </c>
      <c r="C23" s="114" t="str">
        <f t="shared" ca="1" si="21"/>
        <v>Bunga Bank Dibayar Dimuka</v>
      </c>
      <c r="D23" s="115" t="str">
        <f t="shared" ca="1" si="22"/>
        <v>D</v>
      </c>
      <c r="E23" s="111">
        <f ca="1">IF(B23="","",IF(D23="D",SUMIF('Kode Akun'!B:B,B23,'Kode Akun'!G:G)+SUMIF('Jurnal Umum'!$N$7:$N$3007,B23,'Jurnal Umum'!$R$7:$R$3007)-SUMIF('Jurnal Umum'!$N$7:$N$3007,B23,'Jurnal Umum'!$S$7:$S$3007),0))</f>
        <v>0</v>
      </c>
      <c r="F23" s="111">
        <f ca="1">IF(B23="","",IF(D23="K",SUMIF('Kode Akun'!B:B,B23,'Kode Akun'!H:H)-SUMIF('Jurnal Umum'!$N$7:$N$3007,B23,'Jurnal Umum'!$R$7:$R$3007)+SUMIF('Jurnal Umum'!$N$7:$N$3007,B23,'Jurnal Umum'!$S$7:$S$3007),0))</f>
        <v>0</v>
      </c>
      <c r="G23" s="114">
        <f ca="1">IF($B23="","",SUMIF(AJP!$E:$E,$B23,AJP!G:G)+SUMIF('Jurnal Peny. Aktiva'!$C:$C,$B23,'Jurnal Peny. Aktiva'!F:F)+SUMIF(HPP!$C:$C,$B23,HPP!DD:DD))</f>
        <v>46400000</v>
      </c>
      <c r="H23" s="114">
        <f ca="1">IF($B23="","",SUMIF(AJP!$E:$E,$B23,AJP!H:H)+SUMIF('Jurnal Peny. Aktiva'!$C:$C,$B23,'Jurnal Peny. Aktiva'!G:G)+SUMIF(HPP!$C:$C,$B23,HPP!DE:DE))</f>
        <v>0</v>
      </c>
      <c r="I23" s="114">
        <f t="shared" ca="1" si="23"/>
        <v>46400000</v>
      </c>
      <c r="J23" s="114">
        <f t="shared" ca="1" si="24"/>
        <v>0</v>
      </c>
      <c r="K23" s="113" t="str">
        <f t="shared" ca="1" si="25"/>
        <v>N</v>
      </c>
      <c r="L23" s="114">
        <f t="shared" ca="1" si="26"/>
        <v>0</v>
      </c>
      <c r="M23" s="114">
        <f t="shared" ca="1" si="27"/>
        <v>0</v>
      </c>
      <c r="N23" s="114">
        <f t="shared" ca="1" si="28"/>
        <v>46400000</v>
      </c>
      <c r="O23" s="114">
        <f t="shared" ca="1" si="29"/>
        <v>0</v>
      </c>
      <c r="P23" s="78"/>
      <c r="Q23" s="78"/>
      <c r="R23" s="111">
        <f ca="1">IF(D23="D",SUMIFS('Jurnal Umum'!$R:$R,'Jurnal Umum'!$N:$N,$B23,'Jurnal Umum'!$Z:$Z,'Laba Rugi'!$I$5)-SUMIFS('Jurnal Umum'!$S:$S,'Jurnal Umum'!$N:$N,$B23,'Jurnal Umum'!$Z:$Z,'Laba Rugi'!$I$5),0)</f>
        <v>0</v>
      </c>
      <c r="S23" s="111">
        <f ca="1">IF(D23="K",-SUMIFS('Jurnal Umum'!$R:$R,'Jurnal Umum'!$N:$N,$B23,'Jurnal Umum'!$Z:$Z,'Laba Rugi'!$I$5)+SUMIFS('Jurnal Umum'!$S:$S,'Jurnal Umum'!$N:$N,$B23,'Jurnal Umum'!$Z:$Z,'Laba Rugi'!$I$5),0)</f>
        <v>0</v>
      </c>
    </row>
    <row r="24" spans="1:19" ht="18.75" customHeight="1" x14ac:dyDescent="0.35">
      <c r="A24" s="78"/>
      <c r="B24" s="110">
        <f ca="1">IF(TODAY()&gt;EXP,"0",IF('Kode Akun'!B24="","",'Kode Akun'!B24))</f>
        <v>169</v>
      </c>
      <c r="C24" s="114" t="str">
        <f t="shared" ca="1" si="21"/>
        <v>Investasi Saham / Obligasi</v>
      </c>
      <c r="D24" s="115" t="str">
        <f t="shared" ca="1" si="22"/>
        <v>D</v>
      </c>
      <c r="E24" s="111">
        <f ca="1">IF(B24="","",IF(D24="D",SUMIF('Kode Akun'!B:B,B24,'Kode Akun'!G:G)+SUMIF('Jurnal Umum'!$N$7:$N$3007,B24,'Jurnal Umum'!$R$7:$R$3007)-SUMIF('Jurnal Umum'!$N$7:$N$3007,B24,'Jurnal Umum'!$S$7:$S$3007),0))</f>
        <v>0</v>
      </c>
      <c r="F24" s="111">
        <f ca="1">IF(B24="","",IF(D24="K",SUMIF('Kode Akun'!B:B,B24,'Kode Akun'!H:H)-SUMIF('Jurnal Umum'!$N$7:$N$3007,B24,'Jurnal Umum'!$R$7:$R$3007)+SUMIF('Jurnal Umum'!$N$7:$N$3007,B24,'Jurnal Umum'!$S$7:$S$3007),0))</f>
        <v>0</v>
      </c>
      <c r="G24" s="114">
        <f ca="1">IF($B24="","",SUMIF(AJP!$E:$E,$B24,AJP!G:G)+SUMIF('Jurnal Peny. Aktiva'!$C:$C,$B24,'Jurnal Peny. Aktiva'!F:F)+SUMIF(HPP!$C:$C,$B24,HPP!DD:DD))</f>
        <v>0</v>
      </c>
      <c r="H24" s="114">
        <f ca="1">IF($B24="","",SUMIF(AJP!$E:$E,$B24,AJP!H:H)+SUMIF('Jurnal Peny. Aktiva'!$C:$C,$B24,'Jurnal Peny. Aktiva'!G:G)+SUMIF(HPP!$C:$C,$B24,HPP!DE:DE))</f>
        <v>0</v>
      </c>
      <c r="I24" s="114">
        <f t="shared" ca="1" si="23"/>
        <v>0</v>
      </c>
      <c r="J24" s="114">
        <f t="shared" ca="1" si="24"/>
        <v>0</v>
      </c>
      <c r="K24" s="113" t="str">
        <f t="shared" ca="1" si="25"/>
        <v>N</v>
      </c>
      <c r="L24" s="114">
        <f t="shared" ca="1" si="26"/>
        <v>0</v>
      </c>
      <c r="M24" s="114">
        <f t="shared" ca="1" si="27"/>
        <v>0</v>
      </c>
      <c r="N24" s="114">
        <f t="shared" ca="1" si="28"/>
        <v>0</v>
      </c>
      <c r="O24" s="114">
        <f t="shared" ca="1" si="29"/>
        <v>0</v>
      </c>
      <c r="P24" s="78"/>
      <c r="Q24" s="78"/>
      <c r="R24" s="111">
        <f ca="1">IF(D24="D",SUMIFS('Jurnal Umum'!$R:$R,'Jurnal Umum'!$N:$N,$B24,'Jurnal Umum'!$Z:$Z,'Laba Rugi'!$I$5)-SUMIFS('Jurnal Umum'!$S:$S,'Jurnal Umum'!$N:$N,$B24,'Jurnal Umum'!$Z:$Z,'Laba Rugi'!$I$5),0)</f>
        <v>0</v>
      </c>
      <c r="S24" s="111">
        <f ca="1">IF(D24="K",-SUMIFS('Jurnal Umum'!$R:$R,'Jurnal Umum'!$N:$N,$B24,'Jurnal Umum'!$Z:$Z,'Laba Rugi'!$I$5)+SUMIFS('Jurnal Umum'!$S:$S,'Jurnal Umum'!$N:$N,$B24,'Jurnal Umum'!$Z:$Z,'Laba Rugi'!$I$5),0)</f>
        <v>0</v>
      </c>
    </row>
    <row r="25" spans="1:19" ht="18.75" customHeight="1" x14ac:dyDescent="0.35">
      <c r="A25" s="78"/>
      <c r="B25" s="110" t="str">
        <f ca="1">IF(TODAY()&gt;EXP,"0",IF('Kode Akun'!B25="","",'Kode Akun'!B25))</f>
        <v/>
      </c>
      <c r="C25" s="114" t="str">
        <f t="shared" ca="1" si="21"/>
        <v/>
      </c>
      <c r="D25" s="115" t="str">
        <f t="shared" ca="1" si="22"/>
        <v/>
      </c>
      <c r="E25" s="111" t="str">
        <f ca="1">IF(B25="","",IF(D25="D",SUMIF('Kode Akun'!B:B,B25,'Kode Akun'!G:G)+SUMIF('Jurnal Umum'!$N$7:$N$3007,B25,'Jurnal Umum'!$R$7:$R$3007)-SUMIF('Jurnal Umum'!$N$7:$N$3007,B25,'Jurnal Umum'!$S$7:$S$3007),0))</f>
        <v/>
      </c>
      <c r="F25" s="111" t="str">
        <f ca="1">IF(B25="","",IF(D25="K",SUMIF('Kode Akun'!B:B,B25,'Kode Akun'!H:H)-SUMIF('Jurnal Umum'!$N$7:$N$3007,B25,'Jurnal Umum'!$R$7:$R$3007)+SUMIF('Jurnal Umum'!$N$7:$N$3007,B25,'Jurnal Umum'!$S$7:$S$3007),0))</f>
        <v/>
      </c>
      <c r="G25" s="114" t="str">
        <f ca="1">IF($B25="","",SUMIF(AJP!$E:$E,$B25,AJP!G:G)+SUMIF('Jurnal Peny. Aktiva'!$C:$C,$B25,'Jurnal Peny. Aktiva'!F:F)+SUMIF(HPP!$C:$C,$B25,HPP!DD:DD))</f>
        <v/>
      </c>
      <c r="H25" s="114" t="str">
        <f ca="1">IF($B25="","",SUMIF(AJP!$E:$E,$B25,AJP!H:H)+SUMIF('Jurnal Peny. Aktiva'!$C:$C,$B25,'Jurnal Peny. Aktiva'!G:G)+SUMIF(HPP!$C:$C,$B25,HPP!DE:DE))</f>
        <v/>
      </c>
      <c r="I25" s="114" t="str">
        <f t="shared" ca="1" si="23"/>
        <v/>
      </c>
      <c r="J25" s="114" t="str">
        <f t="shared" ca="1" si="24"/>
        <v/>
      </c>
      <c r="K25" s="113" t="str">
        <f t="shared" ca="1" si="25"/>
        <v/>
      </c>
      <c r="L25" s="114" t="str">
        <f t="shared" ca="1" si="26"/>
        <v/>
      </c>
      <c r="M25" s="114" t="str">
        <f t="shared" ca="1" si="27"/>
        <v/>
      </c>
      <c r="N25" s="114" t="str">
        <f t="shared" ca="1" si="28"/>
        <v/>
      </c>
      <c r="O25" s="114" t="str">
        <f t="shared" ca="1" si="29"/>
        <v/>
      </c>
      <c r="P25" s="78"/>
      <c r="Q25" s="78"/>
      <c r="R25" s="111">
        <f ca="1">IF(D25="D",SUMIFS('Jurnal Umum'!$R:$R,'Jurnal Umum'!$N:$N,$B25,'Jurnal Umum'!$Z:$Z,'Laba Rugi'!$I$5)-SUMIFS('Jurnal Umum'!$S:$S,'Jurnal Umum'!$N:$N,$B25,'Jurnal Umum'!$Z:$Z,'Laba Rugi'!$I$5),0)</f>
        <v>0</v>
      </c>
      <c r="S25" s="111">
        <f ca="1">IF(D25="K",-SUMIFS('Jurnal Umum'!$R:$R,'Jurnal Umum'!$N:$N,$B25,'Jurnal Umum'!$Z:$Z,'Laba Rugi'!$I$5)+SUMIFS('Jurnal Umum'!$S:$S,'Jurnal Umum'!$N:$N,$B25,'Jurnal Umum'!$Z:$Z,'Laba Rugi'!$I$5),0)</f>
        <v>0</v>
      </c>
    </row>
    <row r="26" spans="1:19" ht="18.75" customHeight="1" x14ac:dyDescent="0.35">
      <c r="A26" s="78"/>
      <c r="B26" s="110">
        <f ca="1">IF(TODAY()&gt;EXP,"0",IF('Kode Akun'!B26="","",'Kode Akun'!B26))</f>
        <v>170</v>
      </c>
      <c r="C26" s="114" t="str">
        <f t="shared" ca="1" si="21"/>
        <v>AKTIVA TETAP</v>
      </c>
      <c r="D26" s="115" t="str">
        <f t="shared" ca="1" si="22"/>
        <v>D</v>
      </c>
      <c r="E26" s="111">
        <f ca="1">IF(B26="","",IF(D26="D",SUMIF('Kode Akun'!B:B,B26,'Kode Akun'!G:G)+SUMIF('Jurnal Umum'!$N$7:$N$3007,B26,'Jurnal Umum'!$R$7:$R$3007)-SUMIF('Jurnal Umum'!$N$7:$N$3007,B26,'Jurnal Umum'!$S$7:$S$3007),0))</f>
        <v>0</v>
      </c>
      <c r="F26" s="111">
        <f ca="1">IF(B26="","",IF(D26="K",SUMIF('Kode Akun'!B:B,B26,'Kode Akun'!H:H)-SUMIF('Jurnal Umum'!$N$7:$N$3007,B26,'Jurnal Umum'!$R$7:$R$3007)+SUMIF('Jurnal Umum'!$N$7:$N$3007,B26,'Jurnal Umum'!$S$7:$S$3007),0))</f>
        <v>0</v>
      </c>
      <c r="G26" s="114">
        <f ca="1">IF($B26="","",SUMIF(AJP!$E:$E,$B26,AJP!G:G)+SUMIF('Jurnal Peny. Aktiva'!$C:$C,$B26,'Jurnal Peny. Aktiva'!F:F)+SUMIF(HPP!$C:$C,$B26,HPP!DD:DD))</f>
        <v>0</v>
      </c>
      <c r="H26" s="114">
        <f ca="1">IF($B26="","",SUMIF(AJP!$E:$E,$B26,AJP!H:H)+SUMIF('Jurnal Peny. Aktiva'!$C:$C,$B26,'Jurnal Peny. Aktiva'!G:G)+SUMIF(HPP!$C:$C,$B26,HPP!DE:DE))</f>
        <v>0</v>
      </c>
      <c r="I26" s="114">
        <f t="shared" ca="1" si="23"/>
        <v>0</v>
      </c>
      <c r="J26" s="114">
        <f t="shared" ca="1" si="24"/>
        <v>0</v>
      </c>
      <c r="K26" s="113" t="str">
        <f t="shared" ca="1" si="25"/>
        <v>N</v>
      </c>
      <c r="L26" s="114">
        <f t="shared" ca="1" si="26"/>
        <v>0</v>
      </c>
      <c r="M26" s="114">
        <f t="shared" ca="1" si="27"/>
        <v>0</v>
      </c>
      <c r="N26" s="114">
        <f t="shared" ca="1" si="28"/>
        <v>0</v>
      </c>
      <c r="O26" s="114">
        <f t="shared" ca="1" si="29"/>
        <v>0</v>
      </c>
      <c r="P26" s="78"/>
      <c r="Q26" s="78"/>
      <c r="R26" s="111">
        <f ca="1">IF(D26="D",SUMIFS('Jurnal Umum'!$R:$R,'Jurnal Umum'!$N:$N,$B26,'Jurnal Umum'!$Z:$Z,'Laba Rugi'!$I$5)-SUMIFS('Jurnal Umum'!$S:$S,'Jurnal Umum'!$N:$N,$B26,'Jurnal Umum'!$Z:$Z,'Laba Rugi'!$I$5),0)</f>
        <v>0</v>
      </c>
      <c r="S26" s="111">
        <f ca="1">IF(D26="K",-SUMIFS('Jurnal Umum'!$R:$R,'Jurnal Umum'!$N:$N,$B26,'Jurnal Umum'!$Z:$Z,'Laba Rugi'!$I$5)+SUMIFS('Jurnal Umum'!$S:$S,'Jurnal Umum'!$N:$N,$B26,'Jurnal Umum'!$Z:$Z,'Laba Rugi'!$I$5),0)</f>
        <v>0</v>
      </c>
    </row>
    <row r="27" spans="1:19" ht="18.75" customHeight="1" x14ac:dyDescent="0.35">
      <c r="A27" s="78"/>
      <c r="B27" s="110">
        <f ca="1">IF(TODAY()&gt;EXP,"0",IF('Kode Akun'!B27="","",'Kode Akun'!B27))</f>
        <v>171</v>
      </c>
      <c r="C27" s="114" t="str">
        <f t="shared" ca="1" si="21"/>
        <v>Tanah</v>
      </c>
      <c r="D27" s="115" t="str">
        <f t="shared" ca="1" si="22"/>
        <v>D</v>
      </c>
      <c r="E27" s="111">
        <f ca="1">IF(B27="","",IF(D27="D",SUMIF('Kode Akun'!B:B,B27,'Kode Akun'!G:G)+SUMIF('Jurnal Umum'!$N$7:$N$3007,B27,'Jurnal Umum'!$R$7:$R$3007)-SUMIF('Jurnal Umum'!$N$7:$N$3007,B27,'Jurnal Umum'!$S$7:$S$3007),0))</f>
        <v>300000000</v>
      </c>
      <c r="F27" s="111">
        <f ca="1">IF(B27="","",IF(D27="K",SUMIF('Kode Akun'!B:B,B27,'Kode Akun'!H:H)-SUMIF('Jurnal Umum'!$N$7:$N$3007,B27,'Jurnal Umum'!$R$7:$R$3007)+SUMIF('Jurnal Umum'!$N$7:$N$3007,B27,'Jurnal Umum'!$S$7:$S$3007),0))</f>
        <v>0</v>
      </c>
      <c r="G27" s="114">
        <f ca="1">IF($B27="","",SUMIF(AJP!$E:$E,$B27,AJP!G:G)+SUMIF('Jurnal Peny. Aktiva'!$C:$C,$B27,'Jurnal Peny. Aktiva'!F:F)+SUMIF(HPP!$C:$C,$B27,HPP!DD:DD))</f>
        <v>0</v>
      </c>
      <c r="H27" s="114">
        <f ca="1">IF($B27="","",SUMIF(AJP!$E:$E,$B27,AJP!H:H)+SUMIF('Jurnal Peny. Aktiva'!$C:$C,$B27,'Jurnal Peny. Aktiva'!G:G)+SUMIF(HPP!$C:$C,$B27,HPP!DE:DE))</f>
        <v>0</v>
      </c>
      <c r="I27" s="114">
        <f t="shared" ca="1" si="23"/>
        <v>300000000</v>
      </c>
      <c r="J27" s="114">
        <f t="shared" ca="1" si="24"/>
        <v>0</v>
      </c>
      <c r="K27" s="113" t="str">
        <f t="shared" ca="1" si="25"/>
        <v>N</v>
      </c>
      <c r="L27" s="114">
        <f t="shared" ca="1" si="26"/>
        <v>0</v>
      </c>
      <c r="M27" s="114">
        <f t="shared" ca="1" si="27"/>
        <v>0</v>
      </c>
      <c r="N27" s="114">
        <f t="shared" ca="1" si="28"/>
        <v>300000000</v>
      </c>
      <c r="O27" s="114">
        <f t="shared" ca="1" si="29"/>
        <v>0</v>
      </c>
      <c r="P27" s="78"/>
      <c r="Q27" s="78"/>
      <c r="R27" s="111">
        <f ca="1">IF(D27="D",SUMIFS('Jurnal Umum'!$R:$R,'Jurnal Umum'!$N:$N,$B27,'Jurnal Umum'!$Z:$Z,'Laba Rugi'!$I$5)-SUMIFS('Jurnal Umum'!$S:$S,'Jurnal Umum'!$N:$N,$B27,'Jurnal Umum'!$Z:$Z,'Laba Rugi'!$I$5),0)</f>
        <v>0</v>
      </c>
      <c r="S27" s="111">
        <f ca="1">IF(D27="K",-SUMIFS('Jurnal Umum'!$R:$R,'Jurnal Umum'!$N:$N,$B27,'Jurnal Umum'!$Z:$Z,'Laba Rugi'!$I$5)+SUMIFS('Jurnal Umum'!$S:$S,'Jurnal Umum'!$N:$N,$B27,'Jurnal Umum'!$Z:$Z,'Laba Rugi'!$I$5),0)</f>
        <v>0</v>
      </c>
    </row>
    <row r="28" spans="1:19" ht="18.75" customHeight="1" x14ac:dyDescent="0.35">
      <c r="A28" s="78"/>
      <c r="B28" s="110">
        <f ca="1">IF(TODAY()&gt;EXP,"0",IF('Kode Akun'!B28="","",'Kode Akun'!B28))</f>
        <v>172</v>
      </c>
      <c r="C28" s="114" t="str">
        <f t="shared" ca="1" si="21"/>
        <v>Bangunan</v>
      </c>
      <c r="D28" s="115" t="str">
        <f t="shared" ca="1" si="22"/>
        <v>D</v>
      </c>
      <c r="E28" s="111">
        <f ca="1">IF(B28="","",IF(D28="D",SUMIF('Kode Akun'!B:B,B28,'Kode Akun'!G:G)+SUMIF('Jurnal Umum'!$N$7:$N$3007,B28,'Jurnal Umum'!$R$7:$R$3007)-SUMIF('Jurnal Umum'!$N$7:$N$3007,B28,'Jurnal Umum'!$S$7:$S$3007),0))</f>
        <v>450000000</v>
      </c>
      <c r="F28" s="111">
        <f ca="1">IF(B28="","",IF(D28="K",SUMIF('Kode Akun'!B:B,B28,'Kode Akun'!H:H)-SUMIF('Jurnal Umum'!$N$7:$N$3007,B28,'Jurnal Umum'!$R$7:$R$3007)+SUMIF('Jurnal Umum'!$N$7:$N$3007,B28,'Jurnal Umum'!$S$7:$S$3007),0))</f>
        <v>0</v>
      </c>
      <c r="G28" s="114">
        <f ca="1">IF($B28="","",SUMIF(AJP!$E:$E,$B28,AJP!G:G)+SUMIF('Jurnal Peny. Aktiva'!$C:$C,$B28,'Jurnal Peny. Aktiva'!F:F)+SUMIF(HPP!$C:$C,$B28,HPP!DD:DD))</f>
        <v>0</v>
      </c>
      <c r="H28" s="114">
        <f ca="1">IF($B28="","",SUMIF(AJP!$E:$E,$B28,AJP!H:H)+SUMIF('Jurnal Peny. Aktiva'!$C:$C,$B28,'Jurnal Peny. Aktiva'!G:G)+SUMIF(HPP!$C:$C,$B28,HPP!DE:DE))</f>
        <v>0</v>
      </c>
      <c r="I28" s="114">
        <f t="shared" ca="1" si="23"/>
        <v>450000000</v>
      </c>
      <c r="J28" s="114">
        <f t="shared" ca="1" si="24"/>
        <v>0</v>
      </c>
      <c r="K28" s="113" t="str">
        <f t="shared" ca="1" si="25"/>
        <v>N</v>
      </c>
      <c r="L28" s="114">
        <f t="shared" ca="1" si="26"/>
        <v>0</v>
      </c>
      <c r="M28" s="114">
        <f t="shared" ca="1" si="27"/>
        <v>0</v>
      </c>
      <c r="N28" s="114">
        <f t="shared" ca="1" si="28"/>
        <v>450000000</v>
      </c>
      <c r="O28" s="114">
        <f t="shared" ca="1" si="29"/>
        <v>0</v>
      </c>
      <c r="P28" s="78"/>
      <c r="Q28" s="78"/>
      <c r="R28" s="111">
        <f ca="1">IF(D28="D",SUMIFS('Jurnal Umum'!$R:$R,'Jurnal Umum'!$N:$N,$B28,'Jurnal Umum'!$Z:$Z,'Laba Rugi'!$I$5)-SUMIFS('Jurnal Umum'!$S:$S,'Jurnal Umum'!$N:$N,$B28,'Jurnal Umum'!$Z:$Z,'Laba Rugi'!$I$5),0)</f>
        <v>0</v>
      </c>
      <c r="S28" s="111">
        <f ca="1">IF(D28="K",-SUMIFS('Jurnal Umum'!$R:$R,'Jurnal Umum'!$N:$N,$B28,'Jurnal Umum'!$Z:$Z,'Laba Rugi'!$I$5)+SUMIFS('Jurnal Umum'!$S:$S,'Jurnal Umum'!$N:$N,$B28,'Jurnal Umum'!$Z:$Z,'Laba Rugi'!$I$5),0)</f>
        <v>0</v>
      </c>
    </row>
    <row r="29" spans="1:19" ht="18.75" customHeight="1" x14ac:dyDescent="0.35">
      <c r="A29" s="78"/>
      <c r="B29" s="110">
        <f ca="1">IF(TODAY()&gt;EXP,"0",IF('Kode Akun'!B29="","",'Kode Akun'!B29))</f>
        <v>173</v>
      </c>
      <c r="C29" s="114" t="str">
        <f t="shared" ca="1" si="21"/>
        <v>Kendaraan</v>
      </c>
      <c r="D29" s="115" t="str">
        <f t="shared" ca="1" si="22"/>
        <v>D</v>
      </c>
      <c r="E29" s="111">
        <f ca="1">IF(B29="","",IF(D29="D",SUMIF('Kode Akun'!B:B,B29,'Kode Akun'!G:G)+SUMIF('Jurnal Umum'!$N$7:$N$3007,B29,'Jurnal Umum'!$R$7:$R$3007)-SUMIF('Jurnal Umum'!$N$7:$N$3007,B29,'Jurnal Umum'!$S$7:$S$3007),0))</f>
        <v>546600000</v>
      </c>
      <c r="F29" s="111">
        <f ca="1">IF(B29="","",IF(D29="K",SUMIF('Kode Akun'!B:B,B29,'Kode Akun'!H:H)-SUMIF('Jurnal Umum'!$N$7:$N$3007,B29,'Jurnal Umum'!$R$7:$R$3007)+SUMIF('Jurnal Umum'!$N$7:$N$3007,B29,'Jurnal Umum'!$S$7:$S$3007),0))</f>
        <v>0</v>
      </c>
      <c r="G29" s="114">
        <f ca="1">IF($B29="","",SUMIF(AJP!$E:$E,$B29,AJP!G:G)+SUMIF('Jurnal Peny. Aktiva'!$C:$C,$B29,'Jurnal Peny. Aktiva'!F:F)+SUMIF(HPP!$C:$C,$B29,HPP!DD:DD))</f>
        <v>0</v>
      </c>
      <c r="H29" s="114">
        <f ca="1">IF($B29="","",SUMIF(AJP!$E:$E,$B29,AJP!H:H)+SUMIF('Jurnal Peny. Aktiva'!$C:$C,$B29,'Jurnal Peny. Aktiva'!G:G)+SUMIF(HPP!$C:$C,$B29,HPP!DE:DE))</f>
        <v>0</v>
      </c>
      <c r="I29" s="114">
        <f t="shared" ca="1" si="23"/>
        <v>546600000</v>
      </c>
      <c r="J29" s="114">
        <f t="shared" ca="1" si="24"/>
        <v>0</v>
      </c>
      <c r="K29" s="113" t="str">
        <f t="shared" ca="1" si="25"/>
        <v>N</v>
      </c>
      <c r="L29" s="114">
        <f t="shared" ca="1" si="26"/>
        <v>0</v>
      </c>
      <c r="M29" s="114">
        <f t="shared" ca="1" si="27"/>
        <v>0</v>
      </c>
      <c r="N29" s="114">
        <f t="shared" ca="1" si="28"/>
        <v>546600000</v>
      </c>
      <c r="O29" s="114">
        <f t="shared" ca="1" si="29"/>
        <v>0</v>
      </c>
      <c r="P29" s="78"/>
      <c r="Q29" s="78"/>
      <c r="R29" s="111">
        <f ca="1">IF(D29="D",SUMIFS('Jurnal Umum'!$R:$R,'Jurnal Umum'!$N:$N,$B29,'Jurnal Umum'!$Z:$Z,'Laba Rugi'!$I$5)-SUMIFS('Jurnal Umum'!$S:$S,'Jurnal Umum'!$N:$N,$B29,'Jurnal Umum'!$Z:$Z,'Laba Rugi'!$I$5),0)</f>
        <v>0</v>
      </c>
      <c r="S29" s="111">
        <f ca="1">IF(D29="K",-SUMIFS('Jurnal Umum'!$R:$R,'Jurnal Umum'!$N:$N,$B29,'Jurnal Umum'!$Z:$Z,'Laba Rugi'!$I$5)+SUMIFS('Jurnal Umum'!$S:$S,'Jurnal Umum'!$N:$N,$B29,'Jurnal Umum'!$Z:$Z,'Laba Rugi'!$I$5),0)</f>
        <v>0</v>
      </c>
    </row>
    <row r="30" spans="1:19" ht="18.75" customHeight="1" x14ac:dyDescent="0.35">
      <c r="A30" s="78"/>
      <c r="B30" s="110">
        <f ca="1">IF(TODAY()&gt;EXP,"0",IF('Kode Akun'!B30="","",'Kode Akun'!B30))</f>
        <v>174</v>
      </c>
      <c r="C30" s="114" t="str">
        <f t="shared" ca="1" si="21"/>
        <v>Inventaris Kantor</v>
      </c>
      <c r="D30" s="115" t="str">
        <f t="shared" ca="1" si="22"/>
        <v>D</v>
      </c>
      <c r="E30" s="111">
        <f ca="1">IF(B30="","",IF(D30="D",SUMIF('Kode Akun'!B:B,B30,'Kode Akun'!G:G)+SUMIF('Jurnal Umum'!$N$7:$N$3007,B30,'Jurnal Umum'!$R$7:$R$3007)-SUMIF('Jurnal Umum'!$N$7:$N$3007,B30,'Jurnal Umum'!$S$7:$S$3007),0))</f>
        <v>93150000</v>
      </c>
      <c r="F30" s="111">
        <f ca="1">IF(B30="","",IF(D30="K",SUMIF('Kode Akun'!B:B,B30,'Kode Akun'!H:H)-SUMIF('Jurnal Umum'!$N$7:$N$3007,B30,'Jurnal Umum'!$R$7:$R$3007)+SUMIF('Jurnal Umum'!$N$7:$N$3007,B30,'Jurnal Umum'!$S$7:$S$3007),0))</f>
        <v>0</v>
      </c>
      <c r="G30" s="114">
        <f ca="1">IF($B30="","",SUMIF(AJP!$E:$E,$B30,AJP!G:G)+SUMIF('Jurnal Peny. Aktiva'!$C:$C,$B30,'Jurnal Peny. Aktiva'!F:F)+SUMIF(HPP!$C:$C,$B30,HPP!DD:DD))</f>
        <v>0</v>
      </c>
      <c r="H30" s="114">
        <f ca="1">IF($B30="","",SUMIF(AJP!$E:$E,$B30,AJP!H:H)+SUMIF('Jurnal Peny. Aktiva'!$C:$C,$B30,'Jurnal Peny. Aktiva'!G:G)+SUMIF(HPP!$C:$C,$B30,HPP!DE:DE))</f>
        <v>0</v>
      </c>
      <c r="I30" s="114">
        <f t="shared" ca="1" si="23"/>
        <v>93150000</v>
      </c>
      <c r="J30" s="114">
        <f t="shared" ca="1" si="24"/>
        <v>0</v>
      </c>
      <c r="K30" s="113" t="str">
        <f t="shared" ca="1" si="25"/>
        <v>N</v>
      </c>
      <c r="L30" s="114">
        <f t="shared" ca="1" si="26"/>
        <v>0</v>
      </c>
      <c r="M30" s="114">
        <f t="shared" ca="1" si="27"/>
        <v>0</v>
      </c>
      <c r="N30" s="114">
        <f t="shared" ca="1" si="28"/>
        <v>93150000</v>
      </c>
      <c r="O30" s="114">
        <f t="shared" ca="1" si="29"/>
        <v>0</v>
      </c>
      <c r="P30" s="78"/>
      <c r="Q30" s="78"/>
      <c r="R30" s="111">
        <f ca="1">IF(D30="D",SUMIFS('Jurnal Umum'!$R:$R,'Jurnal Umum'!$N:$N,$B30,'Jurnal Umum'!$Z:$Z,'Laba Rugi'!$I$5)-SUMIFS('Jurnal Umum'!$S:$S,'Jurnal Umum'!$N:$N,$B30,'Jurnal Umum'!$Z:$Z,'Laba Rugi'!$I$5),0)</f>
        <v>0</v>
      </c>
      <c r="S30" s="111">
        <f ca="1">IF(D30="K",-SUMIFS('Jurnal Umum'!$R:$R,'Jurnal Umum'!$N:$N,$B30,'Jurnal Umum'!$Z:$Z,'Laba Rugi'!$I$5)+SUMIFS('Jurnal Umum'!$S:$S,'Jurnal Umum'!$N:$N,$B30,'Jurnal Umum'!$Z:$Z,'Laba Rugi'!$I$5),0)</f>
        <v>0</v>
      </c>
    </row>
    <row r="31" spans="1:19" ht="18.75" customHeight="1" x14ac:dyDescent="0.35">
      <c r="A31" s="78"/>
      <c r="B31" s="110">
        <f ca="1">IF(TODAY()&gt;EXP,"0",IF('Kode Akun'!B31="","",'Kode Akun'!B31))</f>
        <v>175</v>
      </c>
      <c r="C31" s="114" t="str">
        <f t="shared" ca="1" si="21"/>
        <v>Inventaris Toko</v>
      </c>
      <c r="D31" s="115" t="str">
        <f t="shared" ca="1" si="22"/>
        <v>D</v>
      </c>
      <c r="E31" s="111">
        <f ca="1">IF(B31="","",IF(D31="D",SUMIF('Kode Akun'!B:B,B31,'Kode Akun'!G:G)+SUMIF('Jurnal Umum'!$N$7:$N$3007,B31,'Jurnal Umum'!$R$7:$R$3007)-SUMIF('Jurnal Umum'!$N$7:$N$3007,B31,'Jurnal Umum'!$S$7:$S$3007),0))</f>
        <v>262800000</v>
      </c>
      <c r="F31" s="111">
        <f ca="1">IF(B31="","",IF(D31="K",SUMIF('Kode Akun'!B:B,B31,'Kode Akun'!H:H)-SUMIF('Jurnal Umum'!$N$7:$N$3007,B31,'Jurnal Umum'!$R$7:$R$3007)+SUMIF('Jurnal Umum'!$N$7:$N$3007,B31,'Jurnal Umum'!$S$7:$S$3007),0))</f>
        <v>0</v>
      </c>
      <c r="G31" s="114">
        <f ca="1">IF($B31="","",SUMIF(AJP!$E:$E,$B31,AJP!G:G)+SUMIF('Jurnal Peny. Aktiva'!$C:$C,$B31,'Jurnal Peny. Aktiva'!F:F)+SUMIF(HPP!$C:$C,$B31,HPP!DD:DD))</f>
        <v>0</v>
      </c>
      <c r="H31" s="114">
        <f ca="1">IF($B31="","",SUMIF(AJP!$E:$E,$B31,AJP!H:H)+SUMIF('Jurnal Peny. Aktiva'!$C:$C,$B31,'Jurnal Peny. Aktiva'!G:G)+SUMIF(HPP!$C:$C,$B31,HPP!DE:DE))</f>
        <v>0</v>
      </c>
      <c r="I31" s="114">
        <f t="shared" ca="1" si="23"/>
        <v>262800000</v>
      </c>
      <c r="J31" s="114">
        <f t="shared" ca="1" si="24"/>
        <v>0</v>
      </c>
      <c r="K31" s="113" t="str">
        <f t="shared" ca="1" si="25"/>
        <v>N</v>
      </c>
      <c r="L31" s="114">
        <f t="shared" ca="1" si="26"/>
        <v>0</v>
      </c>
      <c r="M31" s="114">
        <f t="shared" ca="1" si="27"/>
        <v>0</v>
      </c>
      <c r="N31" s="114">
        <f t="shared" ca="1" si="28"/>
        <v>262800000</v>
      </c>
      <c r="O31" s="114">
        <f t="shared" ca="1" si="29"/>
        <v>0</v>
      </c>
      <c r="P31" s="78"/>
      <c r="Q31" s="78"/>
      <c r="R31" s="111">
        <f ca="1">IF(D31="D",SUMIFS('Jurnal Umum'!$R:$R,'Jurnal Umum'!$N:$N,$B31,'Jurnal Umum'!$Z:$Z,'Laba Rugi'!$I$5)-SUMIFS('Jurnal Umum'!$S:$S,'Jurnal Umum'!$N:$N,$B31,'Jurnal Umum'!$Z:$Z,'Laba Rugi'!$I$5),0)</f>
        <v>0</v>
      </c>
      <c r="S31" s="111">
        <f ca="1">IF(D31="K",-SUMIFS('Jurnal Umum'!$R:$R,'Jurnal Umum'!$N:$N,$B31,'Jurnal Umum'!$Z:$Z,'Laba Rugi'!$I$5)+SUMIFS('Jurnal Umum'!$S:$S,'Jurnal Umum'!$N:$N,$B31,'Jurnal Umum'!$Z:$Z,'Laba Rugi'!$I$5),0)</f>
        <v>0</v>
      </c>
    </row>
    <row r="32" spans="1:19" ht="18.75" customHeight="1" x14ac:dyDescent="0.35">
      <c r="A32" s="78"/>
      <c r="B32" s="110">
        <f ca="1">IF(TODAY()&gt;EXP,"0",IF('Kode Akun'!B32="","",'Kode Akun'!B32))</f>
        <v>182</v>
      </c>
      <c r="C32" s="114" t="str">
        <f t="shared" ca="1" si="21"/>
        <v>Akum. Penyusutan Bangunan</v>
      </c>
      <c r="D32" s="115" t="str">
        <f t="shared" ca="1" si="22"/>
        <v>K</v>
      </c>
      <c r="E32" s="111">
        <f ca="1">IF(B32="","",IF(D32="D",SUMIF('Kode Akun'!B:B,B32,'Kode Akun'!G:G)+SUMIF('Jurnal Umum'!$N$7:$N$3007,B32,'Jurnal Umum'!$R$7:$R$3007)-SUMIF('Jurnal Umum'!$N$7:$N$3007,B32,'Jurnal Umum'!$S$7:$S$3007),0))</f>
        <v>0</v>
      </c>
      <c r="F32" s="111">
        <f ca="1">IF(B32="","",IF(D32="K",SUMIF('Kode Akun'!B:B,B32,'Kode Akun'!H:H)-SUMIF('Jurnal Umum'!$N$7:$N$3007,B32,'Jurnal Umum'!$R$7:$R$3007)+SUMIF('Jurnal Umum'!$N$7:$N$3007,B32,'Jurnal Umum'!$S$7:$S$3007),0))</f>
        <v>91125000</v>
      </c>
      <c r="G32" s="114">
        <f ca="1">IF($B32="","",SUMIF(AJP!$E:$E,$B32,AJP!G:G)+SUMIF('Jurnal Peny. Aktiva'!$C:$C,$B32,'Jurnal Peny. Aktiva'!F:F)+SUMIF(HPP!$C:$C,$B32,HPP!DD:DD))</f>
        <v>0</v>
      </c>
      <c r="H32" s="114">
        <f ca="1">IF($B32="","",SUMIF(AJP!$E:$E,$B32,AJP!H:H)+SUMIF('Jurnal Peny. Aktiva'!$C:$C,$B32,'Jurnal Peny. Aktiva'!G:G)+SUMIF(HPP!$C:$C,$B32,HPP!DE:DE))</f>
        <v>20250000</v>
      </c>
      <c r="I32" s="114">
        <f t="shared" ca="1" si="23"/>
        <v>0</v>
      </c>
      <c r="J32" s="114">
        <f t="shared" ca="1" si="24"/>
        <v>111375000</v>
      </c>
      <c r="K32" s="113" t="str">
        <f t="shared" ca="1" si="25"/>
        <v>N</v>
      </c>
      <c r="L32" s="114">
        <f t="shared" ca="1" si="26"/>
        <v>0</v>
      </c>
      <c r="M32" s="114">
        <f t="shared" ca="1" si="27"/>
        <v>0</v>
      </c>
      <c r="N32" s="114">
        <f t="shared" ca="1" si="28"/>
        <v>0</v>
      </c>
      <c r="O32" s="114">
        <f t="shared" ca="1" si="29"/>
        <v>111375000</v>
      </c>
      <c r="P32" s="78"/>
      <c r="Q32" s="78"/>
      <c r="R32" s="111">
        <f ca="1">IF(D32="D",SUMIFS('Jurnal Umum'!$R:$R,'Jurnal Umum'!$N:$N,$B32,'Jurnal Umum'!$Z:$Z,'Laba Rugi'!$I$5)-SUMIFS('Jurnal Umum'!$S:$S,'Jurnal Umum'!$N:$N,$B32,'Jurnal Umum'!$Z:$Z,'Laba Rugi'!$I$5),0)</f>
        <v>0</v>
      </c>
      <c r="S32" s="111">
        <f ca="1">IF(D32="K",-SUMIFS('Jurnal Umum'!$R:$R,'Jurnal Umum'!$N:$N,$B32,'Jurnal Umum'!$Z:$Z,'Laba Rugi'!$I$5)+SUMIFS('Jurnal Umum'!$S:$S,'Jurnal Umum'!$N:$N,$B32,'Jurnal Umum'!$Z:$Z,'Laba Rugi'!$I$5),0)</f>
        <v>0</v>
      </c>
    </row>
    <row r="33" spans="1:19" ht="18.75" customHeight="1" x14ac:dyDescent="0.35">
      <c r="A33" s="78"/>
      <c r="B33" s="110">
        <f ca="1">IF(TODAY()&gt;EXP,"0",IF('Kode Akun'!B33="","",'Kode Akun'!B33))</f>
        <v>183</v>
      </c>
      <c r="C33" s="114" t="str">
        <f t="shared" ca="1" si="21"/>
        <v>Akum. Penyusutan Kendaraan</v>
      </c>
      <c r="D33" s="115" t="str">
        <f t="shared" ca="1" si="22"/>
        <v>K</v>
      </c>
      <c r="E33" s="111">
        <f ca="1">IF(B33="","",IF(D33="D",SUMIF('Kode Akun'!B:B,B33,'Kode Akun'!G:G)+SUMIF('Jurnal Umum'!$N$7:$N$3007,B33,'Jurnal Umum'!$R$7:$R$3007)-SUMIF('Jurnal Umum'!$N$7:$N$3007,B33,'Jurnal Umum'!$S$7:$S$3007),0))</f>
        <v>0</v>
      </c>
      <c r="F33" s="111">
        <f ca="1">IF(B33="","",IF(D33="K",SUMIF('Kode Akun'!B:B,B33,'Kode Akun'!H:H)-SUMIF('Jurnal Umum'!$N$7:$N$3007,B33,'Jurnal Umum'!$R$7:$R$3007)+SUMIF('Jurnal Umum'!$N$7:$N$3007,B33,'Jurnal Umum'!$S$7:$S$3007),0))</f>
        <v>109608333</v>
      </c>
      <c r="G33" s="114">
        <f ca="1">IF($B33="","",SUMIF(AJP!$E:$E,$B33,AJP!G:G)+SUMIF('Jurnal Peny. Aktiva'!$C:$C,$B33,'Jurnal Peny. Aktiva'!F:F)+SUMIF(HPP!$C:$C,$B33,HPP!DD:DD))</f>
        <v>0</v>
      </c>
      <c r="H33" s="114">
        <f ca="1">IF($B33="","",SUMIF(AJP!$E:$E,$B33,AJP!H:H)+SUMIF('Jurnal Peny. Aktiva'!$C:$C,$B33,'Jurnal Peny. Aktiva'!G:G)+SUMIF(HPP!$C:$C,$B33,HPP!DE:DE))</f>
        <v>30726666.666666668</v>
      </c>
      <c r="I33" s="114">
        <f t="shared" ca="1" si="23"/>
        <v>0</v>
      </c>
      <c r="J33" s="114">
        <f t="shared" ca="1" si="24"/>
        <v>140334999.66666666</v>
      </c>
      <c r="K33" s="113" t="str">
        <f t="shared" ca="1" si="25"/>
        <v>N</v>
      </c>
      <c r="L33" s="114">
        <f t="shared" ca="1" si="26"/>
        <v>0</v>
      </c>
      <c r="M33" s="114">
        <f t="shared" ca="1" si="27"/>
        <v>0</v>
      </c>
      <c r="N33" s="114">
        <f t="shared" ca="1" si="28"/>
        <v>0</v>
      </c>
      <c r="O33" s="114">
        <f t="shared" ca="1" si="29"/>
        <v>140334999.66666666</v>
      </c>
      <c r="P33" s="78"/>
      <c r="Q33" s="78"/>
      <c r="R33" s="111">
        <f ca="1">IF(D33="D",SUMIFS('Jurnal Umum'!$R:$R,'Jurnal Umum'!$N:$N,$B33,'Jurnal Umum'!$Z:$Z,'Laba Rugi'!$I$5)-SUMIFS('Jurnal Umum'!$S:$S,'Jurnal Umum'!$N:$N,$B33,'Jurnal Umum'!$Z:$Z,'Laba Rugi'!$I$5),0)</f>
        <v>0</v>
      </c>
      <c r="S33" s="111">
        <f ca="1">IF(D33="K",-SUMIFS('Jurnal Umum'!$R:$R,'Jurnal Umum'!$N:$N,$B33,'Jurnal Umum'!$Z:$Z,'Laba Rugi'!$I$5)+SUMIFS('Jurnal Umum'!$S:$S,'Jurnal Umum'!$N:$N,$B33,'Jurnal Umum'!$Z:$Z,'Laba Rugi'!$I$5),0)</f>
        <v>0</v>
      </c>
    </row>
    <row r="34" spans="1:19" ht="18.75" customHeight="1" x14ac:dyDescent="0.35">
      <c r="A34" s="78"/>
      <c r="B34" s="110">
        <f ca="1">IF(TODAY()&gt;EXP,"0",IF('Kode Akun'!B34="","",'Kode Akun'!B34))</f>
        <v>184</v>
      </c>
      <c r="C34" s="114" t="str">
        <f t="shared" ca="1" si="21"/>
        <v>Akum. Penyusutan Inventaris Kantor</v>
      </c>
      <c r="D34" s="115" t="str">
        <f t="shared" ca="1" si="22"/>
        <v>K</v>
      </c>
      <c r="E34" s="111">
        <f ca="1">IF(B34="","",IF(D34="D",SUMIF('Kode Akun'!B:B,B34,'Kode Akun'!G:G)+SUMIF('Jurnal Umum'!$N$7:$N$3007,B34,'Jurnal Umum'!$R$7:$R$3007)-SUMIF('Jurnal Umum'!$N$7:$N$3007,B34,'Jurnal Umum'!$S$7:$S$3007),0))</f>
        <v>0</v>
      </c>
      <c r="F34" s="111">
        <f ca="1">IF(B34="","",IF(D34="K",SUMIF('Kode Akun'!B:B,B34,'Kode Akun'!H:H)-SUMIF('Jurnal Umum'!$N$7:$N$3007,B34,'Jurnal Umum'!$R$7:$R$3007)+SUMIF('Jurnal Umum'!$N$7:$N$3007,B34,'Jurnal Umum'!$S$7:$S$3007),0))</f>
        <v>37558135</v>
      </c>
      <c r="G34" s="114">
        <f ca="1">IF($B34="","",SUMIF(AJP!$E:$E,$B34,AJP!G:G)+SUMIF('Jurnal Peny. Aktiva'!$C:$C,$B34,'Jurnal Peny. Aktiva'!F:F)+SUMIF(HPP!$C:$C,$B34,HPP!DD:DD))</f>
        <v>0</v>
      </c>
      <c r="H34" s="114">
        <f ca="1">IF($B34="","",SUMIF(AJP!$E:$E,$B34,AJP!H:H)+SUMIF('Jurnal Peny. Aktiva'!$C:$C,$B34,'Jurnal Peny. Aktiva'!G:G)+SUMIF(HPP!$C:$C,$B34,HPP!DE:DE))</f>
        <v>11073452.380952381</v>
      </c>
      <c r="I34" s="114">
        <f t="shared" ca="1" si="23"/>
        <v>0</v>
      </c>
      <c r="J34" s="114">
        <f t="shared" ca="1" si="24"/>
        <v>48631587.380952381</v>
      </c>
      <c r="K34" s="113" t="str">
        <f t="shared" ca="1" si="25"/>
        <v>N</v>
      </c>
      <c r="L34" s="114">
        <f t="shared" ca="1" si="26"/>
        <v>0</v>
      </c>
      <c r="M34" s="114">
        <f t="shared" ca="1" si="27"/>
        <v>0</v>
      </c>
      <c r="N34" s="114">
        <f t="shared" ca="1" si="28"/>
        <v>0</v>
      </c>
      <c r="O34" s="114">
        <f t="shared" ca="1" si="29"/>
        <v>48631587.380952381</v>
      </c>
      <c r="P34" s="78"/>
      <c r="Q34" s="78"/>
      <c r="R34" s="111">
        <f ca="1">IF(D34="D",SUMIFS('Jurnal Umum'!$R:$R,'Jurnal Umum'!$N:$N,$B34,'Jurnal Umum'!$Z:$Z,'Laba Rugi'!$I$5)-SUMIFS('Jurnal Umum'!$S:$S,'Jurnal Umum'!$N:$N,$B34,'Jurnal Umum'!$Z:$Z,'Laba Rugi'!$I$5),0)</f>
        <v>0</v>
      </c>
      <c r="S34" s="111">
        <f ca="1">IF(D34="K",-SUMIFS('Jurnal Umum'!$R:$R,'Jurnal Umum'!$N:$N,$B34,'Jurnal Umum'!$Z:$Z,'Laba Rugi'!$I$5)+SUMIFS('Jurnal Umum'!$S:$S,'Jurnal Umum'!$N:$N,$B34,'Jurnal Umum'!$Z:$Z,'Laba Rugi'!$I$5),0)</f>
        <v>0</v>
      </c>
    </row>
    <row r="35" spans="1:19" ht="18.75" customHeight="1" x14ac:dyDescent="0.35">
      <c r="A35" s="78"/>
      <c r="B35" s="110">
        <f ca="1">IF(TODAY()&gt;EXP,"0",IF('Kode Akun'!B35="","",'Kode Akun'!B35))</f>
        <v>185</v>
      </c>
      <c r="C35" s="114" t="str">
        <f t="shared" ca="1" si="21"/>
        <v>Akum. Penyusutan Inventaris Toko</v>
      </c>
      <c r="D35" s="115" t="str">
        <f t="shared" ca="1" si="22"/>
        <v>K</v>
      </c>
      <c r="E35" s="111">
        <f ca="1">IF(B35="","",IF(D35="D",SUMIF('Kode Akun'!B:B,B35,'Kode Akun'!G:G)+SUMIF('Jurnal Umum'!$N$7:$N$3007,B35,'Jurnal Umum'!$R$7:$R$3007)-SUMIF('Jurnal Umum'!$N$7:$N$3007,B35,'Jurnal Umum'!$S$7:$S$3007),0))</f>
        <v>0</v>
      </c>
      <c r="F35" s="111">
        <f ca="1">IF(B35="","",IF(D35="K",SUMIF('Kode Akun'!B:B,B35,'Kode Akun'!H:H)-SUMIF('Jurnal Umum'!$N$7:$N$3007,B35,'Jurnal Umum'!$R$7:$R$3007)+SUMIF('Jurnal Umum'!$N$7:$N$3007,B35,'Jurnal Umum'!$S$7:$S$3007),0))</f>
        <v>55233889</v>
      </c>
      <c r="G35" s="114">
        <f ca="1">IF($B35="","",SUMIF(AJP!$E:$E,$B35,AJP!G:G)+SUMIF('Jurnal Peny. Aktiva'!$C:$C,$B35,'Jurnal Peny. Aktiva'!F:F)+SUMIF(HPP!$C:$C,$B35,HPP!DD:DD))</f>
        <v>0</v>
      </c>
      <c r="H35" s="114">
        <f ca="1">IF($B35="","",SUMIF(AJP!$E:$E,$B35,AJP!H:H)+SUMIF('Jurnal Peny. Aktiva'!$C:$C,$B35,'Jurnal Peny. Aktiva'!G:G)+SUMIF(HPP!$C:$C,$B35,HPP!DE:DE))</f>
        <v>12223333.333333334</v>
      </c>
      <c r="I35" s="114">
        <f t="shared" ca="1" si="23"/>
        <v>0</v>
      </c>
      <c r="J35" s="114">
        <f t="shared" ca="1" si="24"/>
        <v>67457222.333333328</v>
      </c>
      <c r="K35" s="113" t="str">
        <f t="shared" ca="1" si="25"/>
        <v>N</v>
      </c>
      <c r="L35" s="114">
        <f t="shared" ca="1" si="26"/>
        <v>0</v>
      </c>
      <c r="M35" s="114">
        <f t="shared" ca="1" si="27"/>
        <v>0</v>
      </c>
      <c r="N35" s="114">
        <f t="shared" ca="1" si="28"/>
        <v>0</v>
      </c>
      <c r="O35" s="114">
        <f t="shared" ca="1" si="29"/>
        <v>67457222.333333328</v>
      </c>
      <c r="P35" s="78"/>
      <c r="Q35" s="78"/>
      <c r="R35" s="111">
        <f ca="1">IF(D35="D",SUMIFS('Jurnal Umum'!$R:$R,'Jurnal Umum'!$N:$N,$B35,'Jurnal Umum'!$Z:$Z,'Laba Rugi'!$I$5)-SUMIFS('Jurnal Umum'!$S:$S,'Jurnal Umum'!$N:$N,$B35,'Jurnal Umum'!$Z:$Z,'Laba Rugi'!$I$5),0)</f>
        <v>0</v>
      </c>
      <c r="S35" s="111">
        <f ca="1">IF(D35="K",-SUMIFS('Jurnal Umum'!$R:$R,'Jurnal Umum'!$N:$N,$B35,'Jurnal Umum'!$Z:$Z,'Laba Rugi'!$I$5)+SUMIFS('Jurnal Umum'!$S:$S,'Jurnal Umum'!$N:$N,$B35,'Jurnal Umum'!$Z:$Z,'Laba Rugi'!$I$5),0)</f>
        <v>0</v>
      </c>
    </row>
    <row r="36" spans="1:19" ht="18.75" customHeight="1" x14ac:dyDescent="0.35">
      <c r="A36" s="78"/>
      <c r="B36" s="110" t="str">
        <f ca="1">IF(TODAY()&gt;EXP,"0",IF('Kode Akun'!B36="","",'Kode Akun'!B36))</f>
        <v/>
      </c>
      <c r="C36" s="114" t="str">
        <f t="shared" ca="1" si="21"/>
        <v/>
      </c>
      <c r="D36" s="115" t="str">
        <f t="shared" ca="1" si="22"/>
        <v/>
      </c>
      <c r="E36" s="111" t="str">
        <f ca="1">IF(B36="","",IF(D36="D",SUMIF('Kode Akun'!B:B,B36,'Kode Akun'!G:G)+SUMIF('Jurnal Umum'!$N$7:$N$3007,B36,'Jurnal Umum'!$R$7:$R$3007)-SUMIF('Jurnal Umum'!$N$7:$N$3007,B36,'Jurnal Umum'!$S$7:$S$3007),0))</f>
        <v/>
      </c>
      <c r="F36" s="111" t="str">
        <f ca="1">IF(B36="","",IF(D36="K",SUMIF('Kode Akun'!B:B,B36,'Kode Akun'!H:H)-SUMIF('Jurnal Umum'!$N$7:$N$3007,B36,'Jurnal Umum'!$R$7:$R$3007)+SUMIF('Jurnal Umum'!$N$7:$N$3007,B36,'Jurnal Umum'!$S$7:$S$3007),0))</f>
        <v/>
      </c>
      <c r="G36" s="114" t="str">
        <f ca="1">IF($B36="","",SUMIF(AJP!$E:$E,$B36,AJP!G:G)+SUMIF('Jurnal Peny. Aktiva'!$C:$C,$B36,'Jurnal Peny. Aktiva'!F:F)+SUMIF(HPP!$C:$C,$B36,HPP!DD:DD))</f>
        <v/>
      </c>
      <c r="H36" s="114" t="str">
        <f ca="1">IF($B36="","",SUMIF(AJP!$E:$E,$B36,AJP!H:H)+SUMIF('Jurnal Peny. Aktiva'!$C:$C,$B36,'Jurnal Peny. Aktiva'!G:G)+SUMIF(HPP!$C:$C,$B36,HPP!DE:DE))</f>
        <v/>
      </c>
      <c r="I36" s="114" t="str">
        <f t="shared" ca="1" si="23"/>
        <v/>
      </c>
      <c r="J36" s="114" t="str">
        <f t="shared" ca="1" si="24"/>
        <v/>
      </c>
      <c r="K36" s="113" t="str">
        <f t="shared" ca="1" si="25"/>
        <v/>
      </c>
      <c r="L36" s="114" t="str">
        <f t="shared" ca="1" si="26"/>
        <v/>
      </c>
      <c r="M36" s="114" t="str">
        <f t="shared" ca="1" si="27"/>
        <v/>
      </c>
      <c r="N36" s="114" t="str">
        <f t="shared" ca="1" si="28"/>
        <v/>
      </c>
      <c r="O36" s="114" t="str">
        <f t="shared" ca="1" si="29"/>
        <v/>
      </c>
      <c r="P36" s="78"/>
      <c r="Q36" s="78"/>
      <c r="R36" s="111">
        <f ca="1">IF(D36="D",SUMIFS('Jurnal Umum'!$R:$R,'Jurnal Umum'!$N:$N,$B36,'Jurnal Umum'!$Z:$Z,'Laba Rugi'!$I$5)-SUMIFS('Jurnal Umum'!$S:$S,'Jurnal Umum'!$N:$N,$B36,'Jurnal Umum'!$Z:$Z,'Laba Rugi'!$I$5),0)</f>
        <v>0</v>
      </c>
      <c r="S36" s="111">
        <f ca="1">IF(D36="K",-SUMIFS('Jurnal Umum'!$R:$R,'Jurnal Umum'!$N:$N,$B36,'Jurnal Umum'!$Z:$Z,'Laba Rugi'!$I$5)+SUMIFS('Jurnal Umum'!$S:$S,'Jurnal Umum'!$N:$N,$B36,'Jurnal Umum'!$Z:$Z,'Laba Rugi'!$I$5),0)</f>
        <v>0</v>
      </c>
    </row>
    <row r="37" spans="1:19" ht="18.75" customHeight="1" x14ac:dyDescent="0.35">
      <c r="A37" s="78"/>
      <c r="B37" s="110">
        <f ca="1">IF(TODAY()&gt;EXP,"0",IF('Kode Akun'!B37="","",'Kode Akun'!B37))</f>
        <v>190</v>
      </c>
      <c r="C37" s="114" t="str">
        <f t="shared" ca="1" si="21"/>
        <v>AKTIVA LAIN-LAIN</v>
      </c>
      <c r="D37" s="115" t="str">
        <f t="shared" ca="1" si="22"/>
        <v>D</v>
      </c>
      <c r="E37" s="111">
        <f ca="1">IF(B37="","",IF(D37="D",SUMIF('Kode Akun'!B:B,B37,'Kode Akun'!G:G)+SUMIF('Jurnal Umum'!$N$7:$N$3007,B37,'Jurnal Umum'!$R$7:$R$3007)-SUMIF('Jurnal Umum'!$N$7:$N$3007,B37,'Jurnal Umum'!$S$7:$S$3007),0))</f>
        <v>0</v>
      </c>
      <c r="F37" s="111">
        <f ca="1">IF(B37="","",IF(D37="K",SUMIF('Kode Akun'!B:B,B37,'Kode Akun'!H:H)-SUMIF('Jurnal Umum'!$N$7:$N$3007,B37,'Jurnal Umum'!$R$7:$R$3007)+SUMIF('Jurnal Umum'!$N$7:$N$3007,B37,'Jurnal Umum'!$S$7:$S$3007),0))</f>
        <v>0</v>
      </c>
      <c r="G37" s="114">
        <f ca="1">IF($B37="","",SUMIF(AJP!$E:$E,$B37,AJP!G:G)+SUMIF('Jurnal Peny. Aktiva'!$C:$C,$B37,'Jurnal Peny. Aktiva'!F:F)+SUMIF(HPP!$C:$C,$B37,HPP!DD:DD))</f>
        <v>0</v>
      </c>
      <c r="H37" s="114">
        <f ca="1">IF($B37="","",SUMIF(AJP!$E:$E,$B37,AJP!H:H)+SUMIF('Jurnal Peny. Aktiva'!$C:$C,$B37,'Jurnal Peny. Aktiva'!G:G)+SUMIF(HPP!$C:$C,$B37,HPP!DE:DE))</f>
        <v>0</v>
      </c>
      <c r="I37" s="114">
        <f t="shared" ca="1" si="23"/>
        <v>0</v>
      </c>
      <c r="J37" s="114">
        <f t="shared" ca="1" si="24"/>
        <v>0</v>
      </c>
      <c r="K37" s="113" t="str">
        <f t="shared" ca="1" si="25"/>
        <v>N</v>
      </c>
      <c r="L37" s="114">
        <f t="shared" ca="1" si="26"/>
        <v>0</v>
      </c>
      <c r="M37" s="114">
        <f t="shared" ca="1" si="27"/>
        <v>0</v>
      </c>
      <c r="N37" s="114">
        <f t="shared" ca="1" si="28"/>
        <v>0</v>
      </c>
      <c r="O37" s="114">
        <f t="shared" ca="1" si="29"/>
        <v>0</v>
      </c>
      <c r="P37" s="78"/>
      <c r="Q37" s="78"/>
      <c r="R37" s="111">
        <f ca="1">IF(D37="D",SUMIFS('Jurnal Umum'!$R:$R,'Jurnal Umum'!$N:$N,$B37,'Jurnal Umum'!$Z:$Z,'Laba Rugi'!$I$5)-SUMIFS('Jurnal Umum'!$S:$S,'Jurnal Umum'!$N:$N,$B37,'Jurnal Umum'!$Z:$Z,'Laba Rugi'!$I$5),0)</f>
        <v>0</v>
      </c>
      <c r="S37" s="111">
        <f ca="1">IF(D37="K",-SUMIFS('Jurnal Umum'!$R:$R,'Jurnal Umum'!$N:$N,$B37,'Jurnal Umum'!$Z:$Z,'Laba Rugi'!$I$5)+SUMIFS('Jurnal Umum'!$S:$S,'Jurnal Umum'!$N:$N,$B37,'Jurnal Umum'!$Z:$Z,'Laba Rugi'!$I$5),0)</f>
        <v>0</v>
      </c>
    </row>
    <row r="38" spans="1:19" ht="18.75" customHeight="1" x14ac:dyDescent="0.35">
      <c r="A38" s="78"/>
      <c r="B38" s="110">
        <f ca="1">IF(TODAY()&gt;EXP,"0",IF('Kode Akun'!B38="","",'Kode Akun'!B38))</f>
        <v>191</v>
      </c>
      <c r="C38" s="114" t="str">
        <f t="shared" ca="1" si="21"/>
        <v>Bangunan Dalam Proses</v>
      </c>
      <c r="D38" s="115" t="str">
        <f t="shared" ca="1" si="22"/>
        <v>D</v>
      </c>
      <c r="E38" s="111">
        <f ca="1">IF(B38="","",IF(D38="D",SUMIF('Kode Akun'!B:B,B38,'Kode Akun'!G:G)+SUMIF('Jurnal Umum'!$N$7:$N$3007,B38,'Jurnal Umum'!$R$7:$R$3007)-SUMIF('Jurnal Umum'!$N$7:$N$3007,B38,'Jurnal Umum'!$S$7:$S$3007),0))</f>
        <v>0</v>
      </c>
      <c r="F38" s="111">
        <f ca="1">IF(B38="","",IF(D38="K",SUMIF('Kode Akun'!B:B,B38,'Kode Akun'!H:H)-SUMIF('Jurnal Umum'!$N$7:$N$3007,B38,'Jurnal Umum'!$R$7:$R$3007)+SUMIF('Jurnal Umum'!$N$7:$N$3007,B38,'Jurnal Umum'!$S$7:$S$3007),0))</f>
        <v>0</v>
      </c>
      <c r="G38" s="114">
        <f ca="1">IF($B38="","",SUMIF(AJP!$E:$E,$B38,AJP!G:G)+SUMIF('Jurnal Peny. Aktiva'!$C:$C,$B38,'Jurnal Peny. Aktiva'!F:F)+SUMIF(HPP!$C:$C,$B38,HPP!DD:DD))</f>
        <v>0</v>
      </c>
      <c r="H38" s="114">
        <f ca="1">IF($B38="","",SUMIF(AJP!$E:$E,$B38,AJP!H:H)+SUMIF('Jurnal Peny. Aktiva'!$C:$C,$B38,'Jurnal Peny. Aktiva'!G:G)+SUMIF(HPP!$C:$C,$B38,HPP!DE:DE))</f>
        <v>0</v>
      </c>
      <c r="I38" s="114">
        <f t="shared" ca="1" si="23"/>
        <v>0</v>
      </c>
      <c r="J38" s="114">
        <f t="shared" ca="1" si="24"/>
        <v>0</v>
      </c>
      <c r="K38" s="113" t="str">
        <f t="shared" ca="1" si="25"/>
        <v>N</v>
      </c>
      <c r="L38" s="114">
        <f t="shared" ca="1" si="26"/>
        <v>0</v>
      </c>
      <c r="M38" s="114">
        <f t="shared" ca="1" si="27"/>
        <v>0</v>
      </c>
      <c r="N38" s="114">
        <f t="shared" ca="1" si="28"/>
        <v>0</v>
      </c>
      <c r="O38" s="114">
        <f t="shared" ca="1" si="29"/>
        <v>0</v>
      </c>
      <c r="P38" s="78"/>
      <c r="Q38" s="78"/>
      <c r="R38" s="111">
        <f ca="1">IF(D38="D",SUMIFS('Jurnal Umum'!$R:$R,'Jurnal Umum'!$N:$N,$B38,'Jurnal Umum'!$Z:$Z,'Laba Rugi'!$I$5)-SUMIFS('Jurnal Umum'!$S:$S,'Jurnal Umum'!$N:$N,$B38,'Jurnal Umum'!$Z:$Z,'Laba Rugi'!$I$5),0)</f>
        <v>0</v>
      </c>
      <c r="S38" s="111">
        <f ca="1">IF(D38="K",-SUMIFS('Jurnal Umum'!$R:$R,'Jurnal Umum'!$N:$N,$B38,'Jurnal Umum'!$Z:$Z,'Laba Rugi'!$I$5)+SUMIFS('Jurnal Umum'!$S:$S,'Jurnal Umum'!$N:$N,$B38,'Jurnal Umum'!$Z:$Z,'Laba Rugi'!$I$5),0)</f>
        <v>0</v>
      </c>
    </row>
    <row r="39" spans="1:19" ht="18.75" customHeight="1" x14ac:dyDescent="0.35">
      <c r="A39" s="78"/>
      <c r="B39" s="110">
        <f ca="1">IF(TODAY()&gt;EXP,"0",IF('Kode Akun'!B39="","",'Kode Akun'!B39))</f>
        <v>192</v>
      </c>
      <c r="C39" s="114" t="str">
        <f t="shared" ca="1" si="21"/>
        <v>Goodwill</v>
      </c>
      <c r="D39" s="115" t="str">
        <f t="shared" ca="1" si="22"/>
        <v>D</v>
      </c>
      <c r="E39" s="111">
        <f ca="1">IF(B39="","",IF(D39="D",SUMIF('Kode Akun'!B:B,B39,'Kode Akun'!G:G)+SUMIF('Jurnal Umum'!$N$7:$N$3007,B39,'Jurnal Umum'!$R$7:$R$3007)-SUMIF('Jurnal Umum'!$N$7:$N$3007,B39,'Jurnal Umum'!$S$7:$S$3007),0))</f>
        <v>0</v>
      </c>
      <c r="F39" s="111">
        <f ca="1">IF(B39="","",IF(D39="K",SUMIF('Kode Akun'!B:B,B39,'Kode Akun'!H:H)-SUMIF('Jurnal Umum'!$N$7:$N$3007,B39,'Jurnal Umum'!$R$7:$R$3007)+SUMIF('Jurnal Umum'!$N$7:$N$3007,B39,'Jurnal Umum'!$S$7:$S$3007),0))</f>
        <v>0</v>
      </c>
      <c r="G39" s="114">
        <f ca="1">IF($B39="","",SUMIF(AJP!$E:$E,$B39,AJP!G:G)+SUMIF('Jurnal Peny. Aktiva'!$C:$C,$B39,'Jurnal Peny. Aktiva'!F:F)+SUMIF(HPP!$C:$C,$B39,HPP!DD:DD))</f>
        <v>0</v>
      </c>
      <c r="H39" s="114">
        <f ca="1">IF($B39="","",SUMIF(AJP!$E:$E,$B39,AJP!H:H)+SUMIF('Jurnal Peny. Aktiva'!$C:$C,$B39,'Jurnal Peny. Aktiva'!G:G)+SUMIF(HPP!$C:$C,$B39,HPP!DE:DE))</f>
        <v>0</v>
      </c>
      <c r="I39" s="114">
        <f t="shared" ca="1" si="23"/>
        <v>0</v>
      </c>
      <c r="J39" s="114">
        <f t="shared" ca="1" si="24"/>
        <v>0</v>
      </c>
      <c r="K39" s="113" t="str">
        <f t="shared" ca="1" si="25"/>
        <v>N</v>
      </c>
      <c r="L39" s="114">
        <f t="shared" ca="1" si="26"/>
        <v>0</v>
      </c>
      <c r="M39" s="114">
        <f t="shared" ca="1" si="27"/>
        <v>0</v>
      </c>
      <c r="N39" s="114">
        <f t="shared" ca="1" si="28"/>
        <v>0</v>
      </c>
      <c r="O39" s="114">
        <f t="shared" ca="1" si="29"/>
        <v>0</v>
      </c>
      <c r="P39" s="78"/>
      <c r="Q39" s="78"/>
      <c r="R39" s="111">
        <f ca="1">IF(D39="D",SUMIFS('Jurnal Umum'!$R:$R,'Jurnal Umum'!$N:$N,$B39,'Jurnal Umum'!$Z:$Z,'Laba Rugi'!$I$5)-SUMIFS('Jurnal Umum'!$S:$S,'Jurnal Umum'!$N:$N,$B39,'Jurnal Umum'!$Z:$Z,'Laba Rugi'!$I$5),0)</f>
        <v>0</v>
      </c>
      <c r="S39" s="111">
        <f ca="1">IF(D39="K",-SUMIFS('Jurnal Umum'!$R:$R,'Jurnal Umum'!$N:$N,$B39,'Jurnal Umum'!$Z:$Z,'Laba Rugi'!$I$5)+SUMIFS('Jurnal Umum'!$S:$S,'Jurnal Umum'!$N:$N,$B39,'Jurnal Umum'!$Z:$Z,'Laba Rugi'!$I$5),0)</f>
        <v>0</v>
      </c>
    </row>
    <row r="40" spans="1:19" ht="18.75" customHeight="1" x14ac:dyDescent="0.35">
      <c r="A40" s="78"/>
      <c r="B40" s="110" t="str">
        <f ca="1">IF(TODAY()&gt;EXP,"0",IF('Kode Akun'!B40="","",'Kode Akun'!B40))</f>
        <v/>
      </c>
      <c r="C40" s="114" t="str">
        <f t="shared" ca="1" si="21"/>
        <v/>
      </c>
      <c r="D40" s="115" t="str">
        <f t="shared" ca="1" si="22"/>
        <v/>
      </c>
      <c r="E40" s="111" t="str">
        <f ca="1">IF(B40="","",IF(D40="D",SUMIF('Kode Akun'!B:B,B40,'Kode Akun'!G:G)+SUMIF('Jurnal Umum'!$N$7:$N$3007,B40,'Jurnal Umum'!$R$7:$R$3007)-SUMIF('Jurnal Umum'!$N$7:$N$3007,B40,'Jurnal Umum'!$S$7:$S$3007),0))</f>
        <v/>
      </c>
      <c r="F40" s="111" t="str">
        <f ca="1">IF(B40="","",IF(D40="K",SUMIF('Kode Akun'!B:B,B40,'Kode Akun'!H:H)-SUMIF('Jurnal Umum'!$N$7:$N$3007,B40,'Jurnal Umum'!$R$7:$R$3007)+SUMIF('Jurnal Umum'!$N$7:$N$3007,B40,'Jurnal Umum'!$S$7:$S$3007),0))</f>
        <v/>
      </c>
      <c r="G40" s="114" t="str">
        <f ca="1">IF($B40="","",SUMIF(AJP!$E:$E,$B40,AJP!G:G)+SUMIF('Jurnal Peny. Aktiva'!$C:$C,$B40,'Jurnal Peny. Aktiva'!F:F)+SUMIF(HPP!$C:$C,$B40,HPP!DD:DD))</f>
        <v/>
      </c>
      <c r="H40" s="114" t="str">
        <f ca="1">IF($B40="","",SUMIF(AJP!$E:$E,$B40,AJP!H:H)+SUMIF('Jurnal Peny. Aktiva'!$C:$C,$B40,'Jurnal Peny. Aktiva'!G:G)+SUMIF(HPP!$C:$C,$B40,HPP!DE:DE))</f>
        <v/>
      </c>
      <c r="I40" s="114" t="str">
        <f t="shared" ca="1" si="23"/>
        <v/>
      </c>
      <c r="J40" s="114" t="str">
        <f t="shared" ca="1" si="24"/>
        <v/>
      </c>
      <c r="K40" s="113" t="str">
        <f t="shared" ca="1" si="25"/>
        <v/>
      </c>
      <c r="L40" s="114" t="str">
        <f t="shared" ca="1" si="26"/>
        <v/>
      </c>
      <c r="M40" s="114" t="str">
        <f t="shared" ca="1" si="27"/>
        <v/>
      </c>
      <c r="N40" s="114" t="str">
        <f t="shared" ca="1" si="28"/>
        <v/>
      </c>
      <c r="O40" s="114" t="str">
        <f t="shared" ca="1" si="29"/>
        <v/>
      </c>
      <c r="P40" s="78"/>
      <c r="Q40" s="78"/>
      <c r="R40" s="111">
        <f ca="1">IF(D40="D",SUMIFS('Jurnal Umum'!$R:$R,'Jurnal Umum'!$N:$N,$B40,'Jurnal Umum'!$Z:$Z,'Laba Rugi'!$I$5)-SUMIFS('Jurnal Umum'!$S:$S,'Jurnal Umum'!$N:$N,$B40,'Jurnal Umum'!$Z:$Z,'Laba Rugi'!$I$5),0)</f>
        <v>0</v>
      </c>
      <c r="S40" s="111">
        <f ca="1">IF(D40="K",-SUMIFS('Jurnal Umum'!$R:$R,'Jurnal Umum'!$N:$N,$B40,'Jurnal Umum'!$Z:$Z,'Laba Rugi'!$I$5)+SUMIFS('Jurnal Umum'!$S:$S,'Jurnal Umum'!$N:$N,$B40,'Jurnal Umum'!$Z:$Z,'Laba Rugi'!$I$5),0)</f>
        <v>0</v>
      </c>
    </row>
    <row r="41" spans="1:19" ht="18.75" customHeight="1" x14ac:dyDescent="0.35">
      <c r="A41" s="78"/>
      <c r="B41" s="110">
        <f ca="1">IF(TODAY()&gt;EXP,"0",IF('Kode Akun'!B41="","",'Kode Akun'!B41))</f>
        <v>200</v>
      </c>
      <c r="C41" s="114" t="str">
        <f t="shared" ca="1" si="21"/>
        <v>KEWAJIBAN</v>
      </c>
      <c r="D41" s="115" t="str">
        <f t="shared" ca="1" si="22"/>
        <v>K</v>
      </c>
      <c r="E41" s="111">
        <f ca="1">IF(B41="","",IF(D41="D",SUMIF('Kode Akun'!B:B,B41,'Kode Akun'!G:G)+SUMIF('Jurnal Umum'!$N$7:$N$3007,B41,'Jurnal Umum'!$R$7:$R$3007)-SUMIF('Jurnal Umum'!$N$7:$N$3007,B41,'Jurnal Umum'!$S$7:$S$3007),0))</f>
        <v>0</v>
      </c>
      <c r="F41" s="111">
        <f ca="1">IF(B41="","",IF(D41="K",SUMIF('Kode Akun'!B:B,B41,'Kode Akun'!H:H)-SUMIF('Jurnal Umum'!$N$7:$N$3007,B41,'Jurnal Umum'!$R$7:$R$3007)+SUMIF('Jurnal Umum'!$N$7:$N$3007,B41,'Jurnal Umum'!$S$7:$S$3007),0))</f>
        <v>0</v>
      </c>
      <c r="G41" s="114">
        <f ca="1">IF($B41="","",SUMIF(AJP!$E:$E,$B41,AJP!G:G)+SUMIF('Jurnal Peny. Aktiva'!$C:$C,$B41,'Jurnal Peny. Aktiva'!F:F)+SUMIF(HPP!$C:$C,$B41,HPP!DD:DD))</f>
        <v>0</v>
      </c>
      <c r="H41" s="114">
        <f ca="1">IF($B41="","",SUMIF(AJP!$E:$E,$B41,AJP!H:H)+SUMIF('Jurnal Peny. Aktiva'!$C:$C,$B41,'Jurnal Peny. Aktiva'!G:G)+SUMIF(HPP!$C:$C,$B41,HPP!DE:DE))</f>
        <v>0</v>
      </c>
      <c r="I41" s="114">
        <f t="shared" ca="1" si="23"/>
        <v>0</v>
      </c>
      <c r="J41" s="114">
        <f t="shared" ca="1" si="24"/>
        <v>0</v>
      </c>
      <c r="K41" s="113" t="str">
        <f t="shared" ca="1" si="25"/>
        <v>N</v>
      </c>
      <c r="L41" s="114">
        <f t="shared" ca="1" si="26"/>
        <v>0</v>
      </c>
      <c r="M41" s="114">
        <f t="shared" ca="1" si="27"/>
        <v>0</v>
      </c>
      <c r="N41" s="114">
        <f t="shared" ca="1" si="28"/>
        <v>0</v>
      </c>
      <c r="O41" s="114">
        <f t="shared" ca="1" si="29"/>
        <v>0</v>
      </c>
      <c r="P41" s="78"/>
      <c r="Q41" s="78"/>
      <c r="R41" s="111">
        <f ca="1">IF(D41="D",SUMIFS('Jurnal Umum'!$R:$R,'Jurnal Umum'!$N:$N,$B41,'Jurnal Umum'!$Z:$Z,'Laba Rugi'!$I$5)-SUMIFS('Jurnal Umum'!$S:$S,'Jurnal Umum'!$N:$N,$B41,'Jurnal Umum'!$Z:$Z,'Laba Rugi'!$I$5),0)</f>
        <v>0</v>
      </c>
      <c r="S41" s="111">
        <f ca="1">IF(D41="K",-SUMIFS('Jurnal Umum'!$R:$R,'Jurnal Umum'!$N:$N,$B41,'Jurnal Umum'!$Z:$Z,'Laba Rugi'!$I$5)+SUMIFS('Jurnal Umum'!$S:$S,'Jurnal Umum'!$N:$N,$B41,'Jurnal Umum'!$Z:$Z,'Laba Rugi'!$I$5),0)</f>
        <v>0</v>
      </c>
    </row>
    <row r="42" spans="1:19" ht="18.75" customHeight="1" x14ac:dyDescent="0.35">
      <c r="A42" s="78"/>
      <c r="B42" s="110">
        <f ca="1">IF(TODAY()&gt;EXP,"0",IF('Kode Akun'!B42="","",'Kode Akun'!B42))</f>
        <v>210</v>
      </c>
      <c r="C42" s="114" t="str">
        <f t="shared" ca="1" si="21"/>
        <v>KEWAJIBAN LANCAR</v>
      </c>
      <c r="D42" s="115" t="str">
        <f t="shared" ca="1" si="22"/>
        <v>K</v>
      </c>
      <c r="E42" s="111">
        <f ca="1">IF(B42="","",IF(D42="D",SUMIF('Kode Akun'!B:B,B42,'Kode Akun'!G:G)+SUMIF('Jurnal Umum'!$N$7:$N$3007,B42,'Jurnal Umum'!$R$7:$R$3007)-SUMIF('Jurnal Umum'!$N$7:$N$3007,B42,'Jurnal Umum'!$S$7:$S$3007),0))</f>
        <v>0</v>
      </c>
      <c r="F42" s="111">
        <f ca="1">IF(B42="","",IF(D42="K",SUMIF('Kode Akun'!B:B,B42,'Kode Akun'!H:H)-SUMIF('Jurnal Umum'!$N$7:$N$3007,B42,'Jurnal Umum'!$R$7:$R$3007)+SUMIF('Jurnal Umum'!$N$7:$N$3007,B42,'Jurnal Umum'!$S$7:$S$3007),0))</f>
        <v>0</v>
      </c>
      <c r="G42" s="114">
        <f ca="1">IF($B42="","",SUMIF(AJP!$E:$E,$B42,AJP!G:G)+SUMIF('Jurnal Peny. Aktiva'!$C:$C,$B42,'Jurnal Peny. Aktiva'!F:F)+SUMIF(HPP!$C:$C,$B42,HPP!DD:DD))</f>
        <v>0</v>
      </c>
      <c r="H42" s="114">
        <f ca="1">IF($B42="","",SUMIF(AJP!$E:$E,$B42,AJP!H:H)+SUMIF('Jurnal Peny. Aktiva'!$C:$C,$B42,'Jurnal Peny. Aktiva'!G:G)+SUMIF(HPP!$C:$C,$B42,HPP!DE:DE))</f>
        <v>0</v>
      </c>
      <c r="I42" s="114">
        <f t="shared" ca="1" si="23"/>
        <v>0</v>
      </c>
      <c r="J42" s="114">
        <f t="shared" ca="1" si="24"/>
        <v>0</v>
      </c>
      <c r="K42" s="113" t="str">
        <f t="shared" ca="1" si="25"/>
        <v>N</v>
      </c>
      <c r="L42" s="114">
        <f t="shared" ca="1" si="26"/>
        <v>0</v>
      </c>
      <c r="M42" s="114">
        <f t="shared" ca="1" si="27"/>
        <v>0</v>
      </c>
      <c r="N42" s="114">
        <f t="shared" ca="1" si="28"/>
        <v>0</v>
      </c>
      <c r="O42" s="114">
        <f t="shared" ca="1" si="29"/>
        <v>0</v>
      </c>
      <c r="P42" s="78"/>
      <c r="Q42" s="78"/>
      <c r="R42" s="111">
        <f ca="1">IF(D42="D",SUMIFS('Jurnal Umum'!$R:$R,'Jurnal Umum'!$N:$N,$B42,'Jurnal Umum'!$Z:$Z,'Laba Rugi'!$I$5)-SUMIFS('Jurnal Umum'!$S:$S,'Jurnal Umum'!$N:$N,$B42,'Jurnal Umum'!$Z:$Z,'Laba Rugi'!$I$5),0)</f>
        <v>0</v>
      </c>
      <c r="S42" s="111">
        <f ca="1">IF(D42="K",-SUMIFS('Jurnal Umum'!$R:$R,'Jurnal Umum'!$N:$N,$B42,'Jurnal Umum'!$Z:$Z,'Laba Rugi'!$I$5)+SUMIFS('Jurnal Umum'!$S:$S,'Jurnal Umum'!$N:$N,$B42,'Jurnal Umum'!$Z:$Z,'Laba Rugi'!$I$5),0)</f>
        <v>0</v>
      </c>
    </row>
    <row r="43" spans="1:19" ht="18.75" customHeight="1" x14ac:dyDescent="0.35">
      <c r="A43" s="78"/>
      <c r="B43" s="110">
        <f ca="1">IF(TODAY()&gt;EXP,"0",IF('Kode Akun'!B43="","",'Kode Akun'!B43))</f>
        <v>211</v>
      </c>
      <c r="C43" s="114" t="str">
        <f t="shared" ca="1" si="21"/>
        <v>Hutang Dagang</v>
      </c>
      <c r="D43" s="115" t="str">
        <f t="shared" ca="1" si="22"/>
        <v>K</v>
      </c>
      <c r="E43" s="111">
        <f ca="1">IF(B43="","",IF(D43="D",SUMIF('Kode Akun'!B:B,B43,'Kode Akun'!G:G)+SUMIF('Jurnal Umum'!$N$7:$N$3007,B43,'Jurnal Umum'!$R$7:$R$3007)-SUMIF('Jurnal Umum'!$N$7:$N$3007,B43,'Jurnal Umum'!$S$7:$S$3007),0))</f>
        <v>0</v>
      </c>
      <c r="F43" s="111">
        <f ca="1">IF(B43="","",IF(D43="K",SUMIF('Kode Akun'!B:B,B43,'Kode Akun'!H:H)-SUMIF('Jurnal Umum'!$N$7:$N$3007,B43,'Jurnal Umum'!$R$7:$R$3007)+SUMIF('Jurnal Umum'!$N$7:$N$3007,B43,'Jurnal Umum'!$S$7:$S$3007),0))</f>
        <v>127280000</v>
      </c>
      <c r="G43" s="114">
        <f ca="1">IF($B43="","",SUMIF(AJP!$E:$E,$B43,AJP!G:G)+SUMIF('Jurnal Peny. Aktiva'!$C:$C,$B43,'Jurnal Peny. Aktiva'!F:F)+SUMIF(HPP!$C:$C,$B43,HPP!DD:DD))</f>
        <v>0</v>
      </c>
      <c r="H43" s="114">
        <f ca="1">IF($B43="","",SUMIF(AJP!$E:$E,$B43,AJP!H:H)+SUMIF('Jurnal Peny. Aktiva'!$C:$C,$B43,'Jurnal Peny. Aktiva'!G:G)+SUMIF(HPP!$C:$C,$B43,HPP!DE:DE))</f>
        <v>0</v>
      </c>
      <c r="I43" s="114">
        <f t="shared" ca="1" si="23"/>
        <v>0</v>
      </c>
      <c r="J43" s="114">
        <f t="shared" ca="1" si="24"/>
        <v>127280000</v>
      </c>
      <c r="K43" s="113" t="str">
        <f t="shared" ca="1" si="25"/>
        <v>N</v>
      </c>
      <c r="L43" s="114">
        <f t="shared" ca="1" si="26"/>
        <v>0</v>
      </c>
      <c r="M43" s="114">
        <f t="shared" ca="1" si="27"/>
        <v>0</v>
      </c>
      <c r="N43" s="114">
        <f t="shared" ca="1" si="28"/>
        <v>0</v>
      </c>
      <c r="O43" s="114">
        <f t="shared" ca="1" si="29"/>
        <v>127280000</v>
      </c>
      <c r="P43" s="78"/>
      <c r="Q43" s="78"/>
      <c r="R43" s="111">
        <f ca="1">IF(D43="D",SUMIFS('Jurnal Umum'!$R:$R,'Jurnal Umum'!$N:$N,$B43,'Jurnal Umum'!$Z:$Z,'Laba Rugi'!$I$5)-SUMIFS('Jurnal Umum'!$S:$S,'Jurnal Umum'!$N:$N,$B43,'Jurnal Umum'!$Z:$Z,'Laba Rugi'!$I$5),0)</f>
        <v>0</v>
      </c>
      <c r="S43" s="111">
        <f ca="1">IF(D43="K",-SUMIFS('Jurnal Umum'!$R:$R,'Jurnal Umum'!$N:$N,$B43,'Jurnal Umum'!$Z:$Z,'Laba Rugi'!$I$5)+SUMIFS('Jurnal Umum'!$S:$S,'Jurnal Umum'!$N:$N,$B43,'Jurnal Umum'!$Z:$Z,'Laba Rugi'!$I$5),0)</f>
        <v>0</v>
      </c>
    </row>
    <row r="44" spans="1:19" ht="18.75" customHeight="1" x14ac:dyDescent="0.35">
      <c r="A44" s="78"/>
      <c r="B44" s="110">
        <f ca="1">IF(TODAY()&gt;EXP,"0",IF('Kode Akun'!B44="","",'Kode Akun'!B44))</f>
        <v>212</v>
      </c>
      <c r="C44" s="114" t="str">
        <f t="shared" ca="1" si="21"/>
        <v>Hutang Bank</v>
      </c>
      <c r="D44" s="115" t="str">
        <f t="shared" ca="1" si="22"/>
        <v>K</v>
      </c>
      <c r="E44" s="111">
        <f ca="1">IF(B44="","",IF(D44="D",SUMIF('Kode Akun'!B:B,B44,'Kode Akun'!G:G)+SUMIF('Jurnal Umum'!$N$7:$N$3007,B44,'Jurnal Umum'!$R$7:$R$3007)-SUMIF('Jurnal Umum'!$N$7:$N$3007,B44,'Jurnal Umum'!$S$7:$S$3007),0))</f>
        <v>0</v>
      </c>
      <c r="F44" s="111">
        <f ca="1">IF(B44="","",IF(D44="K",SUMIF('Kode Akun'!B:B,B44,'Kode Akun'!H:H)-SUMIF('Jurnal Umum'!$N$7:$N$3007,B44,'Jurnal Umum'!$R$7:$R$3007)+SUMIF('Jurnal Umum'!$N$7:$N$3007,B44,'Jurnal Umum'!$S$7:$S$3007),0))</f>
        <v>360000000</v>
      </c>
      <c r="G44" s="114">
        <f ca="1">IF($B44="","",SUMIF(AJP!$E:$E,$B44,AJP!G:G)+SUMIF('Jurnal Peny. Aktiva'!$C:$C,$B44,'Jurnal Peny. Aktiva'!F:F)+SUMIF(HPP!$C:$C,$B44,HPP!DD:DD))</f>
        <v>9850000</v>
      </c>
      <c r="H44" s="114">
        <f ca="1">IF($B44="","",SUMIF(AJP!$E:$E,$B44,AJP!H:H)+SUMIF('Jurnal Peny. Aktiva'!$C:$C,$B44,'Jurnal Peny. Aktiva'!G:G)+SUMIF(HPP!$C:$C,$B44,HPP!DE:DE))</f>
        <v>0</v>
      </c>
      <c r="I44" s="114">
        <f t="shared" ca="1" si="23"/>
        <v>0</v>
      </c>
      <c r="J44" s="114">
        <f t="shared" ca="1" si="24"/>
        <v>350150000</v>
      </c>
      <c r="K44" s="113" t="str">
        <f t="shared" ca="1" si="25"/>
        <v>N</v>
      </c>
      <c r="L44" s="114">
        <f t="shared" ca="1" si="26"/>
        <v>0</v>
      </c>
      <c r="M44" s="114">
        <f t="shared" ca="1" si="27"/>
        <v>0</v>
      </c>
      <c r="N44" s="114">
        <f t="shared" ca="1" si="28"/>
        <v>0</v>
      </c>
      <c r="O44" s="114">
        <f t="shared" ca="1" si="29"/>
        <v>350150000</v>
      </c>
      <c r="P44" s="78"/>
      <c r="Q44" s="78"/>
      <c r="R44" s="111">
        <f ca="1">IF(D44="D",SUMIFS('Jurnal Umum'!$R:$R,'Jurnal Umum'!$N:$N,$B44,'Jurnal Umum'!$Z:$Z,'Laba Rugi'!$I$5)-SUMIFS('Jurnal Umum'!$S:$S,'Jurnal Umum'!$N:$N,$B44,'Jurnal Umum'!$Z:$Z,'Laba Rugi'!$I$5),0)</f>
        <v>0</v>
      </c>
      <c r="S44" s="111">
        <f ca="1">IF(D44="K",-SUMIFS('Jurnal Umum'!$R:$R,'Jurnal Umum'!$N:$N,$B44,'Jurnal Umum'!$Z:$Z,'Laba Rugi'!$I$5)+SUMIFS('Jurnal Umum'!$S:$S,'Jurnal Umum'!$N:$N,$B44,'Jurnal Umum'!$Z:$Z,'Laba Rugi'!$I$5),0)</f>
        <v>0</v>
      </c>
    </row>
    <row r="45" spans="1:19" ht="18.75" customHeight="1" x14ac:dyDescent="0.35">
      <c r="A45" s="78"/>
      <c r="B45" s="110">
        <f ca="1">IF(TODAY()&gt;EXP,"0",IF('Kode Akun'!B45="","",'Kode Akun'!B45))</f>
        <v>219</v>
      </c>
      <c r="C45" s="114" t="str">
        <f t="shared" ca="1" si="21"/>
        <v>Pendapatan Diterima Dimuka</v>
      </c>
      <c r="D45" s="115" t="str">
        <f t="shared" ca="1" si="22"/>
        <v>K</v>
      </c>
      <c r="E45" s="111">
        <f ca="1">IF(B45="","",IF(D45="D",SUMIF('Kode Akun'!B:B,B45,'Kode Akun'!G:G)+SUMIF('Jurnal Umum'!$N$7:$N$3007,B45,'Jurnal Umum'!$R$7:$R$3007)-SUMIF('Jurnal Umum'!$N$7:$N$3007,B45,'Jurnal Umum'!$S$7:$S$3007),0))</f>
        <v>0</v>
      </c>
      <c r="F45" s="111">
        <f ca="1">IF(B45="","",IF(D45="K",SUMIF('Kode Akun'!B:B,B45,'Kode Akun'!H:H)-SUMIF('Jurnal Umum'!$N$7:$N$3007,B45,'Jurnal Umum'!$R$7:$R$3007)+SUMIF('Jurnal Umum'!$N$7:$N$3007,B45,'Jurnal Umum'!$S$7:$S$3007),0))</f>
        <v>0</v>
      </c>
      <c r="G45" s="114">
        <f ca="1">IF($B45="","",SUMIF(AJP!$E:$E,$B45,AJP!G:G)+SUMIF('Jurnal Peny. Aktiva'!$C:$C,$B45,'Jurnal Peny. Aktiva'!F:F)+SUMIF(HPP!$C:$C,$B45,HPP!DD:DD))</f>
        <v>0</v>
      </c>
      <c r="H45" s="114">
        <f ca="1">IF($B45="","",SUMIF(AJP!$E:$E,$B45,AJP!H:H)+SUMIF('Jurnal Peny. Aktiva'!$C:$C,$B45,'Jurnal Peny. Aktiva'!G:G)+SUMIF(HPP!$C:$C,$B45,HPP!DE:DE))</f>
        <v>0</v>
      </c>
      <c r="I45" s="114">
        <f t="shared" ca="1" si="23"/>
        <v>0</v>
      </c>
      <c r="J45" s="114">
        <f t="shared" ca="1" si="24"/>
        <v>0</v>
      </c>
      <c r="K45" s="113" t="str">
        <f t="shared" ca="1" si="25"/>
        <v>N</v>
      </c>
      <c r="L45" s="114">
        <f t="shared" ca="1" si="26"/>
        <v>0</v>
      </c>
      <c r="M45" s="114">
        <f t="shared" ca="1" si="27"/>
        <v>0</v>
      </c>
      <c r="N45" s="114">
        <f t="shared" ca="1" si="28"/>
        <v>0</v>
      </c>
      <c r="O45" s="114">
        <f t="shared" ca="1" si="29"/>
        <v>0</v>
      </c>
      <c r="P45" s="78"/>
      <c r="Q45" s="78"/>
      <c r="R45" s="111">
        <f ca="1">IF(D45="D",SUMIFS('Jurnal Umum'!$R:$R,'Jurnal Umum'!$N:$N,$B45,'Jurnal Umum'!$Z:$Z,'Laba Rugi'!$I$5)-SUMIFS('Jurnal Umum'!$S:$S,'Jurnal Umum'!$N:$N,$B45,'Jurnal Umum'!$Z:$Z,'Laba Rugi'!$I$5),0)</f>
        <v>0</v>
      </c>
      <c r="S45" s="111">
        <f ca="1">IF(D45="K",-SUMIFS('Jurnal Umum'!$R:$R,'Jurnal Umum'!$N:$N,$B45,'Jurnal Umum'!$Z:$Z,'Laba Rugi'!$I$5)+SUMIFS('Jurnal Umum'!$S:$S,'Jurnal Umum'!$N:$N,$B45,'Jurnal Umum'!$Z:$Z,'Laba Rugi'!$I$5),0)</f>
        <v>0</v>
      </c>
    </row>
    <row r="46" spans="1:19" ht="18.75" customHeight="1" x14ac:dyDescent="0.35">
      <c r="A46" s="78"/>
      <c r="B46" s="110" t="str">
        <f ca="1">IF(TODAY()&gt;EXP,"0",IF('Kode Akun'!B46="","",'Kode Akun'!B46))</f>
        <v/>
      </c>
      <c r="C46" s="114" t="str">
        <f t="shared" ca="1" si="21"/>
        <v/>
      </c>
      <c r="D46" s="115" t="str">
        <f t="shared" ca="1" si="22"/>
        <v/>
      </c>
      <c r="E46" s="111" t="str">
        <f ca="1">IF(B46="","",IF(D46="D",SUMIF('Kode Akun'!B:B,B46,'Kode Akun'!G:G)+SUMIF('Jurnal Umum'!$N$7:$N$3007,B46,'Jurnal Umum'!$R$7:$R$3007)-SUMIF('Jurnal Umum'!$N$7:$N$3007,B46,'Jurnal Umum'!$S$7:$S$3007),0))</f>
        <v/>
      </c>
      <c r="F46" s="111" t="str">
        <f ca="1">IF(B46="","",IF(D46="K",SUMIF('Kode Akun'!B:B,B46,'Kode Akun'!H:H)-SUMIF('Jurnal Umum'!$N$7:$N$3007,B46,'Jurnal Umum'!$R$7:$R$3007)+SUMIF('Jurnal Umum'!$N$7:$N$3007,B46,'Jurnal Umum'!$S$7:$S$3007),0))</f>
        <v/>
      </c>
      <c r="G46" s="114" t="str">
        <f ca="1">IF($B46="","",SUMIF(AJP!$E:$E,$B46,AJP!G:G)+SUMIF('Jurnal Peny. Aktiva'!$C:$C,$B46,'Jurnal Peny. Aktiva'!F:F)+SUMIF(HPP!$C:$C,$B46,HPP!DD:DD))</f>
        <v/>
      </c>
      <c r="H46" s="114" t="str">
        <f ca="1">IF($B46="","",SUMIF(AJP!$E:$E,$B46,AJP!H:H)+SUMIF('Jurnal Peny. Aktiva'!$C:$C,$B46,'Jurnal Peny. Aktiva'!G:G)+SUMIF(HPP!$C:$C,$B46,HPP!DE:DE))</f>
        <v/>
      </c>
      <c r="I46" s="114" t="str">
        <f t="shared" ca="1" si="23"/>
        <v/>
      </c>
      <c r="J46" s="114" t="str">
        <f t="shared" ca="1" si="24"/>
        <v/>
      </c>
      <c r="K46" s="113" t="str">
        <f t="shared" ca="1" si="25"/>
        <v/>
      </c>
      <c r="L46" s="114" t="str">
        <f t="shared" ca="1" si="26"/>
        <v/>
      </c>
      <c r="M46" s="114" t="str">
        <f t="shared" ca="1" si="27"/>
        <v/>
      </c>
      <c r="N46" s="114" t="str">
        <f t="shared" ca="1" si="28"/>
        <v/>
      </c>
      <c r="O46" s="114" t="str">
        <f t="shared" ca="1" si="29"/>
        <v/>
      </c>
      <c r="P46" s="78"/>
      <c r="Q46" s="78"/>
      <c r="R46" s="111">
        <f ca="1">IF(D46="D",SUMIFS('Jurnal Umum'!$R:$R,'Jurnal Umum'!$N:$N,$B46,'Jurnal Umum'!$Z:$Z,'Laba Rugi'!$I$5)-SUMIFS('Jurnal Umum'!$S:$S,'Jurnal Umum'!$N:$N,$B46,'Jurnal Umum'!$Z:$Z,'Laba Rugi'!$I$5),0)</f>
        <v>0</v>
      </c>
      <c r="S46" s="111">
        <f ca="1">IF(D46="K",-SUMIFS('Jurnal Umum'!$R:$R,'Jurnal Umum'!$N:$N,$B46,'Jurnal Umum'!$Z:$Z,'Laba Rugi'!$I$5)+SUMIFS('Jurnal Umum'!$S:$S,'Jurnal Umum'!$N:$N,$B46,'Jurnal Umum'!$Z:$Z,'Laba Rugi'!$I$5),0)</f>
        <v>0</v>
      </c>
    </row>
    <row r="47" spans="1:19" ht="18.75" customHeight="1" x14ac:dyDescent="0.35">
      <c r="A47" s="78"/>
      <c r="B47" s="110">
        <f ca="1">IF(TODAY()&gt;EXP,"0",IF('Kode Akun'!B47="","",'Kode Akun'!B47))</f>
        <v>270</v>
      </c>
      <c r="C47" s="114" t="str">
        <f t="shared" ca="1" si="21"/>
        <v>KEWAJIBAN JANGKA PANJANG</v>
      </c>
      <c r="D47" s="115" t="str">
        <f t="shared" ca="1" si="22"/>
        <v>K</v>
      </c>
      <c r="E47" s="111">
        <f ca="1">IF(B47="","",IF(D47="D",SUMIF('Kode Akun'!B:B,B47,'Kode Akun'!G:G)+SUMIF('Jurnal Umum'!$N$7:$N$3007,B47,'Jurnal Umum'!$R$7:$R$3007)-SUMIF('Jurnal Umum'!$N$7:$N$3007,B47,'Jurnal Umum'!$S$7:$S$3007),0))</f>
        <v>0</v>
      </c>
      <c r="F47" s="111">
        <f ca="1">IF(B47="","",IF(D47="K",SUMIF('Kode Akun'!B:B,B47,'Kode Akun'!H:H)-SUMIF('Jurnal Umum'!$N$7:$N$3007,B47,'Jurnal Umum'!$R$7:$R$3007)+SUMIF('Jurnal Umum'!$N$7:$N$3007,B47,'Jurnal Umum'!$S$7:$S$3007),0))</f>
        <v>0</v>
      </c>
      <c r="G47" s="114">
        <f ca="1">IF($B47="","",SUMIF(AJP!$E:$E,$B47,AJP!G:G)+SUMIF('Jurnal Peny. Aktiva'!$C:$C,$B47,'Jurnal Peny. Aktiva'!F:F)+SUMIF(HPP!$C:$C,$B47,HPP!DD:DD))</f>
        <v>0</v>
      </c>
      <c r="H47" s="114">
        <f ca="1">IF($B47="","",SUMIF(AJP!$E:$E,$B47,AJP!H:H)+SUMIF('Jurnal Peny. Aktiva'!$C:$C,$B47,'Jurnal Peny. Aktiva'!G:G)+SUMIF(HPP!$C:$C,$B47,HPP!DE:DE))</f>
        <v>0</v>
      </c>
      <c r="I47" s="114">
        <f t="shared" ca="1" si="23"/>
        <v>0</v>
      </c>
      <c r="J47" s="114">
        <f t="shared" ca="1" si="24"/>
        <v>0</v>
      </c>
      <c r="K47" s="113" t="str">
        <f t="shared" ca="1" si="25"/>
        <v>N</v>
      </c>
      <c r="L47" s="114">
        <f t="shared" ca="1" si="26"/>
        <v>0</v>
      </c>
      <c r="M47" s="114">
        <f t="shared" ca="1" si="27"/>
        <v>0</v>
      </c>
      <c r="N47" s="114">
        <f t="shared" ca="1" si="28"/>
        <v>0</v>
      </c>
      <c r="O47" s="114">
        <f t="shared" ca="1" si="29"/>
        <v>0</v>
      </c>
      <c r="P47" s="78"/>
      <c r="Q47" s="78"/>
      <c r="R47" s="111">
        <f ca="1">IF(D47="D",SUMIFS('Jurnal Umum'!$R:$R,'Jurnal Umum'!$N:$N,$B47,'Jurnal Umum'!$Z:$Z,'Laba Rugi'!$I$5)-SUMIFS('Jurnal Umum'!$S:$S,'Jurnal Umum'!$N:$N,$B47,'Jurnal Umum'!$Z:$Z,'Laba Rugi'!$I$5),0)</f>
        <v>0</v>
      </c>
      <c r="S47" s="111">
        <f ca="1">IF(D47="K",-SUMIFS('Jurnal Umum'!$R:$R,'Jurnal Umum'!$N:$N,$B47,'Jurnal Umum'!$Z:$Z,'Laba Rugi'!$I$5)+SUMIFS('Jurnal Umum'!$S:$S,'Jurnal Umum'!$N:$N,$B47,'Jurnal Umum'!$Z:$Z,'Laba Rugi'!$I$5),0)</f>
        <v>0</v>
      </c>
    </row>
    <row r="48" spans="1:19" ht="18.75" customHeight="1" x14ac:dyDescent="0.35">
      <c r="A48" s="78"/>
      <c r="B48" s="110">
        <f ca="1">IF(TODAY()&gt;EXP,"0",IF('Kode Akun'!B48="","",'Kode Akun'!B48))</f>
        <v>271</v>
      </c>
      <c r="C48" s="114" t="str">
        <f t="shared" ca="1" si="21"/>
        <v>Hutang Jangka Panjang</v>
      </c>
      <c r="D48" s="115" t="str">
        <f t="shared" ca="1" si="22"/>
        <v>K</v>
      </c>
      <c r="E48" s="111">
        <f ca="1">IF(B48="","",IF(D48="D",SUMIF('Kode Akun'!B:B,B48,'Kode Akun'!G:G)+SUMIF('Jurnal Umum'!$N$7:$N$3007,B48,'Jurnal Umum'!$R$7:$R$3007)-SUMIF('Jurnal Umum'!$N$7:$N$3007,B48,'Jurnal Umum'!$S$7:$S$3007),0))</f>
        <v>0</v>
      </c>
      <c r="F48" s="111">
        <f ca="1">IF(B48="","",IF(D48="K",SUMIF('Kode Akun'!B:B,B48,'Kode Akun'!H:H)-SUMIF('Jurnal Umum'!$N$7:$N$3007,B48,'Jurnal Umum'!$R$7:$R$3007)+SUMIF('Jurnal Umum'!$N$7:$N$3007,B48,'Jurnal Umum'!$S$7:$S$3007),0))</f>
        <v>0</v>
      </c>
      <c r="G48" s="114">
        <f ca="1">IF($B48="","",SUMIF(AJP!$E:$E,$B48,AJP!G:G)+SUMIF('Jurnal Peny. Aktiva'!$C:$C,$B48,'Jurnal Peny. Aktiva'!F:F)+SUMIF(HPP!$C:$C,$B48,HPP!DD:DD))</f>
        <v>0</v>
      </c>
      <c r="H48" s="114">
        <f ca="1">IF($B48="","",SUMIF(AJP!$E:$E,$B48,AJP!H:H)+SUMIF('Jurnal Peny. Aktiva'!$C:$C,$B48,'Jurnal Peny. Aktiva'!G:G)+SUMIF(HPP!$C:$C,$B48,HPP!DE:DE))</f>
        <v>0</v>
      </c>
      <c r="I48" s="114">
        <f t="shared" ca="1" si="23"/>
        <v>0</v>
      </c>
      <c r="J48" s="114">
        <f t="shared" ca="1" si="24"/>
        <v>0</v>
      </c>
      <c r="K48" s="113" t="str">
        <f t="shared" ca="1" si="25"/>
        <v>N</v>
      </c>
      <c r="L48" s="114">
        <f t="shared" ca="1" si="26"/>
        <v>0</v>
      </c>
      <c r="M48" s="114">
        <f t="shared" ca="1" si="27"/>
        <v>0</v>
      </c>
      <c r="N48" s="114">
        <f t="shared" ca="1" si="28"/>
        <v>0</v>
      </c>
      <c r="O48" s="114">
        <f t="shared" ca="1" si="29"/>
        <v>0</v>
      </c>
      <c r="P48" s="78"/>
      <c r="Q48" s="78"/>
      <c r="R48" s="111">
        <f ca="1">IF(D48="D",SUMIFS('Jurnal Umum'!$R:$R,'Jurnal Umum'!$N:$N,$B48,'Jurnal Umum'!$Z:$Z,'Laba Rugi'!$I$5)-SUMIFS('Jurnal Umum'!$S:$S,'Jurnal Umum'!$N:$N,$B48,'Jurnal Umum'!$Z:$Z,'Laba Rugi'!$I$5),0)</f>
        <v>0</v>
      </c>
      <c r="S48" s="111">
        <f ca="1">IF(D48="K",-SUMIFS('Jurnal Umum'!$R:$R,'Jurnal Umum'!$N:$N,$B48,'Jurnal Umum'!$Z:$Z,'Laba Rugi'!$I$5)+SUMIFS('Jurnal Umum'!$S:$S,'Jurnal Umum'!$N:$N,$B48,'Jurnal Umum'!$Z:$Z,'Laba Rugi'!$I$5),0)</f>
        <v>0</v>
      </c>
    </row>
    <row r="49" spans="1:19" ht="18.75" customHeight="1" x14ac:dyDescent="0.35">
      <c r="A49" s="78"/>
      <c r="B49" s="110">
        <f ca="1">IF(TODAY()&gt;EXP,"0",IF('Kode Akun'!B49="","",'Kode Akun'!B49))</f>
        <v>272</v>
      </c>
      <c r="C49" s="114" t="str">
        <f t="shared" ca="1" si="21"/>
        <v>Hutang Jangka Panjang Lainnya</v>
      </c>
      <c r="D49" s="115" t="str">
        <f t="shared" ca="1" si="22"/>
        <v>K</v>
      </c>
      <c r="E49" s="111">
        <f ca="1">IF(B49="","",IF(D49="D",SUMIF('Kode Akun'!B:B,B49,'Kode Akun'!G:G)+SUMIF('Jurnal Umum'!$N$7:$N$3007,B49,'Jurnal Umum'!$R$7:$R$3007)-SUMIF('Jurnal Umum'!$N$7:$N$3007,B49,'Jurnal Umum'!$S$7:$S$3007),0))</f>
        <v>0</v>
      </c>
      <c r="F49" s="111">
        <f ca="1">IF(B49="","",IF(D49="K",SUMIF('Kode Akun'!B:B,B49,'Kode Akun'!H:H)-SUMIF('Jurnal Umum'!$N$7:$N$3007,B49,'Jurnal Umum'!$R$7:$R$3007)+SUMIF('Jurnal Umum'!$N$7:$N$3007,B49,'Jurnal Umum'!$S$7:$S$3007),0))</f>
        <v>0</v>
      </c>
      <c r="G49" s="114">
        <f ca="1">IF($B49="","",SUMIF(AJP!$E:$E,$B49,AJP!G:G)+SUMIF('Jurnal Peny. Aktiva'!$C:$C,$B49,'Jurnal Peny. Aktiva'!F:F)+SUMIF(HPP!$C:$C,$B49,HPP!DD:DD))</f>
        <v>0</v>
      </c>
      <c r="H49" s="114">
        <f ca="1">IF($B49="","",SUMIF(AJP!$E:$E,$B49,AJP!H:H)+SUMIF('Jurnal Peny. Aktiva'!$C:$C,$B49,'Jurnal Peny. Aktiva'!G:G)+SUMIF(HPP!$C:$C,$B49,HPP!DE:DE))</f>
        <v>0</v>
      </c>
      <c r="I49" s="114">
        <f t="shared" ca="1" si="23"/>
        <v>0</v>
      </c>
      <c r="J49" s="114">
        <f t="shared" ca="1" si="24"/>
        <v>0</v>
      </c>
      <c r="K49" s="113" t="str">
        <f t="shared" ca="1" si="25"/>
        <v>N</v>
      </c>
      <c r="L49" s="114">
        <f t="shared" ca="1" si="26"/>
        <v>0</v>
      </c>
      <c r="M49" s="114">
        <f t="shared" ca="1" si="27"/>
        <v>0</v>
      </c>
      <c r="N49" s="114">
        <f t="shared" ca="1" si="28"/>
        <v>0</v>
      </c>
      <c r="O49" s="114">
        <f t="shared" ca="1" si="29"/>
        <v>0</v>
      </c>
      <c r="P49" s="78"/>
      <c r="Q49" s="78"/>
      <c r="R49" s="111">
        <f ca="1">IF(D49="D",SUMIFS('Jurnal Umum'!$R:$R,'Jurnal Umum'!$N:$N,$B49,'Jurnal Umum'!$Z:$Z,'Laba Rugi'!$I$5)-SUMIFS('Jurnal Umum'!$S:$S,'Jurnal Umum'!$N:$N,$B49,'Jurnal Umum'!$Z:$Z,'Laba Rugi'!$I$5),0)</f>
        <v>0</v>
      </c>
      <c r="S49" s="111">
        <f ca="1">IF(D49="K",-SUMIFS('Jurnal Umum'!$R:$R,'Jurnal Umum'!$N:$N,$B49,'Jurnal Umum'!$Z:$Z,'Laba Rugi'!$I$5)+SUMIFS('Jurnal Umum'!$S:$S,'Jurnal Umum'!$N:$N,$B49,'Jurnal Umum'!$Z:$Z,'Laba Rugi'!$I$5),0)</f>
        <v>0</v>
      </c>
    </row>
    <row r="50" spans="1:19" ht="18.75" customHeight="1" x14ac:dyDescent="0.35">
      <c r="A50" s="78"/>
      <c r="B50" s="110" t="str">
        <f ca="1">IF(TODAY()&gt;EXP,"0",IF('Kode Akun'!B50="","",'Kode Akun'!B50))</f>
        <v/>
      </c>
      <c r="C50" s="114" t="str">
        <f t="shared" ca="1" si="21"/>
        <v/>
      </c>
      <c r="D50" s="115" t="str">
        <f t="shared" ca="1" si="22"/>
        <v/>
      </c>
      <c r="E50" s="111" t="str">
        <f ca="1">IF(B50="","",IF(D50="D",SUMIF('Kode Akun'!B:B,B50,'Kode Akun'!G:G)+SUMIF('Jurnal Umum'!$N$7:$N$3007,B50,'Jurnal Umum'!$R$7:$R$3007)-SUMIF('Jurnal Umum'!$N$7:$N$3007,B50,'Jurnal Umum'!$S$7:$S$3007),0))</f>
        <v/>
      </c>
      <c r="F50" s="111" t="str">
        <f ca="1">IF(B50="","",IF(D50="K",SUMIF('Kode Akun'!B:B,B50,'Kode Akun'!H:H)-SUMIF('Jurnal Umum'!$N$7:$N$3007,B50,'Jurnal Umum'!$R$7:$R$3007)+SUMIF('Jurnal Umum'!$N$7:$N$3007,B50,'Jurnal Umum'!$S$7:$S$3007),0))</f>
        <v/>
      </c>
      <c r="G50" s="114" t="str">
        <f ca="1">IF($B50="","",SUMIF(AJP!$E:$E,$B50,AJP!G:G)+SUMIF('Jurnal Peny. Aktiva'!$C:$C,$B50,'Jurnal Peny. Aktiva'!F:F)+SUMIF(HPP!$C:$C,$B50,HPP!DD:DD))</f>
        <v/>
      </c>
      <c r="H50" s="114" t="str">
        <f ca="1">IF($B50="","",SUMIF(AJP!$E:$E,$B50,AJP!H:H)+SUMIF('Jurnal Peny. Aktiva'!$C:$C,$B50,'Jurnal Peny. Aktiva'!G:G)+SUMIF(HPP!$C:$C,$B50,HPP!DE:DE))</f>
        <v/>
      </c>
      <c r="I50" s="114" t="str">
        <f t="shared" ca="1" si="23"/>
        <v/>
      </c>
      <c r="J50" s="114" t="str">
        <f t="shared" ca="1" si="24"/>
        <v/>
      </c>
      <c r="K50" s="113" t="str">
        <f t="shared" ca="1" si="25"/>
        <v/>
      </c>
      <c r="L50" s="114" t="str">
        <f t="shared" ca="1" si="26"/>
        <v/>
      </c>
      <c r="M50" s="114" t="str">
        <f t="shared" ca="1" si="27"/>
        <v/>
      </c>
      <c r="N50" s="114" t="str">
        <f t="shared" ca="1" si="28"/>
        <v/>
      </c>
      <c r="O50" s="114" t="str">
        <f t="shared" ca="1" si="29"/>
        <v/>
      </c>
      <c r="P50" s="78"/>
      <c r="Q50" s="78"/>
      <c r="R50" s="111">
        <f ca="1">IF(D50="D",SUMIFS('Jurnal Umum'!$R:$R,'Jurnal Umum'!$N:$N,$B50,'Jurnal Umum'!$Z:$Z,'Laba Rugi'!$I$5)-SUMIFS('Jurnal Umum'!$S:$S,'Jurnal Umum'!$N:$N,$B50,'Jurnal Umum'!$Z:$Z,'Laba Rugi'!$I$5),0)</f>
        <v>0</v>
      </c>
      <c r="S50" s="111">
        <f ca="1">IF(D50="K",-SUMIFS('Jurnal Umum'!$R:$R,'Jurnal Umum'!$N:$N,$B50,'Jurnal Umum'!$Z:$Z,'Laba Rugi'!$I$5)+SUMIFS('Jurnal Umum'!$S:$S,'Jurnal Umum'!$N:$N,$B50,'Jurnal Umum'!$Z:$Z,'Laba Rugi'!$I$5),0)</f>
        <v>0</v>
      </c>
    </row>
    <row r="51" spans="1:19" ht="18.75" customHeight="1" x14ac:dyDescent="0.35">
      <c r="A51" s="78"/>
      <c r="B51" s="110">
        <f ca="1">IF(TODAY()&gt;EXP,"0",IF('Kode Akun'!B51="","",'Kode Akun'!B51))</f>
        <v>300</v>
      </c>
      <c r="C51" s="114" t="str">
        <f t="shared" ca="1" si="21"/>
        <v>EKUITAS</v>
      </c>
      <c r="D51" s="115" t="str">
        <f t="shared" ca="1" si="22"/>
        <v>K</v>
      </c>
      <c r="E51" s="111">
        <f ca="1">IF(B51="","",IF(D51="D",SUMIF('Kode Akun'!B:B,B51,'Kode Akun'!G:G)+SUMIF('Jurnal Umum'!$N$7:$N$3007,B51,'Jurnal Umum'!$R$7:$R$3007)-SUMIF('Jurnal Umum'!$N$7:$N$3007,B51,'Jurnal Umum'!$S$7:$S$3007),0))</f>
        <v>0</v>
      </c>
      <c r="F51" s="111">
        <f ca="1">IF(B51="","",IF(D51="K",SUMIF('Kode Akun'!B:B,B51,'Kode Akun'!H:H)-SUMIF('Jurnal Umum'!$N$7:$N$3007,B51,'Jurnal Umum'!$R$7:$R$3007)+SUMIF('Jurnal Umum'!$N$7:$N$3007,B51,'Jurnal Umum'!$S$7:$S$3007),0))</f>
        <v>0</v>
      </c>
      <c r="G51" s="114">
        <f ca="1">IF($B51="","",SUMIF(AJP!$E:$E,$B51,AJP!G:G)+SUMIF('Jurnal Peny. Aktiva'!$C:$C,$B51,'Jurnal Peny. Aktiva'!F:F)+SUMIF(HPP!$C:$C,$B51,HPP!DD:DD))</f>
        <v>0</v>
      </c>
      <c r="H51" s="114">
        <f ca="1">IF($B51="","",SUMIF(AJP!$E:$E,$B51,AJP!H:H)+SUMIF('Jurnal Peny. Aktiva'!$C:$C,$B51,'Jurnal Peny. Aktiva'!G:G)+SUMIF(HPP!$C:$C,$B51,HPP!DE:DE))</f>
        <v>0</v>
      </c>
      <c r="I51" s="114">
        <f t="shared" ca="1" si="23"/>
        <v>0</v>
      </c>
      <c r="J51" s="114">
        <f t="shared" ca="1" si="24"/>
        <v>0</v>
      </c>
      <c r="K51" s="113" t="str">
        <f t="shared" ca="1" si="25"/>
        <v>N</v>
      </c>
      <c r="L51" s="114">
        <f t="shared" ca="1" si="26"/>
        <v>0</v>
      </c>
      <c r="M51" s="114">
        <f t="shared" ca="1" si="27"/>
        <v>0</v>
      </c>
      <c r="N51" s="114">
        <f t="shared" ca="1" si="28"/>
        <v>0</v>
      </c>
      <c r="O51" s="114">
        <f t="shared" ca="1" si="29"/>
        <v>0</v>
      </c>
      <c r="P51" s="78"/>
      <c r="Q51" s="78"/>
      <c r="R51" s="111">
        <f ca="1">IF(D51="D",SUMIFS('Jurnal Umum'!$R:$R,'Jurnal Umum'!$N:$N,$B51,'Jurnal Umum'!$Z:$Z,'Laba Rugi'!$I$5)-SUMIFS('Jurnal Umum'!$S:$S,'Jurnal Umum'!$N:$N,$B51,'Jurnal Umum'!$Z:$Z,'Laba Rugi'!$I$5),0)</f>
        <v>0</v>
      </c>
      <c r="S51" s="111">
        <f ca="1">IF(D51="K",-SUMIFS('Jurnal Umum'!$R:$R,'Jurnal Umum'!$N:$N,$B51,'Jurnal Umum'!$Z:$Z,'Laba Rugi'!$I$5)+SUMIFS('Jurnal Umum'!$S:$S,'Jurnal Umum'!$N:$N,$B51,'Jurnal Umum'!$Z:$Z,'Laba Rugi'!$I$5),0)</f>
        <v>0</v>
      </c>
    </row>
    <row r="52" spans="1:19" ht="18.75" customHeight="1" x14ac:dyDescent="0.35">
      <c r="A52" s="78"/>
      <c r="B52" s="110">
        <f ca="1">IF(TODAY()&gt;EXP,"0",IF('Kode Akun'!B52="","",'Kode Akun'!B52))</f>
        <v>301</v>
      </c>
      <c r="C52" s="114" t="str">
        <f t="shared" ca="1" si="21"/>
        <v>Modal Awal</v>
      </c>
      <c r="D52" s="115" t="str">
        <f t="shared" ca="1" si="22"/>
        <v>K</v>
      </c>
      <c r="E52" s="111">
        <f ca="1">IF(B52="","",IF(D52="D",SUMIF('Kode Akun'!B:B,B52,'Kode Akun'!G:G)+SUMIF('Jurnal Umum'!$N$7:$N$3007,B52,'Jurnal Umum'!$R$7:$R$3007)-SUMIF('Jurnal Umum'!$N$7:$N$3007,B52,'Jurnal Umum'!$S$7:$S$3007),0))</f>
        <v>0</v>
      </c>
      <c r="F52" s="111">
        <f ca="1">IF(B52="","",IF(D52="K",SUMIF('Kode Akun'!B:B,B52,'Kode Akun'!H:H)-SUMIF('Jurnal Umum'!$N$7:$N$3007,B52,'Jurnal Umum'!$R$7:$R$3007)+SUMIF('Jurnal Umum'!$N$7:$N$3007,B52,'Jurnal Umum'!$S$7:$S$3007),0))</f>
        <v>800000000</v>
      </c>
      <c r="G52" s="114">
        <f ca="1">IF($B52="","",SUMIF(AJP!$E:$E,$B52,AJP!G:G)+SUMIF('Jurnal Peny. Aktiva'!$C:$C,$B52,'Jurnal Peny. Aktiva'!F:F)+SUMIF(HPP!$C:$C,$B52,HPP!DD:DD))</f>
        <v>0</v>
      </c>
      <c r="H52" s="114">
        <f ca="1">IF($B52="","",SUMIF(AJP!$E:$E,$B52,AJP!H:H)+SUMIF('Jurnal Peny. Aktiva'!$C:$C,$B52,'Jurnal Peny. Aktiva'!G:G)+SUMIF(HPP!$C:$C,$B52,HPP!DE:DE))</f>
        <v>0</v>
      </c>
      <c r="I52" s="114">
        <f t="shared" ca="1" si="23"/>
        <v>0</v>
      </c>
      <c r="J52" s="114">
        <f t="shared" ca="1" si="24"/>
        <v>800000000</v>
      </c>
      <c r="K52" s="113" t="str">
        <f t="shared" ca="1" si="25"/>
        <v>N</v>
      </c>
      <c r="L52" s="114">
        <f t="shared" ca="1" si="26"/>
        <v>0</v>
      </c>
      <c r="M52" s="114">
        <f t="shared" ca="1" si="27"/>
        <v>0</v>
      </c>
      <c r="N52" s="114">
        <f t="shared" ca="1" si="28"/>
        <v>0</v>
      </c>
      <c r="O52" s="114">
        <f t="shared" ca="1" si="29"/>
        <v>800000000</v>
      </c>
      <c r="P52" s="78"/>
      <c r="Q52" s="78"/>
      <c r="R52" s="111">
        <f ca="1">IF(D52="D",SUMIFS('Jurnal Umum'!$R:$R,'Jurnal Umum'!$N:$N,$B52,'Jurnal Umum'!$Z:$Z,'Laba Rugi'!$I$5)-SUMIFS('Jurnal Umum'!$S:$S,'Jurnal Umum'!$N:$N,$B52,'Jurnal Umum'!$Z:$Z,'Laba Rugi'!$I$5),0)</f>
        <v>0</v>
      </c>
      <c r="S52" s="111">
        <f ca="1">IF(D52="K",-SUMIFS('Jurnal Umum'!$R:$R,'Jurnal Umum'!$N:$N,$B52,'Jurnal Umum'!$Z:$Z,'Laba Rugi'!$I$5)+SUMIFS('Jurnal Umum'!$S:$S,'Jurnal Umum'!$N:$N,$B52,'Jurnal Umum'!$Z:$Z,'Laba Rugi'!$I$5),0)</f>
        <v>0</v>
      </c>
    </row>
    <row r="53" spans="1:19" ht="18.75" customHeight="1" x14ac:dyDescent="0.35">
      <c r="A53" s="78"/>
      <c r="B53" s="110">
        <f ca="1">IF(TODAY()&gt;EXP,"0",IF('Kode Akun'!B53="","",'Kode Akun'!B53))</f>
        <v>302</v>
      </c>
      <c r="C53" s="114" t="str">
        <f t="shared" ca="1" si="21"/>
        <v>Laba Bersih</v>
      </c>
      <c r="D53" s="115" t="str">
        <f t="shared" ca="1" si="22"/>
        <v>K</v>
      </c>
      <c r="E53" s="111">
        <f ca="1">IF(B53="","",IF(D53="D",SUMIF('Kode Akun'!B:B,B53,'Kode Akun'!G:G)+SUMIF('Jurnal Umum'!$N$7:$N$3007,B53,'Jurnal Umum'!$R$7:$R$3007)-SUMIF('Jurnal Umum'!$N$7:$N$3007,B53,'Jurnal Umum'!$S$7:$S$3007),0))</f>
        <v>0</v>
      </c>
      <c r="F53" s="111">
        <f ca="1">IF(B53="","",IF(D53="K",SUMIF('Kode Akun'!B:B,B53,'Kode Akun'!H:H)-SUMIF('Jurnal Umum'!$N$7:$N$3007,B53,'Jurnal Umum'!$R$7:$R$3007)+SUMIF('Jurnal Umum'!$N$7:$N$3007,B53,'Jurnal Umum'!$S$7:$S$3007),0))</f>
        <v>0</v>
      </c>
      <c r="G53" s="114">
        <f ca="1">IF($B53="","",SUMIF(AJP!$E:$E,$B53,AJP!G:G)+SUMIF('Jurnal Peny. Aktiva'!$C:$C,$B53,'Jurnal Peny. Aktiva'!F:F)+SUMIF(HPP!$C:$C,$B53,HPP!DD:DD))</f>
        <v>0</v>
      </c>
      <c r="H53" s="114">
        <f ca="1">IF($B53="","",SUMIF(AJP!$E:$E,$B53,AJP!H:H)+SUMIF('Jurnal Peny. Aktiva'!$C:$C,$B53,'Jurnal Peny. Aktiva'!G:G)+SUMIF(HPP!$C:$C,$B53,HPP!DE:DE))</f>
        <v>0</v>
      </c>
      <c r="I53" s="114">
        <f t="shared" ca="1" si="23"/>
        <v>0</v>
      </c>
      <c r="J53" s="114">
        <f t="shared" ca="1" si="24"/>
        <v>0</v>
      </c>
      <c r="K53" s="113" t="str">
        <f t="shared" ca="1" si="25"/>
        <v>N</v>
      </c>
      <c r="L53" s="114">
        <f t="shared" ca="1" si="26"/>
        <v>0</v>
      </c>
      <c r="M53" s="114">
        <f t="shared" ca="1" si="27"/>
        <v>0</v>
      </c>
      <c r="N53" s="114">
        <f t="shared" ca="1" si="28"/>
        <v>0</v>
      </c>
      <c r="O53" s="114">
        <f t="shared" ca="1" si="29"/>
        <v>0</v>
      </c>
      <c r="P53" s="78"/>
      <c r="Q53" s="78"/>
      <c r="R53" s="111">
        <f ca="1">IF(D53="D",SUMIFS('Jurnal Umum'!$R:$R,'Jurnal Umum'!$N:$N,$B53,'Jurnal Umum'!$Z:$Z,'Laba Rugi'!$I$5)-SUMIFS('Jurnal Umum'!$S:$S,'Jurnal Umum'!$N:$N,$B53,'Jurnal Umum'!$Z:$Z,'Laba Rugi'!$I$5),0)</f>
        <v>0</v>
      </c>
      <c r="S53" s="111">
        <f ca="1">IF(D53="K",-SUMIFS('Jurnal Umum'!$R:$R,'Jurnal Umum'!$N:$N,$B53,'Jurnal Umum'!$Z:$Z,'Laba Rugi'!$I$5)+SUMIFS('Jurnal Umum'!$S:$S,'Jurnal Umum'!$N:$N,$B53,'Jurnal Umum'!$Z:$Z,'Laba Rugi'!$I$5),0)</f>
        <v>0</v>
      </c>
    </row>
    <row r="54" spans="1:19" ht="18.75" customHeight="1" x14ac:dyDescent="0.35">
      <c r="A54" s="78"/>
      <c r="B54" s="110">
        <f ca="1">IF(TODAY()&gt;EXP,"0",IF('Kode Akun'!B54="","",'Kode Akun'!B54))</f>
        <v>303</v>
      </c>
      <c r="C54" s="114" t="str">
        <f t="shared" ca="1" si="21"/>
        <v>Laba Ditahan</v>
      </c>
      <c r="D54" s="115" t="str">
        <f t="shared" ca="1" si="22"/>
        <v>K</v>
      </c>
      <c r="E54" s="111">
        <f ca="1">IF(B54="","",IF(D54="D",SUMIF('Kode Akun'!B:B,B54,'Kode Akun'!G:G)+SUMIF('Jurnal Umum'!$N$7:$N$3007,B54,'Jurnal Umum'!$R$7:$R$3007)-SUMIF('Jurnal Umum'!$N$7:$N$3007,B54,'Jurnal Umum'!$S$7:$S$3007),0))</f>
        <v>0</v>
      </c>
      <c r="F54" s="111">
        <f ca="1">IF(B54="","",IF(D54="K",SUMIF('Kode Akun'!B:B,B54,'Kode Akun'!H:H)-SUMIF('Jurnal Umum'!$N$7:$N$3007,B54,'Jurnal Umum'!$R$7:$R$3007)+SUMIF('Jurnal Umum'!$N$7:$N$3007,B54,'Jurnal Umum'!$S$7:$S$3007),0))</f>
        <v>630721643</v>
      </c>
      <c r="G54" s="114">
        <f ca="1">IF($B54="","",SUMIF(AJP!$E:$E,$B54,AJP!G:G)+SUMIF('Jurnal Peny. Aktiva'!$C:$C,$B54,'Jurnal Peny. Aktiva'!F:F)+SUMIF(HPP!$C:$C,$B54,HPP!DD:DD))</f>
        <v>0</v>
      </c>
      <c r="H54" s="114">
        <f ca="1">IF($B54="","",SUMIF(AJP!$E:$E,$B54,AJP!H:H)+SUMIF('Jurnal Peny. Aktiva'!$C:$C,$B54,'Jurnal Peny. Aktiva'!G:G)+SUMIF(HPP!$C:$C,$B54,HPP!DE:DE))</f>
        <v>0</v>
      </c>
      <c r="I54" s="114">
        <f t="shared" ca="1" si="23"/>
        <v>0</v>
      </c>
      <c r="J54" s="114">
        <f t="shared" ca="1" si="24"/>
        <v>630721643</v>
      </c>
      <c r="K54" s="113" t="str">
        <f t="shared" ca="1" si="25"/>
        <v>N</v>
      </c>
      <c r="L54" s="114">
        <f t="shared" ca="1" si="26"/>
        <v>0</v>
      </c>
      <c r="M54" s="114">
        <f t="shared" ca="1" si="27"/>
        <v>0</v>
      </c>
      <c r="N54" s="114">
        <f t="shared" ca="1" si="28"/>
        <v>0</v>
      </c>
      <c r="O54" s="114">
        <f t="shared" ca="1" si="29"/>
        <v>630721643</v>
      </c>
      <c r="P54" s="78"/>
      <c r="Q54" s="78"/>
      <c r="R54" s="111">
        <f ca="1">IF(D54="D",SUMIFS('Jurnal Umum'!$R:$R,'Jurnal Umum'!$N:$N,$B54,'Jurnal Umum'!$Z:$Z,'Laba Rugi'!$I$5)-SUMIFS('Jurnal Umum'!$S:$S,'Jurnal Umum'!$N:$N,$B54,'Jurnal Umum'!$Z:$Z,'Laba Rugi'!$I$5),0)</f>
        <v>0</v>
      </c>
      <c r="S54" s="111">
        <f ca="1">IF(D54="K",-SUMIFS('Jurnal Umum'!$R:$R,'Jurnal Umum'!$N:$N,$B54,'Jurnal Umum'!$Z:$Z,'Laba Rugi'!$I$5)+SUMIFS('Jurnal Umum'!$S:$S,'Jurnal Umum'!$N:$N,$B54,'Jurnal Umum'!$Z:$Z,'Laba Rugi'!$I$5),0)</f>
        <v>0</v>
      </c>
    </row>
    <row r="55" spans="1:19" ht="18.75" customHeight="1" x14ac:dyDescent="0.35">
      <c r="A55" s="78"/>
      <c r="B55" s="110" t="str">
        <f ca="1">IF(TODAY()&gt;EXP,"0",IF('Kode Akun'!B55="","",'Kode Akun'!B55))</f>
        <v/>
      </c>
      <c r="C55" s="114" t="str">
        <f t="shared" ca="1" si="21"/>
        <v/>
      </c>
      <c r="D55" s="115" t="str">
        <f t="shared" ca="1" si="22"/>
        <v/>
      </c>
      <c r="E55" s="111" t="str">
        <f ca="1">IF(B55="","",IF(D55="D",SUMIF('Kode Akun'!B:B,B55,'Kode Akun'!G:G)+SUMIF('Jurnal Umum'!$N$7:$N$3007,B55,'Jurnal Umum'!$R$7:$R$3007)-SUMIF('Jurnal Umum'!$N$7:$N$3007,B55,'Jurnal Umum'!$S$7:$S$3007),0))</f>
        <v/>
      </c>
      <c r="F55" s="111" t="str">
        <f ca="1">IF(B55="","",IF(D55="K",SUMIF('Kode Akun'!B:B,B55,'Kode Akun'!H:H)-SUMIF('Jurnal Umum'!$N$7:$N$3007,B55,'Jurnal Umum'!$R$7:$R$3007)+SUMIF('Jurnal Umum'!$N$7:$N$3007,B55,'Jurnal Umum'!$S$7:$S$3007),0))</f>
        <v/>
      </c>
      <c r="G55" s="114" t="str">
        <f ca="1">IF($B55="","",SUMIF(AJP!$E:$E,$B55,AJP!G:G)+SUMIF('Jurnal Peny. Aktiva'!$C:$C,$B55,'Jurnal Peny. Aktiva'!F:F)+SUMIF(HPP!$C:$C,$B55,HPP!DD:DD))</f>
        <v/>
      </c>
      <c r="H55" s="114" t="str">
        <f ca="1">IF($B55="","",SUMIF(AJP!$E:$E,$B55,AJP!H:H)+SUMIF('Jurnal Peny. Aktiva'!$C:$C,$B55,'Jurnal Peny. Aktiva'!G:G)+SUMIF(HPP!$C:$C,$B55,HPP!DE:DE))</f>
        <v/>
      </c>
      <c r="I55" s="114" t="str">
        <f t="shared" ca="1" si="23"/>
        <v/>
      </c>
      <c r="J55" s="114" t="str">
        <f t="shared" ca="1" si="24"/>
        <v/>
      </c>
      <c r="K55" s="113" t="str">
        <f t="shared" ca="1" si="25"/>
        <v/>
      </c>
      <c r="L55" s="114" t="str">
        <f t="shared" ca="1" si="26"/>
        <v/>
      </c>
      <c r="M55" s="114" t="str">
        <f t="shared" ca="1" si="27"/>
        <v/>
      </c>
      <c r="N55" s="114" t="str">
        <f t="shared" ca="1" si="28"/>
        <v/>
      </c>
      <c r="O55" s="114" t="str">
        <f t="shared" ca="1" si="29"/>
        <v/>
      </c>
      <c r="P55" s="78"/>
      <c r="Q55" s="78"/>
      <c r="R55" s="111">
        <f ca="1">IF(D55="D",SUMIFS('Jurnal Umum'!$R:$R,'Jurnal Umum'!$N:$N,$B55,'Jurnal Umum'!$Z:$Z,'Laba Rugi'!$I$5)-SUMIFS('Jurnal Umum'!$S:$S,'Jurnal Umum'!$N:$N,$B55,'Jurnal Umum'!$Z:$Z,'Laba Rugi'!$I$5),0)</f>
        <v>0</v>
      </c>
      <c r="S55" s="111">
        <f ca="1">IF(D55="K",-SUMIFS('Jurnal Umum'!$R:$R,'Jurnal Umum'!$N:$N,$B55,'Jurnal Umum'!$Z:$Z,'Laba Rugi'!$I$5)+SUMIFS('Jurnal Umum'!$S:$S,'Jurnal Umum'!$N:$N,$B55,'Jurnal Umum'!$Z:$Z,'Laba Rugi'!$I$5),0)</f>
        <v>0</v>
      </c>
    </row>
    <row r="56" spans="1:19" ht="18.75" customHeight="1" x14ac:dyDescent="0.35">
      <c r="A56" s="78"/>
      <c r="B56" s="110">
        <f ca="1">IF(TODAY()&gt;EXP,"0",IF('Kode Akun'!B56="","",'Kode Akun'!B56))</f>
        <v>400</v>
      </c>
      <c r="C56" s="114" t="str">
        <f t="shared" ca="1" si="21"/>
        <v>PENJUALAN</v>
      </c>
      <c r="D56" s="115" t="str">
        <f t="shared" ca="1" si="22"/>
        <v>K</v>
      </c>
      <c r="E56" s="111">
        <f ca="1">IF(B56="","",IF(D56="D",SUMIF('Kode Akun'!B:B,B56,'Kode Akun'!G:G)+SUMIF('Jurnal Umum'!$N$7:$N$3007,B56,'Jurnal Umum'!$R$7:$R$3007)-SUMIF('Jurnal Umum'!$N$7:$N$3007,B56,'Jurnal Umum'!$S$7:$S$3007),0))</f>
        <v>0</v>
      </c>
      <c r="F56" s="111">
        <f ca="1">IF(B56="","",IF(D56="K",SUMIF('Kode Akun'!B:B,B56,'Kode Akun'!H:H)-SUMIF('Jurnal Umum'!$N$7:$N$3007,B56,'Jurnal Umum'!$R$7:$R$3007)+SUMIF('Jurnal Umum'!$N$7:$N$3007,B56,'Jurnal Umum'!$S$7:$S$3007),0))</f>
        <v>0</v>
      </c>
      <c r="G56" s="114">
        <f ca="1">IF($B56="","",SUMIF(AJP!$E:$E,$B56,AJP!G:G)+SUMIF('Jurnal Peny. Aktiva'!$C:$C,$B56,'Jurnal Peny. Aktiva'!F:F)+SUMIF(HPP!$C:$C,$B56,HPP!DD:DD))</f>
        <v>0</v>
      </c>
      <c r="H56" s="114">
        <f ca="1">IF($B56="","",SUMIF(AJP!$E:$E,$B56,AJP!H:H)+SUMIF('Jurnal Peny. Aktiva'!$C:$C,$B56,'Jurnal Peny. Aktiva'!G:G)+SUMIF(HPP!$C:$C,$B56,HPP!DE:DE))</f>
        <v>0</v>
      </c>
      <c r="I56" s="114">
        <f t="shared" ca="1" si="23"/>
        <v>0</v>
      </c>
      <c r="J56" s="114">
        <f t="shared" ca="1" si="24"/>
        <v>0</v>
      </c>
      <c r="K56" s="113" t="str">
        <f t="shared" ca="1" si="25"/>
        <v>L/R</v>
      </c>
      <c r="L56" s="114">
        <f t="shared" ca="1" si="26"/>
        <v>0</v>
      </c>
      <c r="M56" s="114">
        <f t="shared" ca="1" si="27"/>
        <v>0</v>
      </c>
      <c r="N56" s="114">
        <f t="shared" ca="1" si="28"/>
        <v>0</v>
      </c>
      <c r="O56" s="114">
        <f t="shared" ca="1" si="29"/>
        <v>0</v>
      </c>
      <c r="P56" s="78"/>
      <c r="Q56" s="78"/>
      <c r="R56" s="111">
        <f ca="1">IF(D56="D",SUMIFS('Jurnal Umum'!$R:$R,'Jurnal Umum'!$N:$N,$B56,'Jurnal Umum'!$Z:$Z,'Laba Rugi'!$I$5)-SUMIFS('Jurnal Umum'!$S:$S,'Jurnal Umum'!$N:$N,$B56,'Jurnal Umum'!$Z:$Z,'Laba Rugi'!$I$5),0)</f>
        <v>0</v>
      </c>
      <c r="S56" s="111">
        <f ca="1">IF(D56="K",-SUMIFS('Jurnal Umum'!$R:$R,'Jurnal Umum'!$N:$N,$B56,'Jurnal Umum'!$Z:$Z,'Laba Rugi'!$I$5)+SUMIFS('Jurnal Umum'!$S:$S,'Jurnal Umum'!$N:$N,$B56,'Jurnal Umum'!$Z:$Z,'Laba Rugi'!$I$5),0)</f>
        <v>0</v>
      </c>
    </row>
    <row r="57" spans="1:19" ht="18.75" customHeight="1" x14ac:dyDescent="0.35">
      <c r="A57" s="78"/>
      <c r="B57" s="110">
        <f ca="1">IF(TODAY()&gt;EXP,"0",IF('Kode Akun'!B57="","",'Kode Akun'!B57))</f>
        <v>401</v>
      </c>
      <c r="C57" s="114" t="str">
        <f t="shared" ca="1" si="21"/>
        <v>Penjualan Barang</v>
      </c>
      <c r="D57" s="115" t="str">
        <f t="shared" ca="1" si="22"/>
        <v>K</v>
      </c>
      <c r="E57" s="111">
        <f ca="1">IF(B57="","",IF(D57="D",SUMIF('Kode Akun'!B:B,B57,'Kode Akun'!G:G)+SUMIF('Jurnal Umum'!$N$7:$N$3007,B57,'Jurnal Umum'!$R$7:$R$3007)-SUMIF('Jurnal Umum'!$N$7:$N$3007,B57,'Jurnal Umum'!$S$7:$S$3007),0))</f>
        <v>0</v>
      </c>
      <c r="F57" s="111">
        <f ca="1">IF(B57="","",IF(D57="K",SUMIF('Kode Akun'!B:B,B57,'Kode Akun'!H:H)-SUMIF('Jurnal Umum'!$N$7:$N$3007,B57,'Jurnal Umum'!$R$7:$R$3007)+SUMIF('Jurnal Umum'!$N$7:$N$3007,B57,'Jurnal Umum'!$S$7:$S$3007),0))</f>
        <v>753388000</v>
      </c>
      <c r="G57" s="114">
        <f ca="1">IF($B57="","",SUMIF(AJP!$E:$E,$B57,AJP!G:G)+SUMIF('Jurnal Peny. Aktiva'!$C:$C,$B57,'Jurnal Peny. Aktiva'!F:F)+SUMIF(HPP!$C:$C,$B57,HPP!DD:DD))</f>
        <v>0</v>
      </c>
      <c r="H57" s="114">
        <f ca="1">IF($B57="","",SUMIF(AJP!$E:$E,$B57,AJP!H:H)+SUMIF('Jurnal Peny. Aktiva'!$C:$C,$B57,'Jurnal Peny. Aktiva'!G:G)+SUMIF(HPP!$C:$C,$B57,HPP!DE:DE))</f>
        <v>0</v>
      </c>
      <c r="I57" s="114">
        <f t="shared" ca="1" si="23"/>
        <v>0</v>
      </c>
      <c r="J57" s="114">
        <f t="shared" ca="1" si="24"/>
        <v>753388000</v>
      </c>
      <c r="K57" s="113" t="str">
        <f t="shared" ca="1" si="25"/>
        <v>L/R</v>
      </c>
      <c r="L57" s="114">
        <f t="shared" ca="1" si="26"/>
        <v>0</v>
      </c>
      <c r="M57" s="114">
        <f t="shared" ca="1" si="27"/>
        <v>753388000</v>
      </c>
      <c r="N57" s="114">
        <f t="shared" ca="1" si="28"/>
        <v>0</v>
      </c>
      <c r="O57" s="114">
        <f t="shared" ca="1" si="29"/>
        <v>0</v>
      </c>
      <c r="P57" s="78"/>
      <c r="Q57" s="78"/>
      <c r="R57" s="111">
        <f ca="1">IF(D57="D",SUMIFS('Jurnal Umum'!$R:$R,'Jurnal Umum'!$N:$N,$B57,'Jurnal Umum'!$Z:$Z,'Laba Rugi'!$I$5)-SUMIFS('Jurnal Umum'!$S:$S,'Jurnal Umum'!$N:$N,$B57,'Jurnal Umum'!$Z:$Z,'Laba Rugi'!$I$5),0)</f>
        <v>0</v>
      </c>
      <c r="S57" s="111">
        <f ca="1">IF(D57="K",-SUMIFS('Jurnal Umum'!$R:$R,'Jurnal Umum'!$N:$N,$B57,'Jurnal Umum'!$Z:$Z,'Laba Rugi'!$I$5)+SUMIFS('Jurnal Umum'!$S:$S,'Jurnal Umum'!$N:$N,$B57,'Jurnal Umum'!$Z:$Z,'Laba Rugi'!$I$5),0)</f>
        <v>0</v>
      </c>
    </row>
    <row r="58" spans="1:19" ht="18.75" customHeight="1" x14ac:dyDescent="0.35">
      <c r="A58" s="78"/>
      <c r="B58" s="110">
        <f ca="1">IF(TODAY()&gt;EXP,"0",IF('Kode Akun'!B58="","",'Kode Akun'!B58))</f>
        <v>402</v>
      </c>
      <c r="C58" s="114" t="str">
        <f t="shared" ca="1" si="21"/>
        <v>Retur Penjualan Barang</v>
      </c>
      <c r="D58" s="115" t="str">
        <f t="shared" ca="1" si="22"/>
        <v>D</v>
      </c>
      <c r="E58" s="111">
        <f ca="1">IF(B58="","",IF(D58="D",SUMIF('Kode Akun'!B:B,B58,'Kode Akun'!G:G)+SUMIF('Jurnal Umum'!$N$7:$N$3007,B58,'Jurnal Umum'!$R$7:$R$3007)-SUMIF('Jurnal Umum'!$N$7:$N$3007,B58,'Jurnal Umum'!$S$7:$S$3007),0))</f>
        <v>4500000</v>
      </c>
      <c r="F58" s="111">
        <f ca="1">IF(B58="","",IF(D58="K",SUMIF('Kode Akun'!B:B,B58,'Kode Akun'!H:H)-SUMIF('Jurnal Umum'!$N$7:$N$3007,B58,'Jurnal Umum'!$R$7:$R$3007)+SUMIF('Jurnal Umum'!$N$7:$N$3007,B58,'Jurnal Umum'!$S$7:$S$3007),0))</f>
        <v>0</v>
      </c>
      <c r="G58" s="114">
        <f ca="1">IF($B58="","",SUMIF(AJP!$E:$E,$B58,AJP!G:G)+SUMIF('Jurnal Peny. Aktiva'!$C:$C,$B58,'Jurnal Peny. Aktiva'!F:F)+SUMIF(HPP!$C:$C,$B58,HPP!DD:DD))</f>
        <v>0</v>
      </c>
      <c r="H58" s="114">
        <f ca="1">IF($B58="","",SUMIF(AJP!$E:$E,$B58,AJP!H:H)+SUMIF('Jurnal Peny. Aktiva'!$C:$C,$B58,'Jurnal Peny. Aktiva'!G:G)+SUMIF(HPP!$C:$C,$B58,HPP!DE:DE))</f>
        <v>0</v>
      </c>
      <c r="I58" s="114">
        <f t="shared" ca="1" si="23"/>
        <v>4500000</v>
      </c>
      <c r="J58" s="114">
        <f t="shared" ca="1" si="24"/>
        <v>0</v>
      </c>
      <c r="K58" s="113" t="str">
        <f t="shared" ca="1" si="25"/>
        <v>L/R</v>
      </c>
      <c r="L58" s="114">
        <f t="shared" ca="1" si="26"/>
        <v>4500000</v>
      </c>
      <c r="M58" s="114">
        <f t="shared" ca="1" si="27"/>
        <v>0</v>
      </c>
      <c r="N58" s="114">
        <f t="shared" ca="1" si="28"/>
        <v>0</v>
      </c>
      <c r="O58" s="114">
        <f t="shared" ca="1" si="29"/>
        <v>0</v>
      </c>
      <c r="P58" s="78"/>
      <c r="Q58" s="78"/>
      <c r="R58" s="111">
        <f ca="1">IF(D58="D",SUMIFS('Jurnal Umum'!$R:$R,'Jurnal Umum'!$N:$N,$B58,'Jurnal Umum'!$Z:$Z,'Laba Rugi'!$I$5)-SUMIFS('Jurnal Umum'!$S:$S,'Jurnal Umum'!$N:$N,$B58,'Jurnal Umum'!$Z:$Z,'Laba Rugi'!$I$5),0)</f>
        <v>0</v>
      </c>
      <c r="S58" s="111">
        <f ca="1">IF(D58="K",-SUMIFS('Jurnal Umum'!$R:$R,'Jurnal Umum'!$N:$N,$B58,'Jurnal Umum'!$Z:$Z,'Laba Rugi'!$I$5)+SUMIFS('Jurnal Umum'!$S:$S,'Jurnal Umum'!$N:$N,$B58,'Jurnal Umum'!$Z:$Z,'Laba Rugi'!$I$5),0)</f>
        <v>0</v>
      </c>
    </row>
    <row r="59" spans="1:19" ht="18.75" customHeight="1" x14ac:dyDescent="0.35">
      <c r="A59" s="78"/>
      <c r="B59" s="110">
        <f ca="1">IF(TODAY()&gt;EXP,"0",IF('Kode Akun'!B59="","",'Kode Akun'!B59))</f>
        <v>403</v>
      </c>
      <c r="C59" s="114" t="str">
        <f t="shared" ca="1" si="21"/>
        <v>Potongan Penjualan</v>
      </c>
      <c r="D59" s="115" t="str">
        <f t="shared" ca="1" si="22"/>
        <v>D</v>
      </c>
      <c r="E59" s="111">
        <f ca="1">IF(B59="","",IF(D59="D",SUMIF('Kode Akun'!B:B,B59,'Kode Akun'!G:G)+SUMIF('Jurnal Umum'!$N$7:$N$3007,B59,'Jurnal Umum'!$R$7:$R$3007)-SUMIF('Jurnal Umum'!$N$7:$N$3007,B59,'Jurnal Umum'!$S$7:$S$3007),0))</f>
        <v>2942500</v>
      </c>
      <c r="F59" s="111">
        <f ca="1">IF(B59="","",IF(D59="K",SUMIF('Kode Akun'!B:B,B59,'Kode Akun'!H:H)-SUMIF('Jurnal Umum'!$N$7:$N$3007,B59,'Jurnal Umum'!$R$7:$R$3007)+SUMIF('Jurnal Umum'!$N$7:$N$3007,B59,'Jurnal Umum'!$S$7:$S$3007),0))</f>
        <v>0</v>
      </c>
      <c r="G59" s="114">
        <f ca="1">IF($B59="","",SUMIF(AJP!$E:$E,$B59,AJP!G:G)+SUMIF('Jurnal Peny. Aktiva'!$C:$C,$B59,'Jurnal Peny. Aktiva'!F:F)+SUMIF(HPP!$C:$C,$B59,HPP!DD:DD))</f>
        <v>0</v>
      </c>
      <c r="H59" s="114">
        <f ca="1">IF($B59="","",SUMIF(AJP!$E:$E,$B59,AJP!H:H)+SUMIF('Jurnal Peny. Aktiva'!$C:$C,$B59,'Jurnal Peny. Aktiva'!G:G)+SUMIF(HPP!$C:$C,$B59,HPP!DE:DE))</f>
        <v>0</v>
      </c>
      <c r="I59" s="114">
        <f t="shared" ca="1" si="23"/>
        <v>2942500</v>
      </c>
      <c r="J59" s="114">
        <f t="shared" ca="1" si="24"/>
        <v>0</v>
      </c>
      <c r="K59" s="113" t="str">
        <f t="shared" ca="1" si="25"/>
        <v>L/R</v>
      </c>
      <c r="L59" s="114">
        <f t="shared" ca="1" si="26"/>
        <v>2942500</v>
      </c>
      <c r="M59" s="114">
        <f t="shared" ca="1" si="27"/>
        <v>0</v>
      </c>
      <c r="N59" s="114">
        <f t="shared" ca="1" si="28"/>
        <v>0</v>
      </c>
      <c r="O59" s="114">
        <f t="shared" ca="1" si="29"/>
        <v>0</v>
      </c>
      <c r="P59" s="78"/>
      <c r="Q59" s="78"/>
      <c r="R59" s="111">
        <f ca="1">IF(D59="D",SUMIFS('Jurnal Umum'!$R:$R,'Jurnal Umum'!$N:$N,$B59,'Jurnal Umum'!$Z:$Z,'Laba Rugi'!$I$5)-SUMIFS('Jurnal Umum'!$S:$S,'Jurnal Umum'!$N:$N,$B59,'Jurnal Umum'!$Z:$Z,'Laba Rugi'!$I$5),0)</f>
        <v>0</v>
      </c>
      <c r="S59" s="111">
        <f ca="1">IF(D59="K",-SUMIFS('Jurnal Umum'!$R:$R,'Jurnal Umum'!$N:$N,$B59,'Jurnal Umum'!$Z:$Z,'Laba Rugi'!$I$5)+SUMIFS('Jurnal Umum'!$S:$S,'Jurnal Umum'!$N:$N,$B59,'Jurnal Umum'!$Z:$Z,'Laba Rugi'!$I$5),0)</f>
        <v>0</v>
      </c>
    </row>
    <row r="60" spans="1:19" ht="18.75" customHeight="1" x14ac:dyDescent="0.35">
      <c r="A60" s="78"/>
      <c r="B60" s="110" t="str">
        <f ca="1">IF(TODAY()&gt;EXP,"0",IF('Kode Akun'!B60="","",'Kode Akun'!B60))</f>
        <v/>
      </c>
      <c r="C60" s="114" t="str">
        <f t="shared" ca="1" si="21"/>
        <v/>
      </c>
      <c r="D60" s="115" t="str">
        <f t="shared" ca="1" si="22"/>
        <v/>
      </c>
      <c r="E60" s="111" t="str">
        <f ca="1">IF(B60="","",IF(D60="D",SUMIF('Kode Akun'!B:B,B60,'Kode Akun'!G:G)+SUMIF('Jurnal Umum'!$N$7:$N$3007,B60,'Jurnal Umum'!$R$7:$R$3007)-SUMIF('Jurnal Umum'!$N$7:$N$3007,B60,'Jurnal Umum'!$S$7:$S$3007),0))</f>
        <v/>
      </c>
      <c r="F60" s="111" t="str">
        <f ca="1">IF(B60="","",IF(D60="K",SUMIF('Kode Akun'!B:B,B60,'Kode Akun'!H:H)-SUMIF('Jurnal Umum'!$N$7:$N$3007,B60,'Jurnal Umum'!$R$7:$R$3007)+SUMIF('Jurnal Umum'!$N$7:$N$3007,B60,'Jurnal Umum'!$S$7:$S$3007),0))</f>
        <v/>
      </c>
      <c r="G60" s="114" t="str">
        <f ca="1">IF($B60="","",SUMIF(AJP!$E:$E,$B60,AJP!G:G)+SUMIF('Jurnal Peny. Aktiva'!$C:$C,$B60,'Jurnal Peny. Aktiva'!F:F)+SUMIF(HPP!$C:$C,$B60,HPP!DD:DD))</f>
        <v/>
      </c>
      <c r="H60" s="114" t="str">
        <f ca="1">IF($B60="","",SUMIF(AJP!$E:$E,$B60,AJP!H:H)+SUMIF('Jurnal Peny. Aktiva'!$C:$C,$B60,'Jurnal Peny. Aktiva'!G:G)+SUMIF(HPP!$C:$C,$B60,HPP!DE:DE))</f>
        <v/>
      </c>
      <c r="I60" s="114" t="str">
        <f t="shared" ca="1" si="23"/>
        <v/>
      </c>
      <c r="J60" s="114" t="str">
        <f t="shared" ca="1" si="24"/>
        <v/>
      </c>
      <c r="K60" s="113" t="str">
        <f t="shared" ca="1" si="25"/>
        <v/>
      </c>
      <c r="L60" s="114" t="str">
        <f t="shared" ca="1" si="26"/>
        <v/>
      </c>
      <c r="M60" s="114" t="str">
        <f t="shared" ca="1" si="27"/>
        <v/>
      </c>
      <c r="N60" s="114" t="str">
        <f t="shared" ca="1" si="28"/>
        <v/>
      </c>
      <c r="O60" s="114" t="str">
        <f t="shared" ca="1" si="29"/>
        <v/>
      </c>
      <c r="P60" s="78"/>
      <c r="Q60" s="78"/>
      <c r="R60" s="111">
        <f ca="1">IF(D60="D",SUMIFS('Jurnal Umum'!$R:$R,'Jurnal Umum'!$N:$N,$B60,'Jurnal Umum'!$Z:$Z,'Laba Rugi'!$I$5)-SUMIFS('Jurnal Umum'!$S:$S,'Jurnal Umum'!$N:$N,$B60,'Jurnal Umum'!$Z:$Z,'Laba Rugi'!$I$5),0)</f>
        <v>0</v>
      </c>
      <c r="S60" s="111">
        <f ca="1">IF(D60="K",-SUMIFS('Jurnal Umum'!$R:$R,'Jurnal Umum'!$N:$N,$B60,'Jurnal Umum'!$Z:$Z,'Laba Rugi'!$I$5)+SUMIFS('Jurnal Umum'!$S:$S,'Jurnal Umum'!$N:$N,$B60,'Jurnal Umum'!$Z:$Z,'Laba Rugi'!$I$5),0)</f>
        <v>0</v>
      </c>
    </row>
    <row r="61" spans="1:19" ht="18.75" customHeight="1" x14ac:dyDescent="0.35">
      <c r="A61" s="78"/>
      <c r="B61" s="110">
        <f ca="1">IF(TODAY()&gt;EXP,"0",IF('Kode Akun'!B61="","",'Kode Akun'!B61))</f>
        <v>500</v>
      </c>
      <c r="C61" s="114" t="str">
        <f t="shared" ca="1" si="21"/>
        <v>HARGA POKOK PENJUALAN</v>
      </c>
      <c r="D61" s="115" t="str">
        <f t="shared" ca="1" si="22"/>
        <v>D</v>
      </c>
      <c r="E61" s="111">
        <f ca="1">IF(B61="","",IF(D61="D",SUMIF('Kode Akun'!B:B,B61,'Kode Akun'!G:G)+SUMIF('Jurnal Umum'!$N$7:$N$3007,B61,'Jurnal Umum'!$R$7:$R$3007)-SUMIF('Jurnal Umum'!$N$7:$N$3007,B61,'Jurnal Umum'!$S$7:$S$3007),0))</f>
        <v>0</v>
      </c>
      <c r="F61" s="111">
        <f ca="1">IF(B61="","",IF(D61="K",SUMIF('Kode Akun'!B:B,B61,'Kode Akun'!H:H)-SUMIF('Jurnal Umum'!$N$7:$N$3007,B61,'Jurnal Umum'!$R$7:$R$3007)+SUMIF('Jurnal Umum'!$N$7:$N$3007,B61,'Jurnal Umum'!$S$7:$S$3007),0))</f>
        <v>0</v>
      </c>
      <c r="G61" s="114">
        <f ca="1">IF($B61="","",SUMIF(AJP!$E:$E,$B61,AJP!G:G)+SUMIF('Jurnal Peny. Aktiva'!$C:$C,$B61,'Jurnal Peny. Aktiva'!F:F)+SUMIF(HPP!$C:$C,$B61,HPP!DD:DD))</f>
        <v>0</v>
      </c>
      <c r="H61" s="114">
        <f ca="1">IF($B61="","",SUMIF(AJP!$E:$E,$B61,AJP!H:H)+SUMIF('Jurnal Peny. Aktiva'!$C:$C,$B61,'Jurnal Peny. Aktiva'!G:G)+SUMIF(HPP!$C:$C,$B61,HPP!DE:DE))</f>
        <v>0</v>
      </c>
      <c r="I61" s="114">
        <f t="shared" ca="1" si="23"/>
        <v>0</v>
      </c>
      <c r="J61" s="114">
        <f t="shared" ca="1" si="24"/>
        <v>0</v>
      </c>
      <c r="K61" s="113" t="str">
        <f t="shared" ca="1" si="25"/>
        <v>L/R</v>
      </c>
      <c r="L61" s="114">
        <f t="shared" ca="1" si="26"/>
        <v>0</v>
      </c>
      <c r="M61" s="114">
        <f t="shared" ca="1" si="27"/>
        <v>0</v>
      </c>
      <c r="N61" s="114">
        <f t="shared" ca="1" si="28"/>
        <v>0</v>
      </c>
      <c r="O61" s="114">
        <f t="shared" ca="1" si="29"/>
        <v>0</v>
      </c>
      <c r="P61" s="78"/>
      <c r="Q61" s="78"/>
      <c r="R61" s="111">
        <f ca="1">IF(D61="D",SUMIFS('Jurnal Umum'!$R:$R,'Jurnal Umum'!$N:$N,$B61,'Jurnal Umum'!$Z:$Z,'Laba Rugi'!$I$5)-SUMIFS('Jurnal Umum'!$S:$S,'Jurnal Umum'!$N:$N,$B61,'Jurnal Umum'!$Z:$Z,'Laba Rugi'!$I$5),0)</f>
        <v>0</v>
      </c>
      <c r="S61" s="111">
        <f ca="1">IF(D61="K",-SUMIFS('Jurnal Umum'!$R:$R,'Jurnal Umum'!$N:$N,$B61,'Jurnal Umum'!$Z:$Z,'Laba Rugi'!$I$5)+SUMIFS('Jurnal Umum'!$S:$S,'Jurnal Umum'!$N:$N,$B61,'Jurnal Umum'!$Z:$Z,'Laba Rugi'!$I$5),0)</f>
        <v>0</v>
      </c>
    </row>
    <row r="62" spans="1:19" ht="18.75" customHeight="1" x14ac:dyDescent="0.35">
      <c r="A62" s="78"/>
      <c r="B62" s="110">
        <f ca="1">IF(TODAY()&gt;EXP,"0",IF('Kode Akun'!B62="","",'Kode Akun'!B62))</f>
        <v>510</v>
      </c>
      <c r="C62" s="114" t="str">
        <f t="shared" ca="1" si="21"/>
        <v>Harga Pokok Penjualan</v>
      </c>
      <c r="D62" s="115" t="str">
        <f t="shared" ca="1" si="22"/>
        <v>D</v>
      </c>
      <c r="E62" s="111">
        <f ca="1">IF(B62="","",IF(D62="D",SUMIF('Kode Akun'!B:B,B62,'Kode Akun'!G:G)+SUMIF('Jurnal Umum'!$N$7:$N$3007,B62,'Jurnal Umum'!$R$7:$R$3007)-SUMIF('Jurnal Umum'!$N$7:$N$3007,B62,'Jurnal Umum'!$S$7:$S$3007),0))</f>
        <v>0</v>
      </c>
      <c r="F62" s="111">
        <f ca="1">IF(B62="","",IF(D62="K",SUMIF('Kode Akun'!B:B,B62,'Kode Akun'!H:H)-SUMIF('Jurnal Umum'!$N$7:$N$3007,B62,'Jurnal Umum'!$R$7:$R$3007)+SUMIF('Jurnal Umum'!$N$7:$N$3007,B62,'Jurnal Umum'!$S$7:$S$3007),0))</f>
        <v>0</v>
      </c>
      <c r="G62" s="114">
        <f ca="1">IF($B62="","",SUMIF(AJP!$E:$E,$B62,AJP!G:G)+SUMIF('Jurnal Peny. Aktiva'!$C:$C,$B62,'Jurnal Peny. Aktiva'!F:F)+SUMIF(HPP!$C:$C,$B62,HPP!DD:DD))</f>
        <v>460705000</v>
      </c>
      <c r="H62" s="114">
        <f ca="1">IF($B62="","",SUMIF(AJP!$E:$E,$B62,AJP!H:H)+SUMIF('Jurnal Peny. Aktiva'!$C:$C,$B62,'Jurnal Peny. Aktiva'!G:G)+SUMIF(HPP!$C:$C,$B62,HPP!DE:DE))</f>
        <v>0</v>
      </c>
      <c r="I62" s="114">
        <f t="shared" ca="1" si="23"/>
        <v>460705000</v>
      </c>
      <c r="J62" s="114">
        <f t="shared" ca="1" si="24"/>
        <v>0</v>
      </c>
      <c r="K62" s="113" t="str">
        <f t="shared" ca="1" si="25"/>
        <v>L/R</v>
      </c>
      <c r="L62" s="114">
        <f t="shared" ca="1" si="26"/>
        <v>460705000</v>
      </c>
      <c r="M62" s="114">
        <f t="shared" ca="1" si="27"/>
        <v>0</v>
      </c>
      <c r="N62" s="114">
        <f t="shared" ca="1" si="28"/>
        <v>0</v>
      </c>
      <c r="O62" s="114">
        <f t="shared" ca="1" si="29"/>
        <v>0</v>
      </c>
      <c r="P62" s="78"/>
      <c r="Q62" s="78"/>
      <c r="R62" s="111">
        <f ca="1">IF(D62="D",SUMIFS('Jurnal Umum'!$R:$R,'Jurnal Umum'!$N:$N,$B62,'Jurnal Umum'!$Z:$Z,'Laba Rugi'!$I$5)-SUMIFS('Jurnal Umum'!$S:$S,'Jurnal Umum'!$N:$N,$B62,'Jurnal Umum'!$Z:$Z,'Laba Rugi'!$I$5),0)</f>
        <v>0</v>
      </c>
      <c r="S62" s="111">
        <f ca="1">IF(D62="K",-SUMIFS('Jurnal Umum'!$R:$R,'Jurnal Umum'!$N:$N,$B62,'Jurnal Umum'!$Z:$Z,'Laba Rugi'!$I$5)+SUMIFS('Jurnal Umum'!$S:$S,'Jurnal Umum'!$N:$N,$B62,'Jurnal Umum'!$Z:$Z,'Laba Rugi'!$I$5),0)</f>
        <v>0</v>
      </c>
    </row>
    <row r="63" spans="1:19" ht="18.75" customHeight="1" x14ac:dyDescent="0.35">
      <c r="A63" s="78"/>
      <c r="B63" s="110">
        <f ca="1">IF(TODAY()&gt;EXP,"0",IF('Kode Akun'!B63="","",'Kode Akun'!B63))</f>
        <v>511</v>
      </c>
      <c r="C63" s="114" t="str">
        <f t="shared" ca="1" si="21"/>
        <v>Persediaan Awal Barang</v>
      </c>
      <c r="D63" s="115" t="str">
        <f t="shared" ca="1" si="22"/>
        <v>D</v>
      </c>
      <c r="E63" s="111">
        <f ca="1">IF(B63="","",IF(D63="D",SUMIF('Kode Akun'!B:B,B63,'Kode Akun'!G:G)+SUMIF('Jurnal Umum'!$N$7:$N$3007,B63,'Jurnal Umum'!$R$7:$R$3007)-SUMIF('Jurnal Umum'!$N$7:$N$3007,B63,'Jurnal Umum'!$S$7:$S$3007),0))</f>
        <v>0</v>
      </c>
      <c r="F63" s="111">
        <f ca="1">IF(B63="","",IF(D63="K",SUMIF('Kode Akun'!B:B,B63,'Kode Akun'!H:H)-SUMIF('Jurnal Umum'!$N$7:$N$3007,B63,'Jurnal Umum'!$R$7:$R$3007)+SUMIF('Jurnal Umum'!$N$7:$N$3007,B63,'Jurnal Umum'!$S$7:$S$3007),0))</f>
        <v>0</v>
      </c>
      <c r="G63" s="114">
        <f ca="1">IF($B63="","",SUMIF(AJP!$E:$E,$B63,AJP!G:G)+SUMIF('Jurnal Peny. Aktiva'!$C:$C,$B63,'Jurnal Peny. Aktiva'!F:F)+SUMIF(HPP!$C:$C,$B63,HPP!DD:DD))</f>
        <v>0</v>
      </c>
      <c r="H63" s="114">
        <f ca="1">IF($B63="","",SUMIF(AJP!$E:$E,$B63,AJP!H:H)+SUMIF('Jurnal Peny. Aktiva'!$C:$C,$B63,'Jurnal Peny. Aktiva'!G:G)+SUMIF(HPP!$C:$C,$B63,HPP!DE:DE))</f>
        <v>0</v>
      </c>
      <c r="I63" s="114">
        <f t="shared" ca="1" si="23"/>
        <v>0</v>
      </c>
      <c r="J63" s="114">
        <f t="shared" ca="1" si="24"/>
        <v>0</v>
      </c>
      <c r="K63" s="113" t="str">
        <f t="shared" ca="1" si="25"/>
        <v>L/R</v>
      </c>
      <c r="L63" s="114">
        <f t="shared" ca="1" si="26"/>
        <v>0</v>
      </c>
      <c r="M63" s="114">
        <f t="shared" ca="1" si="27"/>
        <v>0</v>
      </c>
      <c r="N63" s="114">
        <f t="shared" ca="1" si="28"/>
        <v>0</v>
      </c>
      <c r="O63" s="114">
        <f t="shared" ca="1" si="29"/>
        <v>0</v>
      </c>
      <c r="P63" s="78"/>
      <c r="Q63" s="78"/>
      <c r="R63" s="111">
        <f ca="1">IF(D63="D",SUMIFS('Jurnal Umum'!$R:$R,'Jurnal Umum'!$N:$N,$B63,'Jurnal Umum'!$Z:$Z,'Laba Rugi'!$I$5)-SUMIFS('Jurnal Umum'!$S:$S,'Jurnal Umum'!$N:$N,$B63,'Jurnal Umum'!$Z:$Z,'Laba Rugi'!$I$5),0)</f>
        <v>0</v>
      </c>
      <c r="S63" s="111">
        <f ca="1">IF(D63="K",-SUMIFS('Jurnal Umum'!$R:$R,'Jurnal Umum'!$N:$N,$B63,'Jurnal Umum'!$Z:$Z,'Laba Rugi'!$I$5)+SUMIFS('Jurnal Umum'!$S:$S,'Jurnal Umum'!$N:$N,$B63,'Jurnal Umum'!$Z:$Z,'Laba Rugi'!$I$5),0)</f>
        <v>0</v>
      </c>
    </row>
    <row r="64" spans="1:19" ht="18.75" customHeight="1" x14ac:dyDescent="0.35">
      <c r="A64" s="78"/>
      <c r="B64" s="110">
        <f ca="1">IF(TODAY()&gt;EXP,"0",IF('Kode Akun'!B64="","",'Kode Akun'!B64))</f>
        <v>512</v>
      </c>
      <c r="C64" s="114" t="str">
        <f t="shared" ca="1" si="21"/>
        <v>Pembelian Barang</v>
      </c>
      <c r="D64" s="115" t="str">
        <f t="shared" ca="1" si="22"/>
        <v>D</v>
      </c>
      <c r="E64" s="111">
        <f ca="1">IF(B64="","",IF(D64="D",SUMIF('Kode Akun'!B:B,B64,'Kode Akun'!G:G)+SUMIF('Jurnal Umum'!$N$7:$N$3007,B64,'Jurnal Umum'!$R$7:$R$3007)-SUMIF('Jurnal Umum'!$N$7:$N$3007,B64,'Jurnal Umum'!$S$7:$S$3007),0))</f>
        <v>0</v>
      </c>
      <c r="F64" s="111">
        <f ca="1">IF(B64="","",IF(D64="K",SUMIF('Kode Akun'!B:B,B64,'Kode Akun'!H:H)-SUMIF('Jurnal Umum'!$N$7:$N$3007,B64,'Jurnal Umum'!$R$7:$R$3007)+SUMIF('Jurnal Umum'!$N$7:$N$3007,B64,'Jurnal Umum'!$S$7:$S$3007),0))</f>
        <v>0</v>
      </c>
      <c r="G64" s="114">
        <f ca="1">IF($B64="","",SUMIF(AJP!$E:$E,$B64,AJP!G:G)+SUMIF('Jurnal Peny. Aktiva'!$C:$C,$B64,'Jurnal Peny. Aktiva'!F:F)+SUMIF(HPP!$C:$C,$B64,HPP!DD:DD))</f>
        <v>0</v>
      </c>
      <c r="H64" s="114">
        <f ca="1">IF($B64="","",SUMIF(AJP!$E:$E,$B64,AJP!H:H)+SUMIF('Jurnal Peny. Aktiva'!$C:$C,$B64,'Jurnal Peny. Aktiva'!G:G)+SUMIF(HPP!$C:$C,$B64,HPP!DE:DE))</f>
        <v>0</v>
      </c>
      <c r="I64" s="114">
        <f t="shared" ca="1" si="23"/>
        <v>0</v>
      </c>
      <c r="J64" s="114">
        <f t="shared" ca="1" si="24"/>
        <v>0</v>
      </c>
      <c r="K64" s="113" t="str">
        <f t="shared" ca="1" si="25"/>
        <v>L/R</v>
      </c>
      <c r="L64" s="114">
        <f t="shared" ca="1" si="26"/>
        <v>0</v>
      </c>
      <c r="M64" s="114">
        <f t="shared" ca="1" si="27"/>
        <v>0</v>
      </c>
      <c r="N64" s="114">
        <f t="shared" ca="1" si="28"/>
        <v>0</v>
      </c>
      <c r="O64" s="114">
        <f t="shared" ca="1" si="29"/>
        <v>0</v>
      </c>
      <c r="P64" s="78"/>
      <c r="Q64" s="78"/>
      <c r="R64" s="111">
        <f ca="1">IF(D64="D",SUMIFS('Jurnal Umum'!$R:$R,'Jurnal Umum'!$N:$N,$B64,'Jurnal Umum'!$Z:$Z,'Laba Rugi'!$I$5)-SUMIFS('Jurnal Umum'!$S:$S,'Jurnal Umum'!$N:$N,$B64,'Jurnal Umum'!$Z:$Z,'Laba Rugi'!$I$5),0)</f>
        <v>0</v>
      </c>
      <c r="S64" s="111">
        <f ca="1">IF(D64="K",-SUMIFS('Jurnal Umum'!$R:$R,'Jurnal Umum'!$N:$N,$B64,'Jurnal Umum'!$Z:$Z,'Laba Rugi'!$I$5)+SUMIFS('Jurnal Umum'!$S:$S,'Jurnal Umum'!$N:$N,$B64,'Jurnal Umum'!$Z:$Z,'Laba Rugi'!$I$5),0)</f>
        <v>0</v>
      </c>
    </row>
    <row r="65" spans="1:19" ht="18.75" customHeight="1" x14ac:dyDescent="0.35">
      <c r="A65" s="78"/>
      <c r="B65" s="110">
        <f ca="1">IF(TODAY()&gt;EXP,"0",IF('Kode Akun'!B65="","",'Kode Akun'!B65))</f>
        <v>513</v>
      </c>
      <c r="C65" s="114" t="str">
        <f t="shared" ca="1" si="21"/>
        <v>Ongkos Angkut Barang</v>
      </c>
      <c r="D65" s="115" t="str">
        <f t="shared" ca="1" si="22"/>
        <v>D</v>
      </c>
      <c r="E65" s="111">
        <f ca="1">IF(B65="","",IF(D65="D",SUMIF('Kode Akun'!B:B,B65,'Kode Akun'!G:G)+SUMIF('Jurnal Umum'!$N$7:$N$3007,B65,'Jurnal Umum'!$R$7:$R$3007)-SUMIF('Jurnal Umum'!$N$7:$N$3007,B65,'Jurnal Umum'!$S$7:$S$3007),0))</f>
        <v>0</v>
      </c>
      <c r="F65" s="111">
        <f ca="1">IF(B65="","",IF(D65="K",SUMIF('Kode Akun'!B:B,B65,'Kode Akun'!H:H)-SUMIF('Jurnal Umum'!$N$7:$N$3007,B65,'Jurnal Umum'!$R$7:$R$3007)+SUMIF('Jurnal Umum'!$N$7:$N$3007,B65,'Jurnal Umum'!$S$7:$S$3007),0))</f>
        <v>0</v>
      </c>
      <c r="G65" s="114">
        <f ca="1">IF($B65="","",SUMIF(AJP!$E:$E,$B65,AJP!G:G)+SUMIF('Jurnal Peny. Aktiva'!$C:$C,$B65,'Jurnal Peny. Aktiva'!F:F)+SUMIF(HPP!$C:$C,$B65,HPP!DD:DD))</f>
        <v>0</v>
      </c>
      <c r="H65" s="114">
        <f ca="1">IF($B65="","",SUMIF(AJP!$E:$E,$B65,AJP!H:H)+SUMIF('Jurnal Peny. Aktiva'!$C:$C,$B65,'Jurnal Peny. Aktiva'!G:G)+SUMIF(HPP!$C:$C,$B65,HPP!DE:DE))</f>
        <v>0</v>
      </c>
      <c r="I65" s="114">
        <f t="shared" ca="1" si="23"/>
        <v>0</v>
      </c>
      <c r="J65" s="114">
        <f t="shared" ca="1" si="24"/>
        <v>0</v>
      </c>
      <c r="K65" s="113" t="str">
        <f t="shared" ca="1" si="25"/>
        <v>L/R</v>
      </c>
      <c r="L65" s="114">
        <f t="shared" ca="1" si="26"/>
        <v>0</v>
      </c>
      <c r="M65" s="114">
        <f t="shared" ca="1" si="27"/>
        <v>0</v>
      </c>
      <c r="N65" s="114">
        <f t="shared" ca="1" si="28"/>
        <v>0</v>
      </c>
      <c r="O65" s="114">
        <f t="shared" ca="1" si="29"/>
        <v>0</v>
      </c>
      <c r="P65" s="78"/>
      <c r="Q65" s="78"/>
      <c r="R65" s="111">
        <f ca="1">IF(D65="D",SUMIFS('Jurnal Umum'!$R:$R,'Jurnal Umum'!$N:$N,$B65,'Jurnal Umum'!$Z:$Z,'Laba Rugi'!$I$5)-SUMIFS('Jurnal Umum'!$S:$S,'Jurnal Umum'!$N:$N,$B65,'Jurnal Umum'!$Z:$Z,'Laba Rugi'!$I$5),0)</f>
        <v>0</v>
      </c>
      <c r="S65" s="111">
        <f ca="1">IF(D65="K",-SUMIFS('Jurnal Umum'!$R:$R,'Jurnal Umum'!$N:$N,$B65,'Jurnal Umum'!$Z:$Z,'Laba Rugi'!$I$5)+SUMIFS('Jurnal Umum'!$S:$S,'Jurnal Umum'!$N:$N,$B65,'Jurnal Umum'!$Z:$Z,'Laba Rugi'!$I$5),0)</f>
        <v>0</v>
      </c>
    </row>
    <row r="66" spans="1:19" ht="18.75" customHeight="1" x14ac:dyDescent="0.35">
      <c r="A66" s="78"/>
      <c r="B66" s="110">
        <f ca="1">IF(TODAY()&gt;EXP,"0",IF('Kode Akun'!B66="","",'Kode Akun'!B66))</f>
        <v>514</v>
      </c>
      <c r="C66" s="114" t="str">
        <f t="shared" ca="1" si="21"/>
        <v>Retur Pembelian</v>
      </c>
      <c r="D66" s="115" t="str">
        <f t="shared" ca="1" si="22"/>
        <v>K</v>
      </c>
      <c r="E66" s="111">
        <f ca="1">IF(B66="","",IF(D66="D",SUMIF('Kode Akun'!B:B,B66,'Kode Akun'!G:G)+SUMIF('Jurnal Umum'!$N$7:$N$3007,B66,'Jurnal Umum'!$R$7:$R$3007)-SUMIF('Jurnal Umum'!$N$7:$N$3007,B66,'Jurnal Umum'!$S$7:$S$3007),0))</f>
        <v>0</v>
      </c>
      <c r="F66" s="111">
        <f ca="1">IF(B66="","",IF(D66="K",SUMIF('Kode Akun'!B:B,B66,'Kode Akun'!H:H)-SUMIF('Jurnal Umum'!$N$7:$N$3007,B66,'Jurnal Umum'!$R$7:$R$3007)+SUMIF('Jurnal Umum'!$N$7:$N$3007,B66,'Jurnal Umum'!$S$7:$S$3007),0))</f>
        <v>0</v>
      </c>
      <c r="G66" s="114">
        <f ca="1">IF($B66="","",SUMIF(AJP!$E:$E,$B66,AJP!G:G)+SUMIF('Jurnal Peny. Aktiva'!$C:$C,$B66,'Jurnal Peny. Aktiva'!F:F)+SUMIF(HPP!$C:$C,$B66,HPP!DD:DD))</f>
        <v>0</v>
      </c>
      <c r="H66" s="114">
        <f ca="1">IF($B66="","",SUMIF(AJP!$E:$E,$B66,AJP!H:H)+SUMIF('Jurnal Peny. Aktiva'!$C:$C,$B66,'Jurnal Peny. Aktiva'!G:G)+SUMIF(HPP!$C:$C,$B66,HPP!DE:DE))</f>
        <v>0</v>
      </c>
      <c r="I66" s="114">
        <f t="shared" ca="1" si="23"/>
        <v>0</v>
      </c>
      <c r="J66" s="114">
        <f t="shared" ca="1" si="24"/>
        <v>0</v>
      </c>
      <c r="K66" s="113" t="str">
        <f t="shared" ca="1" si="25"/>
        <v>L/R</v>
      </c>
      <c r="L66" s="114">
        <f t="shared" ca="1" si="26"/>
        <v>0</v>
      </c>
      <c r="M66" s="114">
        <f t="shared" ca="1" si="27"/>
        <v>0</v>
      </c>
      <c r="N66" s="114">
        <f t="shared" ca="1" si="28"/>
        <v>0</v>
      </c>
      <c r="O66" s="114">
        <f t="shared" ca="1" si="29"/>
        <v>0</v>
      </c>
      <c r="P66" s="78"/>
      <c r="Q66" s="78"/>
      <c r="R66" s="111">
        <f ca="1">IF(D66="D",SUMIFS('Jurnal Umum'!$R:$R,'Jurnal Umum'!$N:$N,$B66,'Jurnal Umum'!$Z:$Z,'Laba Rugi'!$I$5)-SUMIFS('Jurnal Umum'!$S:$S,'Jurnal Umum'!$N:$N,$B66,'Jurnal Umum'!$Z:$Z,'Laba Rugi'!$I$5),0)</f>
        <v>0</v>
      </c>
      <c r="S66" s="111">
        <f ca="1">IF(D66="K",-SUMIFS('Jurnal Umum'!$R:$R,'Jurnal Umum'!$N:$N,$B66,'Jurnal Umum'!$Z:$Z,'Laba Rugi'!$I$5)+SUMIFS('Jurnal Umum'!$S:$S,'Jurnal Umum'!$N:$N,$B66,'Jurnal Umum'!$Z:$Z,'Laba Rugi'!$I$5),0)</f>
        <v>0</v>
      </c>
    </row>
    <row r="67" spans="1:19" ht="18.75" customHeight="1" x14ac:dyDescent="0.35">
      <c r="A67" s="78"/>
      <c r="B67" s="110">
        <f ca="1">IF(TODAY()&gt;EXP,"0",IF('Kode Akun'!B67="","",'Kode Akun'!B67))</f>
        <v>515</v>
      </c>
      <c r="C67" s="114" t="str">
        <f t="shared" ca="1" si="21"/>
        <v>Potongan Pembelian</v>
      </c>
      <c r="D67" s="115" t="str">
        <f t="shared" ca="1" si="22"/>
        <v>K</v>
      </c>
      <c r="E67" s="111">
        <f ca="1">IF(B67="","",IF(D67="D",SUMIF('Kode Akun'!B:B,B67,'Kode Akun'!G:G)+SUMIF('Jurnal Umum'!$N$7:$N$3007,B67,'Jurnal Umum'!$R$7:$R$3007)-SUMIF('Jurnal Umum'!$N$7:$N$3007,B67,'Jurnal Umum'!$S$7:$S$3007),0))</f>
        <v>0</v>
      </c>
      <c r="F67" s="111">
        <f ca="1">IF(B67="","",IF(D67="K",SUMIF('Kode Akun'!B:B,B67,'Kode Akun'!H:H)-SUMIF('Jurnal Umum'!$N$7:$N$3007,B67,'Jurnal Umum'!$R$7:$R$3007)+SUMIF('Jurnal Umum'!$N$7:$N$3007,B67,'Jurnal Umum'!$S$7:$S$3007),0))</f>
        <v>0</v>
      </c>
      <c r="G67" s="114">
        <f ca="1">IF($B67="","",SUMIF(AJP!$E:$E,$B67,AJP!G:G)+SUMIF('Jurnal Peny. Aktiva'!$C:$C,$B67,'Jurnal Peny. Aktiva'!F:F)+SUMIF(HPP!$C:$C,$B67,HPP!DD:DD))</f>
        <v>0</v>
      </c>
      <c r="H67" s="114">
        <f ca="1">IF($B67="","",SUMIF(AJP!$E:$E,$B67,AJP!H:H)+SUMIF('Jurnal Peny. Aktiva'!$C:$C,$B67,'Jurnal Peny. Aktiva'!G:G)+SUMIF(HPP!$C:$C,$B67,HPP!DE:DE))</f>
        <v>0</v>
      </c>
      <c r="I67" s="114">
        <f t="shared" ca="1" si="23"/>
        <v>0</v>
      </c>
      <c r="J67" s="114">
        <f t="shared" ca="1" si="24"/>
        <v>0</v>
      </c>
      <c r="K67" s="113" t="str">
        <f t="shared" ca="1" si="25"/>
        <v>L/R</v>
      </c>
      <c r="L67" s="114">
        <f t="shared" ca="1" si="26"/>
        <v>0</v>
      </c>
      <c r="M67" s="114">
        <f t="shared" ca="1" si="27"/>
        <v>0</v>
      </c>
      <c r="N67" s="114">
        <f t="shared" ca="1" si="28"/>
        <v>0</v>
      </c>
      <c r="O67" s="114">
        <f t="shared" ca="1" si="29"/>
        <v>0</v>
      </c>
      <c r="P67" s="78"/>
      <c r="Q67" s="78"/>
      <c r="R67" s="111">
        <f ca="1">IF(D67="D",SUMIFS('Jurnal Umum'!$R:$R,'Jurnal Umum'!$N:$N,$B67,'Jurnal Umum'!$Z:$Z,'Laba Rugi'!$I$5)-SUMIFS('Jurnal Umum'!$S:$S,'Jurnal Umum'!$N:$N,$B67,'Jurnal Umum'!$Z:$Z,'Laba Rugi'!$I$5),0)</f>
        <v>0</v>
      </c>
      <c r="S67" s="111">
        <f ca="1">IF(D67="K",-SUMIFS('Jurnal Umum'!$R:$R,'Jurnal Umum'!$N:$N,$B67,'Jurnal Umum'!$Z:$Z,'Laba Rugi'!$I$5)+SUMIFS('Jurnal Umum'!$S:$S,'Jurnal Umum'!$N:$N,$B67,'Jurnal Umum'!$Z:$Z,'Laba Rugi'!$I$5),0)</f>
        <v>0</v>
      </c>
    </row>
    <row r="68" spans="1:19" ht="18.75" customHeight="1" x14ac:dyDescent="0.35">
      <c r="A68" s="78"/>
      <c r="B68" s="110">
        <f ca="1">IF(TODAY()&gt;EXP,"0",IF('Kode Akun'!B68="","",'Kode Akun'!B68))</f>
        <v>518</v>
      </c>
      <c r="C68" s="114" t="str">
        <f t="shared" ca="1" si="21"/>
        <v>Persediaan Akhir Barang</v>
      </c>
      <c r="D68" s="115" t="str">
        <f t="shared" ca="1" si="22"/>
        <v>K</v>
      </c>
      <c r="E68" s="111">
        <f ca="1">IF(B68="","",IF(D68="D",SUMIF('Kode Akun'!B:B,B68,'Kode Akun'!G:G)+SUMIF('Jurnal Umum'!$N$7:$N$3007,B68,'Jurnal Umum'!$R$7:$R$3007)-SUMIF('Jurnal Umum'!$N$7:$N$3007,B68,'Jurnal Umum'!$S$7:$S$3007),0))</f>
        <v>0</v>
      </c>
      <c r="F68" s="111">
        <f ca="1">IF(B68="","",IF(D68="K",SUMIF('Kode Akun'!B:B,B68,'Kode Akun'!H:H)-SUMIF('Jurnal Umum'!$N$7:$N$3007,B68,'Jurnal Umum'!$R$7:$R$3007)+SUMIF('Jurnal Umum'!$N$7:$N$3007,B68,'Jurnal Umum'!$S$7:$S$3007),0))</f>
        <v>0</v>
      </c>
      <c r="G68" s="114">
        <f ca="1">IF($B68="","",SUMIF(AJP!$E:$E,$B68,AJP!G:G)+SUMIF('Jurnal Peny. Aktiva'!$C:$C,$B68,'Jurnal Peny. Aktiva'!F:F)+SUMIF(HPP!$C:$C,$B68,HPP!DD:DD))</f>
        <v>0</v>
      </c>
      <c r="H68" s="114">
        <f ca="1">IF($B68="","",SUMIF(AJP!$E:$E,$B68,AJP!H:H)+SUMIF('Jurnal Peny. Aktiva'!$C:$C,$B68,'Jurnal Peny. Aktiva'!G:G)+SUMIF(HPP!$C:$C,$B68,HPP!DE:DE))</f>
        <v>0</v>
      </c>
      <c r="I68" s="114">
        <f t="shared" ca="1" si="23"/>
        <v>0</v>
      </c>
      <c r="J68" s="114">
        <f t="shared" ca="1" si="24"/>
        <v>0</v>
      </c>
      <c r="K68" s="113" t="str">
        <f t="shared" ca="1" si="25"/>
        <v>L/R</v>
      </c>
      <c r="L68" s="114">
        <f t="shared" ca="1" si="26"/>
        <v>0</v>
      </c>
      <c r="M68" s="114">
        <f t="shared" ca="1" si="27"/>
        <v>0</v>
      </c>
      <c r="N68" s="114">
        <f t="shared" ca="1" si="28"/>
        <v>0</v>
      </c>
      <c r="O68" s="114">
        <f t="shared" ca="1" si="29"/>
        <v>0</v>
      </c>
      <c r="P68" s="78"/>
      <c r="Q68" s="78"/>
      <c r="R68" s="111">
        <f ca="1">IF(D68="D",SUMIFS('Jurnal Umum'!$R:$R,'Jurnal Umum'!$N:$N,$B68,'Jurnal Umum'!$Z:$Z,'Laba Rugi'!$I$5)-SUMIFS('Jurnal Umum'!$S:$S,'Jurnal Umum'!$N:$N,$B68,'Jurnal Umum'!$Z:$Z,'Laba Rugi'!$I$5),0)</f>
        <v>0</v>
      </c>
      <c r="S68" s="111">
        <f ca="1">IF(D68="K",-SUMIFS('Jurnal Umum'!$R:$R,'Jurnal Umum'!$N:$N,$B68,'Jurnal Umum'!$Z:$Z,'Laba Rugi'!$I$5)+SUMIFS('Jurnal Umum'!$S:$S,'Jurnal Umum'!$N:$N,$B68,'Jurnal Umum'!$Z:$Z,'Laba Rugi'!$I$5),0)</f>
        <v>0</v>
      </c>
    </row>
    <row r="69" spans="1:19" ht="18.75" customHeight="1" x14ac:dyDescent="0.35">
      <c r="A69" s="78"/>
      <c r="B69" s="110">
        <f ca="1">IF(TODAY()&gt;EXP,"0",IF('Kode Akun'!B69="","",'Kode Akun'!B69))</f>
        <v>519</v>
      </c>
      <c r="C69" s="114" t="str">
        <f t="shared" ca="1" si="21"/>
        <v>Penutup Perkiraan Harga Pokok</v>
      </c>
      <c r="D69" s="115" t="str">
        <f t="shared" ca="1" si="22"/>
        <v>K</v>
      </c>
      <c r="E69" s="111">
        <f ca="1">IF(B69="","",IF(D69="D",SUMIF('Kode Akun'!B:B,B69,'Kode Akun'!G:G)+SUMIF('Jurnal Umum'!$N$7:$N$3007,B69,'Jurnal Umum'!$R$7:$R$3007)-SUMIF('Jurnal Umum'!$N$7:$N$3007,B69,'Jurnal Umum'!$S$7:$S$3007),0))</f>
        <v>0</v>
      </c>
      <c r="F69" s="111">
        <f ca="1">IF(B69="","",IF(D69="K",SUMIF('Kode Akun'!B:B,B69,'Kode Akun'!H:H)-SUMIF('Jurnal Umum'!$N$7:$N$3007,B69,'Jurnal Umum'!$R$7:$R$3007)+SUMIF('Jurnal Umum'!$N$7:$N$3007,B69,'Jurnal Umum'!$S$7:$S$3007),0))</f>
        <v>0</v>
      </c>
      <c r="G69" s="114">
        <f ca="1">IF($B69="","",SUMIF(AJP!$E:$E,$B69,AJP!G:G)+SUMIF('Jurnal Peny. Aktiva'!$C:$C,$B69,'Jurnal Peny. Aktiva'!F:F)+SUMIF(HPP!$C:$C,$B69,HPP!DD:DD))</f>
        <v>0</v>
      </c>
      <c r="H69" s="114">
        <f ca="1">IF($B69="","",SUMIF(AJP!$E:$E,$B69,AJP!H:H)+SUMIF('Jurnal Peny. Aktiva'!$C:$C,$B69,'Jurnal Peny. Aktiva'!G:G)+SUMIF(HPP!$C:$C,$B69,HPP!DE:DE))</f>
        <v>0</v>
      </c>
      <c r="I69" s="114">
        <f t="shared" ca="1" si="23"/>
        <v>0</v>
      </c>
      <c r="J69" s="114">
        <f t="shared" ca="1" si="24"/>
        <v>0</v>
      </c>
      <c r="K69" s="113" t="str">
        <f t="shared" ca="1" si="25"/>
        <v>L/R</v>
      </c>
      <c r="L69" s="114">
        <f t="shared" ca="1" si="26"/>
        <v>0</v>
      </c>
      <c r="M69" s="114">
        <f t="shared" ca="1" si="27"/>
        <v>0</v>
      </c>
      <c r="N69" s="114">
        <f t="shared" ca="1" si="28"/>
        <v>0</v>
      </c>
      <c r="O69" s="114">
        <f t="shared" ca="1" si="29"/>
        <v>0</v>
      </c>
      <c r="P69" s="78"/>
      <c r="Q69" s="78"/>
      <c r="R69" s="111">
        <f ca="1">IF(D69="D",SUMIFS('Jurnal Umum'!$R:$R,'Jurnal Umum'!$N:$N,$B69,'Jurnal Umum'!$Z:$Z,'Laba Rugi'!$I$5)-SUMIFS('Jurnal Umum'!$S:$S,'Jurnal Umum'!$N:$N,$B69,'Jurnal Umum'!$Z:$Z,'Laba Rugi'!$I$5),0)</f>
        <v>0</v>
      </c>
      <c r="S69" s="111">
        <f ca="1">IF(D69="K",-SUMIFS('Jurnal Umum'!$R:$R,'Jurnal Umum'!$N:$N,$B69,'Jurnal Umum'!$Z:$Z,'Laba Rugi'!$I$5)+SUMIFS('Jurnal Umum'!$S:$S,'Jurnal Umum'!$N:$N,$B69,'Jurnal Umum'!$Z:$Z,'Laba Rugi'!$I$5),0)</f>
        <v>0</v>
      </c>
    </row>
    <row r="70" spans="1:19" ht="18.75" customHeight="1" x14ac:dyDescent="0.35">
      <c r="A70" s="78"/>
      <c r="B70" s="110" t="str">
        <f ca="1">IF(TODAY()&gt;EXP,"0",IF('Kode Akun'!B70="","",'Kode Akun'!B70))</f>
        <v/>
      </c>
      <c r="C70" s="114" t="str">
        <f t="shared" ca="1" si="21"/>
        <v/>
      </c>
      <c r="D70" s="115" t="str">
        <f t="shared" ca="1" si="22"/>
        <v/>
      </c>
      <c r="E70" s="111" t="str">
        <f ca="1">IF(B70="","",IF(D70="D",SUMIF('Kode Akun'!B:B,B70,'Kode Akun'!G:G)+SUMIF('Jurnal Umum'!$N$7:$N$3007,B70,'Jurnal Umum'!$R$7:$R$3007)-SUMIF('Jurnal Umum'!$N$7:$N$3007,B70,'Jurnal Umum'!$S$7:$S$3007),0))</f>
        <v/>
      </c>
      <c r="F70" s="111" t="str">
        <f ca="1">IF(B70="","",IF(D70="K",SUMIF('Kode Akun'!B:B,B70,'Kode Akun'!H:H)-SUMIF('Jurnal Umum'!$N$7:$N$3007,B70,'Jurnal Umum'!$R$7:$R$3007)+SUMIF('Jurnal Umum'!$N$7:$N$3007,B70,'Jurnal Umum'!$S$7:$S$3007),0))</f>
        <v/>
      </c>
      <c r="G70" s="114" t="str">
        <f ca="1">IF($B70="","",SUMIF(AJP!$E:$E,$B70,AJP!G:G)+SUMIF('Jurnal Peny. Aktiva'!$C:$C,$B70,'Jurnal Peny. Aktiva'!F:F)+SUMIF(HPP!$C:$C,$B70,HPP!DD:DD))</f>
        <v/>
      </c>
      <c r="H70" s="114" t="str">
        <f ca="1">IF($B70="","",SUMIF(AJP!$E:$E,$B70,AJP!H:H)+SUMIF('Jurnal Peny. Aktiva'!$C:$C,$B70,'Jurnal Peny. Aktiva'!G:G)+SUMIF(HPP!$C:$C,$B70,HPP!DE:DE))</f>
        <v/>
      </c>
      <c r="I70" s="114" t="str">
        <f t="shared" ca="1" si="23"/>
        <v/>
      </c>
      <c r="J70" s="114" t="str">
        <f t="shared" ca="1" si="24"/>
        <v/>
      </c>
      <c r="K70" s="113" t="str">
        <f t="shared" ca="1" si="25"/>
        <v/>
      </c>
      <c r="L70" s="114" t="str">
        <f t="shared" ca="1" si="26"/>
        <v/>
      </c>
      <c r="M70" s="114" t="str">
        <f t="shared" ca="1" si="27"/>
        <v/>
      </c>
      <c r="N70" s="114" t="str">
        <f t="shared" ca="1" si="28"/>
        <v/>
      </c>
      <c r="O70" s="114" t="str">
        <f t="shared" ca="1" si="29"/>
        <v/>
      </c>
      <c r="P70" s="78"/>
      <c r="Q70" s="78"/>
      <c r="R70" s="111">
        <f ca="1">IF(D70="D",SUMIFS('Jurnal Umum'!$R:$R,'Jurnal Umum'!$N:$N,$B70,'Jurnal Umum'!$Z:$Z,'Laba Rugi'!$I$5)-SUMIFS('Jurnal Umum'!$S:$S,'Jurnal Umum'!$N:$N,$B70,'Jurnal Umum'!$Z:$Z,'Laba Rugi'!$I$5),0)</f>
        <v>0</v>
      </c>
      <c r="S70" s="111">
        <f ca="1">IF(D70="K",-SUMIFS('Jurnal Umum'!$R:$R,'Jurnal Umum'!$N:$N,$B70,'Jurnal Umum'!$Z:$Z,'Laba Rugi'!$I$5)+SUMIFS('Jurnal Umum'!$S:$S,'Jurnal Umum'!$N:$N,$B70,'Jurnal Umum'!$Z:$Z,'Laba Rugi'!$I$5),0)</f>
        <v>0</v>
      </c>
    </row>
    <row r="71" spans="1:19" ht="18.75" customHeight="1" x14ac:dyDescent="0.35">
      <c r="A71" s="78"/>
      <c r="B71" s="110">
        <f ca="1">IF(TODAY()&gt;EXP,"0",IF('Kode Akun'!B71="","",'Kode Akun'!B71))</f>
        <v>600</v>
      </c>
      <c r="C71" s="114" t="str">
        <f t="shared" ca="1" si="21"/>
        <v>BIAYA DAN BEBAN USAHA</v>
      </c>
      <c r="D71" s="115" t="str">
        <f t="shared" ca="1" si="22"/>
        <v>D</v>
      </c>
      <c r="E71" s="111">
        <f ca="1">IF(B71="","",IF(D71="D",SUMIF('Kode Akun'!B:B,B71,'Kode Akun'!G:G)+SUMIF('Jurnal Umum'!$N$7:$N$3007,B71,'Jurnal Umum'!$R$7:$R$3007)-SUMIF('Jurnal Umum'!$N$7:$N$3007,B71,'Jurnal Umum'!$S$7:$S$3007),0))</f>
        <v>0</v>
      </c>
      <c r="F71" s="111">
        <f ca="1">IF(B71="","",IF(D71="K",SUMIF('Kode Akun'!B:B,B71,'Kode Akun'!H:H)-SUMIF('Jurnal Umum'!$N$7:$N$3007,B71,'Jurnal Umum'!$R$7:$R$3007)+SUMIF('Jurnal Umum'!$N$7:$N$3007,B71,'Jurnal Umum'!$S$7:$S$3007),0))</f>
        <v>0</v>
      </c>
      <c r="G71" s="114">
        <f ca="1">IF($B71="","",SUMIF(AJP!$E:$E,$B71,AJP!G:G)+SUMIF('Jurnal Peny. Aktiva'!$C:$C,$B71,'Jurnal Peny. Aktiva'!F:F)+SUMIF(HPP!$C:$C,$B71,HPP!DD:DD))</f>
        <v>0</v>
      </c>
      <c r="H71" s="114">
        <f ca="1">IF($B71="","",SUMIF(AJP!$E:$E,$B71,AJP!H:H)+SUMIF('Jurnal Peny. Aktiva'!$C:$C,$B71,'Jurnal Peny. Aktiva'!G:G)+SUMIF(HPP!$C:$C,$B71,HPP!DE:DE))</f>
        <v>0</v>
      </c>
      <c r="I71" s="114">
        <f t="shared" ca="1" si="23"/>
        <v>0</v>
      </c>
      <c r="J71" s="114">
        <f t="shared" ca="1" si="24"/>
        <v>0</v>
      </c>
      <c r="K71" s="113" t="str">
        <f t="shared" ca="1" si="25"/>
        <v>L/R</v>
      </c>
      <c r="L71" s="114">
        <f t="shared" ca="1" si="26"/>
        <v>0</v>
      </c>
      <c r="M71" s="114">
        <f t="shared" ca="1" si="27"/>
        <v>0</v>
      </c>
      <c r="N71" s="114">
        <f t="shared" ca="1" si="28"/>
        <v>0</v>
      </c>
      <c r="O71" s="114">
        <f t="shared" ca="1" si="29"/>
        <v>0</v>
      </c>
      <c r="P71" s="78"/>
      <c r="Q71" s="78"/>
      <c r="R71" s="111">
        <f ca="1">IF(D71="D",SUMIFS('Jurnal Umum'!$R:$R,'Jurnal Umum'!$N:$N,$B71,'Jurnal Umum'!$Z:$Z,'Laba Rugi'!$I$5)-SUMIFS('Jurnal Umum'!$S:$S,'Jurnal Umum'!$N:$N,$B71,'Jurnal Umum'!$Z:$Z,'Laba Rugi'!$I$5),0)</f>
        <v>0</v>
      </c>
      <c r="S71" s="111">
        <f ca="1">IF(D71="K",-SUMIFS('Jurnal Umum'!$R:$R,'Jurnal Umum'!$N:$N,$B71,'Jurnal Umum'!$Z:$Z,'Laba Rugi'!$I$5)+SUMIFS('Jurnal Umum'!$S:$S,'Jurnal Umum'!$N:$N,$B71,'Jurnal Umum'!$Z:$Z,'Laba Rugi'!$I$5),0)</f>
        <v>0</v>
      </c>
    </row>
    <row r="72" spans="1:19" ht="18.75" customHeight="1" x14ac:dyDescent="0.35">
      <c r="A72" s="78"/>
      <c r="B72" s="110">
        <f ca="1">IF(TODAY()&gt;EXP,"0",IF('Kode Akun'!B72="","",'Kode Akun'!B72))</f>
        <v>601</v>
      </c>
      <c r="C72" s="114" t="str">
        <f t="shared" ca="1" si="21"/>
        <v>Gaji Karyawan</v>
      </c>
      <c r="D72" s="115" t="str">
        <f t="shared" ca="1" si="22"/>
        <v>D</v>
      </c>
      <c r="E72" s="111">
        <f ca="1">IF(B72="","",IF(D72="D",SUMIF('Kode Akun'!B:B,B72,'Kode Akun'!G:G)+SUMIF('Jurnal Umum'!$N$7:$N$3007,B72,'Jurnal Umum'!$R$7:$R$3007)-SUMIF('Jurnal Umum'!$N$7:$N$3007,B72,'Jurnal Umum'!$S$7:$S$3007),0))</f>
        <v>74625000</v>
      </c>
      <c r="F72" s="111">
        <f ca="1">IF(B72="","",IF(D72="K",SUMIF('Kode Akun'!B:B,B72,'Kode Akun'!H:H)-SUMIF('Jurnal Umum'!$N$7:$N$3007,B72,'Jurnal Umum'!$R$7:$R$3007)+SUMIF('Jurnal Umum'!$N$7:$N$3007,B72,'Jurnal Umum'!$S$7:$S$3007),0))</f>
        <v>0</v>
      </c>
      <c r="G72" s="114">
        <f ca="1">IF($B72="","",SUMIF(AJP!$E:$E,$B72,AJP!G:G)+SUMIF('Jurnal Peny. Aktiva'!$C:$C,$B72,'Jurnal Peny. Aktiva'!F:F)+SUMIF(HPP!$C:$C,$B72,HPP!DD:DD))</f>
        <v>0</v>
      </c>
      <c r="H72" s="114">
        <f ca="1">IF($B72="","",SUMIF(AJP!$E:$E,$B72,AJP!H:H)+SUMIF('Jurnal Peny. Aktiva'!$C:$C,$B72,'Jurnal Peny. Aktiva'!G:G)+SUMIF(HPP!$C:$C,$B72,HPP!DE:DE))</f>
        <v>0</v>
      </c>
      <c r="I72" s="114">
        <f t="shared" ca="1" si="23"/>
        <v>74625000</v>
      </c>
      <c r="J72" s="114">
        <f t="shared" ca="1" si="24"/>
        <v>0</v>
      </c>
      <c r="K72" s="113" t="str">
        <f t="shared" ca="1" si="25"/>
        <v>L/R</v>
      </c>
      <c r="L72" s="114">
        <f t="shared" ca="1" si="26"/>
        <v>74625000</v>
      </c>
      <c r="M72" s="114">
        <f t="shared" ca="1" si="27"/>
        <v>0</v>
      </c>
      <c r="N72" s="114">
        <f t="shared" ca="1" si="28"/>
        <v>0</v>
      </c>
      <c r="O72" s="114">
        <f t="shared" ca="1" si="29"/>
        <v>0</v>
      </c>
      <c r="P72" s="78"/>
      <c r="Q72" s="78"/>
      <c r="R72" s="111">
        <f ca="1">IF(D72="D",SUMIFS('Jurnal Umum'!$R:$R,'Jurnal Umum'!$N:$N,$B72,'Jurnal Umum'!$Z:$Z,'Laba Rugi'!$I$5)-SUMIFS('Jurnal Umum'!$S:$S,'Jurnal Umum'!$N:$N,$B72,'Jurnal Umum'!$Z:$Z,'Laba Rugi'!$I$5),0)</f>
        <v>0</v>
      </c>
      <c r="S72" s="111">
        <f ca="1">IF(D72="K",-SUMIFS('Jurnal Umum'!$R:$R,'Jurnal Umum'!$N:$N,$B72,'Jurnal Umum'!$Z:$Z,'Laba Rugi'!$I$5)+SUMIFS('Jurnal Umum'!$S:$S,'Jurnal Umum'!$N:$N,$B72,'Jurnal Umum'!$Z:$Z,'Laba Rugi'!$I$5),0)</f>
        <v>0</v>
      </c>
    </row>
    <row r="73" spans="1:19" ht="18.75" customHeight="1" x14ac:dyDescent="0.35">
      <c r="A73" s="78"/>
      <c r="B73" s="110">
        <f ca="1">IF(TODAY()&gt;EXP,"0",IF('Kode Akun'!B73="","",'Kode Akun'!B73))</f>
        <v>611</v>
      </c>
      <c r="C73" s="114" t="str">
        <f t="shared" ca="1" si="21"/>
        <v>Biaya Expedisi</v>
      </c>
      <c r="D73" s="115" t="str">
        <f t="shared" ca="1" si="22"/>
        <v>D</v>
      </c>
      <c r="E73" s="111">
        <f ca="1">IF(B73="","",IF(D73="D",SUMIF('Kode Akun'!B:B,B73,'Kode Akun'!G:G)+SUMIF('Jurnal Umum'!$N$7:$N$3007,B73,'Jurnal Umum'!$R$7:$R$3007)-SUMIF('Jurnal Umum'!$N$7:$N$3007,B73,'Jurnal Umum'!$S$7:$S$3007),0))</f>
        <v>0</v>
      </c>
      <c r="F73" s="111">
        <f ca="1">IF(B73="","",IF(D73="K",SUMIF('Kode Akun'!B:B,B73,'Kode Akun'!H:H)-SUMIF('Jurnal Umum'!$N$7:$N$3007,B73,'Jurnal Umum'!$R$7:$R$3007)+SUMIF('Jurnal Umum'!$N$7:$N$3007,B73,'Jurnal Umum'!$S$7:$S$3007),0))</f>
        <v>0</v>
      </c>
      <c r="G73" s="114">
        <f ca="1">IF($B73="","",SUMIF(AJP!$E:$E,$B73,AJP!G:G)+SUMIF('Jurnal Peny. Aktiva'!$C:$C,$B73,'Jurnal Peny. Aktiva'!F:F)+SUMIF(HPP!$C:$C,$B73,HPP!DD:DD))</f>
        <v>6750000</v>
      </c>
      <c r="H73" s="114">
        <f ca="1">IF($B73="","",SUMIF(AJP!$E:$E,$B73,AJP!H:H)+SUMIF('Jurnal Peny. Aktiva'!$C:$C,$B73,'Jurnal Peny. Aktiva'!G:G)+SUMIF(HPP!$C:$C,$B73,HPP!DE:DE))</f>
        <v>0</v>
      </c>
      <c r="I73" s="114">
        <f t="shared" ca="1" si="23"/>
        <v>6750000</v>
      </c>
      <c r="J73" s="114">
        <f t="shared" ca="1" si="24"/>
        <v>0</v>
      </c>
      <c r="K73" s="113" t="str">
        <f t="shared" ca="1" si="25"/>
        <v>L/R</v>
      </c>
      <c r="L73" s="114">
        <f t="shared" ca="1" si="26"/>
        <v>6750000</v>
      </c>
      <c r="M73" s="114">
        <f t="shared" ca="1" si="27"/>
        <v>0</v>
      </c>
      <c r="N73" s="114">
        <f t="shared" ca="1" si="28"/>
        <v>0</v>
      </c>
      <c r="O73" s="114">
        <f t="shared" ca="1" si="29"/>
        <v>0</v>
      </c>
      <c r="P73" s="78"/>
      <c r="Q73" s="78"/>
      <c r="R73" s="111">
        <f ca="1">IF(D73="D",SUMIFS('Jurnal Umum'!$R:$R,'Jurnal Umum'!$N:$N,$B73,'Jurnal Umum'!$Z:$Z,'Laba Rugi'!$I$5)-SUMIFS('Jurnal Umum'!$S:$S,'Jurnal Umum'!$N:$N,$B73,'Jurnal Umum'!$Z:$Z,'Laba Rugi'!$I$5),0)</f>
        <v>0</v>
      </c>
      <c r="S73" s="111">
        <f ca="1">IF(D73="K",-SUMIFS('Jurnal Umum'!$R:$R,'Jurnal Umum'!$N:$N,$B73,'Jurnal Umum'!$Z:$Z,'Laba Rugi'!$I$5)+SUMIFS('Jurnal Umum'!$S:$S,'Jurnal Umum'!$N:$N,$B73,'Jurnal Umum'!$Z:$Z,'Laba Rugi'!$I$5),0)</f>
        <v>0</v>
      </c>
    </row>
    <row r="74" spans="1:19" ht="18.75" customHeight="1" x14ac:dyDescent="0.35">
      <c r="A74" s="78"/>
      <c r="B74" s="110">
        <f ca="1">IF(TODAY()&gt;EXP,"0",IF('Kode Akun'!B74="","",'Kode Akun'!B74))</f>
        <v>612</v>
      </c>
      <c r="C74" s="114" t="str">
        <f t="shared" ref="C74:C137" ca="1" si="30">IF(B74="","",VLOOKUP(B74,DA,2,FALSE))</f>
        <v>Biaya Listrik</v>
      </c>
      <c r="D74" s="115" t="str">
        <f t="shared" ref="D74:D137" ca="1" si="31">IF(B74="","",VLOOKUP(B74,DA,3,FALSE))</f>
        <v>D</v>
      </c>
      <c r="E74" s="111">
        <f ca="1">IF(B74="","",IF(D74="D",SUMIF('Kode Akun'!B:B,B74,'Kode Akun'!G:G)+SUMIF('Jurnal Umum'!$N$7:$N$3007,B74,'Jurnal Umum'!$R$7:$R$3007)-SUMIF('Jurnal Umum'!$N$7:$N$3007,B74,'Jurnal Umum'!$S$7:$S$3007),0))</f>
        <v>16480000</v>
      </c>
      <c r="F74" s="111">
        <f ca="1">IF(B74="","",IF(D74="K",SUMIF('Kode Akun'!B:B,B74,'Kode Akun'!H:H)-SUMIF('Jurnal Umum'!$N$7:$N$3007,B74,'Jurnal Umum'!$R$7:$R$3007)+SUMIF('Jurnal Umum'!$N$7:$N$3007,B74,'Jurnal Umum'!$S$7:$S$3007),0))</f>
        <v>0</v>
      </c>
      <c r="G74" s="114">
        <f ca="1">IF($B74="","",SUMIF(AJP!$E:$E,$B74,AJP!G:G)+SUMIF('Jurnal Peny. Aktiva'!$C:$C,$B74,'Jurnal Peny. Aktiva'!F:F)+SUMIF(HPP!$C:$C,$B74,HPP!DD:DD))</f>
        <v>0</v>
      </c>
      <c r="H74" s="114">
        <f ca="1">IF($B74="","",SUMIF(AJP!$E:$E,$B74,AJP!H:H)+SUMIF('Jurnal Peny. Aktiva'!$C:$C,$B74,'Jurnal Peny. Aktiva'!G:G)+SUMIF(HPP!$C:$C,$B74,HPP!DE:DE))</f>
        <v>0</v>
      </c>
      <c r="I74" s="114">
        <f t="shared" ref="I74:I137" ca="1" si="32">IF(B74="","",IF(D74="D",E74+G74-H74,0))</f>
        <v>16480000</v>
      </c>
      <c r="J74" s="114">
        <f t="shared" ref="J74:J137" ca="1" si="33">IF(B74="","",IF(D74="K",F74-G74+H74,0))</f>
        <v>0</v>
      </c>
      <c r="K74" s="113" t="str">
        <f t="shared" ref="K74:K137" ca="1" si="34">IF(B74="","",VLOOKUP(B74,DA,4,FALSE))</f>
        <v>L/R</v>
      </c>
      <c r="L74" s="114">
        <f t="shared" ref="L74:L137" ca="1" si="35">IF(B74="","",IF(K74="L/R",I74,0))</f>
        <v>16480000</v>
      </c>
      <c r="M74" s="114">
        <f t="shared" ref="M74:M137" ca="1" si="36">IF(B74="","",IF(K74="L/R",J74,0))</f>
        <v>0</v>
      </c>
      <c r="N74" s="114">
        <f t="shared" ref="N74:N137" ca="1" si="37">IF(B74="","",IF(K74="N",I74,0))</f>
        <v>0</v>
      </c>
      <c r="O74" s="114">
        <f t="shared" ref="O74:O137" ca="1" si="38">IF(B74="","",IF(K74="N",J74,0))</f>
        <v>0</v>
      </c>
      <c r="P74" s="78"/>
      <c r="Q74" s="78"/>
      <c r="R74" s="111">
        <f ca="1">IF(D74="D",SUMIFS('Jurnal Umum'!$R:$R,'Jurnal Umum'!$N:$N,$B74,'Jurnal Umum'!$Z:$Z,'Laba Rugi'!$I$5)-SUMIFS('Jurnal Umum'!$S:$S,'Jurnal Umum'!$N:$N,$B74,'Jurnal Umum'!$Z:$Z,'Laba Rugi'!$I$5),0)</f>
        <v>0</v>
      </c>
      <c r="S74" s="111">
        <f ca="1">IF(D74="K",-SUMIFS('Jurnal Umum'!$R:$R,'Jurnal Umum'!$N:$N,$B74,'Jurnal Umum'!$Z:$Z,'Laba Rugi'!$I$5)+SUMIFS('Jurnal Umum'!$S:$S,'Jurnal Umum'!$N:$N,$B74,'Jurnal Umum'!$Z:$Z,'Laba Rugi'!$I$5),0)</f>
        <v>0</v>
      </c>
    </row>
    <row r="75" spans="1:19" ht="18.75" customHeight="1" x14ac:dyDescent="0.35">
      <c r="A75" s="78"/>
      <c r="B75" s="110">
        <f ca="1">IF(TODAY()&gt;EXP,"0",IF('Kode Akun'!B75="","",'Kode Akun'!B75))</f>
        <v>613</v>
      </c>
      <c r="C75" s="114" t="str">
        <f t="shared" ca="1" si="30"/>
        <v>Biaya Air</v>
      </c>
      <c r="D75" s="115" t="str">
        <f t="shared" ca="1" si="31"/>
        <v>D</v>
      </c>
      <c r="E75" s="111">
        <f ca="1">IF(B75="","",IF(D75="D",SUMIF('Kode Akun'!B:B,B75,'Kode Akun'!G:G)+SUMIF('Jurnal Umum'!$N$7:$N$3007,B75,'Jurnal Umum'!$R$7:$R$3007)-SUMIF('Jurnal Umum'!$N$7:$N$3007,B75,'Jurnal Umum'!$S$7:$S$3007),0))</f>
        <v>4350000</v>
      </c>
      <c r="F75" s="111">
        <f ca="1">IF(B75="","",IF(D75="K",SUMIF('Kode Akun'!B:B,B75,'Kode Akun'!H:H)-SUMIF('Jurnal Umum'!$N$7:$N$3007,B75,'Jurnal Umum'!$R$7:$R$3007)+SUMIF('Jurnal Umum'!$N$7:$N$3007,B75,'Jurnal Umum'!$S$7:$S$3007),0))</f>
        <v>0</v>
      </c>
      <c r="G75" s="114">
        <f ca="1">IF($B75="","",SUMIF(AJP!$E:$E,$B75,AJP!G:G)+SUMIF('Jurnal Peny. Aktiva'!$C:$C,$B75,'Jurnal Peny. Aktiva'!F:F)+SUMIF(HPP!$C:$C,$B75,HPP!DD:DD))</f>
        <v>0</v>
      </c>
      <c r="H75" s="114">
        <f ca="1">IF($B75="","",SUMIF(AJP!$E:$E,$B75,AJP!H:H)+SUMIF('Jurnal Peny. Aktiva'!$C:$C,$B75,'Jurnal Peny. Aktiva'!G:G)+SUMIF(HPP!$C:$C,$B75,HPP!DE:DE))</f>
        <v>0</v>
      </c>
      <c r="I75" s="114">
        <f t="shared" ca="1" si="32"/>
        <v>4350000</v>
      </c>
      <c r="J75" s="114">
        <f t="shared" ca="1" si="33"/>
        <v>0</v>
      </c>
      <c r="K75" s="113" t="str">
        <f t="shared" ca="1" si="34"/>
        <v>L/R</v>
      </c>
      <c r="L75" s="114">
        <f t="shared" ca="1" si="35"/>
        <v>4350000</v>
      </c>
      <c r="M75" s="114">
        <f t="shared" ca="1" si="36"/>
        <v>0</v>
      </c>
      <c r="N75" s="114">
        <f t="shared" ca="1" si="37"/>
        <v>0</v>
      </c>
      <c r="O75" s="114">
        <f t="shared" ca="1" si="38"/>
        <v>0</v>
      </c>
      <c r="P75" s="78"/>
      <c r="Q75" s="78"/>
      <c r="R75" s="111">
        <f ca="1">IF(D75="D",SUMIFS('Jurnal Umum'!$R:$R,'Jurnal Umum'!$N:$N,$B75,'Jurnal Umum'!$Z:$Z,'Laba Rugi'!$I$5)-SUMIFS('Jurnal Umum'!$S:$S,'Jurnal Umum'!$N:$N,$B75,'Jurnal Umum'!$Z:$Z,'Laba Rugi'!$I$5),0)</f>
        <v>0</v>
      </c>
      <c r="S75" s="111">
        <f ca="1">IF(D75="K",-SUMIFS('Jurnal Umum'!$R:$R,'Jurnal Umum'!$N:$N,$B75,'Jurnal Umum'!$Z:$Z,'Laba Rugi'!$I$5)+SUMIFS('Jurnal Umum'!$S:$S,'Jurnal Umum'!$N:$N,$B75,'Jurnal Umum'!$Z:$Z,'Laba Rugi'!$I$5),0)</f>
        <v>0</v>
      </c>
    </row>
    <row r="76" spans="1:19" ht="18.75" customHeight="1" x14ac:dyDescent="0.35">
      <c r="A76" s="78"/>
      <c r="B76" s="110">
        <f ca="1">IF(TODAY()&gt;EXP,"0",IF('Kode Akun'!B76="","",'Kode Akun'!B76))</f>
        <v>614</v>
      </c>
      <c r="C76" s="114" t="str">
        <f t="shared" ca="1" si="30"/>
        <v>Biaya Telepon</v>
      </c>
      <c r="D76" s="115" t="str">
        <f t="shared" ca="1" si="31"/>
        <v>D</v>
      </c>
      <c r="E76" s="111">
        <f ca="1">IF(B76="","",IF(D76="D",SUMIF('Kode Akun'!B:B,B76,'Kode Akun'!G:G)+SUMIF('Jurnal Umum'!$N$7:$N$3007,B76,'Jurnal Umum'!$R$7:$R$3007)-SUMIF('Jurnal Umum'!$N$7:$N$3007,B76,'Jurnal Umum'!$S$7:$S$3007),0))</f>
        <v>0</v>
      </c>
      <c r="F76" s="111">
        <f ca="1">IF(B76="","",IF(D76="K",SUMIF('Kode Akun'!B:B,B76,'Kode Akun'!H:H)-SUMIF('Jurnal Umum'!$N$7:$N$3007,B76,'Jurnal Umum'!$R$7:$R$3007)+SUMIF('Jurnal Umum'!$N$7:$N$3007,B76,'Jurnal Umum'!$S$7:$S$3007),0))</f>
        <v>0</v>
      </c>
      <c r="G76" s="114">
        <f ca="1">IF($B76="","",SUMIF(AJP!$E:$E,$B76,AJP!G:G)+SUMIF('Jurnal Peny. Aktiva'!$C:$C,$B76,'Jurnal Peny. Aktiva'!F:F)+SUMIF(HPP!$C:$C,$B76,HPP!DD:DD))</f>
        <v>0</v>
      </c>
      <c r="H76" s="114">
        <f ca="1">IF($B76="","",SUMIF(AJP!$E:$E,$B76,AJP!H:H)+SUMIF('Jurnal Peny. Aktiva'!$C:$C,$B76,'Jurnal Peny. Aktiva'!G:G)+SUMIF(HPP!$C:$C,$B76,HPP!DE:DE))</f>
        <v>0</v>
      </c>
      <c r="I76" s="114">
        <f t="shared" ca="1" si="32"/>
        <v>0</v>
      </c>
      <c r="J76" s="114">
        <f t="shared" ca="1" si="33"/>
        <v>0</v>
      </c>
      <c r="K76" s="113" t="str">
        <f t="shared" ca="1" si="34"/>
        <v>L/R</v>
      </c>
      <c r="L76" s="114">
        <f t="shared" ca="1" si="35"/>
        <v>0</v>
      </c>
      <c r="M76" s="114">
        <f t="shared" ca="1" si="36"/>
        <v>0</v>
      </c>
      <c r="N76" s="114">
        <f t="shared" ca="1" si="37"/>
        <v>0</v>
      </c>
      <c r="O76" s="114">
        <f t="shared" ca="1" si="38"/>
        <v>0</v>
      </c>
      <c r="P76" s="78"/>
      <c r="Q76" s="78"/>
      <c r="R76" s="111">
        <f ca="1">IF(D76="D",SUMIFS('Jurnal Umum'!$R:$R,'Jurnal Umum'!$N:$N,$B76,'Jurnal Umum'!$Z:$Z,'Laba Rugi'!$I$5)-SUMIFS('Jurnal Umum'!$S:$S,'Jurnal Umum'!$N:$N,$B76,'Jurnal Umum'!$Z:$Z,'Laba Rugi'!$I$5),0)</f>
        <v>0</v>
      </c>
      <c r="S76" s="111">
        <f ca="1">IF(D76="K",-SUMIFS('Jurnal Umum'!$R:$R,'Jurnal Umum'!$N:$N,$B76,'Jurnal Umum'!$Z:$Z,'Laba Rugi'!$I$5)+SUMIFS('Jurnal Umum'!$S:$S,'Jurnal Umum'!$N:$N,$B76,'Jurnal Umum'!$Z:$Z,'Laba Rugi'!$I$5),0)</f>
        <v>0</v>
      </c>
    </row>
    <row r="77" spans="1:19" ht="18.75" customHeight="1" x14ac:dyDescent="0.35">
      <c r="A77" s="78"/>
      <c r="B77" s="110">
        <f ca="1">IF(TODAY()&gt;EXP,"0",IF('Kode Akun'!B77="","",'Kode Akun'!B77))</f>
        <v>615</v>
      </c>
      <c r="C77" s="114" t="str">
        <f t="shared" ca="1" si="30"/>
        <v>Biaya Sewa</v>
      </c>
      <c r="D77" s="115" t="str">
        <f t="shared" ca="1" si="31"/>
        <v>D</v>
      </c>
      <c r="E77" s="111">
        <f ca="1">IF(B77="","",IF(D77="D",SUMIF('Kode Akun'!B:B,B77,'Kode Akun'!G:G)+SUMIF('Jurnal Umum'!$N$7:$N$3007,B77,'Jurnal Umum'!$R$7:$R$3007)-SUMIF('Jurnal Umum'!$N$7:$N$3007,B77,'Jurnal Umum'!$S$7:$S$3007),0))</f>
        <v>0</v>
      </c>
      <c r="F77" s="111">
        <f ca="1">IF(B77="","",IF(D77="K",SUMIF('Kode Akun'!B:B,B77,'Kode Akun'!H:H)-SUMIF('Jurnal Umum'!$N$7:$N$3007,B77,'Jurnal Umum'!$R$7:$R$3007)+SUMIF('Jurnal Umum'!$N$7:$N$3007,B77,'Jurnal Umum'!$S$7:$S$3007),0))</f>
        <v>0</v>
      </c>
      <c r="G77" s="114">
        <f ca="1">IF($B77="","",SUMIF(AJP!$E:$E,$B77,AJP!G:G)+SUMIF('Jurnal Peny. Aktiva'!$C:$C,$B77,'Jurnal Peny. Aktiva'!F:F)+SUMIF(HPP!$C:$C,$B77,HPP!DD:DD))</f>
        <v>0</v>
      </c>
      <c r="H77" s="114">
        <f ca="1">IF($B77="","",SUMIF(AJP!$E:$E,$B77,AJP!H:H)+SUMIF('Jurnal Peny. Aktiva'!$C:$C,$B77,'Jurnal Peny. Aktiva'!G:G)+SUMIF(HPP!$C:$C,$B77,HPP!DE:DE))</f>
        <v>0</v>
      </c>
      <c r="I77" s="114">
        <f t="shared" ca="1" si="32"/>
        <v>0</v>
      </c>
      <c r="J77" s="114">
        <f t="shared" ca="1" si="33"/>
        <v>0</v>
      </c>
      <c r="K77" s="113" t="str">
        <f t="shared" ca="1" si="34"/>
        <v>L/R</v>
      </c>
      <c r="L77" s="114">
        <f t="shared" ca="1" si="35"/>
        <v>0</v>
      </c>
      <c r="M77" s="114">
        <f t="shared" ca="1" si="36"/>
        <v>0</v>
      </c>
      <c r="N77" s="114">
        <f t="shared" ca="1" si="37"/>
        <v>0</v>
      </c>
      <c r="O77" s="114">
        <f t="shared" ca="1" si="38"/>
        <v>0</v>
      </c>
      <c r="P77" s="78"/>
      <c r="Q77" s="78"/>
      <c r="R77" s="111">
        <f ca="1">IF(D77="D",SUMIFS('Jurnal Umum'!$R:$R,'Jurnal Umum'!$N:$N,$B77,'Jurnal Umum'!$Z:$Z,'Laba Rugi'!$I$5)-SUMIFS('Jurnal Umum'!$S:$S,'Jurnal Umum'!$N:$N,$B77,'Jurnal Umum'!$Z:$Z,'Laba Rugi'!$I$5),0)</f>
        <v>0</v>
      </c>
      <c r="S77" s="111">
        <f ca="1">IF(D77="K",-SUMIFS('Jurnal Umum'!$R:$R,'Jurnal Umum'!$N:$N,$B77,'Jurnal Umum'!$Z:$Z,'Laba Rugi'!$I$5)+SUMIFS('Jurnal Umum'!$S:$S,'Jurnal Umum'!$N:$N,$B77,'Jurnal Umum'!$Z:$Z,'Laba Rugi'!$I$5),0)</f>
        <v>0</v>
      </c>
    </row>
    <row r="78" spans="1:19" ht="18.75" customHeight="1" x14ac:dyDescent="0.35">
      <c r="A78" s="78"/>
      <c r="B78" s="110">
        <f ca="1">IF(TODAY()&gt;EXP,"0",IF('Kode Akun'!B78="","",'Kode Akun'!B78))</f>
        <v>616</v>
      </c>
      <c r="C78" s="114" t="str">
        <f t="shared" ca="1" si="30"/>
        <v>Biaya Asuransi</v>
      </c>
      <c r="D78" s="115" t="str">
        <f t="shared" ca="1" si="31"/>
        <v>D</v>
      </c>
      <c r="E78" s="111">
        <f ca="1">IF(B78="","",IF(D78="D",SUMIF('Kode Akun'!B:B,B78,'Kode Akun'!G:G)+SUMIF('Jurnal Umum'!$N$7:$N$3007,B78,'Jurnal Umum'!$R$7:$R$3007)-SUMIF('Jurnal Umum'!$N$7:$N$3007,B78,'Jurnal Umum'!$S$7:$S$3007),0))</f>
        <v>0</v>
      </c>
      <c r="F78" s="111">
        <f ca="1">IF(B78="","",IF(D78="K",SUMIF('Kode Akun'!B:B,B78,'Kode Akun'!H:H)-SUMIF('Jurnal Umum'!$N$7:$N$3007,B78,'Jurnal Umum'!$R$7:$R$3007)+SUMIF('Jurnal Umum'!$N$7:$N$3007,B78,'Jurnal Umum'!$S$7:$S$3007),0))</f>
        <v>0</v>
      </c>
      <c r="G78" s="114">
        <f ca="1">IF($B78="","",SUMIF(AJP!$E:$E,$B78,AJP!G:G)+SUMIF('Jurnal Peny. Aktiva'!$C:$C,$B78,'Jurnal Peny. Aktiva'!F:F)+SUMIF(HPP!$C:$C,$B78,HPP!DD:DD))</f>
        <v>0</v>
      </c>
      <c r="H78" s="114">
        <f ca="1">IF($B78="","",SUMIF(AJP!$E:$E,$B78,AJP!H:H)+SUMIF('Jurnal Peny. Aktiva'!$C:$C,$B78,'Jurnal Peny. Aktiva'!G:G)+SUMIF(HPP!$C:$C,$B78,HPP!DE:DE))</f>
        <v>0</v>
      </c>
      <c r="I78" s="114">
        <f t="shared" ca="1" si="32"/>
        <v>0</v>
      </c>
      <c r="J78" s="114">
        <f t="shared" ca="1" si="33"/>
        <v>0</v>
      </c>
      <c r="K78" s="113" t="str">
        <f t="shared" ca="1" si="34"/>
        <v>L/R</v>
      </c>
      <c r="L78" s="114">
        <f t="shared" ca="1" si="35"/>
        <v>0</v>
      </c>
      <c r="M78" s="114">
        <f t="shared" ca="1" si="36"/>
        <v>0</v>
      </c>
      <c r="N78" s="114">
        <f t="shared" ca="1" si="37"/>
        <v>0</v>
      </c>
      <c r="O78" s="114">
        <f t="shared" ca="1" si="38"/>
        <v>0</v>
      </c>
      <c r="P78" s="78"/>
      <c r="Q78" s="78"/>
      <c r="R78" s="111">
        <f ca="1">IF(D78="D",SUMIFS('Jurnal Umum'!$R:$R,'Jurnal Umum'!$N:$N,$B78,'Jurnal Umum'!$Z:$Z,'Laba Rugi'!$I$5)-SUMIFS('Jurnal Umum'!$S:$S,'Jurnal Umum'!$N:$N,$B78,'Jurnal Umum'!$Z:$Z,'Laba Rugi'!$I$5),0)</f>
        <v>0</v>
      </c>
      <c r="S78" s="111">
        <f ca="1">IF(D78="K",-SUMIFS('Jurnal Umum'!$R:$R,'Jurnal Umum'!$N:$N,$B78,'Jurnal Umum'!$Z:$Z,'Laba Rugi'!$I$5)+SUMIFS('Jurnal Umum'!$S:$S,'Jurnal Umum'!$N:$N,$B78,'Jurnal Umum'!$Z:$Z,'Laba Rugi'!$I$5),0)</f>
        <v>0</v>
      </c>
    </row>
    <row r="79" spans="1:19" ht="18.75" customHeight="1" x14ac:dyDescent="0.35">
      <c r="A79" s="78"/>
      <c r="B79" s="110">
        <f ca="1">IF(TODAY()&gt;EXP,"0",IF('Kode Akun'!B79="","",'Kode Akun'!B79))</f>
        <v>617</v>
      </c>
      <c r="C79" s="114" t="str">
        <f t="shared" ca="1" si="30"/>
        <v>Biaya Perjalanan Dinas</v>
      </c>
      <c r="D79" s="115" t="str">
        <f t="shared" ca="1" si="31"/>
        <v>D</v>
      </c>
      <c r="E79" s="111">
        <f ca="1">IF(B79="","",IF(D79="D",SUMIF('Kode Akun'!B:B,B79,'Kode Akun'!G:G)+SUMIF('Jurnal Umum'!$N$7:$N$3007,B79,'Jurnal Umum'!$R$7:$R$3007)-SUMIF('Jurnal Umum'!$N$7:$N$3007,B79,'Jurnal Umum'!$S$7:$S$3007),0))</f>
        <v>0</v>
      </c>
      <c r="F79" s="111">
        <f ca="1">IF(B79="","",IF(D79="K",SUMIF('Kode Akun'!B:B,B79,'Kode Akun'!H:H)-SUMIF('Jurnal Umum'!$N$7:$N$3007,B79,'Jurnal Umum'!$R$7:$R$3007)+SUMIF('Jurnal Umum'!$N$7:$N$3007,B79,'Jurnal Umum'!$S$7:$S$3007),0))</f>
        <v>0</v>
      </c>
      <c r="G79" s="114">
        <f ca="1">IF($B79="","",SUMIF(AJP!$E:$E,$B79,AJP!G:G)+SUMIF('Jurnal Peny. Aktiva'!$C:$C,$B79,'Jurnal Peny. Aktiva'!F:F)+SUMIF(HPP!$C:$C,$B79,HPP!DD:DD))</f>
        <v>0</v>
      </c>
      <c r="H79" s="114">
        <f ca="1">IF($B79="","",SUMIF(AJP!$E:$E,$B79,AJP!H:H)+SUMIF('Jurnal Peny. Aktiva'!$C:$C,$B79,'Jurnal Peny. Aktiva'!G:G)+SUMIF(HPP!$C:$C,$B79,HPP!DE:DE))</f>
        <v>0</v>
      </c>
      <c r="I79" s="114">
        <f t="shared" ca="1" si="32"/>
        <v>0</v>
      </c>
      <c r="J79" s="114">
        <f t="shared" ca="1" si="33"/>
        <v>0</v>
      </c>
      <c r="K79" s="113" t="str">
        <f t="shared" ca="1" si="34"/>
        <v>L/R</v>
      </c>
      <c r="L79" s="114">
        <f t="shared" ca="1" si="35"/>
        <v>0</v>
      </c>
      <c r="M79" s="114">
        <f t="shared" ca="1" si="36"/>
        <v>0</v>
      </c>
      <c r="N79" s="114">
        <f t="shared" ca="1" si="37"/>
        <v>0</v>
      </c>
      <c r="O79" s="114">
        <f t="shared" ca="1" si="38"/>
        <v>0</v>
      </c>
      <c r="P79" s="78"/>
      <c r="Q79" s="78"/>
      <c r="R79" s="111">
        <f ca="1">IF(D79="D",SUMIFS('Jurnal Umum'!$R:$R,'Jurnal Umum'!$N:$N,$B79,'Jurnal Umum'!$Z:$Z,'Laba Rugi'!$I$5)-SUMIFS('Jurnal Umum'!$S:$S,'Jurnal Umum'!$N:$N,$B79,'Jurnal Umum'!$Z:$Z,'Laba Rugi'!$I$5),0)</f>
        <v>0</v>
      </c>
      <c r="S79" s="111">
        <f ca="1">IF(D79="K",-SUMIFS('Jurnal Umum'!$R:$R,'Jurnal Umum'!$N:$N,$B79,'Jurnal Umum'!$Z:$Z,'Laba Rugi'!$I$5)+SUMIFS('Jurnal Umum'!$S:$S,'Jurnal Umum'!$N:$N,$B79,'Jurnal Umum'!$Z:$Z,'Laba Rugi'!$I$5),0)</f>
        <v>0</v>
      </c>
    </row>
    <row r="80" spans="1:19" ht="18.75" customHeight="1" x14ac:dyDescent="0.35">
      <c r="A80" s="78"/>
      <c r="B80" s="110">
        <f ca="1">IF(TODAY()&gt;EXP,"0",IF('Kode Akun'!B80="","",'Kode Akun'!B80))</f>
        <v>618</v>
      </c>
      <c r="C80" s="114" t="str">
        <f t="shared" ca="1" si="30"/>
        <v>Biaya Kendaraan</v>
      </c>
      <c r="D80" s="115" t="str">
        <f t="shared" ca="1" si="31"/>
        <v>D</v>
      </c>
      <c r="E80" s="111">
        <f ca="1">IF(B80="","",IF(D80="D",SUMIF('Kode Akun'!B:B,B80,'Kode Akun'!G:G)+SUMIF('Jurnal Umum'!$N$7:$N$3007,B80,'Jurnal Umum'!$R$7:$R$3007)-SUMIF('Jurnal Umum'!$N$7:$N$3007,B80,'Jurnal Umum'!$S$7:$S$3007),0))</f>
        <v>0</v>
      </c>
      <c r="F80" s="111">
        <f ca="1">IF(B80="","",IF(D80="K",SUMIF('Kode Akun'!B:B,B80,'Kode Akun'!H:H)-SUMIF('Jurnal Umum'!$N$7:$N$3007,B80,'Jurnal Umum'!$R$7:$R$3007)+SUMIF('Jurnal Umum'!$N$7:$N$3007,B80,'Jurnal Umum'!$S$7:$S$3007),0))</f>
        <v>0</v>
      </c>
      <c r="G80" s="114">
        <f ca="1">IF($B80="","",SUMIF(AJP!$E:$E,$B80,AJP!G:G)+SUMIF('Jurnal Peny. Aktiva'!$C:$C,$B80,'Jurnal Peny. Aktiva'!F:F)+SUMIF(HPP!$C:$C,$B80,HPP!DD:DD))</f>
        <v>0</v>
      </c>
      <c r="H80" s="114">
        <f ca="1">IF($B80="","",SUMIF(AJP!$E:$E,$B80,AJP!H:H)+SUMIF('Jurnal Peny. Aktiva'!$C:$C,$B80,'Jurnal Peny. Aktiva'!G:G)+SUMIF(HPP!$C:$C,$B80,HPP!DE:DE))</f>
        <v>0</v>
      </c>
      <c r="I80" s="114">
        <f t="shared" ca="1" si="32"/>
        <v>0</v>
      </c>
      <c r="J80" s="114">
        <f t="shared" ca="1" si="33"/>
        <v>0</v>
      </c>
      <c r="K80" s="113" t="str">
        <f t="shared" ca="1" si="34"/>
        <v>L/R</v>
      </c>
      <c r="L80" s="114">
        <f t="shared" ca="1" si="35"/>
        <v>0</v>
      </c>
      <c r="M80" s="114">
        <f t="shared" ca="1" si="36"/>
        <v>0</v>
      </c>
      <c r="N80" s="114">
        <f t="shared" ca="1" si="37"/>
        <v>0</v>
      </c>
      <c r="O80" s="114">
        <f t="shared" ca="1" si="38"/>
        <v>0</v>
      </c>
      <c r="P80" s="78"/>
      <c r="Q80" s="78"/>
      <c r="R80" s="111">
        <f ca="1">IF(D80="D",SUMIFS('Jurnal Umum'!$R:$R,'Jurnal Umum'!$N:$N,$B80,'Jurnal Umum'!$Z:$Z,'Laba Rugi'!$I$5)-SUMIFS('Jurnal Umum'!$S:$S,'Jurnal Umum'!$N:$N,$B80,'Jurnal Umum'!$Z:$Z,'Laba Rugi'!$I$5),0)</f>
        <v>0</v>
      </c>
      <c r="S80" s="111">
        <f ca="1">IF(D80="K",-SUMIFS('Jurnal Umum'!$R:$R,'Jurnal Umum'!$N:$N,$B80,'Jurnal Umum'!$Z:$Z,'Laba Rugi'!$I$5)+SUMIFS('Jurnal Umum'!$S:$S,'Jurnal Umum'!$N:$N,$B80,'Jurnal Umum'!$Z:$Z,'Laba Rugi'!$I$5),0)</f>
        <v>0</v>
      </c>
    </row>
    <row r="81" spans="1:19" ht="18.75" customHeight="1" x14ac:dyDescent="0.35">
      <c r="A81" s="78"/>
      <c r="B81" s="110">
        <f ca="1">IF(TODAY()&gt;EXP,"0",IF('Kode Akun'!B81="","",'Kode Akun'!B81))</f>
        <v>619</v>
      </c>
      <c r="C81" s="114" t="str">
        <f t="shared" ca="1" si="30"/>
        <v>Biaya Transportasi</v>
      </c>
      <c r="D81" s="115" t="str">
        <f t="shared" ca="1" si="31"/>
        <v>D</v>
      </c>
      <c r="E81" s="111">
        <f ca="1">IF(B81="","",IF(D81="D",SUMIF('Kode Akun'!B:B,B81,'Kode Akun'!G:G)+SUMIF('Jurnal Umum'!$N$7:$N$3007,B81,'Jurnal Umum'!$R$7:$R$3007)-SUMIF('Jurnal Umum'!$N$7:$N$3007,B81,'Jurnal Umum'!$S$7:$S$3007),0))</f>
        <v>0</v>
      </c>
      <c r="F81" s="111">
        <f ca="1">IF(B81="","",IF(D81="K",SUMIF('Kode Akun'!B:B,B81,'Kode Akun'!H:H)-SUMIF('Jurnal Umum'!$N$7:$N$3007,B81,'Jurnal Umum'!$R$7:$R$3007)+SUMIF('Jurnal Umum'!$N$7:$N$3007,B81,'Jurnal Umum'!$S$7:$S$3007),0))</f>
        <v>0</v>
      </c>
      <c r="G81" s="114">
        <f ca="1">IF($B81="","",SUMIF(AJP!$E:$E,$B81,AJP!G:G)+SUMIF('Jurnal Peny. Aktiva'!$C:$C,$B81,'Jurnal Peny. Aktiva'!F:F)+SUMIF(HPP!$C:$C,$B81,HPP!DD:DD))</f>
        <v>0</v>
      </c>
      <c r="H81" s="114">
        <f ca="1">IF($B81="","",SUMIF(AJP!$E:$E,$B81,AJP!H:H)+SUMIF('Jurnal Peny. Aktiva'!$C:$C,$B81,'Jurnal Peny. Aktiva'!G:G)+SUMIF(HPP!$C:$C,$B81,HPP!DE:DE))</f>
        <v>0</v>
      </c>
      <c r="I81" s="114">
        <f t="shared" ca="1" si="32"/>
        <v>0</v>
      </c>
      <c r="J81" s="114">
        <f t="shared" ca="1" si="33"/>
        <v>0</v>
      </c>
      <c r="K81" s="113" t="str">
        <f t="shared" ca="1" si="34"/>
        <v>L/R</v>
      </c>
      <c r="L81" s="114">
        <f t="shared" ca="1" si="35"/>
        <v>0</v>
      </c>
      <c r="M81" s="114">
        <f t="shared" ca="1" si="36"/>
        <v>0</v>
      </c>
      <c r="N81" s="114">
        <f t="shared" ca="1" si="37"/>
        <v>0</v>
      </c>
      <c r="O81" s="114">
        <f t="shared" ca="1" si="38"/>
        <v>0</v>
      </c>
      <c r="P81" s="78"/>
      <c r="Q81" s="78"/>
      <c r="R81" s="111">
        <f ca="1">IF(D81="D",SUMIFS('Jurnal Umum'!$R:$R,'Jurnal Umum'!$N:$N,$B81,'Jurnal Umum'!$Z:$Z,'Laba Rugi'!$I$5)-SUMIFS('Jurnal Umum'!$S:$S,'Jurnal Umum'!$N:$N,$B81,'Jurnal Umum'!$Z:$Z,'Laba Rugi'!$I$5),0)</f>
        <v>0</v>
      </c>
      <c r="S81" s="111">
        <f ca="1">IF(D81="K",-SUMIFS('Jurnal Umum'!$R:$R,'Jurnal Umum'!$N:$N,$B81,'Jurnal Umum'!$Z:$Z,'Laba Rugi'!$I$5)+SUMIFS('Jurnal Umum'!$S:$S,'Jurnal Umum'!$N:$N,$B81,'Jurnal Umum'!$Z:$Z,'Laba Rugi'!$I$5),0)</f>
        <v>0</v>
      </c>
    </row>
    <row r="82" spans="1:19" ht="18.75" customHeight="1" x14ac:dyDescent="0.35">
      <c r="A82" s="78"/>
      <c r="B82" s="110">
        <f ca="1">IF(TODAY()&gt;EXP,"0",IF('Kode Akun'!B82="","",'Kode Akun'!B82))</f>
        <v>652</v>
      </c>
      <c r="C82" s="114" t="str">
        <f t="shared" ca="1" si="30"/>
        <v>Beban Penyusutan Bangunan</v>
      </c>
      <c r="D82" s="115" t="str">
        <f t="shared" ca="1" si="31"/>
        <v>D</v>
      </c>
      <c r="E82" s="111">
        <f ca="1">IF(B82="","",IF(D82="D",SUMIF('Kode Akun'!B:B,B82,'Kode Akun'!G:G)+SUMIF('Jurnal Umum'!$N$7:$N$3007,B82,'Jurnal Umum'!$R$7:$R$3007)-SUMIF('Jurnal Umum'!$N$7:$N$3007,B82,'Jurnal Umum'!$S$7:$S$3007),0))</f>
        <v>0</v>
      </c>
      <c r="F82" s="111">
        <f ca="1">IF(B82="","",IF(D82="K",SUMIF('Kode Akun'!B:B,B82,'Kode Akun'!H:H)-SUMIF('Jurnal Umum'!$N$7:$N$3007,B82,'Jurnal Umum'!$R$7:$R$3007)+SUMIF('Jurnal Umum'!$N$7:$N$3007,B82,'Jurnal Umum'!$S$7:$S$3007),0))</f>
        <v>0</v>
      </c>
      <c r="G82" s="114">
        <f ca="1">IF($B82="","",SUMIF(AJP!$E:$E,$B82,AJP!G:G)+SUMIF('Jurnal Peny. Aktiva'!$C:$C,$B82,'Jurnal Peny. Aktiva'!F:F)+SUMIF(HPP!$C:$C,$B82,HPP!DD:DD))</f>
        <v>20250000</v>
      </c>
      <c r="H82" s="114">
        <f ca="1">IF($B82="","",SUMIF(AJP!$E:$E,$B82,AJP!H:H)+SUMIF('Jurnal Peny. Aktiva'!$C:$C,$B82,'Jurnal Peny. Aktiva'!G:G)+SUMIF(HPP!$C:$C,$B82,HPP!DE:DE))</f>
        <v>0</v>
      </c>
      <c r="I82" s="114">
        <f t="shared" ca="1" si="32"/>
        <v>20250000</v>
      </c>
      <c r="J82" s="114">
        <f t="shared" ca="1" si="33"/>
        <v>0</v>
      </c>
      <c r="K82" s="113" t="str">
        <f t="shared" ca="1" si="34"/>
        <v>L/R</v>
      </c>
      <c r="L82" s="114">
        <f t="shared" ca="1" si="35"/>
        <v>20250000</v>
      </c>
      <c r="M82" s="114">
        <f t="shared" ca="1" si="36"/>
        <v>0</v>
      </c>
      <c r="N82" s="114">
        <f t="shared" ca="1" si="37"/>
        <v>0</v>
      </c>
      <c r="O82" s="114">
        <f t="shared" ca="1" si="38"/>
        <v>0</v>
      </c>
      <c r="P82" s="78"/>
      <c r="Q82" s="78"/>
      <c r="R82" s="111">
        <f ca="1">IF(D82="D",SUMIFS('Jurnal Umum'!$R:$R,'Jurnal Umum'!$N:$N,$B82,'Jurnal Umum'!$Z:$Z,'Laba Rugi'!$I$5)-SUMIFS('Jurnal Umum'!$S:$S,'Jurnal Umum'!$N:$N,$B82,'Jurnal Umum'!$Z:$Z,'Laba Rugi'!$I$5),0)</f>
        <v>0</v>
      </c>
      <c r="S82" s="111">
        <f ca="1">IF(D82="K",-SUMIFS('Jurnal Umum'!$R:$R,'Jurnal Umum'!$N:$N,$B82,'Jurnal Umum'!$Z:$Z,'Laba Rugi'!$I$5)+SUMIFS('Jurnal Umum'!$S:$S,'Jurnal Umum'!$N:$N,$B82,'Jurnal Umum'!$Z:$Z,'Laba Rugi'!$I$5),0)</f>
        <v>0</v>
      </c>
    </row>
    <row r="83" spans="1:19" ht="18.75" customHeight="1" x14ac:dyDescent="0.35">
      <c r="A83" s="78"/>
      <c r="B83" s="110">
        <f ca="1">IF(TODAY()&gt;EXP,"0",IF('Kode Akun'!B83="","",'Kode Akun'!B83))</f>
        <v>653</v>
      </c>
      <c r="C83" s="114" t="str">
        <f t="shared" ca="1" si="30"/>
        <v>Beban Penyusutan Kendaraan</v>
      </c>
      <c r="D83" s="115" t="str">
        <f t="shared" ca="1" si="31"/>
        <v>D</v>
      </c>
      <c r="E83" s="111">
        <f ca="1">IF(B83="","",IF(D83="D",SUMIF('Kode Akun'!B:B,B83,'Kode Akun'!G:G)+SUMIF('Jurnal Umum'!$N$7:$N$3007,B83,'Jurnal Umum'!$R$7:$R$3007)-SUMIF('Jurnal Umum'!$N$7:$N$3007,B83,'Jurnal Umum'!$S$7:$S$3007),0))</f>
        <v>0</v>
      </c>
      <c r="F83" s="111">
        <f ca="1">IF(B83="","",IF(D83="K",SUMIF('Kode Akun'!B:B,B83,'Kode Akun'!H:H)-SUMIF('Jurnal Umum'!$N$7:$N$3007,B83,'Jurnal Umum'!$R$7:$R$3007)+SUMIF('Jurnal Umum'!$N$7:$N$3007,B83,'Jurnal Umum'!$S$7:$S$3007),0))</f>
        <v>0</v>
      </c>
      <c r="G83" s="114">
        <f ca="1">IF($B83="","",SUMIF(AJP!$E:$E,$B83,AJP!G:G)+SUMIF('Jurnal Peny. Aktiva'!$C:$C,$B83,'Jurnal Peny. Aktiva'!F:F)+SUMIF(HPP!$C:$C,$B83,HPP!DD:DD))</f>
        <v>30726666.666666668</v>
      </c>
      <c r="H83" s="114">
        <f ca="1">IF($B83="","",SUMIF(AJP!$E:$E,$B83,AJP!H:H)+SUMIF('Jurnal Peny. Aktiva'!$C:$C,$B83,'Jurnal Peny. Aktiva'!G:G)+SUMIF(HPP!$C:$C,$B83,HPP!DE:DE))</f>
        <v>0</v>
      </c>
      <c r="I83" s="114">
        <f t="shared" ca="1" si="32"/>
        <v>30726666.666666668</v>
      </c>
      <c r="J83" s="114">
        <f t="shared" ca="1" si="33"/>
        <v>0</v>
      </c>
      <c r="K83" s="113" t="str">
        <f t="shared" ca="1" si="34"/>
        <v>L/R</v>
      </c>
      <c r="L83" s="114">
        <f t="shared" ca="1" si="35"/>
        <v>30726666.666666668</v>
      </c>
      <c r="M83" s="114">
        <f t="shared" ca="1" si="36"/>
        <v>0</v>
      </c>
      <c r="N83" s="114">
        <f t="shared" ca="1" si="37"/>
        <v>0</v>
      </c>
      <c r="O83" s="114">
        <f t="shared" ca="1" si="38"/>
        <v>0</v>
      </c>
      <c r="P83" s="78"/>
      <c r="Q83" s="78"/>
      <c r="R83" s="111">
        <f ca="1">IF(D83="D",SUMIFS('Jurnal Umum'!$R:$R,'Jurnal Umum'!$N:$N,$B83,'Jurnal Umum'!$Z:$Z,'Laba Rugi'!$I$5)-SUMIFS('Jurnal Umum'!$S:$S,'Jurnal Umum'!$N:$N,$B83,'Jurnal Umum'!$Z:$Z,'Laba Rugi'!$I$5),0)</f>
        <v>0</v>
      </c>
      <c r="S83" s="111">
        <f ca="1">IF(D83="K",-SUMIFS('Jurnal Umum'!$R:$R,'Jurnal Umum'!$N:$N,$B83,'Jurnal Umum'!$Z:$Z,'Laba Rugi'!$I$5)+SUMIFS('Jurnal Umum'!$S:$S,'Jurnal Umum'!$N:$N,$B83,'Jurnal Umum'!$Z:$Z,'Laba Rugi'!$I$5),0)</f>
        <v>0</v>
      </c>
    </row>
    <row r="84" spans="1:19" ht="18.75" customHeight="1" x14ac:dyDescent="0.35">
      <c r="A84" s="78"/>
      <c r="B84" s="110">
        <f ca="1">IF(TODAY()&gt;EXP,"0",IF('Kode Akun'!B84="","",'Kode Akun'!B84))</f>
        <v>654</v>
      </c>
      <c r="C84" s="114" t="str">
        <f t="shared" ca="1" si="30"/>
        <v>Beban Penyusutan Inventaris Kantor</v>
      </c>
      <c r="D84" s="115" t="str">
        <f t="shared" ca="1" si="31"/>
        <v>D</v>
      </c>
      <c r="E84" s="111">
        <f ca="1">IF(B84="","",IF(D84="D",SUMIF('Kode Akun'!B:B,B84,'Kode Akun'!G:G)+SUMIF('Jurnal Umum'!$N$7:$N$3007,B84,'Jurnal Umum'!$R$7:$R$3007)-SUMIF('Jurnal Umum'!$N$7:$N$3007,B84,'Jurnal Umum'!$S$7:$S$3007),0))</f>
        <v>0</v>
      </c>
      <c r="F84" s="111">
        <f ca="1">IF(B84="","",IF(D84="K",SUMIF('Kode Akun'!B:B,B84,'Kode Akun'!H:H)-SUMIF('Jurnal Umum'!$N$7:$N$3007,B84,'Jurnal Umum'!$R$7:$R$3007)+SUMIF('Jurnal Umum'!$N$7:$N$3007,B84,'Jurnal Umum'!$S$7:$S$3007),0))</f>
        <v>0</v>
      </c>
      <c r="G84" s="114">
        <f ca="1">IF($B84="","",SUMIF(AJP!$E:$E,$B84,AJP!G:G)+SUMIF('Jurnal Peny. Aktiva'!$C:$C,$B84,'Jurnal Peny. Aktiva'!F:F)+SUMIF(HPP!$C:$C,$B84,HPP!DD:DD))</f>
        <v>11073452.380952381</v>
      </c>
      <c r="H84" s="114">
        <f ca="1">IF($B84="","",SUMIF(AJP!$E:$E,$B84,AJP!H:H)+SUMIF('Jurnal Peny. Aktiva'!$C:$C,$B84,'Jurnal Peny. Aktiva'!G:G)+SUMIF(HPP!$C:$C,$B84,HPP!DE:DE))</f>
        <v>0</v>
      </c>
      <c r="I84" s="114">
        <f t="shared" ca="1" si="32"/>
        <v>11073452.380952381</v>
      </c>
      <c r="J84" s="114">
        <f t="shared" ca="1" si="33"/>
        <v>0</v>
      </c>
      <c r="K84" s="113" t="str">
        <f t="shared" ca="1" si="34"/>
        <v>L/R</v>
      </c>
      <c r="L84" s="114">
        <f t="shared" ca="1" si="35"/>
        <v>11073452.380952381</v>
      </c>
      <c r="M84" s="114">
        <f t="shared" ca="1" si="36"/>
        <v>0</v>
      </c>
      <c r="N84" s="114">
        <f t="shared" ca="1" si="37"/>
        <v>0</v>
      </c>
      <c r="O84" s="114">
        <f t="shared" ca="1" si="38"/>
        <v>0</v>
      </c>
      <c r="P84" s="78"/>
      <c r="Q84" s="78"/>
      <c r="R84" s="111">
        <f ca="1">IF(D84="D",SUMIFS('Jurnal Umum'!$R:$R,'Jurnal Umum'!$N:$N,$B84,'Jurnal Umum'!$Z:$Z,'Laba Rugi'!$I$5)-SUMIFS('Jurnal Umum'!$S:$S,'Jurnal Umum'!$N:$N,$B84,'Jurnal Umum'!$Z:$Z,'Laba Rugi'!$I$5),0)</f>
        <v>0</v>
      </c>
      <c r="S84" s="111">
        <f ca="1">IF(D84="K",-SUMIFS('Jurnal Umum'!$R:$R,'Jurnal Umum'!$N:$N,$B84,'Jurnal Umum'!$Z:$Z,'Laba Rugi'!$I$5)+SUMIFS('Jurnal Umum'!$S:$S,'Jurnal Umum'!$N:$N,$B84,'Jurnal Umum'!$Z:$Z,'Laba Rugi'!$I$5),0)</f>
        <v>0</v>
      </c>
    </row>
    <row r="85" spans="1:19" ht="18.75" customHeight="1" x14ac:dyDescent="0.35">
      <c r="A85" s="78"/>
      <c r="B85" s="110">
        <f ca="1">IF(TODAY()&gt;EXP,"0",IF('Kode Akun'!B85="","",'Kode Akun'!B85))</f>
        <v>655</v>
      </c>
      <c r="C85" s="114" t="str">
        <f t="shared" ca="1" si="30"/>
        <v>Beban Penyusutan Inventaris Toko</v>
      </c>
      <c r="D85" s="115" t="str">
        <f t="shared" ca="1" si="31"/>
        <v>D</v>
      </c>
      <c r="E85" s="111">
        <f ca="1">IF(B85="","",IF(D85="D",SUMIF('Kode Akun'!B:B,B85,'Kode Akun'!G:G)+SUMIF('Jurnal Umum'!$N$7:$N$3007,B85,'Jurnal Umum'!$R$7:$R$3007)-SUMIF('Jurnal Umum'!$N$7:$N$3007,B85,'Jurnal Umum'!$S$7:$S$3007),0))</f>
        <v>0</v>
      </c>
      <c r="F85" s="111">
        <f ca="1">IF(B85="","",IF(D85="K",SUMIF('Kode Akun'!B:B,B85,'Kode Akun'!H:H)-SUMIF('Jurnal Umum'!$N$7:$N$3007,B85,'Jurnal Umum'!$R$7:$R$3007)+SUMIF('Jurnal Umum'!$N$7:$N$3007,B85,'Jurnal Umum'!$S$7:$S$3007),0))</f>
        <v>0</v>
      </c>
      <c r="G85" s="114">
        <f ca="1">IF($B85="","",SUMIF(AJP!$E:$E,$B85,AJP!G:G)+SUMIF('Jurnal Peny. Aktiva'!$C:$C,$B85,'Jurnal Peny. Aktiva'!F:F)+SUMIF(HPP!$C:$C,$B85,HPP!DD:DD))</f>
        <v>12223333.333333334</v>
      </c>
      <c r="H85" s="114">
        <f ca="1">IF($B85="","",SUMIF(AJP!$E:$E,$B85,AJP!H:H)+SUMIF('Jurnal Peny. Aktiva'!$C:$C,$B85,'Jurnal Peny. Aktiva'!G:G)+SUMIF(HPP!$C:$C,$B85,HPP!DE:DE))</f>
        <v>0</v>
      </c>
      <c r="I85" s="114">
        <f t="shared" ca="1" si="32"/>
        <v>12223333.333333334</v>
      </c>
      <c r="J85" s="114">
        <f t="shared" ca="1" si="33"/>
        <v>0</v>
      </c>
      <c r="K85" s="113" t="str">
        <f t="shared" ca="1" si="34"/>
        <v>L/R</v>
      </c>
      <c r="L85" s="114">
        <f t="shared" ca="1" si="35"/>
        <v>12223333.333333334</v>
      </c>
      <c r="M85" s="114">
        <f t="shared" ca="1" si="36"/>
        <v>0</v>
      </c>
      <c r="N85" s="114">
        <f t="shared" ca="1" si="37"/>
        <v>0</v>
      </c>
      <c r="O85" s="114">
        <f t="shared" ca="1" si="38"/>
        <v>0</v>
      </c>
      <c r="P85" s="78"/>
      <c r="Q85" s="78"/>
      <c r="R85" s="111">
        <f ca="1">IF(D85="D",SUMIFS('Jurnal Umum'!$R:$R,'Jurnal Umum'!$N:$N,$B85,'Jurnal Umum'!$Z:$Z,'Laba Rugi'!$I$5)-SUMIFS('Jurnal Umum'!$S:$S,'Jurnal Umum'!$N:$N,$B85,'Jurnal Umum'!$Z:$Z,'Laba Rugi'!$I$5),0)</f>
        <v>0</v>
      </c>
      <c r="S85" s="111">
        <f ca="1">IF(D85="K",-SUMIFS('Jurnal Umum'!$R:$R,'Jurnal Umum'!$N:$N,$B85,'Jurnal Umum'!$Z:$Z,'Laba Rugi'!$I$5)+SUMIFS('Jurnal Umum'!$S:$S,'Jurnal Umum'!$N:$N,$B85,'Jurnal Umum'!$Z:$Z,'Laba Rugi'!$I$5),0)</f>
        <v>0</v>
      </c>
    </row>
    <row r="86" spans="1:19" ht="18.75" customHeight="1" x14ac:dyDescent="0.35">
      <c r="A86" s="78"/>
      <c r="B86" s="110">
        <f ca="1">IF(TODAY()&gt;EXP,"0",IF('Kode Akun'!B86="","",'Kode Akun'!B86))</f>
        <v>660</v>
      </c>
      <c r="C86" s="114" t="str">
        <f t="shared" ca="1" si="30"/>
        <v>Biaya Penjualan</v>
      </c>
      <c r="D86" s="115" t="str">
        <f t="shared" ca="1" si="31"/>
        <v>D</v>
      </c>
      <c r="E86" s="111">
        <f ca="1">IF(B86="","",IF(D86="D",SUMIF('Kode Akun'!B:B,B86,'Kode Akun'!G:G)+SUMIF('Jurnal Umum'!$N$7:$N$3007,B86,'Jurnal Umum'!$R$7:$R$3007)-SUMIF('Jurnal Umum'!$N$7:$N$3007,B86,'Jurnal Umum'!$S$7:$S$3007),0))</f>
        <v>0</v>
      </c>
      <c r="F86" s="111">
        <f ca="1">IF(B86="","",IF(D86="K",SUMIF('Kode Akun'!B:B,B86,'Kode Akun'!H:H)-SUMIF('Jurnal Umum'!$N$7:$N$3007,B86,'Jurnal Umum'!$R$7:$R$3007)+SUMIF('Jurnal Umum'!$N$7:$N$3007,B86,'Jurnal Umum'!$S$7:$S$3007),0))</f>
        <v>0</v>
      </c>
      <c r="G86" s="114">
        <f ca="1">IF($B86="","",SUMIF(AJP!$E:$E,$B86,AJP!G:G)+SUMIF('Jurnal Peny. Aktiva'!$C:$C,$B86,'Jurnal Peny. Aktiva'!F:F)+SUMIF(HPP!$C:$C,$B86,HPP!DD:DD))</f>
        <v>0</v>
      </c>
      <c r="H86" s="114">
        <f ca="1">IF($B86="","",SUMIF(AJP!$E:$E,$B86,AJP!H:H)+SUMIF('Jurnal Peny. Aktiva'!$C:$C,$B86,'Jurnal Peny. Aktiva'!G:G)+SUMIF(HPP!$C:$C,$B86,HPP!DE:DE))</f>
        <v>0</v>
      </c>
      <c r="I86" s="114">
        <f t="shared" ca="1" si="32"/>
        <v>0</v>
      </c>
      <c r="J86" s="114">
        <f t="shared" ca="1" si="33"/>
        <v>0</v>
      </c>
      <c r="K86" s="113" t="str">
        <f t="shared" ca="1" si="34"/>
        <v>L/R</v>
      </c>
      <c r="L86" s="114">
        <f t="shared" ca="1" si="35"/>
        <v>0</v>
      </c>
      <c r="M86" s="114">
        <f t="shared" ca="1" si="36"/>
        <v>0</v>
      </c>
      <c r="N86" s="114">
        <f t="shared" ca="1" si="37"/>
        <v>0</v>
      </c>
      <c r="O86" s="114">
        <f t="shared" ca="1" si="38"/>
        <v>0</v>
      </c>
      <c r="P86" s="78"/>
      <c r="Q86" s="78"/>
      <c r="R86" s="111">
        <f ca="1">IF(D86="D",SUMIFS('Jurnal Umum'!$R:$R,'Jurnal Umum'!$N:$N,$B86,'Jurnal Umum'!$Z:$Z,'Laba Rugi'!$I$5)-SUMIFS('Jurnal Umum'!$S:$S,'Jurnal Umum'!$N:$N,$B86,'Jurnal Umum'!$Z:$Z,'Laba Rugi'!$I$5),0)</f>
        <v>0</v>
      </c>
      <c r="S86" s="111">
        <f ca="1">IF(D86="K",-SUMIFS('Jurnal Umum'!$R:$R,'Jurnal Umum'!$N:$N,$B86,'Jurnal Umum'!$Z:$Z,'Laba Rugi'!$I$5)+SUMIFS('Jurnal Umum'!$S:$S,'Jurnal Umum'!$N:$N,$B86,'Jurnal Umum'!$Z:$Z,'Laba Rugi'!$I$5),0)</f>
        <v>0</v>
      </c>
    </row>
    <row r="87" spans="1:19" ht="18.75" customHeight="1" x14ac:dyDescent="0.35">
      <c r="A87" s="78"/>
      <c r="B87" s="110">
        <f ca="1">IF(TODAY()&gt;EXP,"0",IF('Kode Akun'!B87="","",'Kode Akun'!B87))</f>
        <v>661</v>
      </c>
      <c r="C87" s="114" t="str">
        <f t="shared" ca="1" si="30"/>
        <v>Biaya Promosi &amp; Pemasaran</v>
      </c>
      <c r="D87" s="115" t="str">
        <f t="shared" ca="1" si="31"/>
        <v>D</v>
      </c>
      <c r="E87" s="111">
        <f ca="1">IF(B87="","",IF(D87="D",SUMIF('Kode Akun'!B:B,B87,'Kode Akun'!G:G)+SUMIF('Jurnal Umum'!$N$7:$N$3007,B87,'Jurnal Umum'!$R$7:$R$3007)-SUMIF('Jurnal Umum'!$N$7:$N$3007,B87,'Jurnal Umum'!$S$7:$S$3007),0))</f>
        <v>0</v>
      </c>
      <c r="F87" s="111">
        <f ca="1">IF(B87="","",IF(D87="K",SUMIF('Kode Akun'!B:B,B87,'Kode Akun'!H:H)-SUMIF('Jurnal Umum'!$N$7:$N$3007,B87,'Jurnal Umum'!$R$7:$R$3007)+SUMIF('Jurnal Umum'!$N$7:$N$3007,B87,'Jurnal Umum'!$S$7:$S$3007),0))</f>
        <v>0</v>
      </c>
      <c r="G87" s="114">
        <f ca="1">IF($B87="","",SUMIF(AJP!$E:$E,$B87,AJP!G:G)+SUMIF('Jurnal Peny. Aktiva'!$C:$C,$B87,'Jurnal Peny. Aktiva'!F:F)+SUMIF(HPP!$C:$C,$B87,HPP!DD:DD))</f>
        <v>0</v>
      </c>
      <c r="H87" s="114">
        <f ca="1">IF($B87="","",SUMIF(AJP!$E:$E,$B87,AJP!H:H)+SUMIF('Jurnal Peny. Aktiva'!$C:$C,$B87,'Jurnal Peny. Aktiva'!G:G)+SUMIF(HPP!$C:$C,$B87,HPP!DE:DE))</f>
        <v>0</v>
      </c>
      <c r="I87" s="114">
        <f t="shared" ca="1" si="32"/>
        <v>0</v>
      </c>
      <c r="J87" s="114">
        <f t="shared" ca="1" si="33"/>
        <v>0</v>
      </c>
      <c r="K87" s="113" t="str">
        <f t="shared" ca="1" si="34"/>
        <v>L/R</v>
      </c>
      <c r="L87" s="114">
        <f t="shared" ca="1" si="35"/>
        <v>0</v>
      </c>
      <c r="M87" s="114">
        <f t="shared" ca="1" si="36"/>
        <v>0</v>
      </c>
      <c r="N87" s="114">
        <f t="shared" ca="1" si="37"/>
        <v>0</v>
      </c>
      <c r="O87" s="114">
        <f t="shared" ca="1" si="38"/>
        <v>0</v>
      </c>
      <c r="P87" s="78"/>
      <c r="Q87" s="78"/>
      <c r="R87" s="111">
        <f ca="1">IF(D87="D",SUMIFS('Jurnal Umum'!$R:$R,'Jurnal Umum'!$N:$N,$B87,'Jurnal Umum'!$Z:$Z,'Laba Rugi'!$I$5)-SUMIFS('Jurnal Umum'!$S:$S,'Jurnal Umum'!$N:$N,$B87,'Jurnal Umum'!$Z:$Z,'Laba Rugi'!$I$5),0)</f>
        <v>0</v>
      </c>
      <c r="S87" s="111">
        <f ca="1">IF(D87="K",-SUMIFS('Jurnal Umum'!$R:$R,'Jurnal Umum'!$N:$N,$B87,'Jurnal Umum'!$Z:$Z,'Laba Rugi'!$I$5)+SUMIFS('Jurnal Umum'!$S:$S,'Jurnal Umum'!$N:$N,$B87,'Jurnal Umum'!$Z:$Z,'Laba Rugi'!$I$5),0)</f>
        <v>0</v>
      </c>
    </row>
    <row r="88" spans="1:19" ht="18.75" customHeight="1" x14ac:dyDescent="0.35">
      <c r="A88" s="78"/>
      <c r="B88" s="110">
        <f ca="1">IF(TODAY()&gt;EXP,"0",IF('Kode Akun'!B88="","",'Kode Akun'!B88))</f>
        <v>690</v>
      </c>
      <c r="C88" s="114" t="str">
        <f t="shared" ca="1" si="30"/>
        <v>Bunga Bank</v>
      </c>
      <c r="D88" s="115" t="str">
        <f t="shared" ca="1" si="31"/>
        <v>D</v>
      </c>
      <c r="E88" s="111">
        <f ca="1">IF(B88="","",IF(D88="D",SUMIF('Kode Akun'!B:B,B88,'Kode Akun'!G:G)+SUMIF('Jurnal Umum'!$N$7:$N$3007,B88,'Jurnal Umum'!$R$7:$R$3007)-SUMIF('Jurnal Umum'!$N$7:$N$3007,B88,'Jurnal Umum'!$S$7:$S$3007),0))</f>
        <v>0</v>
      </c>
      <c r="F88" s="111">
        <f ca="1">IF(B88="","",IF(D88="K",SUMIF('Kode Akun'!B:B,B88,'Kode Akun'!H:H)-SUMIF('Jurnal Umum'!$N$7:$N$3007,B88,'Jurnal Umum'!$R$7:$R$3007)+SUMIF('Jurnal Umum'!$N$7:$N$3007,B88,'Jurnal Umum'!$S$7:$S$3007),0))</f>
        <v>0</v>
      </c>
      <c r="G88" s="114">
        <f ca="1">IF($B88="","",SUMIF(AJP!$E:$E,$B88,AJP!G:G)+SUMIF('Jurnal Peny. Aktiva'!$C:$C,$B88,'Jurnal Peny. Aktiva'!F:F)+SUMIF(HPP!$C:$C,$B88,HPP!DD:DD))</f>
        <v>3600000</v>
      </c>
      <c r="H88" s="114">
        <f ca="1">IF($B88="","",SUMIF(AJP!$E:$E,$B88,AJP!H:H)+SUMIF('Jurnal Peny. Aktiva'!$C:$C,$B88,'Jurnal Peny. Aktiva'!G:G)+SUMIF(HPP!$C:$C,$B88,HPP!DE:DE))</f>
        <v>0</v>
      </c>
      <c r="I88" s="114">
        <f t="shared" ca="1" si="32"/>
        <v>3600000</v>
      </c>
      <c r="J88" s="114">
        <f t="shared" ca="1" si="33"/>
        <v>0</v>
      </c>
      <c r="K88" s="113" t="str">
        <f t="shared" ca="1" si="34"/>
        <v>L/R</v>
      </c>
      <c r="L88" s="114">
        <f t="shared" ca="1" si="35"/>
        <v>3600000</v>
      </c>
      <c r="M88" s="114">
        <f t="shared" ca="1" si="36"/>
        <v>0</v>
      </c>
      <c r="N88" s="114">
        <f t="shared" ca="1" si="37"/>
        <v>0</v>
      </c>
      <c r="O88" s="114">
        <f t="shared" ca="1" si="38"/>
        <v>0</v>
      </c>
      <c r="P88" s="78"/>
      <c r="Q88" s="78"/>
      <c r="R88" s="111">
        <f ca="1">IF(D88="D",SUMIFS('Jurnal Umum'!$R:$R,'Jurnal Umum'!$N:$N,$B88,'Jurnal Umum'!$Z:$Z,'Laba Rugi'!$I$5)-SUMIFS('Jurnal Umum'!$S:$S,'Jurnal Umum'!$N:$N,$B88,'Jurnal Umum'!$Z:$Z,'Laba Rugi'!$I$5),0)</f>
        <v>0</v>
      </c>
      <c r="S88" s="111">
        <f ca="1">IF(D88="K",-SUMIFS('Jurnal Umum'!$R:$R,'Jurnal Umum'!$N:$N,$B88,'Jurnal Umum'!$Z:$Z,'Laba Rugi'!$I$5)+SUMIFS('Jurnal Umum'!$S:$S,'Jurnal Umum'!$N:$N,$B88,'Jurnal Umum'!$Z:$Z,'Laba Rugi'!$I$5),0)</f>
        <v>0</v>
      </c>
    </row>
    <row r="89" spans="1:19" ht="18.75" customHeight="1" x14ac:dyDescent="0.35">
      <c r="A89" s="78"/>
      <c r="B89" s="110">
        <f ca="1">IF(TODAY()&gt;EXP,"0",IF('Kode Akun'!B89="","",'Kode Akun'!B89))</f>
        <v>691</v>
      </c>
      <c r="C89" s="114" t="str">
        <f t="shared" ca="1" si="30"/>
        <v>Pajak</v>
      </c>
      <c r="D89" s="115" t="str">
        <f t="shared" ca="1" si="31"/>
        <v>D</v>
      </c>
      <c r="E89" s="111">
        <f ca="1">IF(B89="","",IF(D89="D",SUMIF('Kode Akun'!B:B,B89,'Kode Akun'!G:G)+SUMIF('Jurnal Umum'!$N$7:$N$3007,B89,'Jurnal Umum'!$R$7:$R$3007)-SUMIF('Jurnal Umum'!$N$7:$N$3007,B89,'Jurnal Umum'!$S$7:$S$3007),0))</f>
        <v>0</v>
      </c>
      <c r="F89" s="111">
        <f ca="1">IF(B89="","",IF(D89="K",SUMIF('Kode Akun'!B:B,B89,'Kode Akun'!H:H)-SUMIF('Jurnal Umum'!$N$7:$N$3007,B89,'Jurnal Umum'!$R$7:$R$3007)+SUMIF('Jurnal Umum'!$N$7:$N$3007,B89,'Jurnal Umum'!$S$7:$S$3007),0))</f>
        <v>0</v>
      </c>
      <c r="G89" s="114">
        <f ca="1">IF($B89="","",SUMIF(AJP!$E:$E,$B89,AJP!G:G)+SUMIF('Jurnal Peny. Aktiva'!$C:$C,$B89,'Jurnal Peny. Aktiva'!F:F)+SUMIF(HPP!$C:$C,$B89,HPP!DD:DD))</f>
        <v>0</v>
      </c>
      <c r="H89" s="114">
        <f ca="1">IF($B89="","",SUMIF(AJP!$E:$E,$B89,AJP!H:H)+SUMIF('Jurnal Peny. Aktiva'!$C:$C,$B89,'Jurnal Peny. Aktiva'!G:G)+SUMIF(HPP!$C:$C,$B89,HPP!DE:DE))</f>
        <v>0</v>
      </c>
      <c r="I89" s="114">
        <f t="shared" ca="1" si="32"/>
        <v>0</v>
      </c>
      <c r="J89" s="114">
        <f t="shared" ca="1" si="33"/>
        <v>0</v>
      </c>
      <c r="K89" s="113" t="str">
        <f t="shared" ca="1" si="34"/>
        <v>L/R</v>
      </c>
      <c r="L89" s="114">
        <f t="shared" ca="1" si="35"/>
        <v>0</v>
      </c>
      <c r="M89" s="114">
        <f t="shared" ca="1" si="36"/>
        <v>0</v>
      </c>
      <c r="N89" s="114">
        <f t="shared" ca="1" si="37"/>
        <v>0</v>
      </c>
      <c r="O89" s="114">
        <f t="shared" ca="1" si="38"/>
        <v>0</v>
      </c>
      <c r="P89" s="78"/>
      <c r="Q89" s="78"/>
      <c r="R89" s="111">
        <f ca="1">IF(D89="D",SUMIFS('Jurnal Umum'!$R:$R,'Jurnal Umum'!$N:$N,$B89,'Jurnal Umum'!$Z:$Z,'Laba Rugi'!$I$5)-SUMIFS('Jurnal Umum'!$S:$S,'Jurnal Umum'!$N:$N,$B89,'Jurnal Umum'!$Z:$Z,'Laba Rugi'!$I$5),0)</f>
        <v>0</v>
      </c>
      <c r="S89" s="111">
        <f ca="1">IF(D89="K",-SUMIFS('Jurnal Umum'!$R:$R,'Jurnal Umum'!$N:$N,$B89,'Jurnal Umum'!$Z:$Z,'Laba Rugi'!$I$5)+SUMIFS('Jurnal Umum'!$S:$S,'Jurnal Umum'!$N:$N,$B89,'Jurnal Umum'!$Z:$Z,'Laba Rugi'!$I$5),0)</f>
        <v>0</v>
      </c>
    </row>
    <row r="90" spans="1:19" ht="18.75" customHeight="1" x14ac:dyDescent="0.35">
      <c r="A90" s="78"/>
      <c r="B90" s="110" t="str">
        <f ca="1">IF(TODAY()&gt;EXP,"0",IF('Kode Akun'!B90="","",'Kode Akun'!B90))</f>
        <v/>
      </c>
      <c r="C90" s="114" t="str">
        <f t="shared" ca="1" si="30"/>
        <v/>
      </c>
      <c r="D90" s="115" t="str">
        <f t="shared" ca="1" si="31"/>
        <v/>
      </c>
      <c r="E90" s="111" t="str">
        <f ca="1">IF(B90="","",IF(D90="D",SUMIF('Kode Akun'!B:B,B90,'Kode Akun'!G:G)+SUMIF('Jurnal Umum'!$N$7:$N$3007,B90,'Jurnal Umum'!$R$7:$R$3007)-SUMIF('Jurnal Umum'!$N$7:$N$3007,B90,'Jurnal Umum'!$S$7:$S$3007),0))</f>
        <v/>
      </c>
      <c r="F90" s="111" t="str">
        <f ca="1">IF(B90="","",IF(D90="K",SUMIF('Kode Akun'!B:B,B90,'Kode Akun'!H:H)-SUMIF('Jurnal Umum'!$N$7:$N$3007,B90,'Jurnal Umum'!$R$7:$R$3007)+SUMIF('Jurnal Umum'!$N$7:$N$3007,B90,'Jurnal Umum'!$S$7:$S$3007),0))</f>
        <v/>
      </c>
      <c r="G90" s="114" t="str">
        <f ca="1">IF($B90="","",SUMIF(AJP!$E:$E,$B90,AJP!G:G)+SUMIF('Jurnal Peny. Aktiva'!$C:$C,$B90,'Jurnal Peny. Aktiva'!F:F)+SUMIF(HPP!$C:$C,$B90,HPP!DD:DD))</f>
        <v/>
      </c>
      <c r="H90" s="114" t="str">
        <f ca="1">IF($B90="","",SUMIF(AJP!$E:$E,$B90,AJP!H:H)+SUMIF('Jurnal Peny. Aktiva'!$C:$C,$B90,'Jurnal Peny. Aktiva'!G:G)+SUMIF(HPP!$C:$C,$B90,HPP!DE:DE))</f>
        <v/>
      </c>
      <c r="I90" s="114" t="str">
        <f t="shared" ca="1" si="32"/>
        <v/>
      </c>
      <c r="J90" s="114" t="str">
        <f t="shared" ca="1" si="33"/>
        <v/>
      </c>
      <c r="K90" s="113" t="str">
        <f t="shared" ca="1" si="34"/>
        <v/>
      </c>
      <c r="L90" s="114" t="str">
        <f t="shared" ca="1" si="35"/>
        <v/>
      </c>
      <c r="M90" s="114" t="str">
        <f t="shared" ca="1" si="36"/>
        <v/>
      </c>
      <c r="N90" s="114" t="str">
        <f t="shared" ca="1" si="37"/>
        <v/>
      </c>
      <c r="O90" s="114" t="str">
        <f t="shared" ca="1" si="38"/>
        <v/>
      </c>
      <c r="P90" s="78"/>
      <c r="Q90" s="78"/>
      <c r="R90" s="111">
        <f ca="1">IF(D90="D",SUMIFS('Jurnal Umum'!$R:$R,'Jurnal Umum'!$N:$N,$B90,'Jurnal Umum'!$Z:$Z,'Laba Rugi'!$I$5)-SUMIFS('Jurnal Umum'!$S:$S,'Jurnal Umum'!$N:$N,$B90,'Jurnal Umum'!$Z:$Z,'Laba Rugi'!$I$5),0)</f>
        <v>0</v>
      </c>
      <c r="S90" s="111">
        <f ca="1">IF(D90="K",-SUMIFS('Jurnal Umum'!$R:$R,'Jurnal Umum'!$N:$N,$B90,'Jurnal Umum'!$Z:$Z,'Laba Rugi'!$I$5)+SUMIFS('Jurnal Umum'!$S:$S,'Jurnal Umum'!$N:$N,$B90,'Jurnal Umum'!$Z:$Z,'Laba Rugi'!$I$5),0)</f>
        <v>0</v>
      </c>
    </row>
    <row r="91" spans="1:19" ht="18.75" customHeight="1" x14ac:dyDescent="0.35">
      <c r="A91" s="78"/>
      <c r="B91" s="110">
        <f ca="1">IF(TODAY()&gt;EXP,"0",IF('Kode Akun'!B91="","",'Kode Akun'!B91))</f>
        <v>700</v>
      </c>
      <c r="C91" s="114" t="str">
        <f t="shared" ca="1" si="30"/>
        <v>PENDAPATAN LAIN-LAIN</v>
      </c>
      <c r="D91" s="115">
        <f t="shared" ca="1" si="31"/>
        <v>0</v>
      </c>
      <c r="E91" s="111">
        <f ca="1">IF(B91="","",IF(D91="D",SUMIF('Kode Akun'!B:B,B91,'Kode Akun'!G:G)+SUMIF('Jurnal Umum'!$N$7:$N$3007,B91,'Jurnal Umum'!$R$7:$R$3007)-SUMIF('Jurnal Umum'!$N$7:$N$3007,B91,'Jurnal Umum'!$S$7:$S$3007),0))</f>
        <v>0</v>
      </c>
      <c r="F91" s="111">
        <f ca="1">IF(B91="","",IF(D91="K",SUMIF('Kode Akun'!B:B,B91,'Kode Akun'!H:H)-SUMIF('Jurnal Umum'!$N$7:$N$3007,B91,'Jurnal Umum'!$R$7:$R$3007)+SUMIF('Jurnal Umum'!$N$7:$N$3007,B91,'Jurnal Umum'!$S$7:$S$3007),0))</f>
        <v>0</v>
      </c>
      <c r="G91" s="114">
        <f ca="1">IF($B91="","",SUMIF(AJP!$E:$E,$B91,AJP!G:G)+SUMIF('Jurnal Peny. Aktiva'!$C:$C,$B91,'Jurnal Peny. Aktiva'!F:F)+SUMIF(HPP!$C:$C,$B91,HPP!DD:DD))</f>
        <v>0</v>
      </c>
      <c r="H91" s="114">
        <f ca="1">IF($B91="","",SUMIF(AJP!$E:$E,$B91,AJP!H:H)+SUMIF('Jurnal Peny. Aktiva'!$C:$C,$B91,'Jurnal Peny. Aktiva'!G:G)+SUMIF(HPP!$C:$C,$B91,HPP!DE:DE))</f>
        <v>0</v>
      </c>
      <c r="I91" s="114">
        <f t="shared" ca="1" si="32"/>
        <v>0</v>
      </c>
      <c r="J91" s="114">
        <f t="shared" ca="1" si="33"/>
        <v>0</v>
      </c>
      <c r="K91" s="113" t="str">
        <f t="shared" ca="1" si="34"/>
        <v>L/R</v>
      </c>
      <c r="L91" s="114">
        <f t="shared" ca="1" si="35"/>
        <v>0</v>
      </c>
      <c r="M91" s="114">
        <f t="shared" ca="1" si="36"/>
        <v>0</v>
      </c>
      <c r="N91" s="114">
        <f t="shared" ca="1" si="37"/>
        <v>0</v>
      </c>
      <c r="O91" s="114">
        <f t="shared" ca="1" si="38"/>
        <v>0</v>
      </c>
      <c r="P91" s="78"/>
      <c r="Q91" s="78"/>
      <c r="R91" s="111">
        <f ca="1">IF(D91="D",SUMIFS('Jurnal Umum'!$R:$R,'Jurnal Umum'!$N:$N,$B91,'Jurnal Umum'!$Z:$Z,'Laba Rugi'!$I$5)-SUMIFS('Jurnal Umum'!$S:$S,'Jurnal Umum'!$N:$N,$B91,'Jurnal Umum'!$Z:$Z,'Laba Rugi'!$I$5),0)</f>
        <v>0</v>
      </c>
      <c r="S91" s="111">
        <f ca="1">IF(D91="K",-SUMIFS('Jurnal Umum'!$R:$R,'Jurnal Umum'!$N:$N,$B91,'Jurnal Umum'!$Z:$Z,'Laba Rugi'!$I$5)+SUMIFS('Jurnal Umum'!$S:$S,'Jurnal Umum'!$N:$N,$B91,'Jurnal Umum'!$Z:$Z,'Laba Rugi'!$I$5),0)</f>
        <v>0</v>
      </c>
    </row>
    <row r="92" spans="1:19" ht="18.75" customHeight="1" x14ac:dyDescent="0.35">
      <c r="A92" s="78"/>
      <c r="B92" s="110">
        <f ca="1">IF(TODAY()&gt;EXP,"0",IF('Kode Akun'!B92="","",'Kode Akun'!B92))</f>
        <v>701</v>
      </c>
      <c r="C92" s="114" t="str">
        <f t="shared" ca="1" si="30"/>
        <v>Pendapatan Lain-lain Diluar Usaha</v>
      </c>
      <c r="D92" s="115" t="str">
        <f t="shared" ca="1" si="31"/>
        <v>K</v>
      </c>
      <c r="E92" s="111">
        <f ca="1">IF(B92="","",IF(D92="D",SUMIF('Kode Akun'!B:B,B92,'Kode Akun'!G:G)+SUMIF('Jurnal Umum'!$N$7:$N$3007,B92,'Jurnal Umum'!$R$7:$R$3007)-SUMIF('Jurnal Umum'!$N$7:$N$3007,B92,'Jurnal Umum'!$S$7:$S$3007),0))</f>
        <v>0</v>
      </c>
      <c r="F92" s="111">
        <f ca="1">IF(B92="","",IF(D92="K",SUMIF('Kode Akun'!B:B,B92,'Kode Akun'!H:H)-SUMIF('Jurnal Umum'!$N$7:$N$3007,B92,'Jurnal Umum'!$R$7:$R$3007)+SUMIF('Jurnal Umum'!$N$7:$N$3007,B92,'Jurnal Umum'!$S$7:$S$3007),0))</f>
        <v>0</v>
      </c>
      <c r="G92" s="114">
        <f ca="1">IF($B92="","",SUMIF(AJP!$E:$E,$B92,AJP!G:G)+SUMIF('Jurnal Peny. Aktiva'!$C:$C,$B92,'Jurnal Peny. Aktiva'!F:F)+SUMIF(HPP!$C:$C,$B92,HPP!DD:DD))</f>
        <v>0</v>
      </c>
      <c r="H92" s="114">
        <f ca="1">IF($B92="","",SUMIF(AJP!$E:$E,$B92,AJP!H:H)+SUMIF('Jurnal Peny. Aktiva'!$C:$C,$B92,'Jurnal Peny. Aktiva'!G:G)+SUMIF(HPP!$C:$C,$B92,HPP!DE:DE))</f>
        <v>0</v>
      </c>
      <c r="I92" s="114">
        <f t="shared" ca="1" si="32"/>
        <v>0</v>
      </c>
      <c r="J92" s="114">
        <f t="shared" ca="1" si="33"/>
        <v>0</v>
      </c>
      <c r="K92" s="113" t="str">
        <f t="shared" ca="1" si="34"/>
        <v>L/R</v>
      </c>
      <c r="L92" s="114">
        <f t="shared" ca="1" si="35"/>
        <v>0</v>
      </c>
      <c r="M92" s="114">
        <f t="shared" ca="1" si="36"/>
        <v>0</v>
      </c>
      <c r="N92" s="114">
        <f t="shared" ca="1" si="37"/>
        <v>0</v>
      </c>
      <c r="O92" s="114">
        <f t="shared" ca="1" si="38"/>
        <v>0</v>
      </c>
      <c r="P92" s="78"/>
      <c r="Q92" s="78"/>
      <c r="R92" s="111">
        <f ca="1">IF(D92="D",SUMIFS('Jurnal Umum'!$R:$R,'Jurnal Umum'!$N:$N,$B92,'Jurnal Umum'!$Z:$Z,'Laba Rugi'!$I$5)-SUMIFS('Jurnal Umum'!$S:$S,'Jurnal Umum'!$N:$N,$B92,'Jurnal Umum'!$Z:$Z,'Laba Rugi'!$I$5),0)</f>
        <v>0</v>
      </c>
      <c r="S92" s="111">
        <f ca="1">IF(D92="K",-SUMIFS('Jurnal Umum'!$R:$R,'Jurnal Umum'!$N:$N,$B92,'Jurnal Umum'!$Z:$Z,'Laba Rugi'!$I$5)+SUMIFS('Jurnal Umum'!$S:$S,'Jurnal Umum'!$N:$N,$B92,'Jurnal Umum'!$Z:$Z,'Laba Rugi'!$I$5),0)</f>
        <v>0</v>
      </c>
    </row>
    <row r="93" spans="1:19" ht="18.75" customHeight="1" x14ac:dyDescent="0.35">
      <c r="A93" s="78"/>
      <c r="B93" s="110" t="str">
        <f ca="1">IF(TODAY()&gt;EXP,"0",IF('Kode Akun'!B93="","",'Kode Akun'!B93))</f>
        <v/>
      </c>
      <c r="C93" s="114" t="str">
        <f t="shared" ca="1" si="30"/>
        <v/>
      </c>
      <c r="D93" s="115" t="str">
        <f t="shared" ca="1" si="31"/>
        <v/>
      </c>
      <c r="E93" s="111" t="str">
        <f ca="1">IF(B93="","",IF(D93="D",SUMIF('Kode Akun'!B:B,B93,'Kode Akun'!G:G)+SUMIF('Jurnal Umum'!$N$7:$N$3007,B93,'Jurnal Umum'!$R$7:$R$3007)-SUMIF('Jurnal Umum'!$N$7:$N$3007,B93,'Jurnal Umum'!$S$7:$S$3007),0))</f>
        <v/>
      </c>
      <c r="F93" s="111" t="str">
        <f ca="1">IF(B93="","",IF(D93="K",SUMIF('Kode Akun'!B:B,B93,'Kode Akun'!H:H)-SUMIF('Jurnal Umum'!$N$7:$N$3007,B93,'Jurnal Umum'!$R$7:$R$3007)+SUMIF('Jurnal Umum'!$N$7:$N$3007,B93,'Jurnal Umum'!$S$7:$S$3007),0))</f>
        <v/>
      </c>
      <c r="G93" s="114" t="str">
        <f ca="1">IF($B93="","",SUMIF(AJP!$E:$E,$B93,AJP!G:G)+SUMIF('Jurnal Peny. Aktiva'!$C:$C,$B93,'Jurnal Peny. Aktiva'!F:F)+SUMIF(HPP!$C:$C,$B93,HPP!DD:DD))</f>
        <v/>
      </c>
      <c r="H93" s="114" t="str">
        <f ca="1">IF($B93="","",SUMIF(AJP!$E:$E,$B93,AJP!H:H)+SUMIF('Jurnal Peny. Aktiva'!$C:$C,$B93,'Jurnal Peny. Aktiva'!G:G)+SUMIF(HPP!$C:$C,$B93,HPP!DE:DE))</f>
        <v/>
      </c>
      <c r="I93" s="114" t="str">
        <f t="shared" ca="1" si="32"/>
        <v/>
      </c>
      <c r="J93" s="114" t="str">
        <f t="shared" ca="1" si="33"/>
        <v/>
      </c>
      <c r="K93" s="113" t="str">
        <f t="shared" ca="1" si="34"/>
        <v/>
      </c>
      <c r="L93" s="114" t="str">
        <f t="shared" ca="1" si="35"/>
        <v/>
      </c>
      <c r="M93" s="114" t="str">
        <f t="shared" ca="1" si="36"/>
        <v/>
      </c>
      <c r="N93" s="114" t="str">
        <f t="shared" ca="1" si="37"/>
        <v/>
      </c>
      <c r="O93" s="114" t="str">
        <f t="shared" ca="1" si="38"/>
        <v/>
      </c>
      <c r="P93" s="78"/>
      <c r="Q93" s="78"/>
      <c r="R93" s="111">
        <f ca="1">IF(D93="D",SUMIFS('Jurnal Umum'!$R:$R,'Jurnal Umum'!$N:$N,$B93,'Jurnal Umum'!$Z:$Z,'Laba Rugi'!$I$5)-SUMIFS('Jurnal Umum'!$S:$S,'Jurnal Umum'!$N:$N,$B93,'Jurnal Umum'!$Z:$Z,'Laba Rugi'!$I$5),0)</f>
        <v>0</v>
      </c>
      <c r="S93" s="111">
        <f ca="1">IF(D93="K",-SUMIFS('Jurnal Umum'!$R:$R,'Jurnal Umum'!$N:$N,$B93,'Jurnal Umum'!$Z:$Z,'Laba Rugi'!$I$5)+SUMIFS('Jurnal Umum'!$S:$S,'Jurnal Umum'!$N:$N,$B93,'Jurnal Umum'!$Z:$Z,'Laba Rugi'!$I$5),0)</f>
        <v>0</v>
      </c>
    </row>
    <row r="94" spans="1:19" ht="18.75" customHeight="1" x14ac:dyDescent="0.35">
      <c r="A94" s="78"/>
      <c r="B94" s="110">
        <f ca="1">IF(TODAY()&gt;EXP,"0",IF('Kode Akun'!B94="","",'Kode Akun'!B94))</f>
        <v>800</v>
      </c>
      <c r="C94" s="114" t="str">
        <f t="shared" ca="1" si="30"/>
        <v>BIAYA LAIN-LAIN</v>
      </c>
      <c r="D94" s="115" t="str">
        <f t="shared" ca="1" si="31"/>
        <v>D</v>
      </c>
      <c r="E94" s="111">
        <f ca="1">IF(B94="","",IF(D94="D",SUMIF('Kode Akun'!B:B,B94,'Kode Akun'!G:G)+SUMIF('Jurnal Umum'!$N$7:$N$3007,B94,'Jurnal Umum'!$R$7:$R$3007)-SUMIF('Jurnal Umum'!$N$7:$N$3007,B94,'Jurnal Umum'!$S$7:$S$3007),0))</f>
        <v>0</v>
      </c>
      <c r="F94" s="111">
        <f ca="1">IF(B94="","",IF(D94="K",SUMIF('Kode Akun'!B:B,B94,'Kode Akun'!H:H)-SUMIF('Jurnal Umum'!$N$7:$N$3007,B94,'Jurnal Umum'!$R$7:$R$3007)+SUMIF('Jurnal Umum'!$N$7:$N$3007,B94,'Jurnal Umum'!$S$7:$S$3007),0))</f>
        <v>0</v>
      </c>
      <c r="G94" s="114">
        <f ca="1">IF($B94="","",SUMIF(AJP!$E:$E,$B94,AJP!G:G)+SUMIF('Jurnal Peny. Aktiva'!$C:$C,$B94,'Jurnal Peny. Aktiva'!F:F)+SUMIF(HPP!$C:$C,$B94,HPP!DD:DD))</f>
        <v>0</v>
      </c>
      <c r="H94" s="114">
        <f ca="1">IF($B94="","",SUMIF(AJP!$E:$E,$B94,AJP!H:H)+SUMIF('Jurnal Peny. Aktiva'!$C:$C,$B94,'Jurnal Peny. Aktiva'!G:G)+SUMIF(HPP!$C:$C,$B94,HPP!DE:DE))</f>
        <v>0</v>
      </c>
      <c r="I94" s="114">
        <f t="shared" ca="1" si="32"/>
        <v>0</v>
      </c>
      <c r="J94" s="114">
        <f t="shared" ca="1" si="33"/>
        <v>0</v>
      </c>
      <c r="K94" s="113" t="str">
        <f t="shared" ca="1" si="34"/>
        <v>L/R</v>
      </c>
      <c r="L94" s="114">
        <f t="shared" ca="1" si="35"/>
        <v>0</v>
      </c>
      <c r="M94" s="114">
        <f t="shared" ca="1" si="36"/>
        <v>0</v>
      </c>
      <c r="N94" s="114">
        <f t="shared" ca="1" si="37"/>
        <v>0</v>
      </c>
      <c r="O94" s="114">
        <f t="shared" ca="1" si="38"/>
        <v>0</v>
      </c>
      <c r="P94" s="78"/>
      <c r="Q94" s="78"/>
      <c r="R94" s="111">
        <f ca="1">IF(D94="D",SUMIFS('Jurnal Umum'!$R:$R,'Jurnal Umum'!$N:$N,$B94,'Jurnal Umum'!$Z:$Z,'Laba Rugi'!$I$5)-SUMIFS('Jurnal Umum'!$S:$S,'Jurnal Umum'!$N:$N,$B94,'Jurnal Umum'!$Z:$Z,'Laba Rugi'!$I$5),0)</f>
        <v>0</v>
      </c>
      <c r="S94" s="111">
        <f ca="1">IF(D94="K",-SUMIFS('Jurnal Umum'!$R:$R,'Jurnal Umum'!$N:$N,$B94,'Jurnal Umum'!$Z:$Z,'Laba Rugi'!$I$5)+SUMIFS('Jurnal Umum'!$S:$S,'Jurnal Umum'!$N:$N,$B94,'Jurnal Umum'!$Z:$Z,'Laba Rugi'!$I$5),0)</f>
        <v>0</v>
      </c>
    </row>
    <row r="95" spans="1:19" ht="18.75" customHeight="1" x14ac:dyDescent="0.35">
      <c r="A95" s="78"/>
      <c r="B95" s="110">
        <f ca="1">IF(TODAY()&gt;EXP,"0",IF('Kode Akun'!B95="","",'Kode Akun'!B95))</f>
        <v>801</v>
      </c>
      <c r="C95" s="114" t="str">
        <f t="shared" ca="1" si="30"/>
        <v>Biaya Lain-lain Diluar Usaha</v>
      </c>
      <c r="D95" s="115" t="str">
        <f t="shared" ca="1" si="31"/>
        <v>D</v>
      </c>
      <c r="E95" s="111">
        <f ca="1">IF(B95="","",IF(D95="D",SUMIF('Kode Akun'!B:B,B95,'Kode Akun'!G:G)+SUMIF('Jurnal Umum'!$N$7:$N$3007,B95,'Jurnal Umum'!$R$7:$R$3007)-SUMIF('Jurnal Umum'!$N$7:$N$3007,B95,'Jurnal Umum'!$S$7:$S$3007),0))</f>
        <v>0</v>
      </c>
      <c r="F95" s="111">
        <f ca="1">IF(B95="","",IF(D95="K",SUMIF('Kode Akun'!B:B,B95,'Kode Akun'!H:H)-SUMIF('Jurnal Umum'!$N$7:$N$3007,B95,'Jurnal Umum'!$R$7:$R$3007)+SUMIF('Jurnal Umum'!$N$7:$N$3007,B95,'Jurnal Umum'!$S$7:$S$3007),0))</f>
        <v>0</v>
      </c>
      <c r="G95" s="114">
        <f ca="1">IF($B95="","",SUMIF(AJP!$E:$E,$B95,AJP!G:G)+SUMIF('Jurnal Peny. Aktiva'!$C:$C,$B95,'Jurnal Peny. Aktiva'!F:F)+SUMIF(HPP!$C:$C,$B95,HPP!DD:DD))</f>
        <v>0</v>
      </c>
      <c r="H95" s="114">
        <f ca="1">IF($B95="","",SUMIF(AJP!$E:$E,$B95,AJP!H:H)+SUMIF('Jurnal Peny. Aktiva'!$C:$C,$B95,'Jurnal Peny. Aktiva'!G:G)+SUMIF(HPP!$C:$C,$B95,HPP!DE:DE))</f>
        <v>0</v>
      </c>
      <c r="I95" s="114">
        <f t="shared" ca="1" si="32"/>
        <v>0</v>
      </c>
      <c r="J95" s="114">
        <f t="shared" ca="1" si="33"/>
        <v>0</v>
      </c>
      <c r="K95" s="113" t="str">
        <f t="shared" ca="1" si="34"/>
        <v>L/R</v>
      </c>
      <c r="L95" s="114">
        <f t="shared" ca="1" si="35"/>
        <v>0</v>
      </c>
      <c r="M95" s="114">
        <f t="shared" ca="1" si="36"/>
        <v>0</v>
      </c>
      <c r="N95" s="114">
        <f t="shared" ca="1" si="37"/>
        <v>0</v>
      </c>
      <c r="O95" s="114">
        <f t="shared" ca="1" si="38"/>
        <v>0</v>
      </c>
      <c r="P95" s="78"/>
      <c r="Q95" s="78"/>
      <c r="R95" s="111">
        <f ca="1">IF(D95="D",SUMIFS('Jurnal Umum'!$R:$R,'Jurnal Umum'!$N:$N,$B95,'Jurnal Umum'!$Z:$Z,'Laba Rugi'!$I$5)-SUMIFS('Jurnal Umum'!$S:$S,'Jurnal Umum'!$N:$N,$B95,'Jurnal Umum'!$Z:$Z,'Laba Rugi'!$I$5),0)</f>
        <v>0</v>
      </c>
      <c r="S95" s="111">
        <f ca="1">IF(D95="K",-SUMIFS('Jurnal Umum'!$R:$R,'Jurnal Umum'!$N:$N,$B95,'Jurnal Umum'!$Z:$Z,'Laba Rugi'!$I$5)+SUMIFS('Jurnal Umum'!$S:$S,'Jurnal Umum'!$N:$N,$B95,'Jurnal Umum'!$Z:$Z,'Laba Rugi'!$I$5),0)</f>
        <v>0</v>
      </c>
    </row>
    <row r="96" spans="1:19" ht="18.75" customHeight="1" x14ac:dyDescent="0.35">
      <c r="A96" s="78"/>
      <c r="B96" s="110" t="str">
        <f ca="1">IF(TODAY()&gt;EXP,"0",IF('Kode Akun'!B96="","",'Kode Akun'!B96))</f>
        <v/>
      </c>
      <c r="C96" s="114" t="str">
        <f t="shared" ca="1" si="30"/>
        <v/>
      </c>
      <c r="D96" s="115" t="str">
        <f t="shared" ca="1" si="31"/>
        <v/>
      </c>
      <c r="E96" s="111" t="str">
        <f ca="1">IF(B96="","",IF(D96="D",SUMIF('Kode Akun'!B:B,B96,'Kode Akun'!G:G)+SUMIF('Jurnal Umum'!$N$7:$N$3007,B96,'Jurnal Umum'!$R$7:$R$3007)-SUMIF('Jurnal Umum'!$N$7:$N$3007,B96,'Jurnal Umum'!$S$7:$S$3007),0))</f>
        <v/>
      </c>
      <c r="F96" s="111" t="str">
        <f ca="1">IF(B96="","",IF(D96="K",SUMIF('Kode Akun'!B:B,B96,'Kode Akun'!H:H)-SUMIF('Jurnal Umum'!$N$7:$N$3007,B96,'Jurnal Umum'!$R$7:$R$3007)+SUMIF('Jurnal Umum'!$N$7:$N$3007,B96,'Jurnal Umum'!$S$7:$S$3007),0))</f>
        <v/>
      </c>
      <c r="G96" s="114" t="str">
        <f ca="1">IF($B96="","",SUMIF(AJP!$E:$E,$B96,AJP!G:G)+SUMIF('Jurnal Peny. Aktiva'!$C:$C,$B96,'Jurnal Peny. Aktiva'!F:F)+SUMIF(HPP!$C:$C,$B96,HPP!DD:DD))</f>
        <v/>
      </c>
      <c r="H96" s="114" t="str">
        <f ca="1">IF($B96="","",SUMIF(AJP!$E:$E,$B96,AJP!H:H)+SUMIF('Jurnal Peny. Aktiva'!$C:$C,$B96,'Jurnal Peny. Aktiva'!G:G)+SUMIF(HPP!$C:$C,$B96,HPP!DE:DE))</f>
        <v/>
      </c>
      <c r="I96" s="114" t="str">
        <f t="shared" ca="1" si="32"/>
        <v/>
      </c>
      <c r="J96" s="114" t="str">
        <f t="shared" ca="1" si="33"/>
        <v/>
      </c>
      <c r="K96" s="113" t="str">
        <f t="shared" ca="1" si="34"/>
        <v/>
      </c>
      <c r="L96" s="114" t="str">
        <f t="shared" ca="1" si="35"/>
        <v/>
      </c>
      <c r="M96" s="114" t="str">
        <f t="shared" ca="1" si="36"/>
        <v/>
      </c>
      <c r="N96" s="114" t="str">
        <f t="shared" ca="1" si="37"/>
        <v/>
      </c>
      <c r="O96" s="114" t="str">
        <f t="shared" ca="1" si="38"/>
        <v/>
      </c>
      <c r="P96" s="78"/>
      <c r="Q96" s="78"/>
      <c r="R96" s="111">
        <f ca="1">IF(D96="D",SUMIFS('Jurnal Umum'!$R:$R,'Jurnal Umum'!$N:$N,$B96,'Jurnal Umum'!$Z:$Z,'Laba Rugi'!$I$5)-SUMIFS('Jurnal Umum'!$S:$S,'Jurnal Umum'!$N:$N,$B96,'Jurnal Umum'!$Z:$Z,'Laba Rugi'!$I$5),0)</f>
        <v>0</v>
      </c>
      <c r="S96" s="111">
        <f ca="1">IF(D96="K",-SUMIFS('Jurnal Umum'!$R:$R,'Jurnal Umum'!$N:$N,$B96,'Jurnal Umum'!$Z:$Z,'Laba Rugi'!$I$5)+SUMIFS('Jurnal Umum'!$S:$S,'Jurnal Umum'!$N:$N,$B96,'Jurnal Umum'!$Z:$Z,'Laba Rugi'!$I$5),0)</f>
        <v>0</v>
      </c>
    </row>
    <row r="97" spans="1:19" ht="18.75" customHeight="1" x14ac:dyDescent="0.35">
      <c r="A97" s="78"/>
      <c r="B97" s="110" t="str">
        <f ca="1">IF(TODAY()&gt;EXP,"0",IF('Kode Akun'!B97="","",'Kode Akun'!B97))</f>
        <v/>
      </c>
      <c r="C97" s="114" t="str">
        <f t="shared" ca="1" si="30"/>
        <v/>
      </c>
      <c r="D97" s="115" t="str">
        <f t="shared" ca="1" si="31"/>
        <v/>
      </c>
      <c r="E97" s="111" t="str">
        <f ca="1">IF(B97="","",IF(D97="D",SUMIF('Kode Akun'!B:B,B97,'Kode Akun'!G:G)+SUMIF('Jurnal Umum'!$N$7:$N$3007,B97,'Jurnal Umum'!$R$7:$R$3007)-SUMIF('Jurnal Umum'!$N$7:$N$3007,B97,'Jurnal Umum'!$S$7:$S$3007),0))</f>
        <v/>
      </c>
      <c r="F97" s="111" t="str">
        <f ca="1">IF(B97="","",IF(D97="K",SUMIF('Kode Akun'!B:B,B97,'Kode Akun'!H:H)-SUMIF('Jurnal Umum'!$N$7:$N$3007,B97,'Jurnal Umum'!$R$7:$R$3007)+SUMIF('Jurnal Umum'!$N$7:$N$3007,B97,'Jurnal Umum'!$S$7:$S$3007),0))</f>
        <v/>
      </c>
      <c r="G97" s="114" t="str">
        <f ca="1">IF($B97="","",SUMIF(AJP!$E:$E,$B97,AJP!G:G)+SUMIF('Jurnal Peny. Aktiva'!$C:$C,$B97,'Jurnal Peny. Aktiva'!F:F)+SUMIF(HPP!$C:$C,$B97,HPP!DD:DD))</f>
        <v/>
      </c>
      <c r="H97" s="114" t="str">
        <f ca="1">IF($B97="","",SUMIF(AJP!$E:$E,$B97,AJP!H:H)+SUMIF('Jurnal Peny. Aktiva'!$C:$C,$B97,'Jurnal Peny. Aktiva'!G:G)+SUMIF(HPP!$C:$C,$B97,HPP!DE:DE))</f>
        <v/>
      </c>
      <c r="I97" s="114" t="str">
        <f t="shared" ca="1" si="32"/>
        <v/>
      </c>
      <c r="J97" s="114" t="str">
        <f t="shared" ca="1" si="33"/>
        <v/>
      </c>
      <c r="K97" s="113" t="str">
        <f t="shared" ca="1" si="34"/>
        <v/>
      </c>
      <c r="L97" s="114" t="str">
        <f t="shared" ca="1" si="35"/>
        <v/>
      </c>
      <c r="M97" s="114" t="str">
        <f t="shared" ca="1" si="36"/>
        <v/>
      </c>
      <c r="N97" s="114" t="str">
        <f t="shared" ca="1" si="37"/>
        <v/>
      </c>
      <c r="O97" s="114" t="str">
        <f t="shared" ca="1" si="38"/>
        <v/>
      </c>
      <c r="P97" s="78"/>
      <c r="Q97" s="78"/>
      <c r="R97" s="111">
        <f ca="1">IF(D97="D",SUMIFS('Jurnal Umum'!$R:$R,'Jurnal Umum'!$N:$N,$B97,'Jurnal Umum'!$Z:$Z,'Laba Rugi'!$I$5)-SUMIFS('Jurnal Umum'!$S:$S,'Jurnal Umum'!$N:$N,$B97,'Jurnal Umum'!$Z:$Z,'Laba Rugi'!$I$5),0)</f>
        <v>0</v>
      </c>
      <c r="S97" s="111">
        <f ca="1">IF(D97="K",-SUMIFS('Jurnal Umum'!$R:$R,'Jurnal Umum'!$N:$N,$B97,'Jurnal Umum'!$Z:$Z,'Laba Rugi'!$I$5)+SUMIFS('Jurnal Umum'!$S:$S,'Jurnal Umum'!$N:$N,$B97,'Jurnal Umum'!$Z:$Z,'Laba Rugi'!$I$5),0)</f>
        <v>0</v>
      </c>
    </row>
    <row r="98" spans="1:19" ht="18.75" customHeight="1" x14ac:dyDescent="0.35">
      <c r="A98" s="78"/>
      <c r="B98" s="110" t="str">
        <f ca="1">IF(TODAY()&gt;EXP,"0",IF('Kode Akun'!B98="","",'Kode Akun'!B98))</f>
        <v/>
      </c>
      <c r="C98" s="114" t="str">
        <f t="shared" ca="1" si="30"/>
        <v/>
      </c>
      <c r="D98" s="115" t="str">
        <f t="shared" ca="1" si="31"/>
        <v/>
      </c>
      <c r="E98" s="111" t="str">
        <f ca="1">IF(B98="","",IF(D98="D",SUMIF('Kode Akun'!B:B,B98,'Kode Akun'!G:G)+SUMIF('Jurnal Umum'!$N$7:$N$3007,B98,'Jurnal Umum'!$R$7:$R$3007)-SUMIF('Jurnal Umum'!$N$7:$N$3007,B98,'Jurnal Umum'!$S$7:$S$3007),0))</f>
        <v/>
      </c>
      <c r="F98" s="111" t="str">
        <f ca="1">IF(B98="","",IF(D98="K",SUMIF('Kode Akun'!B:B,B98,'Kode Akun'!H:H)-SUMIF('Jurnal Umum'!$N$7:$N$3007,B98,'Jurnal Umum'!$R$7:$R$3007)+SUMIF('Jurnal Umum'!$N$7:$N$3007,B98,'Jurnal Umum'!$S$7:$S$3007),0))</f>
        <v/>
      </c>
      <c r="G98" s="114" t="str">
        <f ca="1">IF($B98="","",SUMIF(AJP!$E:$E,$B98,AJP!G:G)+SUMIF('Jurnal Peny. Aktiva'!$C:$C,$B98,'Jurnal Peny. Aktiva'!F:F)+SUMIF(HPP!$C:$C,$B98,HPP!DD:DD))</f>
        <v/>
      </c>
      <c r="H98" s="114" t="str">
        <f ca="1">IF($B98="","",SUMIF(AJP!$E:$E,$B98,AJP!H:H)+SUMIF('Jurnal Peny. Aktiva'!$C:$C,$B98,'Jurnal Peny. Aktiva'!G:G)+SUMIF(HPP!$C:$C,$B98,HPP!DE:DE))</f>
        <v/>
      </c>
      <c r="I98" s="114" t="str">
        <f t="shared" ca="1" si="32"/>
        <v/>
      </c>
      <c r="J98" s="114" t="str">
        <f t="shared" ca="1" si="33"/>
        <v/>
      </c>
      <c r="K98" s="113" t="str">
        <f t="shared" ca="1" si="34"/>
        <v/>
      </c>
      <c r="L98" s="114" t="str">
        <f t="shared" ca="1" si="35"/>
        <v/>
      </c>
      <c r="M98" s="114" t="str">
        <f t="shared" ca="1" si="36"/>
        <v/>
      </c>
      <c r="N98" s="114" t="str">
        <f t="shared" ca="1" si="37"/>
        <v/>
      </c>
      <c r="O98" s="114" t="str">
        <f t="shared" ca="1" si="38"/>
        <v/>
      </c>
      <c r="P98" s="78"/>
      <c r="Q98" s="78"/>
      <c r="R98" s="111">
        <f ca="1">IF(D98="D",SUMIFS('Jurnal Umum'!$R:$R,'Jurnal Umum'!$N:$N,$B98,'Jurnal Umum'!$Z:$Z,'Laba Rugi'!$I$5)-SUMIFS('Jurnal Umum'!$S:$S,'Jurnal Umum'!$N:$N,$B98,'Jurnal Umum'!$Z:$Z,'Laba Rugi'!$I$5),0)</f>
        <v>0</v>
      </c>
      <c r="S98" s="111">
        <f ca="1">IF(D98="K",-SUMIFS('Jurnal Umum'!$R:$R,'Jurnal Umum'!$N:$N,$B98,'Jurnal Umum'!$Z:$Z,'Laba Rugi'!$I$5)+SUMIFS('Jurnal Umum'!$S:$S,'Jurnal Umum'!$N:$N,$B98,'Jurnal Umum'!$Z:$Z,'Laba Rugi'!$I$5),0)</f>
        <v>0</v>
      </c>
    </row>
    <row r="99" spans="1:19" ht="18.75" customHeight="1" x14ac:dyDescent="0.35">
      <c r="A99" s="78"/>
      <c r="B99" s="110" t="str">
        <f ca="1">IF(TODAY()&gt;EXP,"0",IF('Kode Akun'!B99="","",'Kode Akun'!B99))</f>
        <v/>
      </c>
      <c r="C99" s="114" t="str">
        <f t="shared" ca="1" si="30"/>
        <v/>
      </c>
      <c r="D99" s="115" t="str">
        <f t="shared" ca="1" si="31"/>
        <v/>
      </c>
      <c r="E99" s="111" t="str">
        <f ca="1">IF(B99="","",IF(D99="D",SUMIF('Kode Akun'!B:B,B99,'Kode Akun'!G:G)+SUMIF('Jurnal Umum'!$N$7:$N$3007,B99,'Jurnal Umum'!$R$7:$R$3007)-SUMIF('Jurnal Umum'!$N$7:$N$3007,B99,'Jurnal Umum'!$S$7:$S$3007),0))</f>
        <v/>
      </c>
      <c r="F99" s="111" t="str">
        <f ca="1">IF(B99="","",IF(D99="K",SUMIF('Kode Akun'!B:B,B99,'Kode Akun'!H:H)-SUMIF('Jurnal Umum'!$N$7:$N$3007,B99,'Jurnal Umum'!$R$7:$R$3007)+SUMIF('Jurnal Umum'!$N$7:$N$3007,B99,'Jurnal Umum'!$S$7:$S$3007),0))</f>
        <v/>
      </c>
      <c r="G99" s="114" t="str">
        <f ca="1">IF($B99="","",SUMIF(AJP!$E:$E,$B99,AJP!G:G)+SUMIF('Jurnal Peny. Aktiva'!$C:$C,$B99,'Jurnal Peny. Aktiva'!F:F)+SUMIF(HPP!$C:$C,$B99,HPP!DD:DD))</f>
        <v/>
      </c>
      <c r="H99" s="114" t="str">
        <f ca="1">IF($B99="","",SUMIF(AJP!$E:$E,$B99,AJP!H:H)+SUMIF('Jurnal Peny. Aktiva'!$C:$C,$B99,'Jurnal Peny. Aktiva'!G:G)+SUMIF(HPP!$C:$C,$B99,HPP!DE:DE))</f>
        <v/>
      </c>
      <c r="I99" s="114" t="str">
        <f t="shared" ca="1" si="32"/>
        <v/>
      </c>
      <c r="J99" s="114" t="str">
        <f t="shared" ca="1" si="33"/>
        <v/>
      </c>
      <c r="K99" s="113" t="str">
        <f t="shared" ca="1" si="34"/>
        <v/>
      </c>
      <c r="L99" s="114" t="str">
        <f t="shared" ca="1" si="35"/>
        <v/>
      </c>
      <c r="M99" s="114" t="str">
        <f t="shared" ca="1" si="36"/>
        <v/>
      </c>
      <c r="N99" s="114" t="str">
        <f t="shared" ca="1" si="37"/>
        <v/>
      </c>
      <c r="O99" s="114" t="str">
        <f t="shared" ca="1" si="38"/>
        <v/>
      </c>
      <c r="P99" s="78"/>
      <c r="Q99" s="78"/>
      <c r="R99" s="111">
        <f ca="1">IF(D99="D",SUMIFS('Jurnal Umum'!$R:$R,'Jurnal Umum'!$N:$N,$B99,'Jurnal Umum'!$Z:$Z,'Laba Rugi'!$I$5)-SUMIFS('Jurnal Umum'!$S:$S,'Jurnal Umum'!$N:$N,$B99,'Jurnal Umum'!$Z:$Z,'Laba Rugi'!$I$5),0)</f>
        <v>0</v>
      </c>
      <c r="S99" s="111">
        <f ca="1">IF(D99="K",-SUMIFS('Jurnal Umum'!$R:$R,'Jurnal Umum'!$N:$N,$B99,'Jurnal Umum'!$Z:$Z,'Laba Rugi'!$I$5)+SUMIFS('Jurnal Umum'!$S:$S,'Jurnal Umum'!$N:$N,$B99,'Jurnal Umum'!$Z:$Z,'Laba Rugi'!$I$5),0)</f>
        <v>0</v>
      </c>
    </row>
    <row r="100" spans="1:19" ht="18.75" customHeight="1" x14ac:dyDescent="0.35">
      <c r="A100" s="78"/>
      <c r="B100" s="110" t="str">
        <f ca="1">IF(TODAY()&gt;EXP,"0",IF('Kode Akun'!B100="","",'Kode Akun'!B100))</f>
        <v/>
      </c>
      <c r="C100" s="114" t="str">
        <f t="shared" ca="1" si="30"/>
        <v/>
      </c>
      <c r="D100" s="115" t="str">
        <f t="shared" ca="1" si="31"/>
        <v/>
      </c>
      <c r="E100" s="111" t="str">
        <f ca="1">IF(B100="","",IF(D100="D",SUMIF('Kode Akun'!B:B,B100,'Kode Akun'!G:G)+SUMIF('Jurnal Umum'!$N$7:$N$3007,B100,'Jurnal Umum'!$R$7:$R$3007)-SUMIF('Jurnal Umum'!$N$7:$N$3007,B100,'Jurnal Umum'!$S$7:$S$3007),0))</f>
        <v/>
      </c>
      <c r="F100" s="111" t="str">
        <f ca="1">IF(B100="","",IF(D100="K",SUMIF('Kode Akun'!B:B,B100,'Kode Akun'!H:H)-SUMIF('Jurnal Umum'!$N$7:$N$3007,B100,'Jurnal Umum'!$R$7:$R$3007)+SUMIF('Jurnal Umum'!$N$7:$N$3007,B100,'Jurnal Umum'!$S$7:$S$3007),0))</f>
        <v/>
      </c>
      <c r="G100" s="114" t="str">
        <f ca="1">IF($B100="","",SUMIF(AJP!$E:$E,$B100,AJP!G:G)+SUMIF('Jurnal Peny. Aktiva'!$C:$C,$B100,'Jurnal Peny. Aktiva'!F:F)+SUMIF(HPP!$C:$C,$B100,HPP!DD:DD))</f>
        <v/>
      </c>
      <c r="H100" s="114" t="str">
        <f ca="1">IF($B100="","",SUMIF(AJP!$E:$E,$B100,AJP!H:H)+SUMIF('Jurnal Peny. Aktiva'!$C:$C,$B100,'Jurnal Peny. Aktiva'!G:G)+SUMIF(HPP!$C:$C,$B100,HPP!DE:DE))</f>
        <v/>
      </c>
      <c r="I100" s="114" t="str">
        <f t="shared" ca="1" si="32"/>
        <v/>
      </c>
      <c r="J100" s="114" t="str">
        <f t="shared" ca="1" si="33"/>
        <v/>
      </c>
      <c r="K100" s="113" t="str">
        <f t="shared" ca="1" si="34"/>
        <v/>
      </c>
      <c r="L100" s="114" t="str">
        <f t="shared" ca="1" si="35"/>
        <v/>
      </c>
      <c r="M100" s="114" t="str">
        <f t="shared" ca="1" si="36"/>
        <v/>
      </c>
      <c r="N100" s="114" t="str">
        <f t="shared" ca="1" si="37"/>
        <v/>
      </c>
      <c r="O100" s="114" t="str">
        <f t="shared" ca="1" si="38"/>
        <v/>
      </c>
      <c r="P100" s="78"/>
      <c r="Q100" s="78"/>
      <c r="R100" s="111">
        <f ca="1">IF(D100="D",SUMIFS('Jurnal Umum'!$R:$R,'Jurnal Umum'!$N:$N,$B100,'Jurnal Umum'!$Z:$Z,'Laba Rugi'!$I$5)-SUMIFS('Jurnal Umum'!$S:$S,'Jurnal Umum'!$N:$N,$B100,'Jurnal Umum'!$Z:$Z,'Laba Rugi'!$I$5),0)</f>
        <v>0</v>
      </c>
      <c r="S100" s="111">
        <f ca="1">IF(D100="K",-SUMIFS('Jurnal Umum'!$R:$R,'Jurnal Umum'!$N:$N,$B100,'Jurnal Umum'!$Z:$Z,'Laba Rugi'!$I$5)+SUMIFS('Jurnal Umum'!$S:$S,'Jurnal Umum'!$N:$N,$B100,'Jurnal Umum'!$Z:$Z,'Laba Rugi'!$I$5),0)</f>
        <v>0</v>
      </c>
    </row>
    <row r="101" spans="1:19" ht="18.75" customHeight="1" x14ac:dyDescent="0.35">
      <c r="A101" s="78"/>
      <c r="B101" s="110" t="str">
        <f ca="1">IF(TODAY()&gt;EXP,"0",IF('Kode Akun'!B101="","",'Kode Akun'!B101))</f>
        <v/>
      </c>
      <c r="C101" s="114" t="str">
        <f t="shared" ca="1" si="30"/>
        <v/>
      </c>
      <c r="D101" s="115" t="str">
        <f t="shared" ca="1" si="31"/>
        <v/>
      </c>
      <c r="E101" s="111" t="str">
        <f ca="1">IF(B101="","",IF(D101="D",SUMIF('Kode Akun'!B:B,B101,'Kode Akun'!G:G)+SUMIF('Jurnal Umum'!$N$7:$N$3007,B101,'Jurnal Umum'!$R$7:$R$3007)-SUMIF('Jurnal Umum'!$N$7:$N$3007,B101,'Jurnal Umum'!$S$7:$S$3007),0))</f>
        <v/>
      </c>
      <c r="F101" s="111" t="str">
        <f ca="1">IF(B101="","",IF(D101="K",SUMIF('Kode Akun'!B:B,B101,'Kode Akun'!H:H)-SUMIF('Jurnal Umum'!$N$7:$N$3007,B101,'Jurnal Umum'!$R$7:$R$3007)+SUMIF('Jurnal Umum'!$N$7:$N$3007,B101,'Jurnal Umum'!$S$7:$S$3007),0))</f>
        <v/>
      </c>
      <c r="G101" s="114" t="str">
        <f ca="1">IF($B101="","",SUMIF(AJP!$E:$E,$B101,AJP!G:G)+SUMIF('Jurnal Peny. Aktiva'!$C:$C,$B101,'Jurnal Peny. Aktiva'!F:F)+SUMIF(HPP!$C:$C,$B101,HPP!DD:DD))</f>
        <v/>
      </c>
      <c r="H101" s="114" t="str">
        <f ca="1">IF($B101="","",SUMIF(AJP!$E:$E,$B101,AJP!H:H)+SUMIF('Jurnal Peny. Aktiva'!$C:$C,$B101,'Jurnal Peny. Aktiva'!G:G)+SUMIF(HPP!$C:$C,$B101,HPP!DE:DE))</f>
        <v/>
      </c>
      <c r="I101" s="114" t="str">
        <f t="shared" ca="1" si="32"/>
        <v/>
      </c>
      <c r="J101" s="114" t="str">
        <f t="shared" ca="1" si="33"/>
        <v/>
      </c>
      <c r="K101" s="113" t="str">
        <f t="shared" ca="1" si="34"/>
        <v/>
      </c>
      <c r="L101" s="114" t="str">
        <f t="shared" ca="1" si="35"/>
        <v/>
      </c>
      <c r="M101" s="114" t="str">
        <f t="shared" ca="1" si="36"/>
        <v/>
      </c>
      <c r="N101" s="114" t="str">
        <f t="shared" ca="1" si="37"/>
        <v/>
      </c>
      <c r="O101" s="114" t="str">
        <f t="shared" ca="1" si="38"/>
        <v/>
      </c>
      <c r="P101" s="78"/>
      <c r="Q101" s="78"/>
      <c r="R101" s="111">
        <f ca="1">IF(D101="D",SUMIFS('Jurnal Umum'!$R:$R,'Jurnal Umum'!$N:$N,$B101,'Jurnal Umum'!$Z:$Z,'Laba Rugi'!$I$5)-SUMIFS('Jurnal Umum'!$S:$S,'Jurnal Umum'!$N:$N,$B101,'Jurnal Umum'!$Z:$Z,'Laba Rugi'!$I$5),0)</f>
        <v>0</v>
      </c>
      <c r="S101" s="111">
        <f ca="1">IF(D101="K",-SUMIFS('Jurnal Umum'!$R:$R,'Jurnal Umum'!$N:$N,$B101,'Jurnal Umum'!$Z:$Z,'Laba Rugi'!$I$5)+SUMIFS('Jurnal Umum'!$S:$S,'Jurnal Umum'!$N:$N,$B101,'Jurnal Umum'!$Z:$Z,'Laba Rugi'!$I$5),0)</f>
        <v>0</v>
      </c>
    </row>
    <row r="102" spans="1:19" ht="18.75" customHeight="1" x14ac:dyDescent="0.35">
      <c r="A102" s="78"/>
      <c r="B102" s="110" t="str">
        <f ca="1">IF(TODAY()&gt;EXP,"0",IF('Kode Akun'!B102="","",'Kode Akun'!B102))</f>
        <v/>
      </c>
      <c r="C102" s="114" t="str">
        <f t="shared" ca="1" si="30"/>
        <v/>
      </c>
      <c r="D102" s="115" t="str">
        <f t="shared" ca="1" si="31"/>
        <v/>
      </c>
      <c r="E102" s="111" t="str">
        <f ca="1">IF(B102="","",IF(D102="D",SUMIF('Kode Akun'!B:B,B102,'Kode Akun'!G:G)+SUMIF('Jurnal Umum'!$N$7:$N$3007,B102,'Jurnal Umum'!$R$7:$R$3007)-SUMIF('Jurnal Umum'!$N$7:$N$3007,B102,'Jurnal Umum'!$S$7:$S$3007),0))</f>
        <v/>
      </c>
      <c r="F102" s="111" t="str">
        <f ca="1">IF(B102="","",IF(D102="K",SUMIF('Kode Akun'!B:B,B102,'Kode Akun'!H:H)-SUMIF('Jurnal Umum'!$N$7:$N$3007,B102,'Jurnal Umum'!$R$7:$R$3007)+SUMIF('Jurnal Umum'!$N$7:$N$3007,B102,'Jurnal Umum'!$S$7:$S$3007),0))</f>
        <v/>
      </c>
      <c r="G102" s="114" t="str">
        <f ca="1">IF($B102="","",SUMIF(AJP!$E:$E,$B102,AJP!G:G)+SUMIF('Jurnal Peny. Aktiva'!$C:$C,$B102,'Jurnal Peny. Aktiva'!F:F)+SUMIF(HPP!$C:$C,$B102,HPP!DD:DD))</f>
        <v/>
      </c>
      <c r="H102" s="114" t="str">
        <f ca="1">IF($B102="","",SUMIF(AJP!$E:$E,$B102,AJP!H:H)+SUMIF('Jurnal Peny. Aktiva'!$C:$C,$B102,'Jurnal Peny. Aktiva'!G:G)+SUMIF(HPP!$C:$C,$B102,HPP!DE:DE))</f>
        <v/>
      </c>
      <c r="I102" s="114" t="str">
        <f t="shared" ca="1" si="32"/>
        <v/>
      </c>
      <c r="J102" s="114" t="str">
        <f t="shared" ca="1" si="33"/>
        <v/>
      </c>
      <c r="K102" s="113" t="str">
        <f t="shared" ca="1" si="34"/>
        <v/>
      </c>
      <c r="L102" s="114" t="str">
        <f t="shared" ca="1" si="35"/>
        <v/>
      </c>
      <c r="M102" s="114" t="str">
        <f t="shared" ca="1" si="36"/>
        <v/>
      </c>
      <c r="N102" s="114" t="str">
        <f t="shared" ca="1" si="37"/>
        <v/>
      </c>
      <c r="O102" s="114" t="str">
        <f t="shared" ca="1" si="38"/>
        <v/>
      </c>
      <c r="P102" s="78"/>
      <c r="Q102" s="78"/>
      <c r="R102" s="111">
        <f ca="1">IF(D102="D",SUMIFS('Jurnal Umum'!$R:$R,'Jurnal Umum'!$N:$N,$B102,'Jurnal Umum'!$Z:$Z,'Laba Rugi'!$I$5)-SUMIFS('Jurnal Umum'!$S:$S,'Jurnal Umum'!$N:$N,$B102,'Jurnal Umum'!$Z:$Z,'Laba Rugi'!$I$5),0)</f>
        <v>0</v>
      </c>
      <c r="S102" s="111">
        <f ca="1">IF(D102="K",-SUMIFS('Jurnal Umum'!$R:$R,'Jurnal Umum'!$N:$N,$B102,'Jurnal Umum'!$Z:$Z,'Laba Rugi'!$I$5)+SUMIFS('Jurnal Umum'!$S:$S,'Jurnal Umum'!$N:$N,$B102,'Jurnal Umum'!$Z:$Z,'Laba Rugi'!$I$5),0)</f>
        <v>0</v>
      </c>
    </row>
    <row r="103" spans="1:19" ht="18.75" customHeight="1" x14ac:dyDescent="0.35">
      <c r="A103" s="78"/>
      <c r="B103" s="110" t="str">
        <f ca="1">IF(TODAY()&gt;EXP,"0",IF('Kode Akun'!B103="","",'Kode Akun'!B103))</f>
        <v/>
      </c>
      <c r="C103" s="114" t="str">
        <f t="shared" ca="1" si="30"/>
        <v/>
      </c>
      <c r="D103" s="115" t="str">
        <f t="shared" ca="1" si="31"/>
        <v/>
      </c>
      <c r="E103" s="111" t="str">
        <f ca="1">IF(B103="","",IF(D103="D",SUMIF('Kode Akun'!B:B,B103,'Kode Akun'!G:G)+SUMIF('Jurnal Umum'!$N$7:$N$3007,B103,'Jurnal Umum'!$R$7:$R$3007)-SUMIF('Jurnal Umum'!$N$7:$N$3007,B103,'Jurnal Umum'!$S$7:$S$3007),0))</f>
        <v/>
      </c>
      <c r="F103" s="111" t="str">
        <f ca="1">IF(B103="","",IF(D103="K",SUMIF('Kode Akun'!B:B,B103,'Kode Akun'!H:H)-SUMIF('Jurnal Umum'!$N$7:$N$3007,B103,'Jurnal Umum'!$R$7:$R$3007)+SUMIF('Jurnal Umum'!$N$7:$N$3007,B103,'Jurnal Umum'!$S$7:$S$3007),0))</f>
        <v/>
      </c>
      <c r="G103" s="114" t="str">
        <f ca="1">IF($B103="","",SUMIF(AJP!$E:$E,$B103,AJP!G:G)+SUMIF('Jurnal Peny. Aktiva'!$C:$C,$B103,'Jurnal Peny. Aktiva'!F:F)+SUMIF(HPP!$C:$C,$B103,HPP!DD:DD))</f>
        <v/>
      </c>
      <c r="H103" s="114" t="str">
        <f ca="1">IF($B103="","",SUMIF(AJP!$E:$E,$B103,AJP!H:H)+SUMIF('Jurnal Peny. Aktiva'!$C:$C,$B103,'Jurnal Peny. Aktiva'!G:G)+SUMIF(HPP!$C:$C,$B103,HPP!DE:DE))</f>
        <v/>
      </c>
      <c r="I103" s="114" t="str">
        <f t="shared" ca="1" si="32"/>
        <v/>
      </c>
      <c r="J103" s="114" t="str">
        <f t="shared" ca="1" si="33"/>
        <v/>
      </c>
      <c r="K103" s="113" t="str">
        <f t="shared" ca="1" si="34"/>
        <v/>
      </c>
      <c r="L103" s="114" t="str">
        <f t="shared" ca="1" si="35"/>
        <v/>
      </c>
      <c r="M103" s="114" t="str">
        <f t="shared" ca="1" si="36"/>
        <v/>
      </c>
      <c r="N103" s="114" t="str">
        <f t="shared" ca="1" si="37"/>
        <v/>
      </c>
      <c r="O103" s="114" t="str">
        <f t="shared" ca="1" si="38"/>
        <v/>
      </c>
      <c r="P103" s="78"/>
      <c r="Q103" s="78"/>
      <c r="R103" s="111">
        <f ca="1">IF(D103="D",SUMIFS('Jurnal Umum'!$R:$R,'Jurnal Umum'!$N:$N,$B103,'Jurnal Umum'!$Z:$Z,'Laba Rugi'!$I$5)-SUMIFS('Jurnal Umum'!$S:$S,'Jurnal Umum'!$N:$N,$B103,'Jurnal Umum'!$Z:$Z,'Laba Rugi'!$I$5),0)</f>
        <v>0</v>
      </c>
      <c r="S103" s="111">
        <f ca="1">IF(D103="K",-SUMIFS('Jurnal Umum'!$R:$R,'Jurnal Umum'!$N:$N,$B103,'Jurnal Umum'!$Z:$Z,'Laba Rugi'!$I$5)+SUMIFS('Jurnal Umum'!$S:$S,'Jurnal Umum'!$N:$N,$B103,'Jurnal Umum'!$Z:$Z,'Laba Rugi'!$I$5),0)</f>
        <v>0</v>
      </c>
    </row>
    <row r="104" spans="1:19" ht="18.75" customHeight="1" x14ac:dyDescent="0.35">
      <c r="A104" s="78"/>
      <c r="B104" s="110" t="str">
        <f ca="1">IF(TODAY()&gt;EXP,"0",IF('Kode Akun'!B104="","",'Kode Akun'!B104))</f>
        <v/>
      </c>
      <c r="C104" s="114" t="str">
        <f t="shared" ca="1" si="30"/>
        <v/>
      </c>
      <c r="D104" s="115" t="str">
        <f t="shared" ca="1" si="31"/>
        <v/>
      </c>
      <c r="E104" s="111" t="str">
        <f ca="1">IF(B104="","",IF(D104="D",SUMIF('Kode Akun'!B:B,B104,'Kode Akun'!G:G)+SUMIF('Jurnal Umum'!$N$7:$N$3007,B104,'Jurnal Umum'!$R$7:$R$3007)-SUMIF('Jurnal Umum'!$N$7:$N$3007,B104,'Jurnal Umum'!$S$7:$S$3007),0))</f>
        <v/>
      </c>
      <c r="F104" s="111" t="str">
        <f ca="1">IF(B104="","",IF(D104="K",SUMIF('Kode Akun'!B:B,B104,'Kode Akun'!H:H)-SUMIF('Jurnal Umum'!$N$7:$N$3007,B104,'Jurnal Umum'!$R$7:$R$3007)+SUMIF('Jurnal Umum'!$N$7:$N$3007,B104,'Jurnal Umum'!$S$7:$S$3007),0))</f>
        <v/>
      </c>
      <c r="G104" s="114" t="str">
        <f ca="1">IF($B104="","",SUMIF(AJP!$E:$E,$B104,AJP!G:G)+SUMIF('Jurnal Peny. Aktiva'!$C:$C,$B104,'Jurnal Peny. Aktiva'!F:F)+SUMIF(HPP!$C:$C,$B104,HPP!DD:DD))</f>
        <v/>
      </c>
      <c r="H104" s="114" t="str">
        <f ca="1">IF($B104="","",SUMIF(AJP!$E:$E,$B104,AJP!H:H)+SUMIF('Jurnal Peny. Aktiva'!$C:$C,$B104,'Jurnal Peny. Aktiva'!G:G)+SUMIF(HPP!$C:$C,$B104,HPP!DE:DE))</f>
        <v/>
      </c>
      <c r="I104" s="114" t="str">
        <f t="shared" ca="1" si="32"/>
        <v/>
      </c>
      <c r="J104" s="114" t="str">
        <f t="shared" ca="1" si="33"/>
        <v/>
      </c>
      <c r="K104" s="113" t="str">
        <f t="shared" ca="1" si="34"/>
        <v/>
      </c>
      <c r="L104" s="114" t="str">
        <f t="shared" ca="1" si="35"/>
        <v/>
      </c>
      <c r="M104" s="114" t="str">
        <f t="shared" ca="1" si="36"/>
        <v/>
      </c>
      <c r="N104" s="114" t="str">
        <f t="shared" ca="1" si="37"/>
        <v/>
      </c>
      <c r="O104" s="114" t="str">
        <f t="shared" ca="1" si="38"/>
        <v/>
      </c>
      <c r="P104" s="78"/>
      <c r="Q104" s="78"/>
      <c r="R104" s="111">
        <f ca="1">IF(D104="D",SUMIFS('Jurnal Umum'!$R:$R,'Jurnal Umum'!$N:$N,$B104,'Jurnal Umum'!$Z:$Z,'Laba Rugi'!$I$5)-SUMIFS('Jurnal Umum'!$S:$S,'Jurnal Umum'!$N:$N,$B104,'Jurnal Umum'!$Z:$Z,'Laba Rugi'!$I$5),0)</f>
        <v>0</v>
      </c>
      <c r="S104" s="111">
        <f ca="1">IF(D104="K",-SUMIFS('Jurnal Umum'!$R:$R,'Jurnal Umum'!$N:$N,$B104,'Jurnal Umum'!$Z:$Z,'Laba Rugi'!$I$5)+SUMIFS('Jurnal Umum'!$S:$S,'Jurnal Umum'!$N:$N,$B104,'Jurnal Umum'!$Z:$Z,'Laba Rugi'!$I$5),0)</f>
        <v>0</v>
      </c>
    </row>
    <row r="105" spans="1:19" ht="18.75" customHeight="1" x14ac:dyDescent="0.35">
      <c r="A105" s="78"/>
      <c r="B105" s="110" t="str">
        <f ca="1">IF(TODAY()&gt;EXP,"0",IF('Kode Akun'!B105="","",'Kode Akun'!B105))</f>
        <v/>
      </c>
      <c r="C105" s="114" t="str">
        <f t="shared" ca="1" si="30"/>
        <v/>
      </c>
      <c r="D105" s="115" t="str">
        <f t="shared" ca="1" si="31"/>
        <v/>
      </c>
      <c r="E105" s="111" t="str">
        <f ca="1">IF(B105="","",IF(D105="D",SUMIF('Kode Akun'!B:B,B105,'Kode Akun'!G:G)+SUMIF('Jurnal Umum'!$N$7:$N$3007,B105,'Jurnal Umum'!$R$7:$R$3007)-SUMIF('Jurnal Umum'!$N$7:$N$3007,B105,'Jurnal Umum'!$S$7:$S$3007),0))</f>
        <v/>
      </c>
      <c r="F105" s="111" t="str">
        <f ca="1">IF(B105="","",IF(D105="K",SUMIF('Kode Akun'!B:B,B105,'Kode Akun'!H:H)-SUMIF('Jurnal Umum'!$N$7:$N$3007,B105,'Jurnal Umum'!$R$7:$R$3007)+SUMIF('Jurnal Umum'!$N$7:$N$3007,B105,'Jurnal Umum'!$S$7:$S$3007),0))</f>
        <v/>
      </c>
      <c r="G105" s="114" t="str">
        <f ca="1">IF($B105="","",SUMIF(AJP!$E:$E,$B105,AJP!G:G)+SUMIF('Jurnal Peny. Aktiva'!$C:$C,$B105,'Jurnal Peny. Aktiva'!F:F)+SUMIF(HPP!$C:$C,$B105,HPP!DD:DD))</f>
        <v/>
      </c>
      <c r="H105" s="114" t="str">
        <f ca="1">IF($B105="","",SUMIF(AJP!$E:$E,$B105,AJP!H:H)+SUMIF('Jurnal Peny. Aktiva'!$C:$C,$B105,'Jurnal Peny. Aktiva'!G:G)+SUMIF(HPP!$C:$C,$B105,HPP!DE:DE))</f>
        <v/>
      </c>
      <c r="I105" s="114" t="str">
        <f t="shared" ca="1" si="32"/>
        <v/>
      </c>
      <c r="J105" s="114" t="str">
        <f t="shared" ca="1" si="33"/>
        <v/>
      </c>
      <c r="K105" s="113" t="str">
        <f t="shared" ca="1" si="34"/>
        <v/>
      </c>
      <c r="L105" s="114" t="str">
        <f t="shared" ca="1" si="35"/>
        <v/>
      </c>
      <c r="M105" s="114" t="str">
        <f t="shared" ca="1" si="36"/>
        <v/>
      </c>
      <c r="N105" s="114" t="str">
        <f t="shared" ca="1" si="37"/>
        <v/>
      </c>
      <c r="O105" s="114" t="str">
        <f t="shared" ca="1" si="38"/>
        <v/>
      </c>
      <c r="P105" s="78"/>
      <c r="Q105" s="78"/>
      <c r="R105" s="111">
        <f ca="1">IF(D105="D",SUMIFS('Jurnal Umum'!$R:$R,'Jurnal Umum'!$N:$N,$B105,'Jurnal Umum'!$Z:$Z,'Laba Rugi'!$I$5)-SUMIFS('Jurnal Umum'!$S:$S,'Jurnal Umum'!$N:$N,$B105,'Jurnal Umum'!$Z:$Z,'Laba Rugi'!$I$5),0)</f>
        <v>0</v>
      </c>
      <c r="S105" s="111">
        <f ca="1">IF(D105="K",-SUMIFS('Jurnal Umum'!$R:$R,'Jurnal Umum'!$N:$N,$B105,'Jurnal Umum'!$Z:$Z,'Laba Rugi'!$I$5)+SUMIFS('Jurnal Umum'!$S:$S,'Jurnal Umum'!$N:$N,$B105,'Jurnal Umum'!$Z:$Z,'Laba Rugi'!$I$5),0)</f>
        <v>0</v>
      </c>
    </row>
    <row r="106" spans="1:19" ht="18.75" customHeight="1" x14ac:dyDescent="0.35">
      <c r="A106" s="78"/>
      <c r="B106" s="110" t="str">
        <f ca="1">IF(TODAY()&gt;EXP,"0",IF('Kode Akun'!B106="","",'Kode Akun'!B106))</f>
        <v/>
      </c>
      <c r="C106" s="114" t="str">
        <f t="shared" ca="1" si="30"/>
        <v/>
      </c>
      <c r="D106" s="115" t="str">
        <f t="shared" ca="1" si="31"/>
        <v/>
      </c>
      <c r="E106" s="111" t="str">
        <f ca="1">IF(B106="","",IF(D106="D",SUMIF('Kode Akun'!B:B,B106,'Kode Akun'!G:G)+SUMIF('Jurnal Umum'!$N$7:$N$3007,B106,'Jurnal Umum'!$R$7:$R$3007)-SUMIF('Jurnal Umum'!$N$7:$N$3007,B106,'Jurnal Umum'!$S$7:$S$3007),0))</f>
        <v/>
      </c>
      <c r="F106" s="111" t="str">
        <f ca="1">IF(B106="","",IF(D106="K",SUMIF('Kode Akun'!B:B,B106,'Kode Akun'!H:H)-SUMIF('Jurnal Umum'!$N$7:$N$3007,B106,'Jurnal Umum'!$R$7:$R$3007)+SUMIF('Jurnal Umum'!$N$7:$N$3007,B106,'Jurnal Umum'!$S$7:$S$3007),0))</f>
        <v/>
      </c>
      <c r="G106" s="114" t="str">
        <f ca="1">IF($B106="","",SUMIF(AJP!$E:$E,$B106,AJP!G:G)+SUMIF('Jurnal Peny. Aktiva'!$C:$C,$B106,'Jurnal Peny. Aktiva'!F:F)+SUMIF(HPP!$C:$C,$B106,HPP!DD:DD))</f>
        <v/>
      </c>
      <c r="H106" s="114" t="str">
        <f ca="1">IF($B106="","",SUMIF(AJP!$E:$E,$B106,AJP!H:H)+SUMIF('Jurnal Peny. Aktiva'!$C:$C,$B106,'Jurnal Peny. Aktiva'!G:G)+SUMIF(HPP!$C:$C,$B106,HPP!DE:DE))</f>
        <v/>
      </c>
      <c r="I106" s="114" t="str">
        <f t="shared" ca="1" si="32"/>
        <v/>
      </c>
      <c r="J106" s="114" t="str">
        <f t="shared" ca="1" si="33"/>
        <v/>
      </c>
      <c r="K106" s="113" t="str">
        <f t="shared" ca="1" si="34"/>
        <v/>
      </c>
      <c r="L106" s="114" t="str">
        <f t="shared" ca="1" si="35"/>
        <v/>
      </c>
      <c r="M106" s="114" t="str">
        <f t="shared" ca="1" si="36"/>
        <v/>
      </c>
      <c r="N106" s="114" t="str">
        <f t="shared" ca="1" si="37"/>
        <v/>
      </c>
      <c r="O106" s="114" t="str">
        <f t="shared" ca="1" si="38"/>
        <v/>
      </c>
      <c r="P106" s="78"/>
      <c r="Q106" s="78"/>
      <c r="R106" s="111">
        <f ca="1">IF(D106="D",SUMIFS('Jurnal Umum'!$R:$R,'Jurnal Umum'!$N:$N,$B106,'Jurnal Umum'!$Z:$Z,'Laba Rugi'!$I$5)-SUMIFS('Jurnal Umum'!$S:$S,'Jurnal Umum'!$N:$N,$B106,'Jurnal Umum'!$Z:$Z,'Laba Rugi'!$I$5),0)</f>
        <v>0</v>
      </c>
      <c r="S106" s="111">
        <f ca="1">IF(D106="K",-SUMIFS('Jurnal Umum'!$R:$R,'Jurnal Umum'!$N:$N,$B106,'Jurnal Umum'!$Z:$Z,'Laba Rugi'!$I$5)+SUMIFS('Jurnal Umum'!$S:$S,'Jurnal Umum'!$N:$N,$B106,'Jurnal Umum'!$Z:$Z,'Laba Rugi'!$I$5),0)</f>
        <v>0</v>
      </c>
    </row>
    <row r="107" spans="1:19" ht="18.75" customHeight="1" x14ac:dyDescent="0.35">
      <c r="A107" s="78"/>
      <c r="B107" s="110" t="str">
        <f ca="1">IF(TODAY()&gt;EXP,"0",IF('Kode Akun'!B107="","",'Kode Akun'!B107))</f>
        <v/>
      </c>
      <c r="C107" s="114" t="str">
        <f t="shared" ca="1" si="30"/>
        <v/>
      </c>
      <c r="D107" s="115" t="str">
        <f t="shared" ca="1" si="31"/>
        <v/>
      </c>
      <c r="E107" s="111" t="str">
        <f ca="1">IF(B107="","",IF(D107="D",SUMIF('Kode Akun'!B:B,B107,'Kode Akun'!G:G)+SUMIF('Jurnal Umum'!$N$7:$N$3007,B107,'Jurnal Umum'!$R$7:$R$3007)-SUMIF('Jurnal Umum'!$N$7:$N$3007,B107,'Jurnal Umum'!$S$7:$S$3007),0))</f>
        <v/>
      </c>
      <c r="F107" s="111" t="str">
        <f ca="1">IF(B107="","",IF(D107="K",SUMIF('Kode Akun'!B:B,B107,'Kode Akun'!H:H)-SUMIF('Jurnal Umum'!$N$7:$N$3007,B107,'Jurnal Umum'!$R$7:$R$3007)+SUMIF('Jurnal Umum'!$N$7:$N$3007,B107,'Jurnal Umum'!$S$7:$S$3007),0))</f>
        <v/>
      </c>
      <c r="G107" s="114" t="str">
        <f ca="1">IF($B107="","",SUMIF(AJP!$E:$E,$B107,AJP!G:G)+SUMIF('Jurnal Peny. Aktiva'!$C:$C,$B107,'Jurnal Peny. Aktiva'!F:F)+SUMIF(HPP!$C:$C,$B107,HPP!DD:DD))</f>
        <v/>
      </c>
      <c r="H107" s="114" t="str">
        <f ca="1">IF($B107="","",SUMIF(AJP!$E:$E,$B107,AJP!H:H)+SUMIF('Jurnal Peny. Aktiva'!$C:$C,$B107,'Jurnal Peny. Aktiva'!G:G)+SUMIF(HPP!$C:$C,$B107,HPP!DE:DE))</f>
        <v/>
      </c>
      <c r="I107" s="114" t="str">
        <f t="shared" ca="1" si="32"/>
        <v/>
      </c>
      <c r="J107" s="114" t="str">
        <f t="shared" ca="1" si="33"/>
        <v/>
      </c>
      <c r="K107" s="113" t="str">
        <f t="shared" ca="1" si="34"/>
        <v/>
      </c>
      <c r="L107" s="114" t="str">
        <f t="shared" ca="1" si="35"/>
        <v/>
      </c>
      <c r="M107" s="114" t="str">
        <f t="shared" ca="1" si="36"/>
        <v/>
      </c>
      <c r="N107" s="114" t="str">
        <f t="shared" ca="1" si="37"/>
        <v/>
      </c>
      <c r="O107" s="114" t="str">
        <f t="shared" ca="1" si="38"/>
        <v/>
      </c>
      <c r="P107" s="78"/>
      <c r="Q107" s="78"/>
      <c r="R107" s="111">
        <f ca="1">IF(D107="D",SUMIFS('Jurnal Umum'!$R:$R,'Jurnal Umum'!$N:$N,$B107,'Jurnal Umum'!$Z:$Z,'Laba Rugi'!$I$5)-SUMIFS('Jurnal Umum'!$S:$S,'Jurnal Umum'!$N:$N,$B107,'Jurnal Umum'!$Z:$Z,'Laba Rugi'!$I$5),0)</f>
        <v>0</v>
      </c>
      <c r="S107" s="111">
        <f ca="1">IF(D107="K",-SUMIFS('Jurnal Umum'!$R:$R,'Jurnal Umum'!$N:$N,$B107,'Jurnal Umum'!$Z:$Z,'Laba Rugi'!$I$5)+SUMIFS('Jurnal Umum'!$S:$S,'Jurnal Umum'!$N:$N,$B107,'Jurnal Umum'!$Z:$Z,'Laba Rugi'!$I$5),0)</f>
        <v>0</v>
      </c>
    </row>
    <row r="108" spans="1:19" ht="18.75" customHeight="1" x14ac:dyDescent="0.35">
      <c r="A108" s="78"/>
      <c r="B108" s="110" t="str">
        <f ca="1">IF(TODAY()&gt;EXP,"0",IF('Kode Akun'!B108="","",'Kode Akun'!B108))</f>
        <v/>
      </c>
      <c r="C108" s="114" t="str">
        <f t="shared" ca="1" si="30"/>
        <v/>
      </c>
      <c r="D108" s="115" t="str">
        <f t="shared" ca="1" si="31"/>
        <v/>
      </c>
      <c r="E108" s="111" t="str">
        <f ca="1">IF(B108="","",IF(D108="D",SUMIF('Kode Akun'!B:B,B108,'Kode Akun'!G:G)+SUMIF('Jurnal Umum'!$N$7:$N$3007,B108,'Jurnal Umum'!$R$7:$R$3007)-SUMIF('Jurnal Umum'!$N$7:$N$3007,B108,'Jurnal Umum'!$S$7:$S$3007),0))</f>
        <v/>
      </c>
      <c r="F108" s="111" t="str">
        <f ca="1">IF(B108="","",IF(D108="K",SUMIF('Kode Akun'!B:B,B108,'Kode Akun'!H:H)-SUMIF('Jurnal Umum'!$N$7:$N$3007,B108,'Jurnal Umum'!$R$7:$R$3007)+SUMIF('Jurnal Umum'!$N$7:$N$3007,B108,'Jurnal Umum'!$S$7:$S$3007),0))</f>
        <v/>
      </c>
      <c r="G108" s="114" t="str">
        <f ca="1">IF($B108="","",SUMIF(AJP!$E:$E,$B108,AJP!G:G)+SUMIF('Jurnal Peny. Aktiva'!$C:$C,$B108,'Jurnal Peny. Aktiva'!F:F)+SUMIF(HPP!$C:$C,$B108,HPP!DD:DD))</f>
        <v/>
      </c>
      <c r="H108" s="114" t="str">
        <f ca="1">IF($B108="","",SUMIF(AJP!$E:$E,$B108,AJP!H:H)+SUMIF('Jurnal Peny. Aktiva'!$C:$C,$B108,'Jurnal Peny. Aktiva'!G:G)+SUMIF(HPP!$C:$C,$B108,HPP!DE:DE))</f>
        <v/>
      </c>
      <c r="I108" s="114" t="str">
        <f t="shared" ca="1" si="32"/>
        <v/>
      </c>
      <c r="J108" s="114" t="str">
        <f t="shared" ca="1" si="33"/>
        <v/>
      </c>
      <c r="K108" s="113" t="str">
        <f t="shared" ca="1" si="34"/>
        <v/>
      </c>
      <c r="L108" s="114" t="str">
        <f t="shared" ca="1" si="35"/>
        <v/>
      </c>
      <c r="M108" s="114" t="str">
        <f t="shared" ca="1" si="36"/>
        <v/>
      </c>
      <c r="N108" s="114" t="str">
        <f t="shared" ca="1" si="37"/>
        <v/>
      </c>
      <c r="O108" s="114" t="str">
        <f t="shared" ca="1" si="38"/>
        <v/>
      </c>
      <c r="P108" s="78"/>
      <c r="Q108" s="78"/>
      <c r="R108" s="111">
        <f ca="1">IF(D108="D",SUMIFS('Jurnal Umum'!$R:$R,'Jurnal Umum'!$N:$N,$B108,'Jurnal Umum'!$Z:$Z,'Laba Rugi'!$I$5)-SUMIFS('Jurnal Umum'!$S:$S,'Jurnal Umum'!$N:$N,$B108,'Jurnal Umum'!$Z:$Z,'Laba Rugi'!$I$5),0)</f>
        <v>0</v>
      </c>
      <c r="S108" s="111">
        <f ca="1">IF(D108="K",-SUMIFS('Jurnal Umum'!$R:$R,'Jurnal Umum'!$N:$N,$B108,'Jurnal Umum'!$Z:$Z,'Laba Rugi'!$I$5)+SUMIFS('Jurnal Umum'!$S:$S,'Jurnal Umum'!$N:$N,$B108,'Jurnal Umum'!$Z:$Z,'Laba Rugi'!$I$5),0)</f>
        <v>0</v>
      </c>
    </row>
    <row r="109" spans="1:19" ht="18.75" customHeight="1" x14ac:dyDescent="0.35">
      <c r="A109" s="78"/>
      <c r="B109" s="110" t="str">
        <f ca="1">IF(TODAY()&gt;EXP,"0",IF('Kode Akun'!B109="","",'Kode Akun'!B109))</f>
        <v/>
      </c>
      <c r="C109" s="114" t="str">
        <f t="shared" ca="1" si="30"/>
        <v/>
      </c>
      <c r="D109" s="115" t="str">
        <f t="shared" ca="1" si="31"/>
        <v/>
      </c>
      <c r="E109" s="111" t="str">
        <f ca="1">IF(B109="","",IF(D109="D",SUMIF('Kode Akun'!B:B,B109,'Kode Akun'!G:G)+SUMIF('Jurnal Umum'!$N$7:$N$3007,B109,'Jurnal Umum'!$R$7:$R$3007)-SUMIF('Jurnal Umum'!$N$7:$N$3007,B109,'Jurnal Umum'!$S$7:$S$3007),0))</f>
        <v/>
      </c>
      <c r="F109" s="111" t="str">
        <f ca="1">IF(B109="","",IF(D109="K",SUMIF('Kode Akun'!B:B,B109,'Kode Akun'!H:H)-SUMIF('Jurnal Umum'!$N$7:$N$3007,B109,'Jurnal Umum'!$R$7:$R$3007)+SUMIF('Jurnal Umum'!$N$7:$N$3007,B109,'Jurnal Umum'!$S$7:$S$3007),0))</f>
        <v/>
      </c>
      <c r="G109" s="114" t="str">
        <f ca="1">IF($B109="","",SUMIF(AJP!$E:$E,$B109,AJP!G:G)+SUMIF('Jurnal Peny. Aktiva'!$C:$C,$B109,'Jurnal Peny. Aktiva'!F:F)+SUMIF(HPP!$C:$C,$B109,HPP!DD:DD))</f>
        <v/>
      </c>
      <c r="H109" s="114" t="str">
        <f ca="1">IF($B109="","",SUMIF(AJP!$E:$E,$B109,AJP!H:H)+SUMIF('Jurnal Peny. Aktiva'!$C:$C,$B109,'Jurnal Peny. Aktiva'!G:G)+SUMIF(HPP!$C:$C,$B109,HPP!DE:DE))</f>
        <v/>
      </c>
      <c r="I109" s="114" t="str">
        <f t="shared" ca="1" si="32"/>
        <v/>
      </c>
      <c r="J109" s="114" t="str">
        <f t="shared" ca="1" si="33"/>
        <v/>
      </c>
      <c r="K109" s="113" t="str">
        <f t="shared" ca="1" si="34"/>
        <v/>
      </c>
      <c r="L109" s="114" t="str">
        <f t="shared" ca="1" si="35"/>
        <v/>
      </c>
      <c r="M109" s="114" t="str">
        <f t="shared" ca="1" si="36"/>
        <v/>
      </c>
      <c r="N109" s="114" t="str">
        <f t="shared" ca="1" si="37"/>
        <v/>
      </c>
      <c r="O109" s="114" t="str">
        <f t="shared" ca="1" si="38"/>
        <v/>
      </c>
      <c r="P109" s="78"/>
      <c r="Q109" s="78"/>
      <c r="R109" s="111">
        <f ca="1">IF(D109="D",SUMIFS('Jurnal Umum'!$R:$R,'Jurnal Umum'!$N:$N,$B109,'Jurnal Umum'!$Z:$Z,'Laba Rugi'!$I$5)-SUMIFS('Jurnal Umum'!$S:$S,'Jurnal Umum'!$N:$N,$B109,'Jurnal Umum'!$Z:$Z,'Laba Rugi'!$I$5),0)</f>
        <v>0</v>
      </c>
      <c r="S109" s="111">
        <f ca="1">IF(D109="K",-SUMIFS('Jurnal Umum'!$R:$R,'Jurnal Umum'!$N:$N,$B109,'Jurnal Umum'!$Z:$Z,'Laba Rugi'!$I$5)+SUMIFS('Jurnal Umum'!$S:$S,'Jurnal Umum'!$N:$N,$B109,'Jurnal Umum'!$Z:$Z,'Laba Rugi'!$I$5),0)</f>
        <v>0</v>
      </c>
    </row>
    <row r="110" spans="1:19" ht="18.75" customHeight="1" x14ac:dyDescent="0.35">
      <c r="A110" s="78"/>
      <c r="B110" s="110" t="str">
        <f ca="1">IF(TODAY()&gt;EXP,"0",IF('Kode Akun'!B110="","",'Kode Akun'!B110))</f>
        <v/>
      </c>
      <c r="C110" s="114" t="str">
        <f t="shared" ca="1" si="30"/>
        <v/>
      </c>
      <c r="D110" s="115" t="str">
        <f t="shared" ca="1" si="31"/>
        <v/>
      </c>
      <c r="E110" s="111" t="str">
        <f ca="1">IF(B110="","",IF(D110="D",SUMIF('Kode Akun'!B:B,B110,'Kode Akun'!G:G)+SUMIF('Jurnal Umum'!$N$7:$N$3007,B110,'Jurnal Umum'!$R$7:$R$3007)-SUMIF('Jurnal Umum'!$N$7:$N$3007,B110,'Jurnal Umum'!$S$7:$S$3007),0))</f>
        <v/>
      </c>
      <c r="F110" s="111" t="str">
        <f ca="1">IF(B110="","",IF(D110="K",SUMIF('Kode Akun'!B:B,B110,'Kode Akun'!H:H)-SUMIF('Jurnal Umum'!$N$7:$N$3007,B110,'Jurnal Umum'!$R$7:$R$3007)+SUMIF('Jurnal Umum'!$N$7:$N$3007,B110,'Jurnal Umum'!$S$7:$S$3007),0))</f>
        <v/>
      </c>
      <c r="G110" s="114" t="str">
        <f ca="1">IF($B110="","",SUMIF(AJP!$E:$E,$B110,AJP!G:G)+SUMIF('Jurnal Peny. Aktiva'!$C:$C,$B110,'Jurnal Peny. Aktiva'!F:F)+SUMIF(HPP!$C:$C,$B110,HPP!DD:DD))</f>
        <v/>
      </c>
      <c r="H110" s="114" t="str">
        <f ca="1">IF($B110="","",SUMIF(AJP!$E:$E,$B110,AJP!H:H)+SUMIF('Jurnal Peny. Aktiva'!$C:$C,$B110,'Jurnal Peny. Aktiva'!G:G)+SUMIF(HPP!$C:$C,$B110,HPP!DE:DE))</f>
        <v/>
      </c>
      <c r="I110" s="114" t="str">
        <f t="shared" ca="1" si="32"/>
        <v/>
      </c>
      <c r="J110" s="114" t="str">
        <f t="shared" ca="1" si="33"/>
        <v/>
      </c>
      <c r="K110" s="113" t="str">
        <f t="shared" ca="1" si="34"/>
        <v/>
      </c>
      <c r="L110" s="114" t="str">
        <f t="shared" ca="1" si="35"/>
        <v/>
      </c>
      <c r="M110" s="114" t="str">
        <f t="shared" ca="1" si="36"/>
        <v/>
      </c>
      <c r="N110" s="114" t="str">
        <f t="shared" ca="1" si="37"/>
        <v/>
      </c>
      <c r="O110" s="114" t="str">
        <f t="shared" ca="1" si="38"/>
        <v/>
      </c>
      <c r="P110" s="78"/>
      <c r="Q110" s="78"/>
      <c r="R110" s="111">
        <f ca="1">IF(D110="D",SUMIFS('Jurnal Umum'!$R:$R,'Jurnal Umum'!$N:$N,$B110,'Jurnal Umum'!$Z:$Z,'Laba Rugi'!$I$5)-SUMIFS('Jurnal Umum'!$S:$S,'Jurnal Umum'!$N:$N,$B110,'Jurnal Umum'!$Z:$Z,'Laba Rugi'!$I$5),0)</f>
        <v>0</v>
      </c>
      <c r="S110" s="111">
        <f ca="1">IF(D110="K",-SUMIFS('Jurnal Umum'!$R:$R,'Jurnal Umum'!$N:$N,$B110,'Jurnal Umum'!$Z:$Z,'Laba Rugi'!$I$5)+SUMIFS('Jurnal Umum'!$S:$S,'Jurnal Umum'!$N:$N,$B110,'Jurnal Umum'!$Z:$Z,'Laba Rugi'!$I$5),0)</f>
        <v>0</v>
      </c>
    </row>
    <row r="111" spans="1:19" ht="18.75" customHeight="1" x14ac:dyDescent="0.35">
      <c r="A111" s="78"/>
      <c r="B111" s="110" t="str">
        <f ca="1">IF(TODAY()&gt;EXP,"0",IF('Kode Akun'!B111="","",'Kode Akun'!B111))</f>
        <v/>
      </c>
      <c r="C111" s="114" t="str">
        <f t="shared" ca="1" si="30"/>
        <v/>
      </c>
      <c r="D111" s="115" t="str">
        <f t="shared" ca="1" si="31"/>
        <v/>
      </c>
      <c r="E111" s="111" t="str">
        <f ca="1">IF(B111="","",IF(D111="D",SUMIF('Kode Akun'!B:B,B111,'Kode Akun'!G:G)+SUMIF('Jurnal Umum'!$N$7:$N$3007,B111,'Jurnal Umum'!$R$7:$R$3007)-SUMIF('Jurnal Umum'!$N$7:$N$3007,B111,'Jurnal Umum'!$S$7:$S$3007),0))</f>
        <v/>
      </c>
      <c r="F111" s="111" t="str">
        <f ca="1">IF(B111="","",IF(D111="K",SUMIF('Kode Akun'!B:B,B111,'Kode Akun'!H:H)-SUMIF('Jurnal Umum'!$N$7:$N$3007,B111,'Jurnal Umum'!$R$7:$R$3007)+SUMIF('Jurnal Umum'!$N$7:$N$3007,B111,'Jurnal Umum'!$S$7:$S$3007),0))</f>
        <v/>
      </c>
      <c r="G111" s="114" t="str">
        <f ca="1">IF($B111="","",SUMIF(AJP!$E:$E,$B111,AJP!G:G)+SUMIF('Jurnal Peny. Aktiva'!$C:$C,$B111,'Jurnal Peny. Aktiva'!F:F)+SUMIF(HPP!$C:$C,$B111,HPP!DD:DD))</f>
        <v/>
      </c>
      <c r="H111" s="114" t="str">
        <f ca="1">IF($B111="","",SUMIF(AJP!$E:$E,$B111,AJP!H:H)+SUMIF('Jurnal Peny. Aktiva'!$C:$C,$B111,'Jurnal Peny. Aktiva'!G:G)+SUMIF(HPP!$C:$C,$B111,HPP!DE:DE))</f>
        <v/>
      </c>
      <c r="I111" s="114" t="str">
        <f t="shared" ca="1" si="32"/>
        <v/>
      </c>
      <c r="J111" s="114" t="str">
        <f t="shared" ca="1" si="33"/>
        <v/>
      </c>
      <c r="K111" s="113" t="str">
        <f t="shared" ca="1" si="34"/>
        <v/>
      </c>
      <c r="L111" s="114" t="str">
        <f t="shared" ca="1" si="35"/>
        <v/>
      </c>
      <c r="M111" s="114" t="str">
        <f t="shared" ca="1" si="36"/>
        <v/>
      </c>
      <c r="N111" s="114" t="str">
        <f t="shared" ca="1" si="37"/>
        <v/>
      </c>
      <c r="O111" s="114" t="str">
        <f t="shared" ca="1" si="38"/>
        <v/>
      </c>
      <c r="P111" s="78"/>
      <c r="Q111" s="78"/>
      <c r="R111" s="111">
        <f ca="1">IF(D111="D",SUMIFS('Jurnal Umum'!$R:$R,'Jurnal Umum'!$N:$N,$B111,'Jurnal Umum'!$Z:$Z,'Laba Rugi'!$I$5)-SUMIFS('Jurnal Umum'!$S:$S,'Jurnal Umum'!$N:$N,$B111,'Jurnal Umum'!$Z:$Z,'Laba Rugi'!$I$5),0)</f>
        <v>0</v>
      </c>
      <c r="S111" s="111">
        <f ca="1">IF(D111="K",-SUMIFS('Jurnal Umum'!$R:$R,'Jurnal Umum'!$N:$N,$B111,'Jurnal Umum'!$Z:$Z,'Laba Rugi'!$I$5)+SUMIFS('Jurnal Umum'!$S:$S,'Jurnal Umum'!$N:$N,$B111,'Jurnal Umum'!$Z:$Z,'Laba Rugi'!$I$5),0)</f>
        <v>0</v>
      </c>
    </row>
    <row r="112" spans="1:19" ht="18.75" customHeight="1" x14ac:dyDescent="0.35">
      <c r="A112" s="78"/>
      <c r="B112" s="110" t="str">
        <f ca="1">IF(TODAY()&gt;EXP,"0",IF('Kode Akun'!B112="","",'Kode Akun'!B112))</f>
        <v/>
      </c>
      <c r="C112" s="114" t="str">
        <f t="shared" ca="1" si="30"/>
        <v/>
      </c>
      <c r="D112" s="115" t="str">
        <f t="shared" ca="1" si="31"/>
        <v/>
      </c>
      <c r="E112" s="111" t="str">
        <f ca="1">IF(B112="","",IF(D112="D",SUMIF('Kode Akun'!B:B,B112,'Kode Akun'!G:G)+SUMIF('Jurnal Umum'!$N$7:$N$3007,B112,'Jurnal Umum'!$R$7:$R$3007)-SUMIF('Jurnal Umum'!$N$7:$N$3007,B112,'Jurnal Umum'!$S$7:$S$3007),0))</f>
        <v/>
      </c>
      <c r="F112" s="111" t="str">
        <f ca="1">IF(B112="","",IF(D112="K",SUMIF('Kode Akun'!B:B,B112,'Kode Akun'!H:H)-SUMIF('Jurnal Umum'!$N$7:$N$3007,B112,'Jurnal Umum'!$R$7:$R$3007)+SUMIF('Jurnal Umum'!$N$7:$N$3007,B112,'Jurnal Umum'!$S$7:$S$3007),0))</f>
        <v/>
      </c>
      <c r="G112" s="114" t="str">
        <f ca="1">IF($B112="","",SUMIF(AJP!$E:$E,$B112,AJP!G:G)+SUMIF('Jurnal Peny. Aktiva'!$C:$C,$B112,'Jurnal Peny. Aktiva'!F:F)+SUMIF(HPP!$C:$C,$B112,HPP!DD:DD))</f>
        <v/>
      </c>
      <c r="H112" s="114" t="str">
        <f ca="1">IF($B112="","",SUMIF(AJP!$E:$E,$B112,AJP!H:H)+SUMIF('Jurnal Peny. Aktiva'!$C:$C,$B112,'Jurnal Peny. Aktiva'!G:G)+SUMIF(HPP!$C:$C,$B112,HPP!DE:DE))</f>
        <v/>
      </c>
      <c r="I112" s="114" t="str">
        <f t="shared" ca="1" si="32"/>
        <v/>
      </c>
      <c r="J112" s="114" t="str">
        <f t="shared" ca="1" si="33"/>
        <v/>
      </c>
      <c r="K112" s="113" t="str">
        <f t="shared" ca="1" si="34"/>
        <v/>
      </c>
      <c r="L112" s="114" t="str">
        <f t="shared" ca="1" si="35"/>
        <v/>
      </c>
      <c r="M112" s="114" t="str">
        <f t="shared" ca="1" si="36"/>
        <v/>
      </c>
      <c r="N112" s="114" t="str">
        <f t="shared" ca="1" si="37"/>
        <v/>
      </c>
      <c r="O112" s="114" t="str">
        <f t="shared" ca="1" si="38"/>
        <v/>
      </c>
      <c r="P112" s="78"/>
      <c r="Q112" s="78"/>
      <c r="R112" s="111">
        <f ca="1">IF(D112="D",SUMIFS('Jurnal Umum'!$R:$R,'Jurnal Umum'!$N:$N,$B112,'Jurnal Umum'!$Z:$Z,'Laba Rugi'!$I$5)-SUMIFS('Jurnal Umum'!$S:$S,'Jurnal Umum'!$N:$N,$B112,'Jurnal Umum'!$Z:$Z,'Laba Rugi'!$I$5),0)</f>
        <v>0</v>
      </c>
      <c r="S112" s="111">
        <f ca="1">IF(D112="K",-SUMIFS('Jurnal Umum'!$R:$R,'Jurnal Umum'!$N:$N,$B112,'Jurnal Umum'!$Z:$Z,'Laba Rugi'!$I$5)+SUMIFS('Jurnal Umum'!$S:$S,'Jurnal Umum'!$N:$N,$B112,'Jurnal Umum'!$Z:$Z,'Laba Rugi'!$I$5),0)</f>
        <v>0</v>
      </c>
    </row>
    <row r="113" spans="1:19" ht="18.75" customHeight="1" x14ac:dyDescent="0.35">
      <c r="A113" s="78"/>
      <c r="B113" s="110" t="str">
        <f ca="1">IF(TODAY()&gt;EXP,"0",IF('Kode Akun'!B113="","",'Kode Akun'!B113))</f>
        <v/>
      </c>
      <c r="C113" s="114" t="str">
        <f t="shared" ca="1" si="30"/>
        <v/>
      </c>
      <c r="D113" s="115" t="str">
        <f t="shared" ca="1" si="31"/>
        <v/>
      </c>
      <c r="E113" s="111" t="str">
        <f ca="1">IF(B113="","",IF(D113="D",SUMIF('Kode Akun'!B:B,B113,'Kode Akun'!G:G)+SUMIF('Jurnal Umum'!$N$7:$N$3007,B113,'Jurnal Umum'!$R$7:$R$3007)-SUMIF('Jurnal Umum'!$N$7:$N$3007,B113,'Jurnal Umum'!$S$7:$S$3007),0))</f>
        <v/>
      </c>
      <c r="F113" s="111" t="str">
        <f ca="1">IF(B113="","",IF(D113="K",SUMIF('Kode Akun'!B:B,B113,'Kode Akun'!H:H)-SUMIF('Jurnal Umum'!$N$7:$N$3007,B113,'Jurnal Umum'!$R$7:$R$3007)+SUMIF('Jurnal Umum'!$N$7:$N$3007,B113,'Jurnal Umum'!$S$7:$S$3007),0))</f>
        <v/>
      </c>
      <c r="G113" s="114" t="str">
        <f ca="1">IF($B113="","",SUMIF(AJP!$E:$E,$B113,AJP!G:G)+SUMIF('Jurnal Peny. Aktiva'!$C:$C,$B113,'Jurnal Peny. Aktiva'!F:F)+SUMIF(HPP!$C:$C,$B113,HPP!DD:DD))</f>
        <v/>
      </c>
      <c r="H113" s="114" t="str">
        <f ca="1">IF($B113="","",SUMIF(AJP!$E:$E,$B113,AJP!H:H)+SUMIF('Jurnal Peny. Aktiva'!$C:$C,$B113,'Jurnal Peny. Aktiva'!G:G)+SUMIF(HPP!$C:$C,$B113,HPP!DE:DE))</f>
        <v/>
      </c>
      <c r="I113" s="114" t="str">
        <f t="shared" ca="1" si="32"/>
        <v/>
      </c>
      <c r="J113" s="114" t="str">
        <f t="shared" ca="1" si="33"/>
        <v/>
      </c>
      <c r="K113" s="113" t="str">
        <f t="shared" ca="1" si="34"/>
        <v/>
      </c>
      <c r="L113" s="114" t="str">
        <f t="shared" ca="1" si="35"/>
        <v/>
      </c>
      <c r="M113" s="114" t="str">
        <f t="shared" ca="1" si="36"/>
        <v/>
      </c>
      <c r="N113" s="114" t="str">
        <f t="shared" ca="1" si="37"/>
        <v/>
      </c>
      <c r="O113" s="114" t="str">
        <f t="shared" ca="1" si="38"/>
        <v/>
      </c>
      <c r="P113" s="78"/>
      <c r="Q113" s="78"/>
      <c r="R113" s="111">
        <f ca="1">IF(D113="D",SUMIFS('Jurnal Umum'!$R:$R,'Jurnal Umum'!$N:$N,$B113,'Jurnal Umum'!$Z:$Z,'Laba Rugi'!$I$5)-SUMIFS('Jurnal Umum'!$S:$S,'Jurnal Umum'!$N:$N,$B113,'Jurnal Umum'!$Z:$Z,'Laba Rugi'!$I$5),0)</f>
        <v>0</v>
      </c>
      <c r="S113" s="111">
        <f ca="1">IF(D113="K",-SUMIFS('Jurnal Umum'!$R:$R,'Jurnal Umum'!$N:$N,$B113,'Jurnal Umum'!$Z:$Z,'Laba Rugi'!$I$5)+SUMIFS('Jurnal Umum'!$S:$S,'Jurnal Umum'!$N:$N,$B113,'Jurnal Umum'!$Z:$Z,'Laba Rugi'!$I$5),0)</f>
        <v>0</v>
      </c>
    </row>
    <row r="114" spans="1:19" ht="18.75" customHeight="1" x14ac:dyDescent="0.35">
      <c r="A114" s="78"/>
      <c r="B114" s="110" t="str">
        <f ca="1">IF(TODAY()&gt;EXP,"0",IF('Kode Akun'!B114="","",'Kode Akun'!B114))</f>
        <v/>
      </c>
      <c r="C114" s="114" t="str">
        <f t="shared" ca="1" si="30"/>
        <v/>
      </c>
      <c r="D114" s="115" t="str">
        <f t="shared" ca="1" si="31"/>
        <v/>
      </c>
      <c r="E114" s="111" t="str">
        <f ca="1">IF(B114="","",IF(D114="D",SUMIF('Kode Akun'!B:B,B114,'Kode Akun'!G:G)+SUMIF('Jurnal Umum'!$N$7:$N$3007,B114,'Jurnal Umum'!$R$7:$R$3007)-SUMIF('Jurnal Umum'!$N$7:$N$3007,B114,'Jurnal Umum'!$S$7:$S$3007),0))</f>
        <v/>
      </c>
      <c r="F114" s="111" t="str">
        <f ca="1">IF(B114="","",IF(D114="K",SUMIF('Kode Akun'!B:B,B114,'Kode Akun'!H:H)-SUMIF('Jurnal Umum'!$N$7:$N$3007,B114,'Jurnal Umum'!$R$7:$R$3007)+SUMIF('Jurnal Umum'!$N$7:$N$3007,B114,'Jurnal Umum'!$S$7:$S$3007),0))</f>
        <v/>
      </c>
      <c r="G114" s="114" t="str">
        <f ca="1">IF($B114="","",SUMIF(AJP!$E:$E,$B114,AJP!G:G)+SUMIF('Jurnal Peny. Aktiva'!$C:$C,$B114,'Jurnal Peny. Aktiva'!F:F)+SUMIF(HPP!$C:$C,$B114,HPP!DD:DD))</f>
        <v/>
      </c>
      <c r="H114" s="114" t="str">
        <f ca="1">IF($B114="","",SUMIF(AJP!$E:$E,$B114,AJP!H:H)+SUMIF('Jurnal Peny. Aktiva'!$C:$C,$B114,'Jurnal Peny. Aktiva'!G:G)+SUMIF(HPP!$C:$C,$B114,HPP!DE:DE))</f>
        <v/>
      </c>
      <c r="I114" s="114" t="str">
        <f t="shared" ca="1" si="32"/>
        <v/>
      </c>
      <c r="J114" s="114" t="str">
        <f t="shared" ca="1" si="33"/>
        <v/>
      </c>
      <c r="K114" s="113" t="str">
        <f t="shared" ca="1" si="34"/>
        <v/>
      </c>
      <c r="L114" s="114" t="str">
        <f t="shared" ca="1" si="35"/>
        <v/>
      </c>
      <c r="M114" s="114" t="str">
        <f t="shared" ca="1" si="36"/>
        <v/>
      </c>
      <c r="N114" s="114" t="str">
        <f t="shared" ca="1" si="37"/>
        <v/>
      </c>
      <c r="O114" s="114" t="str">
        <f t="shared" ca="1" si="38"/>
        <v/>
      </c>
      <c r="P114" s="78"/>
      <c r="Q114" s="78"/>
      <c r="R114" s="111">
        <f ca="1">IF(D114="D",SUMIFS('Jurnal Umum'!$R:$R,'Jurnal Umum'!$N:$N,$B114,'Jurnal Umum'!$Z:$Z,'Laba Rugi'!$I$5)-SUMIFS('Jurnal Umum'!$S:$S,'Jurnal Umum'!$N:$N,$B114,'Jurnal Umum'!$Z:$Z,'Laba Rugi'!$I$5),0)</f>
        <v>0</v>
      </c>
      <c r="S114" s="111">
        <f ca="1">IF(D114="K",-SUMIFS('Jurnal Umum'!$R:$R,'Jurnal Umum'!$N:$N,$B114,'Jurnal Umum'!$Z:$Z,'Laba Rugi'!$I$5)+SUMIFS('Jurnal Umum'!$S:$S,'Jurnal Umum'!$N:$N,$B114,'Jurnal Umum'!$Z:$Z,'Laba Rugi'!$I$5),0)</f>
        <v>0</v>
      </c>
    </row>
    <row r="115" spans="1:19" ht="18.75" customHeight="1" x14ac:dyDescent="0.35">
      <c r="A115" s="78"/>
      <c r="B115" s="110" t="str">
        <f ca="1">IF(TODAY()&gt;EXP,"0",IF('Kode Akun'!B115="","",'Kode Akun'!B115))</f>
        <v/>
      </c>
      <c r="C115" s="114" t="str">
        <f t="shared" ca="1" si="30"/>
        <v/>
      </c>
      <c r="D115" s="115" t="str">
        <f t="shared" ca="1" si="31"/>
        <v/>
      </c>
      <c r="E115" s="111" t="str">
        <f ca="1">IF(B115="","",IF(D115="D",SUMIF('Kode Akun'!B:B,B115,'Kode Akun'!G:G)+SUMIF('Jurnal Umum'!$N$7:$N$3007,B115,'Jurnal Umum'!$R$7:$R$3007)-SUMIF('Jurnal Umum'!$N$7:$N$3007,B115,'Jurnal Umum'!$S$7:$S$3007),0))</f>
        <v/>
      </c>
      <c r="F115" s="111" t="str">
        <f ca="1">IF(B115="","",IF(D115="K",SUMIF('Kode Akun'!B:B,B115,'Kode Akun'!H:H)-SUMIF('Jurnal Umum'!$N$7:$N$3007,B115,'Jurnal Umum'!$R$7:$R$3007)+SUMIF('Jurnal Umum'!$N$7:$N$3007,B115,'Jurnal Umum'!$S$7:$S$3007),0))</f>
        <v/>
      </c>
      <c r="G115" s="114" t="str">
        <f ca="1">IF($B115="","",SUMIF(AJP!$E:$E,$B115,AJP!G:G)+SUMIF('Jurnal Peny. Aktiva'!$C:$C,$B115,'Jurnal Peny. Aktiva'!F:F)+SUMIF(HPP!$C:$C,$B115,HPP!DD:DD))</f>
        <v/>
      </c>
      <c r="H115" s="114" t="str">
        <f ca="1">IF($B115="","",SUMIF(AJP!$E:$E,$B115,AJP!H:H)+SUMIF('Jurnal Peny. Aktiva'!$C:$C,$B115,'Jurnal Peny. Aktiva'!G:G)+SUMIF(HPP!$C:$C,$B115,HPP!DE:DE))</f>
        <v/>
      </c>
      <c r="I115" s="114" t="str">
        <f t="shared" ca="1" si="32"/>
        <v/>
      </c>
      <c r="J115" s="114" t="str">
        <f t="shared" ca="1" si="33"/>
        <v/>
      </c>
      <c r="K115" s="113" t="str">
        <f t="shared" ca="1" si="34"/>
        <v/>
      </c>
      <c r="L115" s="114" t="str">
        <f t="shared" ca="1" si="35"/>
        <v/>
      </c>
      <c r="M115" s="114" t="str">
        <f t="shared" ca="1" si="36"/>
        <v/>
      </c>
      <c r="N115" s="114" t="str">
        <f t="shared" ca="1" si="37"/>
        <v/>
      </c>
      <c r="O115" s="114" t="str">
        <f t="shared" ca="1" si="38"/>
        <v/>
      </c>
      <c r="P115" s="78"/>
      <c r="Q115" s="78"/>
      <c r="R115" s="111">
        <f ca="1">IF(D115="D",SUMIFS('Jurnal Umum'!$R:$R,'Jurnal Umum'!$N:$N,$B115,'Jurnal Umum'!$Z:$Z,'Laba Rugi'!$I$5)-SUMIFS('Jurnal Umum'!$S:$S,'Jurnal Umum'!$N:$N,$B115,'Jurnal Umum'!$Z:$Z,'Laba Rugi'!$I$5),0)</f>
        <v>0</v>
      </c>
      <c r="S115" s="111">
        <f ca="1">IF(D115="K",-SUMIFS('Jurnal Umum'!$R:$R,'Jurnal Umum'!$N:$N,$B115,'Jurnal Umum'!$Z:$Z,'Laba Rugi'!$I$5)+SUMIFS('Jurnal Umum'!$S:$S,'Jurnal Umum'!$N:$N,$B115,'Jurnal Umum'!$Z:$Z,'Laba Rugi'!$I$5),0)</f>
        <v>0</v>
      </c>
    </row>
    <row r="116" spans="1:19" ht="18.75" customHeight="1" x14ac:dyDescent="0.35">
      <c r="A116" s="78"/>
      <c r="B116" s="110" t="str">
        <f ca="1">IF(TODAY()&gt;EXP,"0",IF('Kode Akun'!B116="","",'Kode Akun'!B116))</f>
        <v/>
      </c>
      <c r="C116" s="114" t="str">
        <f t="shared" ca="1" si="30"/>
        <v/>
      </c>
      <c r="D116" s="115" t="str">
        <f t="shared" ca="1" si="31"/>
        <v/>
      </c>
      <c r="E116" s="111" t="str">
        <f ca="1">IF(B116="","",IF(D116="D",SUMIF('Kode Akun'!B:B,B116,'Kode Akun'!G:G)+SUMIF('Jurnal Umum'!$N$7:$N$3007,B116,'Jurnal Umum'!$R$7:$R$3007)-SUMIF('Jurnal Umum'!$N$7:$N$3007,B116,'Jurnal Umum'!$S$7:$S$3007),0))</f>
        <v/>
      </c>
      <c r="F116" s="111" t="str">
        <f ca="1">IF(B116="","",IF(D116="K",SUMIF('Kode Akun'!B:B,B116,'Kode Akun'!H:H)-SUMIF('Jurnal Umum'!$N$7:$N$3007,B116,'Jurnal Umum'!$R$7:$R$3007)+SUMIF('Jurnal Umum'!$N$7:$N$3007,B116,'Jurnal Umum'!$S$7:$S$3007),0))</f>
        <v/>
      </c>
      <c r="G116" s="114" t="str">
        <f ca="1">IF($B116="","",SUMIF(AJP!$E:$E,$B116,AJP!G:G)+SUMIF('Jurnal Peny. Aktiva'!$C:$C,$B116,'Jurnal Peny. Aktiva'!F:F)+SUMIF(HPP!$C:$C,$B116,HPP!DD:DD))</f>
        <v/>
      </c>
      <c r="H116" s="114" t="str">
        <f ca="1">IF($B116="","",SUMIF(AJP!$E:$E,$B116,AJP!H:H)+SUMIF('Jurnal Peny. Aktiva'!$C:$C,$B116,'Jurnal Peny. Aktiva'!G:G)+SUMIF(HPP!$C:$C,$B116,HPP!DE:DE))</f>
        <v/>
      </c>
      <c r="I116" s="114" t="str">
        <f t="shared" ca="1" si="32"/>
        <v/>
      </c>
      <c r="J116" s="114" t="str">
        <f t="shared" ca="1" si="33"/>
        <v/>
      </c>
      <c r="K116" s="113" t="str">
        <f t="shared" ca="1" si="34"/>
        <v/>
      </c>
      <c r="L116" s="114" t="str">
        <f t="shared" ca="1" si="35"/>
        <v/>
      </c>
      <c r="M116" s="114" t="str">
        <f t="shared" ca="1" si="36"/>
        <v/>
      </c>
      <c r="N116" s="114" t="str">
        <f t="shared" ca="1" si="37"/>
        <v/>
      </c>
      <c r="O116" s="114" t="str">
        <f t="shared" ca="1" si="38"/>
        <v/>
      </c>
      <c r="P116" s="78"/>
      <c r="Q116" s="78"/>
      <c r="R116" s="111">
        <f ca="1">IF(D116="D",SUMIFS('Jurnal Umum'!$R:$R,'Jurnal Umum'!$N:$N,$B116,'Jurnal Umum'!$Z:$Z,'Laba Rugi'!$I$5)-SUMIFS('Jurnal Umum'!$S:$S,'Jurnal Umum'!$N:$N,$B116,'Jurnal Umum'!$Z:$Z,'Laba Rugi'!$I$5),0)</f>
        <v>0</v>
      </c>
      <c r="S116" s="111">
        <f ca="1">IF(D116="K",-SUMIFS('Jurnal Umum'!$R:$R,'Jurnal Umum'!$N:$N,$B116,'Jurnal Umum'!$Z:$Z,'Laba Rugi'!$I$5)+SUMIFS('Jurnal Umum'!$S:$S,'Jurnal Umum'!$N:$N,$B116,'Jurnal Umum'!$Z:$Z,'Laba Rugi'!$I$5),0)</f>
        <v>0</v>
      </c>
    </row>
    <row r="117" spans="1:19" ht="18.75" customHeight="1" x14ac:dyDescent="0.35">
      <c r="A117" s="78"/>
      <c r="B117" s="110" t="str">
        <f ca="1">IF(TODAY()&gt;EXP,"0",IF('Kode Akun'!B117="","",'Kode Akun'!B117))</f>
        <v/>
      </c>
      <c r="C117" s="114" t="str">
        <f t="shared" ca="1" si="30"/>
        <v/>
      </c>
      <c r="D117" s="115" t="str">
        <f t="shared" ca="1" si="31"/>
        <v/>
      </c>
      <c r="E117" s="111" t="str">
        <f ca="1">IF(B117="","",IF(D117="D",SUMIF('Kode Akun'!B:B,B117,'Kode Akun'!G:G)+SUMIF('Jurnal Umum'!$N$7:$N$3007,B117,'Jurnal Umum'!$R$7:$R$3007)-SUMIF('Jurnal Umum'!$N$7:$N$3007,B117,'Jurnal Umum'!$S$7:$S$3007),0))</f>
        <v/>
      </c>
      <c r="F117" s="111" t="str">
        <f ca="1">IF(B117="","",IF(D117="K",SUMIF('Kode Akun'!B:B,B117,'Kode Akun'!H:H)-SUMIF('Jurnal Umum'!$N$7:$N$3007,B117,'Jurnal Umum'!$R$7:$R$3007)+SUMIF('Jurnal Umum'!$N$7:$N$3007,B117,'Jurnal Umum'!$S$7:$S$3007),0))</f>
        <v/>
      </c>
      <c r="G117" s="114" t="str">
        <f ca="1">IF($B117="","",SUMIF(AJP!$E:$E,$B117,AJP!G:G)+SUMIF('Jurnal Peny. Aktiva'!$C:$C,$B117,'Jurnal Peny. Aktiva'!F:F)+SUMIF(HPP!$C:$C,$B117,HPP!DD:DD))</f>
        <v/>
      </c>
      <c r="H117" s="114" t="str">
        <f ca="1">IF($B117="","",SUMIF(AJP!$E:$E,$B117,AJP!H:H)+SUMIF('Jurnal Peny. Aktiva'!$C:$C,$B117,'Jurnal Peny. Aktiva'!G:G)+SUMIF(HPP!$C:$C,$B117,HPP!DE:DE))</f>
        <v/>
      </c>
      <c r="I117" s="114" t="str">
        <f t="shared" ca="1" si="32"/>
        <v/>
      </c>
      <c r="J117" s="114" t="str">
        <f t="shared" ca="1" si="33"/>
        <v/>
      </c>
      <c r="K117" s="113" t="str">
        <f t="shared" ca="1" si="34"/>
        <v/>
      </c>
      <c r="L117" s="114" t="str">
        <f t="shared" ca="1" si="35"/>
        <v/>
      </c>
      <c r="M117" s="114" t="str">
        <f t="shared" ca="1" si="36"/>
        <v/>
      </c>
      <c r="N117" s="114" t="str">
        <f t="shared" ca="1" si="37"/>
        <v/>
      </c>
      <c r="O117" s="114" t="str">
        <f t="shared" ca="1" si="38"/>
        <v/>
      </c>
      <c r="P117" s="78"/>
      <c r="Q117" s="78"/>
      <c r="R117" s="111">
        <f ca="1">IF(D117="D",SUMIFS('Jurnal Umum'!$R:$R,'Jurnal Umum'!$N:$N,$B117,'Jurnal Umum'!$Z:$Z,'Laba Rugi'!$I$5)-SUMIFS('Jurnal Umum'!$S:$S,'Jurnal Umum'!$N:$N,$B117,'Jurnal Umum'!$Z:$Z,'Laba Rugi'!$I$5),0)</f>
        <v>0</v>
      </c>
      <c r="S117" s="111">
        <f ca="1">IF(D117="K",-SUMIFS('Jurnal Umum'!$R:$R,'Jurnal Umum'!$N:$N,$B117,'Jurnal Umum'!$Z:$Z,'Laba Rugi'!$I$5)+SUMIFS('Jurnal Umum'!$S:$S,'Jurnal Umum'!$N:$N,$B117,'Jurnal Umum'!$Z:$Z,'Laba Rugi'!$I$5),0)</f>
        <v>0</v>
      </c>
    </row>
    <row r="118" spans="1:19" ht="18.75" customHeight="1" x14ac:dyDescent="0.35">
      <c r="A118" s="78"/>
      <c r="B118" s="110" t="str">
        <f ca="1">IF(TODAY()&gt;EXP,"0",IF('Kode Akun'!B118="","",'Kode Akun'!B118))</f>
        <v/>
      </c>
      <c r="C118" s="114" t="str">
        <f t="shared" ca="1" si="30"/>
        <v/>
      </c>
      <c r="D118" s="115" t="str">
        <f t="shared" ca="1" si="31"/>
        <v/>
      </c>
      <c r="E118" s="111" t="str">
        <f ca="1">IF(B118="","",IF(D118="D",SUMIF('Kode Akun'!B:B,B118,'Kode Akun'!G:G)+SUMIF('Jurnal Umum'!$N$7:$N$3007,B118,'Jurnal Umum'!$R$7:$R$3007)-SUMIF('Jurnal Umum'!$N$7:$N$3007,B118,'Jurnal Umum'!$S$7:$S$3007),0))</f>
        <v/>
      </c>
      <c r="F118" s="111" t="str">
        <f ca="1">IF(B118="","",IF(D118="K",SUMIF('Kode Akun'!B:B,B118,'Kode Akun'!H:H)-SUMIF('Jurnal Umum'!$N$7:$N$3007,B118,'Jurnal Umum'!$R$7:$R$3007)+SUMIF('Jurnal Umum'!$N$7:$N$3007,B118,'Jurnal Umum'!$S$7:$S$3007),0))</f>
        <v/>
      </c>
      <c r="G118" s="114" t="str">
        <f ca="1">IF($B118="","",SUMIF(AJP!$E:$E,$B118,AJP!G:G)+SUMIF('Jurnal Peny. Aktiva'!$C:$C,$B118,'Jurnal Peny. Aktiva'!F:F)+SUMIF(HPP!$C:$C,$B118,HPP!DD:DD))</f>
        <v/>
      </c>
      <c r="H118" s="114" t="str">
        <f ca="1">IF($B118="","",SUMIF(AJP!$E:$E,$B118,AJP!H:H)+SUMIF('Jurnal Peny. Aktiva'!$C:$C,$B118,'Jurnal Peny. Aktiva'!G:G)+SUMIF(HPP!$C:$C,$B118,HPP!DE:DE))</f>
        <v/>
      </c>
      <c r="I118" s="114" t="str">
        <f t="shared" ca="1" si="32"/>
        <v/>
      </c>
      <c r="J118" s="114" t="str">
        <f t="shared" ca="1" si="33"/>
        <v/>
      </c>
      <c r="K118" s="113" t="str">
        <f t="shared" ca="1" si="34"/>
        <v/>
      </c>
      <c r="L118" s="114" t="str">
        <f t="shared" ca="1" si="35"/>
        <v/>
      </c>
      <c r="M118" s="114" t="str">
        <f t="shared" ca="1" si="36"/>
        <v/>
      </c>
      <c r="N118" s="114" t="str">
        <f t="shared" ca="1" si="37"/>
        <v/>
      </c>
      <c r="O118" s="114" t="str">
        <f t="shared" ca="1" si="38"/>
        <v/>
      </c>
      <c r="P118" s="78"/>
      <c r="Q118" s="78"/>
      <c r="R118" s="111">
        <f ca="1">IF(D118="D",SUMIFS('Jurnal Umum'!$R:$R,'Jurnal Umum'!$N:$N,$B118,'Jurnal Umum'!$Z:$Z,'Laba Rugi'!$I$5)-SUMIFS('Jurnal Umum'!$S:$S,'Jurnal Umum'!$N:$N,$B118,'Jurnal Umum'!$Z:$Z,'Laba Rugi'!$I$5),0)</f>
        <v>0</v>
      </c>
      <c r="S118" s="111">
        <f ca="1">IF(D118="K",-SUMIFS('Jurnal Umum'!$R:$R,'Jurnal Umum'!$N:$N,$B118,'Jurnal Umum'!$Z:$Z,'Laba Rugi'!$I$5)+SUMIFS('Jurnal Umum'!$S:$S,'Jurnal Umum'!$N:$N,$B118,'Jurnal Umum'!$Z:$Z,'Laba Rugi'!$I$5),0)</f>
        <v>0</v>
      </c>
    </row>
    <row r="119" spans="1:19" ht="18.75" customHeight="1" x14ac:dyDescent="0.35">
      <c r="A119" s="78"/>
      <c r="B119" s="110" t="str">
        <f ca="1">IF(TODAY()&gt;EXP,"0",IF('Kode Akun'!B119="","",'Kode Akun'!B119))</f>
        <v/>
      </c>
      <c r="C119" s="114" t="str">
        <f t="shared" ca="1" si="30"/>
        <v/>
      </c>
      <c r="D119" s="115" t="str">
        <f t="shared" ca="1" si="31"/>
        <v/>
      </c>
      <c r="E119" s="111" t="str">
        <f ca="1">IF(B119="","",IF(D119="D",SUMIF('Kode Akun'!B:B,B119,'Kode Akun'!G:G)+SUMIF('Jurnal Umum'!$N$7:$N$3007,B119,'Jurnal Umum'!$R$7:$R$3007)-SUMIF('Jurnal Umum'!$N$7:$N$3007,B119,'Jurnal Umum'!$S$7:$S$3007),0))</f>
        <v/>
      </c>
      <c r="F119" s="111" t="str">
        <f ca="1">IF(B119="","",IF(D119="K",SUMIF('Kode Akun'!B:B,B119,'Kode Akun'!H:H)-SUMIF('Jurnal Umum'!$N$7:$N$3007,B119,'Jurnal Umum'!$R$7:$R$3007)+SUMIF('Jurnal Umum'!$N$7:$N$3007,B119,'Jurnal Umum'!$S$7:$S$3007),0))</f>
        <v/>
      </c>
      <c r="G119" s="114" t="str">
        <f ca="1">IF($B119="","",SUMIF(AJP!$E:$E,$B119,AJP!G:G)+SUMIF('Jurnal Peny. Aktiva'!$C:$C,$B119,'Jurnal Peny. Aktiva'!F:F)+SUMIF(HPP!$C:$C,$B119,HPP!DD:DD))</f>
        <v/>
      </c>
      <c r="H119" s="114" t="str">
        <f ca="1">IF($B119="","",SUMIF(AJP!$E:$E,$B119,AJP!H:H)+SUMIF('Jurnal Peny. Aktiva'!$C:$C,$B119,'Jurnal Peny. Aktiva'!G:G)+SUMIF(HPP!$C:$C,$B119,HPP!DE:DE))</f>
        <v/>
      </c>
      <c r="I119" s="114" t="str">
        <f t="shared" ca="1" si="32"/>
        <v/>
      </c>
      <c r="J119" s="114" t="str">
        <f t="shared" ca="1" si="33"/>
        <v/>
      </c>
      <c r="K119" s="113" t="str">
        <f t="shared" ca="1" si="34"/>
        <v/>
      </c>
      <c r="L119" s="114" t="str">
        <f t="shared" ca="1" si="35"/>
        <v/>
      </c>
      <c r="M119" s="114" t="str">
        <f t="shared" ca="1" si="36"/>
        <v/>
      </c>
      <c r="N119" s="114" t="str">
        <f t="shared" ca="1" si="37"/>
        <v/>
      </c>
      <c r="O119" s="114" t="str">
        <f t="shared" ca="1" si="38"/>
        <v/>
      </c>
      <c r="P119" s="78"/>
      <c r="Q119" s="78"/>
      <c r="R119" s="111">
        <f ca="1">IF(D119="D",SUMIFS('Jurnal Umum'!$R:$R,'Jurnal Umum'!$N:$N,$B119,'Jurnal Umum'!$Z:$Z,'Laba Rugi'!$I$5)-SUMIFS('Jurnal Umum'!$S:$S,'Jurnal Umum'!$N:$N,$B119,'Jurnal Umum'!$Z:$Z,'Laba Rugi'!$I$5),0)</f>
        <v>0</v>
      </c>
      <c r="S119" s="111">
        <f ca="1">IF(D119="K",-SUMIFS('Jurnal Umum'!$R:$R,'Jurnal Umum'!$N:$N,$B119,'Jurnal Umum'!$Z:$Z,'Laba Rugi'!$I$5)+SUMIFS('Jurnal Umum'!$S:$S,'Jurnal Umum'!$N:$N,$B119,'Jurnal Umum'!$Z:$Z,'Laba Rugi'!$I$5),0)</f>
        <v>0</v>
      </c>
    </row>
    <row r="120" spans="1:19" ht="18.75" customHeight="1" x14ac:dyDescent="0.35">
      <c r="A120" s="78"/>
      <c r="B120" s="110" t="str">
        <f ca="1">IF(TODAY()&gt;EXP,"0",IF('Kode Akun'!B120="","",'Kode Akun'!B120))</f>
        <v/>
      </c>
      <c r="C120" s="114" t="str">
        <f t="shared" ca="1" si="30"/>
        <v/>
      </c>
      <c r="D120" s="115" t="str">
        <f t="shared" ca="1" si="31"/>
        <v/>
      </c>
      <c r="E120" s="111" t="str">
        <f ca="1">IF(B120="","",IF(D120="D",SUMIF('Kode Akun'!B:B,B120,'Kode Akun'!G:G)+SUMIF('Jurnal Umum'!$N$7:$N$3007,B120,'Jurnal Umum'!$R$7:$R$3007)-SUMIF('Jurnal Umum'!$N$7:$N$3007,B120,'Jurnal Umum'!$S$7:$S$3007),0))</f>
        <v/>
      </c>
      <c r="F120" s="111" t="str">
        <f ca="1">IF(B120="","",IF(D120="K",SUMIF('Kode Akun'!B:B,B120,'Kode Akun'!H:H)-SUMIF('Jurnal Umum'!$N$7:$N$3007,B120,'Jurnal Umum'!$R$7:$R$3007)+SUMIF('Jurnal Umum'!$N$7:$N$3007,B120,'Jurnal Umum'!$S$7:$S$3007),0))</f>
        <v/>
      </c>
      <c r="G120" s="114" t="str">
        <f ca="1">IF($B120="","",SUMIF(AJP!$E:$E,$B120,AJP!G:G)+SUMIF('Jurnal Peny. Aktiva'!$C:$C,$B120,'Jurnal Peny. Aktiva'!F:F)+SUMIF(HPP!$C:$C,$B120,HPP!DD:DD))</f>
        <v/>
      </c>
      <c r="H120" s="114" t="str">
        <f ca="1">IF($B120="","",SUMIF(AJP!$E:$E,$B120,AJP!H:H)+SUMIF('Jurnal Peny. Aktiva'!$C:$C,$B120,'Jurnal Peny. Aktiva'!G:G)+SUMIF(HPP!$C:$C,$B120,HPP!DE:DE))</f>
        <v/>
      </c>
      <c r="I120" s="114" t="str">
        <f t="shared" ca="1" si="32"/>
        <v/>
      </c>
      <c r="J120" s="114" t="str">
        <f t="shared" ca="1" si="33"/>
        <v/>
      </c>
      <c r="K120" s="113" t="str">
        <f t="shared" ca="1" si="34"/>
        <v/>
      </c>
      <c r="L120" s="114" t="str">
        <f t="shared" ca="1" si="35"/>
        <v/>
      </c>
      <c r="M120" s="114" t="str">
        <f t="shared" ca="1" si="36"/>
        <v/>
      </c>
      <c r="N120" s="114" t="str">
        <f t="shared" ca="1" si="37"/>
        <v/>
      </c>
      <c r="O120" s="114" t="str">
        <f t="shared" ca="1" si="38"/>
        <v/>
      </c>
      <c r="P120" s="78"/>
      <c r="Q120" s="78"/>
      <c r="R120" s="111">
        <f ca="1">IF(D120="D",SUMIFS('Jurnal Umum'!$R:$R,'Jurnal Umum'!$N:$N,$B120,'Jurnal Umum'!$Z:$Z,'Laba Rugi'!$I$5)-SUMIFS('Jurnal Umum'!$S:$S,'Jurnal Umum'!$N:$N,$B120,'Jurnal Umum'!$Z:$Z,'Laba Rugi'!$I$5),0)</f>
        <v>0</v>
      </c>
      <c r="S120" s="111">
        <f ca="1">IF(D120="K",-SUMIFS('Jurnal Umum'!$R:$R,'Jurnal Umum'!$N:$N,$B120,'Jurnal Umum'!$Z:$Z,'Laba Rugi'!$I$5)+SUMIFS('Jurnal Umum'!$S:$S,'Jurnal Umum'!$N:$N,$B120,'Jurnal Umum'!$Z:$Z,'Laba Rugi'!$I$5),0)</f>
        <v>0</v>
      </c>
    </row>
    <row r="121" spans="1:19" ht="18.75" customHeight="1" x14ac:dyDescent="0.35">
      <c r="A121" s="78"/>
      <c r="B121" s="110" t="str">
        <f ca="1">IF(TODAY()&gt;EXP,"0",IF('Kode Akun'!B121="","",'Kode Akun'!B121))</f>
        <v/>
      </c>
      <c r="C121" s="114" t="str">
        <f t="shared" ca="1" si="30"/>
        <v/>
      </c>
      <c r="D121" s="115" t="str">
        <f t="shared" ca="1" si="31"/>
        <v/>
      </c>
      <c r="E121" s="111" t="str">
        <f ca="1">IF(B121="","",IF(D121="D",SUMIF('Kode Akun'!B:B,B121,'Kode Akun'!G:G)+SUMIF('Jurnal Umum'!$N$7:$N$3007,B121,'Jurnal Umum'!$R$7:$R$3007)-SUMIF('Jurnal Umum'!$N$7:$N$3007,B121,'Jurnal Umum'!$S$7:$S$3007),0))</f>
        <v/>
      </c>
      <c r="F121" s="111" t="str">
        <f ca="1">IF(B121="","",IF(D121="K",SUMIF('Kode Akun'!B:B,B121,'Kode Akun'!H:H)-SUMIF('Jurnal Umum'!$N$7:$N$3007,B121,'Jurnal Umum'!$R$7:$R$3007)+SUMIF('Jurnal Umum'!$N$7:$N$3007,B121,'Jurnal Umum'!$S$7:$S$3007),0))</f>
        <v/>
      </c>
      <c r="G121" s="114" t="str">
        <f ca="1">IF($B121="","",SUMIF(AJP!$E:$E,$B121,AJP!G:G)+SUMIF('Jurnal Peny. Aktiva'!$C:$C,$B121,'Jurnal Peny. Aktiva'!F:F)+SUMIF(HPP!$C:$C,$B121,HPP!DD:DD))</f>
        <v/>
      </c>
      <c r="H121" s="114" t="str">
        <f ca="1">IF($B121="","",SUMIF(AJP!$E:$E,$B121,AJP!H:H)+SUMIF('Jurnal Peny. Aktiva'!$C:$C,$B121,'Jurnal Peny. Aktiva'!G:G)+SUMIF(HPP!$C:$C,$B121,HPP!DE:DE))</f>
        <v/>
      </c>
      <c r="I121" s="114" t="str">
        <f t="shared" ca="1" si="32"/>
        <v/>
      </c>
      <c r="J121" s="114" t="str">
        <f t="shared" ca="1" si="33"/>
        <v/>
      </c>
      <c r="K121" s="113" t="str">
        <f t="shared" ca="1" si="34"/>
        <v/>
      </c>
      <c r="L121" s="114" t="str">
        <f t="shared" ca="1" si="35"/>
        <v/>
      </c>
      <c r="M121" s="114" t="str">
        <f t="shared" ca="1" si="36"/>
        <v/>
      </c>
      <c r="N121" s="114" t="str">
        <f t="shared" ca="1" si="37"/>
        <v/>
      </c>
      <c r="O121" s="114" t="str">
        <f t="shared" ca="1" si="38"/>
        <v/>
      </c>
      <c r="P121" s="78"/>
      <c r="Q121" s="78"/>
      <c r="R121" s="111">
        <f ca="1">IF(D121="D",SUMIFS('Jurnal Umum'!$R:$R,'Jurnal Umum'!$N:$N,$B121,'Jurnal Umum'!$Z:$Z,'Laba Rugi'!$I$5)-SUMIFS('Jurnal Umum'!$S:$S,'Jurnal Umum'!$N:$N,$B121,'Jurnal Umum'!$Z:$Z,'Laba Rugi'!$I$5),0)</f>
        <v>0</v>
      </c>
      <c r="S121" s="111">
        <f ca="1">IF(D121="K",-SUMIFS('Jurnal Umum'!$R:$R,'Jurnal Umum'!$N:$N,$B121,'Jurnal Umum'!$Z:$Z,'Laba Rugi'!$I$5)+SUMIFS('Jurnal Umum'!$S:$S,'Jurnal Umum'!$N:$N,$B121,'Jurnal Umum'!$Z:$Z,'Laba Rugi'!$I$5),0)</f>
        <v>0</v>
      </c>
    </row>
    <row r="122" spans="1:19" ht="18.75" customHeight="1" x14ac:dyDescent="0.35">
      <c r="A122" s="78"/>
      <c r="B122" s="110" t="str">
        <f ca="1">IF(TODAY()&gt;EXP,"0",IF('Kode Akun'!B122="","",'Kode Akun'!B122))</f>
        <v/>
      </c>
      <c r="C122" s="114" t="str">
        <f t="shared" ca="1" si="30"/>
        <v/>
      </c>
      <c r="D122" s="115" t="str">
        <f t="shared" ca="1" si="31"/>
        <v/>
      </c>
      <c r="E122" s="111" t="str">
        <f ca="1">IF(B122="","",IF(D122="D",SUMIF('Kode Akun'!B:B,B122,'Kode Akun'!G:G)+SUMIF('Jurnal Umum'!$N$7:$N$3007,B122,'Jurnal Umum'!$R$7:$R$3007)-SUMIF('Jurnal Umum'!$N$7:$N$3007,B122,'Jurnal Umum'!$S$7:$S$3007),0))</f>
        <v/>
      </c>
      <c r="F122" s="111" t="str">
        <f ca="1">IF(B122="","",IF(D122="K",SUMIF('Kode Akun'!B:B,B122,'Kode Akun'!H:H)-SUMIF('Jurnal Umum'!$N$7:$N$3007,B122,'Jurnal Umum'!$R$7:$R$3007)+SUMIF('Jurnal Umum'!$N$7:$N$3007,B122,'Jurnal Umum'!$S$7:$S$3007),0))</f>
        <v/>
      </c>
      <c r="G122" s="114" t="str">
        <f ca="1">IF($B122="","",SUMIF(AJP!$E:$E,$B122,AJP!G:G)+SUMIF('Jurnal Peny. Aktiva'!$C:$C,$B122,'Jurnal Peny. Aktiva'!F:F)+SUMIF(HPP!$C:$C,$B122,HPP!DD:DD))</f>
        <v/>
      </c>
      <c r="H122" s="114" t="str">
        <f ca="1">IF($B122="","",SUMIF(AJP!$E:$E,$B122,AJP!H:H)+SUMIF('Jurnal Peny. Aktiva'!$C:$C,$B122,'Jurnal Peny. Aktiva'!G:G)+SUMIF(HPP!$C:$C,$B122,HPP!DE:DE))</f>
        <v/>
      </c>
      <c r="I122" s="114" t="str">
        <f t="shared" ca="1" si="32"/>
        <v/>
      </c>
      <c r="J122" s="114" t="str">
        <f t="shared" ca="1" si="33"/>
        <v/>
      </c>
      <c r="K122" s="113" t="str">
        <f t="shared" ca="1" si="34"/>
        <v/>
      </c>
      <c r="L122" s="114" t="str">
        <f t="shared" ca="1" si="35"/>
        <v/>
      </c>
      <c r="M122" s="114" t="str">
        <f t="shared" ca="1" si="36"/>
        <v/>
      </c>
      <c r="N122" s="114" t="str">
        <f t="shared" ca="1" si="37"/>
        <v/>
      </c>
      <c r="O122" s="114" t="str">
        <f t="shared" ca="1" si="38"/>
        <v/>
      </c>
      <c r="P122" s="78"/>
      <c r="Q122" s="78"/>
      <c r="R122" s="111">
        <f ca="1">IF(D122="D",SUMIFS('Jurnal Umum'!$R:$R,'Jurnal Umum'!$N:$N,$B122,'Jurnal Umum'!$Z:$Z,'Laba Rugi'!$I$5)-SUMIFS('Jurnal Umum'!$S:$S,'Jurnal Umum'!$N:$N,$B122,'Jurnal Umum'!$Z:$Z,'Laba Rugi'!$I$5),0)</f>
        <v>0</v>
      </c>
      <c r="S122" s="111">
        <f ca="1">IF(D122="K",-SUMIFS('Jurnal Umum'!$R:$R,'Jurnal Umum'!$N:$N,$B122,'Jurnal Umum'!$Z:$Z,'Laba Rugi'!$I$5)+SUMIFS('Jurnal Umum'!$S:$S,'Jurnal Umum'!$N:$N,$B122,'Jurnal Umum'!$Z:$Z,'Laba Rugi'!$I$5),0)</f>
        <v>0</v>
      </c>
    </row>
    <row r="123" spans="1:19" ht="18.75" customHeight="1" x14ac:dyDescent="0.35">
      <c r="A123" s="78"/>
      <c r="B123" s="110" t="str">
        <f ca="1">IF(TODAY()&gt;EXP,"0",IF('Kode Akun'!B123="","",'Kode Akun'!B123))</f>
        <v/>
      </c>
      <c r="C123" s="114" t="str">
        <f t="shared" ca="1" si="30"/>
        <v/>
      </c>
      <c r="D123" s="115" t="str">
        <f t="shared" ca="1" si="31"/>
        <v/>
      </c>
      <c r="E123" s="111" t="str">
        <f ca="1">IF(B123="","",IF(D123="D",SUMIF('Kode Akun'!B:B,B123,'Kode Akun'!G:G)+SUMIF('Jurnal Umum'!$N$7:$N$3007,B123,'Jurnal Umum'!$R$7:$R$3007)-SUMIF('Jurnal Umum'!$N$7:$N$3007,B123,'Jurnal Umum'!$S$7:$S$3007),0))</f>
        <v/>
      </c>
      <c r="F123" s="111" t="str">
        <f ca="1">IF(B123="","",IF(D123="K",SUMIF('Kode Akun'!B:B,B123,'Kode Akun'!H:H)-SUMIF('Jurnal Umum'!$N$7:$N$3007,B123,'Jurnal Umum'!$R$7:$R$3007)+SUMIF('Jurnal Umum'!$N$7:$N$3007,B123,'Jurnal Umum'!$S$7:$S$3007),0))</f>
        <v/>
      </c>
      <c r="G123" s="114" t="str">
        <f ca="1">IF($B123="","",SUMIF(AJP!$E:$E,$B123,AJP!G:G)+SUMIF('Jurnal Peny. Aktiva'!$C:$C,$B123,'Jurnal Peny. Aktiva'!F:F)+SUMIF(HPP!$C:$C,$B123,HPP!DD:DD))</f>
        <v/>
      </c>
      <c r="H123" s="114" t="str">
        <f ca="1">IF($B123="","",SUMIF(AJP!$E:$E,$B123,AJP!H:H)+SUMIF('Jurnal Peny. Aktiva'!$C:$C,$B123,'Jurnal Peny. Aktiva'!G:G)+SUMIF(HPP!$C:$C,$B123,HPP!DE:DE))</f>
        <v/>
      </c>
      <c r="I123" s="114" t="str">
        <f t="shared" ca="1" si="32"/>
        <v/>
      </c>
      <c r="J123" s="114" t="str">
        <f t="shared" ca="1" si="33"/>
        <v/>
      </c>
      <c r="K123" s="113" t="str">
        <f t="shared" ca="1" si="34"/>
        <v/>
      </c>
      <c r="L123" s="114" t="str">
        <f t="shared" ca="1" si="35"/>
        <v/>
      </c>
      <c r="M123" s="114" t="str">
        <f t="shared" ca="1" si="36"/>
        <v/>
      </c>
      <c r="N123" s="114" t="str">
        <f t="shared" ca="1" si="37"/>
        <v/>
      </c>
      <c r="O123" s="114" t="str">
        <f t="shared" ca="1" si="38"/>
        <v/>
      </c>
      <c r="P123" s="78"/>
      <c r="Q123" s="78"/>
      <c r="R123" s="111">
        <f ca="1">IF(D123="D",SUMIFS('Jurnal Umum'!$R:$R,'Jurnal Umum'!$N:$N,$B123,'Jurnal Umum'!$Z:$Z,'Laba Rugi'!$I$5)-SUMIFS('Jurnal Umum'!$S:$S,'Jurnal Umum'!$N:$N,$B123,'Jurnal Umum'!$Z:$Z,'Laba Rugi'!$I$5),0)</f>
        <v>0</v>
      </c>
      <c r="S123" s="111">
        <f ca="1">IF(D123="K",-SUMIFS('Jurnal Umum'!$R:$R,'Jurnal Umum'!$N:$N,$B123,'Jurnal Umum'!$Z:$Z,'Laba Rugi'!$I$5)+SUMIFS('Jurnal Umum'!$S:$S,'Jurnal Umum'!$N:$N,$B123,'Jurnal Umum'!$Z:$Z,'Laba Rugi'!$I$5),0)</f>
        <v>0</v>
      </c>
    </row>
    <row r="124" spans="1:19" ht="18.75" customHeight="1" x14ac:dyDescent="0.35">
      <c r="A124" s="78"/>
      <c r="B124" s="110" t="str">
        <f ca="1">IF(TODAY()&gt;EXP,"0",IF('Kode Akun'!B124="","",'Kode Akun'!B124))</f>
        <v/>
      </c>
      <c r="C124" s="114" t="str">
        <f t="shared" ca="1" si="30"/>
        <v/>
      </c>
      <c r="D124" s="115" t="str">
        <f t="shared" ca="1" si="31"/>
        <v/>
      </c>
      <c r="E124" s="111" t="str">
        <f ca="1">IF(B124="","",IF(D124="D",SUMIF('Kode Akun'!B:B,B124,'Kode Akun'!G:G)+SUMIF('Jurnal Umum'!$N$7:$N$3007,B124,'Jurnal Umum'!$R$7:$R$3007)-SUMIF('Jurnal Umum'!$N$7:$N$3007,B124,'Jurnal Umum'!$S$7:$S$3007),0))</f>
        <v/>
      </c>
      <c r="F124" s="111" t="str">
        <f ca="1">IF(B124="","",IF(D124="K",SUMIF('Kode Akun'!B:B,B124,'Kode Akun'!H:H)-SUMIF('Jurnal Umum'!$N$7:$N$3007,B124,'Jurnal Umum'!$R$7:$R$3007)+SUMIF('Jurnal Umum'!$N$7:$N$3007,B124,'Jurnal Umum'!$S$7:$S$3007),0))</f>
        <v/>
      </c>
      <c r="G124" s="114" t="str">
        <f ca="1">IF($B124="","",SUMIF(AJP!$E:$E,$B124,AJP!G:G)+SUMIF('Jurnal Peny. Aktiva'!$C:$C,$B124,'Jurnal Peny. Aktiva'!F:F)+SUMIF(HPP!$C:$C,$B124,HPP!DD:DD))</f>
        <v/>
      </c>
      <c r="H124" s="114" t="str">
        <f ca="1">IF($B124="","",SUMIF(AJP!$E:$E,$B124,AJP!H:H)+SUMIF('Jurnal Peny. Aktiva'!$C:$C,$B124,'Jurnal Peny. Aktiva'!G:G)+SUMIF(HPP!$C:$C,$B124,HPP!DE:DE))</f>
        <v/>
      </c>
      <c r="I124" s="114" t="str">
        <f t="shared" ca="1" si="32"/>
        <v/>
      </c>
      <c r="J124" s="114" t="str">
        <f t="shared" ca="1" si="33"/>
        <v/>
      </c>
      <c r="K124" s="113" t="str">
        <f t="shared" ca="1" si="34"/>
        <v/>
      </c>
      <c r="L124" s="114" t="str">
        <f t="shared" ca="1" si="35"/>
        <v/>
      </c>
      <c r="M124" s="114" t="str">
        <f t="shared" ca="1" si="36"/>
        <v/>
      </c>
      <c r="N124" s="114" t="str">
        <f t="shared" ca="1" si="37"/>
        <v/>
      </c>
      <c r="O124" s="114" t="str">
        <f t="shared" ca="1" si="38"/>
        <v/>
      </c>
      <c r="P124" s="78"/>
      <c r="Q124" s="78"/>
      <c r="R124" s="111">
        <f ca="1">IF(D124="D",SUMIFS('Jurnal Umum'!$R:$R,'Jurnal Umum'!$N:$N,$B124,'Jurnal Umum'!$Z:$Z,'Laba Rugi'!$I$5)-SUMIFS('Jurnal Umum'!$S:$S,'Jurnal Umum'!$N:$N,$B124,'Jurnal Umum'!$Z:$Z,'Laba Rugi'!$I$5),0)</f>
        <v>0</v>
      </c>
      <c r="S124" s="111">
        <f ca="1">IF(D124="K",-SUMIFS('Jurnal Umum'!$R:$R,'Jurnal Umum'!$N:$N,$B124,'Jurnal Umum'!$Z:$Z,'Laba Rugi'!$I$5)+SUMIFS('Jurnal Umum'!$S:$S,'Jurnal Umum'!$N:$N,$B124,'Jurnal Umum'!$Z:$Z,'Laba Rugi'!$I$5),0)</f>
        <v>0</v>
      </c>
    </row>
    <row r="125" spans="1:19" ht="18.75" customHeight="1" x14ac:dyDescent="0.35">
      <c r="A125" s="78"/>
      <c r="B125" s="110" t="str">
        <f ca="1">IF(TODAY()&gt;EXP,"0",IF('Kode Akun'!B125="","",'Kode Akun'!B125))</f>
        <v/>
      </c>
      <c r="C125" s="114" t="str">
        <f t="shared" ca="1" si="30"/>
        <v/>
      </c>
      <c r="D125" s="115" t="str">
        <f t="shared" ca="1" si="31"/>
        <v/>
      </c>
      <c r="E125" s="111" t="str">
        <f ca="1">IF(B125="","",IF(D125="D",SUMIF('Kode Akun'!B:B,B125,'Kode Akun'!G:G)+SUMIF('Jurnal Umum'!$N$7:$N$3007,B125,'Jurnal Umum'!$R$7:$R$3007)-SUMIF('Jurnal Umum'!$N$7:$N$3007,B125,'Jurnal Umum'!$S$7:$S$3007),0))</f>
        <v/>
      </c>
      <c r="F125" s="111" t="str">
        <f ca="1">IF(B125="","",IF(D125="K",SUMIF('Kode Akun'!B:B,B125,'Kode Akun'!H:H)-SUMIF('Jurnal Umum'!$N$7:$N$3007,B125,'Jurnal Umum'!$R$7:$R$3007)+SUMIF('Jurnal Umum'!$N$7:$N$3007,B125,'Jurnal Umum'!$S$7:$S$3007),0))</f>
        <v/>
      </c>
      <c r="G125" s="114" t="str">
        <f ca="1">IF($B125="","",SUMIF(AJP!$E:$E,$B125,AJP!G:G)+SUMIF('Jurnal Peny. Aktiva'!$C:$C,$B125,'Jurnal Peny. Aktiva'!F:F)+SUMIF(HPP!$C:$C,$B125,HPP!DD:DD))</f>
        <v/>
      </c>
      <c r="H125" s="114" t="str">
        <f ca="1">IF($B125="","",SUMIF(AJP!$E:$E,$B125,AJP!H:H)+SUMIF('Jurnal Peny. Aktiva'!$C:$C,$B125,'Jurnal Peny. Aktiva'!G:G)+SUMIF(HPP!$C:$C,$B125,HPP!DE:DE))</f>
        <v/>
      </c>
      <c r="I125" s="114" t="str">
        <f t="shared" ca="1" si="32"/>
        <v/>
      </c>
      <c r="J125" s="114" t="str">
        <f t="shared" ca="1" si="33"/>
        <v/>
      </c>
      <c r="K125" s="113" t="str">
        <f t="shared" ca="1" si="34"/>
        <v/>
      </c>
      <c r="L125" s="114" t="str">
        <f t="shared" ca="1" si="35"/>
        <v/>
      </c>
      <c r="M125" s="114" t="str">
        <f t="shared" ca="1" si="36"/>
        <v/>
      </c>
      <c r="N125" s="114" t="str">
        <f t="shared" ca="1" si="37"/>
        <v/>
      </c>
      <c r="O125" s="114" t="str">
        <f t="shared" ca="1" si="38"/>
        <v/>
      </c>
      <c r="P125" s="78"/>
      <c r="Q125" s="78"/>
      <c r="R125" s="111">
        <f ca="1">IF(D125="D",SUMIFS('Jurnal Umum'!$R:$R,'Jurnal Umum'!$N:$N,$B125,'Jurnal Umum'!$Z:$Z,'Laba Rugi'!$I$5)-SUMIFS('Jurnal Umum'!$S:$S,'Jurnal Umum'!$N:$N,$B125,'Jurnal Umum'!$Z:$Z,'Laba Rugi'!$I$5),0)</f>
        <v>0</v>
      </c>
      <c r="S125" s="111">
        <f ca="1">IF(D125="K",-SUMIFS('Jurnal Umum'!$R:$R,'Jurnal Umum'!$N:$N,$B125,'Jurnal Umum'!$Z:$Z,'Laba Rugi'!$I$5)+SUMIFS('Jurnal Umum'!$S:$S,'Jurnal Umum'!$N:$N,$B125,'Jurnal Umum'!$Z:$Z,'Laba Rugi'!$I$5),0)</f>
        <v>0</v>
      </c>
    </row>
    <row r="126" spans="1:19" ht="18.75" customHeight="1" x14ac:dyDescent="0.35">
      <c r="A126" s="78"/>
      <c r="B126" s="110" t="str">
        <f ca="1">IF(TODAY()&gt;EXP,"0",IF('Kode Akun'!B126="","",'Kode Akun'!B126))</f>
        <v/>
      </c>
      <c r="C126" s="114" t="str">
        <f t="shared" ca="1" si="30"/>
        <v/>
      </c>
      <c r="D126" s="115" t="str">
        <f t="shared" ca="1" si="31"/>
        <v/>
      </c>
      <c r="E126" s="111" t="str">
        <f ca="1">IF(B126="","",IF(D126="D",SUMIF('Kode Akun'!B:B,B126,'Kode Akun'!G:G)+SUMIF('Jurnal Umum'!$N$7:$N$3007,B126,'Jurnal Umum'!$R$7:$R$3007)-SUMIF('Jurnal Umum'!$N$7:$N$3007,B126,'Jurnal Umum'!$S$7:$S$3007),0))</f>
        <v/>
      </c>
      <c r="F126" s="111" t="str">
        <f ca="1">IF(B126="","",IF(D126="K",SUMIF('Kode Akun'!B:B,B126,'Kode Akun'!H:H)-SUMIF('Jurnal Umum'!$N$7:$N$3007,B126,'Jurnal Umum'!$R$7:$R$3007)+SUMIF('Jurnal Umum'!$N$7:$N$3007,B126,'Jurnal Umum'!$S$7:$S$3007),0))</f>
        <v/>
      </c>
      <c r="G126" s="114" t="str">
        <f ca="1">IF($B126="","",SUMIF(AJP!$E:$E,$B126,AJP!G:G)+SUMIF('Jurnal Peny. Aktiva'!$C:$C,$B126,'Jurnal Peny. Aktiva'!F:F)+SUMIF(HPP!$C:$C,$B126,HPP!DD:DD))</f>
        <v/>
      </c>
      <c r="H126" s="114" t="str">
        <f ca="1">IF($B126="","",SUMIF(AJP!$E:$E,$B126,AJP!H:H)+SUMIF('Jurnal Peny. Aktiva'!$C:$C,$B126,'Jurnal Peny. Aktiva'!G:G)+SUMIF(HPP!$C:$C,$B126,HPP!DE:DE))</f>
        <v/>
      </c>
      <c r="I126" s="114" t="str">
        <f t="shared" ca="1" si="32"/>
        <v/>
      </c>
      <c r="J126" s="114" t="str">
        <f t="shared" ca="1" si="33"/>
        <v/>
      </c>
      <c r="K126" s="113" t="str">
        <f t="shared" ca="1" si="34"/>
        <v/>
      </c>
      <c r="L126" s="114" t="str">
        <f t="shared" ca="1" si="35"/>
        <v/>
      </c>
      <c r="M126" s="114" t="str">
        <f t="shared" ca="1" si="36"/>
        <v/>
      </c>
      <c r="N126" s="114" t="str">
        <f t="shared" ca="1" si="37"/>
        <v/>
      </c>
      <c r="O126" s="114" t="str">
        <f t="shared" ca="1" si="38"/>
        <v/>
      </c>
      <c r="P126" s="78"/>
      <c r="Q126" s="78"/>
      <c r="R126" s="111">
        <f ca="1">IF(D126="D",SUMIFS('Jurnal Umum'!$R:$R,'Jurnal Umum'!$N:$N,$B126,'Jurnal Umum'!$Z:$Z,'Laba Rugi'!$I$5)-SUMIFS('Jurnal Umum'!$S:$S,'Jurnal Umum'!$N:$N,$B126,'Jurnal Umum'!$Z:$Z,'Laba Rugi'!$I$5),0)</f>
        <v>0</v>
      </c>
      <c r="S126" s="111">
        <f ca="1">IF(D126="K",-SUMIFS('Jurnal Umum'!$R:$R,'Jurnal Umum'!$N:$N,$B126,'Jurnal Umum'!$Z:$Z,'Laba Rugi'!$I$5)+SUMIFS('Jurnal Umum'!$S:$S,'Jurnal Umum'!$N:$N,$B126,'Jurnal Umum'!$Z:$Z,'Laba Rugi'!$I$5),0)</f>
        <v>0</v>
      </c>
    </row>
    <row r="127" spans="1:19" ht="18.75" customHeight="1" x14ac:dyDescent="0.35">
      <c r="A127" s="78"/>
      <c r="B127" s="110" t="str">
        <f ca="1">IF(TODAY()&gt;EXP,"0",IF('Kode Akun'!B127="","",'Kode Akun'!B127))</f>
        <v/>
      </c>
      <c r="C127" s="114" t="str">
        <f t="shared" ca="1" si="30"/>
        <v/>
      </c>
      <c r="D127" s="115" t="str">
        <f t="shared" ca="1" si="31"/>
        <v/>
      </c>
      <c r="E127" s="111" t="str">
        <f ca="1">IF(B127="","",IF(D127="D",SUMIF('Kode Akun'!B:B,B127,'Kode Akun'!G:G)+SUMIF('Jurnal Umum'!$N$7:$N$3007,B127,'Jurnal Umum'!$R$7:$R$3007)-SUMIF('Jurnal Umum'!$N$7:$N$3007,B127,'Jurnal Umum'!$S$7:$S$3007),0))</f>
        <v/>
      </c>
      <c r="F127" s="111" t="str">
        <f ca="1">IF(B127="","",IF(D127="K",SUMIF('Kode Akun'!B:B,B127,'Kode Akun'!H:H)-SUMIF('Jurnal Umum'!$N$7:$N$3007,B127,'Jurnal Umum'!$R$7:$R$3007)+SUMIF('Jurnal Umum'!$N$7:$N$3007,B127,'Jurnal Umum'!$S$7:$S$3007),0))</f>
        <v/>
      </c>
      <c r="G127" s="114" t="str">
        <f ca="1">IF($B127="","",SUMIF(AJP!$E:$E,$B127,AJP!G:G)+SUMIF('Jurnal Peny. Aktiva'!$C:$C,$B127,'Jurnal Peny. Aktiva'!F:F)+SUMIF(HPP!$C:$C,$B127,HPP!DD:DD))</f>
        <v/>
      </c>
      <c r="H127" s="114" t="str">
        <f ca="1">IF($B127="","",SUMIF(AJP!$E:$E,$B127,AJP!H:H)+SUMIF('Jurnal Peny. Aktiva'!$C:$C,$B127,'Jurnal Peny. Aktiva'!G:G)+SUMIF(HPP!$C:$C,$B127,HPP!DE:DE))</f>
        <v/>
      </c>
      <c r="I127" s="114" t="str">
        <f t="shared" ca="1" si="32"/>
        <v/>
      </c>
      <c r="J127" s="114" t="str">
        <f t="shared" ca="1" si="33"/>
        <v/>
      </c>
      <c r="K127" s="113" t="str">
        <f t="shared" ca="1" si="34"/>
        <v/>
      </c>
      <c r="L127" s="114" t="str">
        <f t="shared" ca="1" si="35"/>
        <v/>
      </c>
      <c r="M127" s="114" t="str">
        <f t="shared" ca="1" si="36"/>
        <v/>
      </c>
      <c r="N127" s="114" t="str">
        <f t="shared" ca="1" si="37"/>
        <v/>
      </c>
      <c r="O127" s="114" t="str">
        <f t="shared" ca="1" si="38"/>
        <v/>
      </c>
      <c r="P127" s="78"/>
      <c r="Q127" s="78"/>
      <c r="R127" s="111">
        <f ca="1">IF(D127="D",SUMIFS('Jurnal Umum'!$R:$R,'Jurnal Umum'!$N:$N,$B127,'Jurnal Umum'!$Z:$Z,'Laba Rugi'!$I$5)-SUMIFS('Jurnal Umum'!$S:$S,'Jurnal Umum'!$N:$N,$B127,'Jurnal Umum'!$Z:$Z,'Laba Rugi'!$I$5),0)</f>
        <v>0</v>
      </c>
      <c r="S127" s="111">
        <f ca="1">IF(D127="K",-SUMIFS('Jurnal Umum'!$R:$R,'Jurnal Umum'!$N:$N,$B127,'Jurnal Umum'!$Z:$Z,'Laba Rugi'!$I$5)+SUMIFS('Jurnal Umum'!$S:$S,'Jurnal Umum'!$N:$N,$B127,'Jurnal Umum'!$Z:$Z,'Laba Rugi'!$I$5),0)</f>
        <v>0</v>
      </c>
    </row>
    <row r="128" spans="1:19" ht="18.75" customHeight="1" x14ac:dyDescent="0.35">
      <c r="A128" s="78"/>
      <c r="B128" s="110" t="str">
        <f ca="1">IF(TODAY()&gt;EXP,"0",IF('Kode Akun'!B128="","",'Kode Akun'!B128))</f>
        <v/>
      </c>
      <c r="C128" s="114" t="str">
        <f t="shared" ca="1" si="30"/>
        <v/>
      </c>
      <c r="D128" s="115" t="str">
        <f t="shared" ca="1" si="31"/>
        <v/>
      </c>
      <c r="E128" s="111" t="str">
        <f ca="1">IF(B128="","",IF(D128="D",SUMIF('Kode Akun'!B:B,B128,'Kode Akun'!G:G)+SUMIF('Jurnal Umum'!$N$7:$N$3007,B128,'Jurnal Umum'!$R$7:$R$3007)-SUMIF('Jurnal Umum'!$N$7:$N$3007,B128,'Jurnal Umum'!$S$7:$S$3007),0))</f>
        <v/>
      </c>
      <c r="F128" s="111" t="str">
        <f ca="1">IF(B128="","",IF(D128="K",SUMIF('Kode Akun'!B:B,B128,'Kode Akun'!H:H)-SUMIF('Jurnal Umum'!$N$7:$N$3007,B128,'Jurnal Umum'!$R$7:$R$3007)+SUMIF('Jurnal Umum'!$N$7:$N$3007,B128,'Jurnal Umum'!$S$7:$S$3007),0))</f>
        <v/>
      </c>
      <c r="G128" s="114" t="str">
        <f ca="1">IF($B128="","",SUMIF(AJP!$E:$E,$B128,AJP!G:G)+SUMIF('Jurnal Peny. Aktiva'!$C:$C,$B128,'Jurnal Peny. Aktiva'!F:F)+SUMIF(HPP!$C:$C,$B128,HPP!DD:DD))</f>
        <v/>
      </c>
      <c r="H128" s="114" t="str">
        <f ca="1">IF($B128="","",SUMIF(AJP!$E:$E,$B128,AJP!H:H)+SUMIF('Jurnal Peny. Aktiva'!$C:$C,$B128,'Jurnal Peny. Aktiva'!G:G)+SUMIF(HPP!$C:$C,$B128,HPP!DE:DE))</f>
        <v/>
      </c>
      <c r="I128" s="114" t="str">
        <f t="shared" ca="1" si="32"/>
        <v/>
      </c>
      <c r="J128" s="114" t="str">
        <f t="shared" ca="1" si="33"/>
        <v/>
      </c>
      <c r="K128" s="113" t="str">
        <f t="shared" ca="1" si="34"/>
        <v/>
      </c>
      <c r="L128" s="114" t="str">
        <f t="shared" ca="1" si="35"/>
        <v/>
      </c>
      <c r="M128" s="114" t="str">
        <f t="shared" ca="1" si="36"/>
        <v/>
      </c>
      <c r="N128" s="114" t="str">
        <f t="shared" ca="1" si="37"/>
        <v/>
      </c>
      <c r="O128" s="114" t="str">
        <f t="shared" ca="1" si="38"/>
        <v/>
      </c>
      <c r="P128" s="78"/>
      <c r="Q128" s="78"/>
      <c r="R128" s="111">
        <f ca="1">IF(D128="D",SUMIFS('Jurnal Umum'!$R:$R,'Jurnal Umum'!$N:$N,$B128,'Jurnal Umum'!$Z:$Z,'Laba Rugi'!$I$5)-SUMIFS('Jurnal Umum'!$S:$S,'Jurnal Umum'!$N:$N,$B128,'Jurnal Umum'!$Z:$Z,'Laba Rugi'!$I$5),0)</f>
        <v>0</v>
      </c>
      <c r="S128" s="111">
        <f ca="1">IF(D128="K",-SUMIFS('Jurnal Umum'!$R:$R,'Jurnal Umum'!$N:$N,$B128,'Jurnal Umum'!$Z:$Z,'Laba Rugi'!$I$5)+SUMIFS('Jurnal Umum'!$S:$S,'Jurnal Umum'!$N:$N,$B128,'Jurnal Umum'!$Z:$Z,'Laba Rugi'!$I$5),0)</f>
        <v>0</v>
      </c>
    </row>
    <row r="129" spans="1:19" ht="18.75" customHeight="1" x14ac:dyDescent="0.35">
      <c r="A129" s="78"/>
      <c r="B129" s="110" t="str">
        <f ca="1">IF(TODAY()&gt;EXP,"0",IF('Kode Akun'!B129="","",'Kode Akun'!B129))</f>
        <v/>
      </c>
      <c r="C129" s="114" t="str">
        <f t="shared" ca="1" si="30"/>
        <v/>
      </c>
      <c r="D129" s="115" t="str">
        <f t="shared" ca="1" si="31"/>
        <v/>
      </c>
      <c r="E129" s="111" t="str">
        <f ca="1">IF(B129="","",IF(D129="D",SUMIF('Kode Akun'!B:B,B129,'Kode Akun'!G:G)+SUMIF('Jurnal Umum'!$N$7:$N$3007,B129,'Jurnal Umum'!$R$7:$R$3007)-SUMIF('Jurnal Umum'!$N$7:$N$3007,B129,'Jurnal Umum'!$S$7:$S$3007),0))</f>
        <v/>
      </c>
      <c r="F129" s="111" t="str">
        <f ca="1">IF(B129="","",IF(D129="K",SUMIF('Kode Akun'!B:B,B129,'Kode Akun'!H:H)-SUMIF('Jurnal Umum'!$N$7:$N$3007,B129,'Jurnal Umum'!$R$7:$R$3007)+SUMIF('Jurnal Umum'!$N$7:$N$3007,B129,'Jurnal Umum'!$S$7:$S$3007),0))</f>
        <v/>
      </c>
      <c r="G129" s="114" t="str">
        <f ca="1">IF($B129="","",SUMIF(AJP!$E:$E,$B129,AJP!G:G)+SUMIF('Jurnal Peny. Aktiva'!$C:$C,$B129,'Jurnal Peny. Aktiva'!F:F)+SUMIF(HPP!$C:$C,$B129,HPP!DD:DD))</f>
        <v/>
      </c>
      <c r="H129" s="114" t="str">
        <f ca="1">IF($B129="","",SUMIF(AJP!$E:$E,$B129,AJP!H:H)+SUMIF('Jurnal Peny. Aktiva'!$C:$C,$B129,'Jurnal Peny. Aktiva'!G:G)+SUMIF(HPP!$C:$C,$B129,HPP!DE:DE))</f>
        <v/>
      </c>
      <c r="I129" s="114" t="str">
        <f t="shared" ca="1" si="32"/>
        <v/>
      </c>
      <c r="J129" s="114" t="str">
        <f t="shared" ca="1" si="33"/>
        <v/>
      </c>
      <c r="K129" s="113" t="str">
        <f t="shared" ca="1" si="34"/>
        <v/>
      </c>
      <c r="L129" s="114" t="str">
        <f t="shared" ca="1" si="35"/>
        <v/>
      </c>
      <c r="M129" s="114" t="str">
        <f t="shared" ca="1" si="36"/>
        <v/>
      </c>
      <c r="N129" s="114" t="str">
        <f t="shared" ca="1" si="37"/>
        <v/>
      </c>
      <c r="O129" s="114" t="str">
        <f t="shared" ca="1" si="38"/>
        <v/>
      </c>
      <c r="P129" s="78"/>
      <c r="Q129" s="78"/>
      <c r="R129" s="111">
        <f ca="1">IF(D129="D",SUMIFS('Jurnal Umum'!$R:$R,'Jurnal Umum'!$N:$N,$B129,'Jurnal Umum'!$Z:$Z,'Laba Rugi'!$I$5)-SUMIFS('Jurnal Umum'!$S:$S,'Jurnal Umum'!$N:$N,$B129,'Jurnal Umum'!$Z:$Z,'Laba Rugi'!$I$5),0)</f>
        <v>0</v>
      </c>
      <c r="S129" s="111">
        <f ca="1">IF(D129="K",-SUMIFS('Jurnal Umum'!$R:$R,'Jurnal Umum'!$N:$N,$B129,'Jurnal Umum'!$Z:$Z,'Laba Rugi'!$I$5)+SUMIFS('Jurnal Umum'!$S:$S,'Jurnal Umum'!$N:$N,$B129,'Jurnal Umum'!$Z:$Z,'Laba Rugi'!$I$5),0)</f>
        <v>0</v>
      </c>
    </row>
    <row r="130" spans="1:19" ht="18.75" customHeight="1" x14ac:dyDescent="0.35">
      <c r="A130" s="78"/>
      <c r="B130" s="110" t="str">
        <f ca="1">IF(TODAY()&gt;EXP,"0",IF('Kode Akun'!B130="","",'Kode Akun'!B130))</f>
        <v/>
      </c>
      <c r="C130" s="114" t="str">
        <f t="shared" ca="1" si="30"/>
        <v/>
      </c>
      <c r="D130" s="115" t="str">
        <f t="shared" ca="1" si="31"/>
        <v/>
      </c>
      <c r="E130" s="111" t="str">
        <f ca="1">IF(B130="","",IF(D130="D",SUMIF('Kode Akun'!B:B,B130,'Kode Akun'!G:G)+SUMIF('Jurnal Umum'!$N$7:$N$3007,B130,'Jurnal Umum'!$R$7:$R$3007)-SUMIF('Jurnal Umum'!$N$7:$N$3007,B130,'Jurnal Umum'!$S$7:$S$3007),0))</f>
        <v/>
      </c>
      <c r="F130" s="111" t="str">
        <f ca="1">IF(B130="","",IF(D130="K",SUMIF('Kode Akun'!B:B,B130,'Kode Akun'!H:H)-SUMIF('Jurnal Umum'!$N$7:$N$3007,B130,'Jurnal Umum'!$R$7:$R$3007)+SUMIF('Jurnal Umum'!$N$7:$N$3007,B130,'Jurnal Umum'!$S$7:$S$3007),0))</f>
        <v/>
      </c>
      <c r="G130" s="114" t="str">
        <f ca="1">IF($B130="","",SUMIF(AJP!$E:$E,$B130,AJP!G:G)+SUMIF('Jurnal Peny. Aktiva'!$C:$C,$B130,'Jurnal Peny. Aktiva'!F:F)+SUMIF(HPP!$C:$C,$B130,HPP!DD:DD))</f>
        <v/>
      </c>
      <c r="H130" s="114" t="str">
        <f ca="1">IF($B130="","",SUMIF(AJP!$E:$E,$B130,AJP!H:H)+SUMIF('Jurnal Peny. Aktiva'!$C:$C,$B130,'Jurnal Peny. Aktiva'!G:G)+SUMIF(HPP!$C:$C,$B130,HPP!DE:DE))</f>
        <v/>
      </c>
      <c r="I130" s="114" t="str">
        <f t="shared" ca="1" si="32"/>
        <v/>
      </c>
      <c r="J130" s="114" t="str">
        <f t="shared" ca="1" si="33"/>
        <v/>
      </c>
      <c r="K130" s="113" t="str">
        <f t="shared" ca="1" si="34"/>
        <v/>
      </c>
      <c r="L130" s="114" t="str">
        <f t="shared" ca="1" si="35"/>
        <v/>
      </c>
      <c r="M130" s="114" t="str">
        <f t="shared" ca="1" si="36"/>
        <v/>
      </c>
      <c r="N130" s="114" t="str">
        <f t="shared" ca="1" si="37"/>
        <v/>
      </c>
      <c r="O130" s="114" t="str">
        <f t="shared" ca="1" si="38"/>
        <v/>
      </c>
      <c r="P130" s="78"/>
      <c r="Q130" s="78"/>
      <c r="R130" s="111">
        <f ca="1">IF(D130="D",SUMIFS('Jurnal Umum'!$R:$R,'Jurnal Umum'!$N:$N,$B130,'Jurnal Umum'!$Z:$Z,'Laba Rugi'!$I$5)-SUMIFS('Jurnal Umum'!$S:$S,'Jurnal Umum'!$N:$N,$B130,'Jurnal Umum'!$Z:$Z,'Laba Rugi'!$I$5),0)</f>
        <v>0</v>
      </c>
      <c r="S130" s="111">
        <f ca="1">IF(D130="K",-SUMIFS('Jurnal Umum'!$R:$R,'Jurnal Umum'!$N:$N,$B130,'Jurnal Umum'!$Z:$Z,'Laba Rugi'!$I$5)+SUMIFS('Jurnal Umum'!$S:$S,'Jurnal Umum'!$N:$N,$B130,'Jurnal Umum'!$Z:$Z,'Laba Rugi'!$I$5),0)</f>
        <v>0</v>
      </c>
    </row>
    <row r="131" spans="1:19" ht="18.75" customHeight="1" x14ac:dyDescent="0.35">
      <c r="A131" s="78"/>
      <c r="B131" s="110" t="str">
        <f ca="1">IF(TODAY()&gt;EXP,"0",IF('Kode Akun'!B131="","",'Kode Akun'!B131))</f>
        <v/>
      </c>
      <c r="C131" s="114" t="str">
        <f t="shared" ca="1" si="30"/>
        <v/>
      </c>
      <c r="D131" s="115" t="str">
        <f t="shared" ca="1" si="31"/>
        <v/>
      </c>
      <c r="E131" s="111" t="str">
        <f ca="1">IF(B131="","",IF(D131="D",SUMIF('Kode Akun'!B:B,B131,'Kode Akun'!G:G)+SUMIF('Jurnal Umum'!$N$7:$N$3007,B131,'Jurnal Umum'!$R$7:$R$3007)-SUMIF('Jurnal Umum'!$N$7:$N$3007,B131,'Jurnal Umum'!$S$7:$S$3007),0))</f>
        <v/>
      </c>
      <c r="F131" s="111" t="str">
        <f ca="1">IF(B131="","",IF(D131="K",SUMIF('Kode Akun'!B:B,B131,'Kode Akun'!H:H)-SUMIF('Jurnal Umum'!$N$7:$N$3007,B131,'Jurnal Umum'!$R$7:$R$3007)+SUMIF('Jurnal Umum'!$N$7:$N$3007,B131,'Jurnal Umum'!$S$7:$S$3007),0))</f>
        <v/>
      </c>
      <c r="G131" s="114" t="str">
        <f ca="1">IF($B131="","",SUMIF(AJP!$E:$E,$B131,AJP!G:G)+SUMIF('Jurnal Peny. Aktiva'!$C:$C,$B131,'Jurnal Peny. Aktiva'!F:F)+SUMIF(HPP!$C:$C,$B131,HPP!DD:DD))</f>
        <v/>
      </c>
      <c r="H131" s="114" t="str">
        <f ca="1">IF($B131="","",SUMIF(AJP!$E:$E,$B131,AJP!H:H)+SUMIF('Jurnal Peny. Aktiva'!$C:$C,$B131,'Jurnal Peny. Aktiva'!G:G)+SUMIF(HPP!$C:$C,$B131,HPP!DE:DE))</f>
        <v/>
      </c>
      <c r="I131" s="114" t="str">
        <f t="shared" ca="1" si="32"/>
        <v/>
      </c>
      <c r="J131" s="114" t="str">
        <f t="shared" ca="1" si="33"/>
        <v/>
      </c>
      <c r="K131" s="113" t="str">
        <f t="shared" ca="1" si="34"/>
        <v/>
      </c>
      <c r="L131" s="114" t="str">
        <f t="shared" ca="1" si="35"/>
        <v/>
      </c>
      <c r="M131" s="114" t="str">
        <f t="shared" ca="1" si="36"/>
        <v/>
      </c>
      <c r="N131" s="114" t="str">
        <f t="shared" ca="1" si="37"/>
        <v/>
      </c>
      <c r="O131" s="114" t="str">
        <f t="shared" ca="1" si="38"/>
        <v/>
      </c>
      <c r="P131" s="78"/>
      <c r="Q131" s="78"/>
      <c r="R131" s="111">
        <f ca="1">IF(D131="D",SUMIFS('Jurnal Umum'!$R:$R,'Jurnal Umum'!$N:$N,$B131,'Jurnal Umum'!$Z:$Z,'Laba Rugi'!$I$5)-SUMIFS('Jurnal Umum'!$S:$S,'Jurnal Umum'!$N:$N,$B131,'Jurnal Umum'!$Z:$Z,'Laba Rugi'!$I$5),0)</f>
        <v>0</v>
      </c>
      <c r="S131" s="111">
        <f ca="1">IF(D131="K",-SUMIFS('Jurnal Umum'!$R:$R,'Jurnal Umum'!$N:$N,$B131,'Jurnal Umum'!$Z:$Z,'Laba Rugi'!$I$5)+SUMIFS('Jurnal Umum'!$S:$S,'Jurnal Umum'!$N:$N,$B131,'Jurnal Umum'!$Z:$Z,'Laba Rugi'!$I$5),0)</f>
        <v>0</v>
      </c>
    </row>
    <row r="132" spans="1:19" ht="18.75" customHeight="1" x14ac:dyDescent="0.35">
      <c r="A132" s="78"/>
      <c r="B132" s="110" t="str">
        <f ca="1">IF(TODAY()&gt;EXP,"0",IF('Kode Akun'!B132="","",'Kode Akun'!B132))</f>
        <v/>
      </c>
      <c r="C132" s="114" t="str">
        <f t="shared" ca="1" si="30"/>
        <v/>
      </c>
      <c r="D132" s="115" t="str">
        <f t="shared" ca="1" si="31"/>
        <v/>
      </c>
      <c r="E132" s="111" t="str">
        <f ca="1">IF(B132="","",IF(D132="D",SUMIF('Kode Akun'!B:B,B132,'Kode Akun'!G:G)+SUMIF('Jurnal Umum'!$N$7:$N$3007,B132,'Jurnal Umum'!$R$7:$R$3007)-SUMIF('Jurnal Umum'!$N$7:$N$3007,B132,'Jurnal Umum'!$S$7:$S$3007),0))</f>
        <v/>
      </c>
      <c r="F132" s="111" t="str">
        <f ca="1">IF(B132="","",IF(D132="K",SUMIF('Kode Akun'!B:B,B132,'Kode Akun'!H:H)-SUMIF('Jurnal Umum'!$N$7:$N$3007,B132,'Jurnal Umum'!$R$7:$R$3007)+SUMIF('Jurnal Umum'!$N$7:$N$3007,B132,'Jurnal Umum'!$S$7:$S$3007),0))</f>
        <v/>
      </c>
      <c r="G132" s="114" t="str">
        <f ca="1">IF($B132="","",SUMIF(AJP!$E:$E,$B132,AJP!G:G)+SUMIF('Jurnal Peny. Aktiva'!$C:$C,$B132,'Jurnal Peny. Aktiva'!F:F)+SUMIF(HPP!$C:$C,$B132,HPP!DD:DD))</f>
        <v/>
      </c>
      <c r="H132" s="114" t="str">
        <f ca="1">IF($B132="","",SUMIF(AJP!$E:$E,$B132,AJP!H:H)+SUMIF('Jurnal Peny. Aktiva'!$C:$C,$B132,'Jurnal Peny. Aktiva'!G:G)+SUMIF(HPP!$C:$C,$B132,HPP!DE:DE))</f>
        <v/>
      </c>
      <c r="I132" s="114" t="str">
        <f t="shared" ca="1" si="32"/>
        <v/>
      </c>
      <c r="J132" s="114" t="str">
        <f t="shared" ca="1" si="33"/>
        <v/>
      </c>
      <c r="K132" s="113" t="str">
        <f t="shared" ca="1" si="34"/>
        <v/>
      </c>
      <c r="L132" s="114" t="str">
        <f t="shared" ca="1" si="35"/>
        <v/>
      </c>
      <c r="M132" s="114" t="str">
        <f t="shared" ca="1" si="36"/>
        <v/>
      </c>
      <c r="N132" s="114" t="str">
        <f t="shared" ca="1" si="37"/>
        <v/>
      </c>
      <c r="O132" s="114" t="str">
        <f t="shared" ca="1" si="38"/>
        <v/>
      </c>
      <c r="P132" s="78"/>
      <c r="Q132" s="78"/>
      <c r="R132" s="111">
        <f ca="1">IF(D132="D",SUMIFS('Jurnal Umum'!$R:$R,'Jurnal Umum'!$N:$N,$B132,'Jurnal Umum'!$Z:$Z,'Laba Rugi'!$I$5)-SUMIFS('Jurnal Umum'!$S:$S,'Jurnal Umum'!$N:$N,$B132,'Jurnal Umum'!$Z:$Z,'Laba Rugi'!$I$5),0)</f>
        <v>0</v>
      </c>
      <c r="S132" s="111">
        <f ca="1">IF(D132="K",-SUMIFS('Jurnal Umum'!$R:$R,'Jurnal Umum'!$N:$N,$B132,'Jurnal Umum'!$Z:$Z,'Laba Rugi'!$I$5)+SUMIFS('Jurnal Umum'!$S:$S,'Jurnal Umum'!$N:$N,$B132,'Jurnal Umum'!$Z:$Z,'Laba Rugi'!$I$5),0)</f>
        <v>0</v>
      </c>
    </row>
    <row r="133" spans="1:19" ht="18.75" customHeight="1" x14ac:dyDescent="0.35">
      <c r="A133" s="78"/>
      <c r="B133" s="110" t="str">
        <f ca="1">IF(TODAY()&gt;EXP,"0",IF('Kode Akun'!B133="","",'Kode Akun'!B133))</f>
        <v/>
      </c>
      <c r="C133" s="114" t="str">
        <f t="shared" ca="1" si="30"/>
        <v/>
      </c>
      <c r="D133" s="115" t="str">
        <f t="shared" ca="1" si="31"/>
        <v/>
      </c>
      <c r="E133" s="111" t="str">
        <f ca="1">IF(B133="","",IF(D133="D",SUMIF('Kode Akun'!B:B,B133,'Kode Akun'!G:G)+SUMIF('Jurnal Umum'!$N$7:$N$3007,B133,'Jurnal Umum'!$R$7:$R$3007)-SUMIF('Jurnal Umum'!$N$7:$N$3007,B133,'Jurnal Umum'!$S$7:$S$3007),0))</f>
        <v/>
      </c>
      <c r="F133" s="111" t="str">
        <f ca="1">IF(B133="","",IF(D133="K",SUMIF('Kode Akun'!B:B,B133,'Kode Akun'!H:H)-SUMIF('Jurnal Umum'!$N$7:$N$3007,B133,'Jurnal Umum'!$R$7:$R$3007)+SUMIF('Jurnal Umum'!$N$7:$N$3007,B133,'Jurnal Umum'!$S$7:$S$3007),0))</f>
        <v/>
      </c>
      <c r="G133" s="114" t="str">
        <f ca="1">IF($B133="","",SUMIF(AJP!$E:$E,$B133,AJP!G:G)+SUMIF('Jurnal Peny. Aktiva'!$C:$C,$B133,'Jurnal Peny. Aktiva'!F:F)+SUMIF(HPP!$C:$C,$B133,HPP!DD:DD))</f>
        <v/>
      </c>
      <c r="H133" s="114" t="str">
        <f ca="1">IF($B133="","",SUMIF(AJP!$E:$E,$B133,AJP!H:H)+SUMIF('Jurnal Peny. Aktiva'!$C:$C,$B133,'Jurnal Peny. Aktiva'!G:G)+SUMIF(HPP!$C:$C,$B133,HPP!DE:DE))</f>
        <v/>
      </c>
      <c r="I133" s="114" t="str">
        <f t="shared" ca="1" si="32"/>
        <v/>
      </c>
      <c r="J133" s="114" t="str">
        <f t="shared" ca="1" si="33"/>
        <v/>
      </c>
      <c r="K133" s="113" t="str">
        <f t="shared" ca="1" si="34"/>
        <v/>
      </c>
      <c r="L133" s="114" t="str">
        <f t="shared" ca="1" si="35"/>
        <v/>
      </c>
      <c r="M133" s="114" t="str">
        <f t="shared" ca="1" si="36"/>
        <v/>
      </c>
      <c r="N133" s="114" t="str">
        <f t="shared" ca="1" si="37"/>
        <v/>
      </c>
      <c r="O133" s="114" t="str">
        <f t="shared" ca="1" si="38"/>
        <v/>
      </c>
      <c r="P133" s="78"/>
      <c r="Q133" s="78"/>
      <c r="R133" s="111">
        <f ca="1">IF(D133="D",SUMIFS('Jurnal Umum'!$R:$R,'Jurnal Umum'!$N:$N,$B133,'Jurnal Umum'!$Z:$Z,'Laba Rugi'!$I$5)-SUMIFS('Jurnal Umum'!$S:$S,'Jurnal Umum'!$N:$N,$B133,'Jurnal Umum'!$Z:$Z,'Laba Rugi'!$I$5),0)</f>
        <v>0</v>
      </c>
      <c r="S133" s="111">
        <f ca="1">IF(D133="K",-SUMIFS('Jurnal Umum'!$R:$R,'Jurnal Umum'!$N:$N,$B133,'Jurnal Umum'!$Z:$Z,'Laba Rugi'!$I$5)+SUMIFS('Jurnal Umum'!$S:$S,'Jurnal Umum'!$N:$N,$B133,'Jurnal Umum'!$Z:$Z,'Laba Rugi'!$I$5),0)</f>
        <v>0</v>
      </c>
    </row>
    <row r="134" spans="1:19" ht="18.75" customHeight="1" x14ac:dyDescent="0.35">
      <c r="A134" s="78"/>
      <c r="B134" s="110" t="str">
        <f ca="1">IF(TODAY()&gt;EXP,"0",IF('Kode Akun'!B134="","",'Kode Akun'!B134))</f>
        <v/>
      </c>
      <c r="C134" s="114" t="str">
        <f t="shared" ca="1" si="30"/>
        <v/>
      </c>
      <c r="D134" s="115" t="str">
        <f t="shared" ca="1" si="31"/>
        <v/>
      </c>
      <c r="E134" s="111" t="str">
        <f ca="1">IF(B134="","",IF(D134="D",SUMIF('Kode Akun'!B:B,B134,'Kode Akun'!G:G)+SUMIF('Jurnal Umum'!$N$7:$N$3007,B134,'Jurnal Umum'!$R$7:$R$3007)-SUMIF('Jurnal Umum'!$N$7:$N$3007,B134,'Jurnal Umum'!$S$7:$S$3007),0))</f>
        <v/>
      </c>
      <c r="F134" s="111" t="str">
        <f ca="1">IF(B134="","",IF(D134="K",SUMIF('Kode Akun'!B:B,B134,'Kode Akun'!H:H)-SUMIF('Jurnal Umum'!$N$7:$N$3007,B134,'Jurnal Umum'!$R$7:$R$3007)+SUMIF('Jurnal Umum'!$N$7:$N$3007,B134,'Jurnal Umum'!$S$7:$S$3007),0))</f>
        <v/>
      </c>
      <c r="G134" s="114" t="str">
        <f ca="1">IF($B134="","",SUMIF(AJP!$E:$E,$B134,AJP!G:G)+SUMIF('Jurnal Peny. Aktiva'!$C:$C,$B134,'Jurnal Peny. Aktiva'!F:F)+SUMIF(HPP!$C:$C,$B134,HPP!DD:DD))</f>
        <v/>
      </c>
      <c r="H134" s="114" t="str">
        <f ca="1">IF($B134="","",SUMIF(AJP!$E:$E,$B134,AJP!H:H)+SUMIF('Jurnal Peny. Aktiva'!$C:$C,$B134,'Jurnal Peny. Aktiva'!G:G)+SUMIF(HPP!$C:$C,$B134,HPP!DE:DE))</f>
        <v/>
      </c>
      <c r="I134" s="114" t="str">
        <f t="shared" ca="1" si="32"/>
        <v/>
      </c>
      <c r="J134" s="114" t="str">
        <f t="shared" ca="1" si="33"/>
        <v/>
      </c>
      <c r="K134" s="113" t="str">
        <f t="shared" ca="1" si="34"/>
        <v/>
      </c>
      <c r="L134" s="114" t="str">
        <f t="shared" ca="1" si="35"/>
        <v/>
      </c>
      <c r="M134" s="114" t="str">
        <f t="shared" ca="1" si="36"/>
        <v/>
      </c>
      <c r="N134" s="114" t="str">
        <f t="shared" ca="1" si="37"/>
        <v/>
      </c>
      <c r="O134" s="114" t="str">
        <f t="shared" ca="1" si="38"/>
        <v/>
      </c>
      <c r="P134" s="78"/>
      <c r="Q134" s="78"/>
      <c r="R134" s="111">
        <f ca="1">IF(D134="D",SUMIFS('Jurnal Umum'!$R:$R,'Jurnal Umum'!$N:$N,$B134,'Jurnal Umum'!$Z:$Z,'Laba Rugi'!$I$5)-SUMIFS('Jurnal Umum'!$S:$S,'Jurnal Umum'!$N:$N,$B134,'Jurnal Umum'!$Z:$Z,'Laba Rugi'!$I$5),0)</f>
        <v>0</v>
      </c>
      <c r="S134" s="111">
        <f ca="1">IF(D134="K",-SUMIFS('Jurnal Umum'!$R:$R,'Jurnal Umum'!$N:$N,$B134,'Jurnal Umum'!$Z:$Z,'Laba Rugi'!$I$5)+SUMIFS('Jurnal Umum'!$S:$S,'Jurnal Umum'!$N:$N,$B134,'Jurnal Umum'!$Z:$Z,'Laba Rugi'!$I$5),0)</f>
        <v>0</v>
      </c>
    </row>
    <row r="135" spans="1:19" ht="18.75" customHeight="1" x14ac:dyDescent="0.35">
      <c r="A135" s="78"/>
      <c r="B135" s="110" t="str">
        <f ca="1">IF(TODAY()&gt;EXP,"0",IF('Kode Akun'!B135="","",'Kode Akun'!B135))</f>
        <v/>
      </c>
      <c r="C135" s="114" t="str">
        <f t="shared" ca="1" si="30"/>
        <v/>
      </c>
      <c r="D135" s="115" t="str">
        <f t="shared" ca="1" si="31"/>
        <v/>
      </c>
      <c r="E135" s="111" t="str">
        <f ca="1">IF(B135="","",IF(D135="D",SUMIF('Kode Akun'!B:B,B135,'Kode Akun'!G:G)+SUMIF('Jurnal Umum'!$N$7:$N$3007,B135,'Jurnal Umum'!$R$7:$R$3007)-SUMIF('Jurnal Umum'!$N$7:$N$3007,B135,'Jurnal Umum'!$S$7:$S$3007),0))</f>
        <v/>
      </c>
      <c r="F135" s="111" t="str">
        <f ca="1">IF(B135="","",IF(D135="K",SUMIF('Kode Akun'!B:B,B135,'Kode Akun'!H:H)-SUMIF('Jurnal Umum'!$N$7:$N$3007,B135,'Jurnal Umum'!$R$7:$R$3007)+SUMIF('Jurnal Umum'!$N$7:$N$3007,B135,'Jurnal Umum'!$S$7:$S$3007),0))</f>
        <v/>
      </c>
      <c r="G135" s="114" t="str">
        <f ca="1">IF($B135="","",SUMIF(AJP!$E:$E,$B135,AJP!G:G)+SUMIF('Jurnal Peny. Aktiva'!$C:$C,$B135,'Jurnal Peny. Aktiva'!F:F)+SUMIF(HPP!$C:$C,$B135,HPP!DD:DD))</f>
        <v/>
      </c>
      <c r="H135" s="114" t="str">
        <f ca="1">IF($B135="","",SUMIF(AJP!$E:$E,$B135,AJP!H:H)+SUMIF('Jurnal Peny. Aktiva'!$C:$C,$B135,'Jurnal Peny. Aktiva'!G:G)+SUMIF(HPP!$C:$C,$B135,HPP!DE:DE))</f>
        <v/>
      </c>
      <c r="I135" s="114" t="str">
        <f t="shared" ca="1" si="32"/>
        <v/>
      </c>
      <c r="J135" s="114" t="str">
        <f t="shared" ca="1" si="33"/>
        <v/>
      </c>
      <c r="K135" s="113" t="str">
        <f t="shared" ca="1" si="34"/>
        <v/>
      </c>
      <c r="L135" s="114" t="str">
        <f t="shared" ca="1" si="35"/>
        <v/>
      </c>
      <c r="M135" s="114" t="str">
        <f t="shared" ca="1" si="36"/>
        <v/>
      </c>
      <c r="N135" s="114" t="str">
        <f t="shared" ca="1" si="37"/>
        <v/>
      </c>
      <c r="O135" s="114" t="str">
        <f t="shared" ca="1" si="38"/>
        <v/>
      </c>
      <c r="P135" s="78"/>
      <c r="Q135" s="78"/>
      <c r="R135" s="111">
        <f ca="1">IF(D135="D",SUMIFS('Jurnal Umum'!$R:$R,'Jurnal Umum'!$N:$N,$B135,'Jurnal Umum'!$Z:$Z,'Laba Rugi'!$I$5)-SUMIFS('Jurnal Umum'!$S:$S,'Jurnal Umum'!$N:$N,$B135,'Jurnal Umum'!$Z:$Z,'Laba Rugi'!$I$5),0)</f>
        <v>0</v>
      </c>
      <c r="S135" s="111">
        <f ca="1">IF(D135="K",-SUMIFS('Jurnal Umum'!$R:$R,'Jurnal Umum'!$N:$N,$B135,'Jurnal Umum'!$Z:$Z,'Laba Rugi'!$I$5)+SUMIFS('Jurnal Umum'!$S:$S,'Jurnal Umum'!$N:$N,$B135,'Jurnal Umum'!$Z:$Z,'Laba Rugi'!$I$5),0)</f>
        <v>0</v>
      </c>
    </row>
    <row r="136" spans="1:19" ht="18.75" customHeight="1" x14ac:dyDescent="0.35">
      <c r="A136" s="78"/>
      <c r="B136" s="110" t="str">
        <f ca="1">IF(TODAY()&gt;EXP,"0",IF('Kode Akun'!B136="","",'Kode Akun'!B136))</f>
        <v/>
      </c>
      <c r="C136" s="114" t="str">
        <f t="shared" ca="1" si="30"/>
        <v/>
      </c>
      <c r="D136" s="115" t="str">
        <f t="shared" ca="1" si="31"/>
        <v/>
      </c>
      <c r="E136" s="111" t="str">
        <f ca="1">IF(B136="","",IF(D136="D",SUMIF('Kode Akun'!B:B,B136,'Kode Akun'!G:G)+SUMIF('Jurnal Umum'!$N$7:$N$3007,B136,'Jurnal Umum'!$R$7:$R$3007)-SUMIF('Jurnal Umum'!$N$7:$N$3007,B136,'Jurnal Umum'!$S$7:$S$3007),0))</f>
        <v/>
      </c>
      <c r="F136" s="111" t="str">
        <f ca="1">IF(B136="","",IF(D136="K",SUMIF('Kode Akun'!B:B,B136,'Kode Akun'!H:H)-SUMIF('Jurnal Umum'!$N$7:$N$3007,B136,'Jurnal Umum'!$R$7:$R$3007)+SUMIF('Jurnal Umum'!$N$7:$N$3007,B136,'Jurnal Umum'!$S$7:$S$3007),0))</f>
        <v/>
      </c>
      <c r="G136" s="114" t="str">
        <f ca="1">IF($B136="","",SUMIF(AJP!$E:$E,$B136,AJP!G:G)+SUMIF('Jurnal Peny. Aktiva'!$C:$C,$B136,'Jurnal Peny. Aktiva'!F:F)+SUMIF(HPP!$C:$C,$B136,HPP!DD:DD))</f>
        <v/>
      </c>
      <c r="H136" s="114" t="str">
        <f ca="1">IF($B136="","",SUMIF(AJP!$E:$E,$B136,AJP!H:H)+SUMIF('Jurnal Peny. Aktiva'!$C:$C,$B136,'Jurnal Peny. Aktiva'!G:G)+SUMIF(HPP!$C:$C,$B136,HPP!DE:DE))</f>
        <v/>
      </c>
      <c r="I136" s="114" t="str">
        <f t="shared" ca="1" si="32"/>
        <v/>
      </c>
      <c r="J136" s="114" t="str">
        <f t="shared" ca="1" si="33"/>
        <v/>
      </c>
      <c r="K136" s="113" t="str">
        <f t="shared" ca="1" si="34"/>
        <v/>
      </c>
      <c r="L136" s="114" t="str">
        <f t="shared" ca="1" si="35"/>
        <v/>
      </c>
      <c r="M136" s="114" t="str">
        <f t="shared" ca="1" si="36"/>
        <v/>
      </c>
      <c r="N136" s="114" t="str">
        <f t="shared" ca="1" si="37"/>
        <v/>
      </c>
      <c r="O136" s="114" t="str">
        <f t="shared" ca="1" si="38"/>
        <v/>
      </c>
      <c r="P136" s="78"/>
      <c r="Q136" s="78"/>
      <c r="R136" s="111">
        <f ca="1">IF(D136="D",SUMIFS('Jurnal Umum'!$R:$R,'Jurnal Umum'!$N:$N,$B136,'Jurnal Umum'!$Z:$Z,'Laba Rugi'!$I$5)-SUMIFS('Jurnal Umum'!$S:$S,'Jurnal Umum'!$N:$N,$B136,'Jurnal Umum'!$Z:$Z,'Laba Rugi'!$I$5),0)</f>
        <v>0</v>
      </c>
      <c r="S136" s="111">
        <f ca="1">IF(D136="K",-SUMIFS('Jurnal Umum'!$R:$R,'Jurnal Umum'!$N:$N,$B136,'Jurnal Umum'!$Z:$Z,'Laba Rugi'!$I$5)+SUMIFS('Jurnal Umum'!$S:$S,'Jurnal Umum'!$N:$N,$B136,'Jurnal Umum'!$Z:$Z,'Laba Rugi'!$I$5),0)</f>
        <v>0</v>
      </c>
    </row>
    <row r="137" spans="1:19" ht="18.75" customHeight="1" x14ac:dyDescent="0.35">
      <c r="A137" s="78"/>
      <c r="B137" s="110" t="str">
        <f ca="1">IF(TODAY()&gt;EXP,"0",IF('Kode Akun'!B137="","",'Kode Akun'!B137))</f>
        <v/>
      </c>
      <c r="C137" s="114" t="str">
        <f t="shared" ca="1" si="30"/>
        <v/>
      </c>
      <c r="D137" s="115" t="str">
        <f t="shared" ca="1" si="31"/>
        <v/>
      </c>
      <c r="E137" s="111" t="str">
        <f ca="1">IF(B137="","",IF(D137="D",SUMIF('Kode Akun'!B:B,B137,'Kode Akun'!G:G)+SUMIF('Jurnal Umum'!$N$7:$N$3007,B137,'Jurnal Umum'!$R$7:$R$3007)-SUMIF('Jurnal Umum'!$N$7:$N$3007,B137,'Jurnal Umum'!$S$7:$S$3007),0))</f>
        <v/>
      </c>
      <c r="F137" s="111" t="str">
        <f ca="1">IF(B137="","",IF(D137="K",SUMIF('Kode Akun'!B:B,B137,'Kode Akun'!H:H)-SUMIF('Jurnal Umum'!$N$7:$N$3007,B137,'Jurnal Umum'!$R$7:$R$3007)+SUMIF('Jurnal Umum'!$N$7:$N$3007,B137,'Jurnal Umum'!$S$7:$S$3007),0))</f>
        <v/>
      </c>
      <c r="G137" s="114" t="str">
        <f ca="1">IF($B137="","",SUMIF(AJP!$E:$E,$B137,AJP!G:G)+SUMIF('Jurnal Peny. Aktiva'!$C:$C,$B137,'Jurnal Peny. Aktiva'!F:F)+SUMIF(HPP!$C:$C,$B137,HPP!DD:DD))</f>
        <v/>
      </c>
      <c r="H137" s="114" t="str">
        <f ca="1">IF($B137="","",SUMIF(AJP!$E:$E,$B137,AJP!H:H)+SUMIF('Jurnal Peny. Aktiva'!$C:$C,$B137,'Jurnal Peny. Aktiva'!G:G)+SUMIF(HPP!$C:$C,$B137,HPP!DE:DE))</f>
        <v/>
      </c>
      <c r="I137" s="114" t="str">
        <f t="shared" ca="1" si="32"/>
        <v/>
      </c>
      <c r="J137" s="114" t="str">
        <f t="shared" ca="1" si="33"/>
        <v/>
      </c>
      <c r="K137" s="113" t="str">
        <f t="shared" ca="1" si="34"/>
        <v/>
      </c>
      <c r="L137" s="114" t="str">
        <f t="shared" ca="1" si="35"/>
        <v/>
      </c>
      <c r="M137" s="114" t="str">
        <f t="shared" ca="1" si="36"/>
        <v/>
      </c>
      <c r="N137" s="114" t="str">
        <f t="shared" ca="1" si="37"/>
        <v/>
      </c>
      <c r="O137" s="114" t="str">
        <f t="shared" ca="1" si="38"/>
        <v/>
      </c>
      <c r="P137" s="78"/>
      <c r="Q137" s="78"/>
      <c r="R137" s="111">
        <f ca="1">IF(D137="D",SUMIFS('Jurnal Umum'!$R:$R,'Jurnal Umum'!$N:$N,$B137,'Jurnal Umum'!$Z:$Z,'Laba Rugi'!$I$5)-SUMIFS('Jurnal Umum'!$S:$S,'Jurnal Umum'!$N:$N,$B137,'Jurnal Umum'!$Z:$Z,'Laba Rugi'!$I$5),0)</f>
        <v>0</v>
      </c>
      <c r="S137" s="111">
        <f ca="1">IF(D137="K",-SUMIFS('Jurnal Umum'!$R:$R,'Jurnal Umum'!$N:$N,$B137,'Jurnal Umum'!$Z:$Z,'Laba Rugi'!$I$5)+SUMIFS('Jurnal Umum'!$S:$S,'Jurnal Umum'!$N:$N,$B137,'Jurnal Umum'!$Z:$Z,'Laba Rugi'!$I$5),0)</f>
        <v>0</v>
      </c>
    </row>
    <row r="138" spans="1:19" ht="18.75" customHeight="1" x14ac:dyDescent="0.35">
      <c r="A138" s="78"/>
      <c r="B138" s="110" t="str">
        <f ca="1">IF(TODAY()&gt;EXP,"0",IF('Kode Akun'!B138="","",'Kode Akun'!B138))</f>
        <v/>
      </c>
      <c r="C138" s="114" t="str">
        <f t="shared" ref="C138:C201" ca="1" si="39">IF(B138="","",VLOOKUP(B138,DA,2,FALSE))</f>
        <v/>
      </c>
      <c r="D138" s="115" t="str">
        <f t="shared" ref="D138:D201" ca="1" si="40">IF(B138="","",VLOOKUP(B138,DA,3,FALSE))</f>
        <v/>
      </c>
      <c r="E138" s="111" t="str">
        <f ca="1">IF(B138="","",IF(D138="D",SUMIF('Kode Akun'!B:B,B138,'Kode Akun'!G:G)+SUMIF('Jurnal Umum'!$N$7:$N$3007,B138,'Jurnal Umum'!$R$7:$R$3007)-SUMIF('Jurnal Umum'!$N$7:$N$3007,B138,'Jurnal Umum'!$S$7:$S$3007),0))</f>
        <v/>
      </c>
      <c r="F138" s="111" t="str">
        <f ca="1">IF(B138="","",IF(D138="K",SUMIF('Kode Akun'!B:B,B138,'Kode Akun'!H:H)-SUMIF('Jurnal Umum'!$N$7:$N$3007,B138,'Jurnal Umum'!$R$7:$R$3007)+SUMIF('Jurnal Umum'!$N$7:$N$3007,B138,'Jurnal Umum'!$S$7:$S$3007),0))</f>
        <v/>
      </c>
      <c r="G138" s="114" t="str">
        <f ca="1">IF($B138="","",SUMIF(AJP!$E:$E,$B138,AJP!G:G)+SUMIF('Jurnal Peny. Aktiva'!$C:$C,$B138,'Jurnal Peny. Aktiva'!F:F)+SUMIF(HPP!$C:$C,$B138,HPP!DD:DD))</f>
        <v/>
      </c>
      <c r="H138" s="114" t="str">
        <f ca="1">IF($B138="","",SUMIF(AJP!$E:$E,$B138,AJP!H:H)+SUMIF('Jurnal Peny. Aktiva'!$C:$C,$B138,'Jurnal Peny. Aktiva'!G:G)+SUMIF(HPP!$C:$C,$B138,HPP!DE:DE))</f>
        <v/>
      </c>
      <c r="I138" s="114" t="str">
        <f t="shared" ref="I138:I201" ca="1" si="41">IF(B138="","",IF(D138="D",E138+G138-H138,0))</f>
        <v/>
      </c>
      <c r="J138" s="114" t="str">
        <f t="shared" ref="J138:J201" ca="1" si="42">IF(B138="","",IF(D138="K",F138-G138+H138,0))</f>
        <v/>
      </c>
      <c r="K138" s="113" t="str">
        <f t="shared" ref="K138:K201" ca="1" si="43">IF(B138="","",VLOOKUP(B138,DA,4,FALSE))</f>
        <v/>
      </c>
      <c r="L138" s="114" t="str">
        <f t="shared" ref="L138:L201" ca="1" si="44">IF(B138="","",IF(K138="L/R",I138,0))</f>
        <v/>
      </c>
      <c r="M138" s="114" t="str">
        <f t="shared" ref="M138:M201" ca="1" si="45">IF(B138="","",IF(K138="L/R",J138,0))</f>
        <v/>
      </c>
      <c r="N138" s="114" t="str">
        <f t="shared" ref="N138:N201" ca="1" si="46">IF(B138="","",IF(K138="N",I138,0))</f>
        <v/>
      </c>
      <c r="O138" s="114" t="str">
        <f t="shared" ref="O138:O201" ca="1" si="47">IF(B138="","",IF(K138="N",J138,0))</f>
        <v/>
      </c>
      <c r="P138" s="78"/>
      <c r="Q138" s="78"/>
      <c r="R138" s="111">
        <f ca="1">IF(D138="D",SUMIFS('Jurnal Umum'!$R:$R,'Jurnal Umum'!$N:$N,$B138,'Jurnal Umum'!$Z:$Z,'Laba Rugi'!$I$5)-SUMIFS('Jurnal Umum'!$S:$S,'Jurnal Umum'!$N:$N,$B138,'Jurnal Umum'!$Z:$Z,'Laba Rugi'!$I$5),0)</f>
        <v>0</v>
      </c>
      <c r="S138" s="111">
        <f ca="1">IF(D138="K",-SUMIFS('Jurnal Umum'!$R:$R,'Jurnal Umum'!$N:$N,$B138,'Jurnal Umum'!$Z:$Z,'Laba Rugi'!$I$5)+SUMIFS('Jurnal Umum'!$S:$S,'Jurnal Umum'!$N:$N,$B138,'Jurnal Umum'!$Z:$Z,'Laba Rugi'!$I$5),0)</f>
        <v>0</v>
      </c>
    </row>
    <row r="139" spans="1:19" ht="18.75" customHeight="1" x14ac:dyDescent="0.35">
      <c r="A139" s="78"/>
      <c r="B139" s="110" t="str">
        <f ca="1">IF(TODAY()&gt;EXP,"0",IF('Kode Akun'!B139="","",'Kode Akun'!B139))</f>
        <v/>
      </c>
      <c r="C139" s="114" t="str">
        <f t="shared" ca="1" si="39"/>
        <v/>
      </c>
      <c r="D139" s="115" t="str">
        <f t="shared" ca="1" si="40"/>
        <v/>
      </c>
      <c r="E139" s="111" t="str">
        <f ca="1">IF(B139="","",IF(D139="D",SUMIF('Kode Akun'!B:B,B139,'Kode Akun'!G:G)+SUMIF('Jurnal Umum'!$N$7:$N$3007,B139,'Jurnal Umum'!$R$7:$R$3007)-SUMIF('Jurnal Umum'!$N$7:$N$3007,B139,'Jurnal Umum'!$S$7:$S$3007),0))</f>
        <v/>
      </c>
      <c r="F139" s="111" t="str">
        <f ca="1">IF(B139="","",IF(D139="K",SUMIF('Kode Akun'!B:B,B139,'Kode Akun'!H:H)-SUMIF('Jurnal Umum'!$N$7:$N$3007,B139,'Jurnal Umum'!$R$7:$R$3007)+SUMIF('Jurnal Umum'!$N$7:$N$3007,B139,'Jurnal Umum'!$S$7:$S$3007),0))</f>
        <v/>
      </c>
      <c r="G139" s="114" t="str">
        <f ca="1">IF($B139="","",SUMIF(AJP!$E:$E,$B139,AJP!G:G)+SUMIF('Jurnal Peny. Aktiva'!$C:$C,$B139,'Jurnal Peny. Aktiva'!F:F)+SUMIF(HPP!$C:$C,$B139,HPP!DD:DD))</f>
        <v/>
      </c>
      <c r="H139" s="114" t="str">
        <f ca="1">IF($B139="","",SUMIF(AJP!$E:$E,$B139,AJP!H:H)+SUMIF('Jurnal Peny. Aktiva'!$C:$C,$B139,'Jurnal Peny. Aktiva'!G:G)+SUMIF(HPP!$C:$C,$B139,HPP!DE:DE))</f>
        <v/>
      </c>
      <c r="I139" s="114" t="str">
        <f t="shared" ca="1" si="41"/>
        <v/>
      </c>
      <c r="J139" s="114" t="str">
        <f t="shared" ca="1" si="42"/>
        <v/>
      </c>
      <c r="K139" s="113" t="str">
        <f t="shared" ca="1" si="43"/>
        <v/>
      </c>
      <c r="L139" s="114" t="str">
        <f t="shared" ca="1" si="44"/>
        <v/>
      </c>
      <c r="M139" s="114" t="str">
        <f t="shared" ca="1" si="45"/>
        <v/>
      </c>
      <c r="N139" s="114" t="str">
        <f t="shared" ca="1" si="46"/>
        <v/>
      </c>
      <c r="O139" s="114" t="str">
        <f t="shared" ca="1" si="47"/>
        <v/>
      </c>
      <c r="P139" s="78"/>
      <c r="Q139" s="78"/>
      <c r="R139" s="111">
        <f ca="1">IF(D139="D",SUMIFS('Jurnal Umum'!$R:$R,'Jurnal Umum'!$N:$N,$B139,'Jurnal Umum'!$Z:$Z,'Laba Rugi'!$I$5)-SUMIFS('Jurnal Umum'!$S:$S,'Jurnal Umum'!$N:$N,$B139,'Jurnal Umum'!$Z:$Z,'Laba Rugi'!$I$5),0)</f>
        <v>0</v>
      </c>
      <c r="S139" s="111">
        <f ca="1">IF(D139="K",-SUMIFS('Jurnal Umum'!$R:$R,'Jurnal Umum'!$N:$N,$B139,'Jurnal Umum'!$Z:$Z,'Laba Rugi'!$I$5)+SUMIFS('Jurnal Umum'!$S:$S,'Jurnal Umum'!$N:$N,$B139,'Jurnal Umum'!$Z:$Z,'Laba Rugi'!$I$5),0)</f>
        <v>0</v>
      </c>
    </row>
    <row r="140" spans="1:19" ht="18.75" customHeight="1" x14ac:dyDescent="0.35">
      <c r="A140" s="78"/>
      <c r="B140" s="110" t="str">
        <f ca="1">IF(TODAY()&gt;EXP,"0",IF('Kode Akun'!B140="","",'Kode Akun'!B140))</f>
        <v/>
      </c>
      <c r="C140" s="114" t="str">
        <f t="shared" ca="1" si="39"/>
        <v/>
      </c>
      <c r="D140" s="115" t="str">
        <f t="shared" ca="1" si="40"/>
        <v/>
      </c>
      <c r="E140" s="111" t="str">
        <f ca="1">IF(B140="","",IF(D140="D",SUMIF('Kode Akun'!B:B,B140,'Kode Akun'!G:G)+SUMIF('Jurnal Umum'!$N$7:$N$3007,B140,'Jurnal Umum'!$R$7:$R$3007)-SUMIF('Jurnal Umum'!$N$7:$N$3007,B140,'Jurnal Umum'!$S$7:$S$3007),0))</f>
        <v/>
      </c>
      <c r="F140" s="111" t="str">
        <f ca="1">IF(B140="","",IF(D140="K",SUMIF('Kode Akun'!B:B,B140,'Kode Akun'!H:H)-SUMIF('Jurnal Umum'!$N$7:$N$3007,B140,'Jurnal Umum'!$R$7:$R$3007)+SUMIF('Jurnal Umum'!$N$7:$N$3007,B140,'Jurnal Umum'!$S$7:$S$3007),0))</f>
        <v/>
      </c>
      <c r="G140" s="114" t="str">
        <f ca="1">IF($B140="","",SUMIF(AJP!$E:$E,$B140,AJP!G:G)+SUMIF('Jurnal Peny. Aktiva'!$C:$C,$B140,'Jurnal Peny. Aktiva'!F:F)+SUMIF(HPP!$C:$C,$B140,HPP!DD:DD))</f>
        <v/>
      </c>
      <c r="H140" s="114" t="str">
        <f ca="1">IF($B140="","",SUMIF(AJP!$E:$E,$B140,AJP!H:H)+SUMIF('Jurnal Peny. Aktiva'!$C:$C,$B140,'Jurnal Peny. Aktiva'!G:G)+SUMIF(HPP!$C:$C,$B140,HPP!DE:DE))</f>
        <v/>
      </c>
      <c r="I140" s="114" t="str">
        <f t="shared" ca="1" si="41"/>
        <v/>
      </c>
      <c r="J140" s="114" t="str">
        <f t="shared" ca="1" si="42"/>
        <v/>
      </c>
      <c r="K140" s="113" t="str">
        <f t="shared" ca="1" si="43"/>
        <v/>
      </c>
      <c r="L140" s="114" t="str">
        <f t="shared" ca="1" si="44"/>
        <v/>
      </c>
      <c r="M140" s="114" t="str">
        <f t="shared" ca="1" si="45"/>
        <v/>
      </c>
      <c r="N140" s="114" t="str">
        <f t="shared" ca="1" si="46"/>
        <v/>
      </c>
      <c r="O140" s="114" t="str">
        <f t="shared" ca="1" si="47"/>
        <v/>
      </c>
      <c r="P140" s="78"/>
      <c r="Q140" s="78"/>
      <c r="R140" s="111">
        <f ca="1">IF(D140="D",SUMIFS('Jurnal Umum'!$R:$R,'Jurnal Umum'!$N:$N,$B140,'Jurnal Umum'!$Z:$Z,'Laba Rugi'!$I$5)-SUMIFS('Jurnal Umum'!$S:$S,'Jurnal Umum'!$N:$N,$B140,'Jurnal Umum'!$Z:$Z,'Laba Rugi'!$I$5),0)</f>
        <v>0</v>
      </c>
      <c r="S140" s="111">
        <f ca="1">IF(D140="K",-SUMIFS('Jurnal Umum'!$R:$R,'Jurnal Umum'!$N:$N,$B140,'Jurnal Umum'!$Z:$Z,'Laba Rugi'!$I$5)+SUMIFS('Jurnal Umum'!$S:$S,'Jurnal Umum'!$N:$N,$B140,'Jurnal Umum'!$Z:$Z,'Laba Rugi'!$I$5),0)</f>
        <v>0</v>
      </c>
    </row>
    <row r="141" spans="1:19" ht="18.75" customHeight="1" x14ac:dyDescent="0.35">
      <c r="A141" s="78"/>
      <c r="B141" s="110" t="str">
        <f ca="1">IF(TODAY()&gt;EXP,"0",IF('Kode Akun'!B141="","",'Kode Akun'!B141))</f>
        <v/>
      </c>
      <c r="C141" s="114" t="str">
        <f t="shared" ca="1" si="39"/>
        <v/>
      </c>
      <c r="D141" s="115" t="str">
        <f t="shared" ca="1" si="40"/>
        <v/>
      </c>
      <c r="E141" s="111" t="str">
        <f ca="1">IF(B141="","",IF(D141="D",SUMIF('Kode Akun'!B:B,B141,'Kode Akun'!G:G)+SUMIF('Jurnal Umum'!$N$7:$N$3007,B141,'Jurnal Umum'!$R$7:$R$3007)-SUMIF('Jurnal Umum'!$N$7:$N$3007,B141,'Jurnal Umum'!$S$7:$S$3007),0))</f>
        <v/>
      </c>
      <c r="F141" s="111" t="str">
        <f ca="1">IF(B141="","",IF(D141="K",SUMIF('Kode Akun'!B:B,B141,'Kode Akun'!H:H)-SUMIF('Jurnal Umum'!$N$7:$N$3007,B141,'Jurnal Umum'!$R$7:$R$3007)+SUMIF('Jurnal Umum'!$N$7:$N$3007,B141,'Jurnal Umum'!$S$7:$S$3007),0))</f>
        <v/>
      </c>
      <c r="G141" s="114" t="str">
        <f ca="1">IF($B141="","",SUMIF(AJP!$E:$E,$B141,AJP!G:G)+SUMIF('Jurnal Peny. Aktiva'!$C:$C,$B141,'Jurnal Peny. Aktiva'!F:F)+SUMIF(HPP!$C:$C,$B141,HPP!DD:DD))</f>
        <v/>
      </c>
      <c r="H141" s="114" t="str">
        <f ca="1">IF($B141="","",SUMIF(AJP!$E:$E,$B141,AJP!H:H)+SUMIF('Jurnal Peny. Aktiva'!$C:$C,$B141,'Jurnal Peny. Aktiva'!G:G)+SUMIF(HPP!$C:$C,$B141,HPP!DE:DE))</f>
        <v/>
      </c>
      <c r="I141" s="114" t="str">
        <f t="shared" ca="1" si="41"/>
        <v/>
      </c>
      <c r="J141" s="114" t="str">
        <f t="shared" ca="1" si="42"/>
        <v/>
      </c>
      <c r="K141" s="113" t="str">
        <f t="shared" ca="1" si="43"/>
        <v/>
      </c>
      <c r="L141" s="114" t="str">
        <f t="shared" ca="1" si="44"/>
        <v/>
      </c>
      <c r="M141" s="114" t="str">
        <f t="shared" ca="1" si="45"/>
        <v/>
      </c>
      <c r="N141" s="114" t="str">
        <f t="shared" ca="1" si="46"/>
        <v/>
      </c>
      <c r="O141" s="114" t="str">
        <f t="shared" ca="1" si="47"/>
        <v/>
      </c>
      <c r="P141" s="78"/>
      <c r="Q141" s="78"/>
      <c r="R141" s="111">
        <f ca="1">IF(D141="D",SUMIFS('Jurnal Umum'!$R:$R,'Jurnal Umum'!$N:$N,$B141,'Jurnal Umum'!$Z:$Z,'Laba Rugi'!$I$5)-SUMIFS('Jurnal Umum'!$S:$S,'Jurnal Umum'!$N:$N,$B141,'Jurnal Umum'!$Z:$Z,'Laba Rugi'!$I$5),0)</f>
        <v>0</v>
      </c>
      <c r="S141" s="111">
        <f ca="1">IF(D141="K",-SUMIFS('Jurnal Umum'!$R:$R,'Jurnal Umum'!$N:$N,$B141,'Jurnal Umum'!$Z:$Z,'Laba Rugi'!$I$5)+SUMIFS('Jurnal Umum'!$S:$S,'Jurnal Umum'!$N:$N,$B141,'Jurnal Umum'!$Z:$Z,'Laba Rugi'!$I$5),0)</f>
        <v>0</v>
      </c>
    </row>
    <row r="142" spans="1:19" ht="18.75" customHeight="1" x14ac:dyDescent="0.35">
      <c r="A142" s="78"/>
      <c r="B142" s="110" t="str">
        <f ca="1">IF(TODAY()&gt;EXP,"0",IF('Kode Akun'!B142="","",'Kode Akun'!B142))</f>
        <v/>
      </c>
      <c r="C142" s="114" t="str">
        <f t="shared" ca="1" si="39"/>
        <v/>
      </c>
      <c r="D142" s="115" t="str">
        <f t="shared" ca="1" si="40"/>
        <v/>
      </c>
      <c r="E142" s="111" t="str">
        <f ca="1">IF(B142="","",IF(D142="D",SUMIF('Kode Akun'!B:B,B142,'Kode Akun'!G:G)+SUMIF('Jurnal Umum'!$N$7:$N$3007,B142,'Jurnal Umum'!$R$7:$R$3007)-SUMIF('Jurnal Umum'!$N$7:$N$3007,B142,'Jurnal Umum'!$S$7:$S$3007),0))</f>
        <v/>
      </c>
      <c r="F142" s="111" t="str">
        <f ca="1">IF(B142="","",IF(D142="K",SUMIF('Kode Akun'!B:B,B142,'Kode Akun'!H:H)-SUMIF('Jurnal Umum'!$N$7:$N$3007,B142,'Jurnal Umum'!$R$7:$R$3007)+SUMIF('Jurnal Umum'!$N$7:$N$3007,B142,'Jurnal Umum'!$S$7:$S$3007),0))</f>
        <v/>
      </c>
      <c r="G142" s="114" t="str">
        <f ca="1">IF($B142="","",SUMIF(AJP!$E:$E,$B142,AJP!G:G)+SUMIF('Jurnal Peny. Aktiva'!$C:$C,$B142,'Jurnal Peny. Aktiva'!F:F)+SUMIF(HPP!$C:$C,$B142,HPP!DD:DD))</f>
        <v/>
      </c>
      <c r="H142" s="114" t="str">
        <f ca="1">IF($B142="","",SUMIF(AJP!$E:$E,$B142,AJP!H:H)+SUMIF('Jurnal Peny. Aktiva'!$C:$C,$B142,'Jurnal Peny. Aktiva'!G:G)+SUMIF(HPP!$C:$C,$B142,HPP!DE:DE))</f>
        <v/>
      </c>
      <c r="I142" s="114" t="str">
        <f t="shared" ca="1" si="41"/>
        <v/>
      </c>
      <c r="J142" s="114" t="str">
        <f t="shared" ca="1" si="42"/>
        <v/>
      </c>
      <c r="K142" s="113" t="str">
        <f t="shared" ca="1" si="43"/>
        <v/>
      </c>
      <c r="L142" s="114" t="str">
        <f t="shared" ca="1" si="44"/>
        <v/>
      </c>
      <c r="M142" s="114" t="str">
        <f t="shared" ca="1" si="45"/>
        <v/>
      </c>
      <c r="N142" s="114" t="str">
        <f t="shared" ca="1" si="46"/>
        <v/>
      </c>
      <c r="O142" s="114" t="str">
        <f t="shared" ca="1" si="47"/>
        <v/>
      </c>
      <c r="P142" s="78"/>
      <c r="Q142" s="78"/>
      <c r="R142" s="111">
        <f ca="1">IF(D142="D",SUMIFS('Jurnal Umum'!$R:$R,'Jurnal Umum'!$N:$N,$B142,'Jurnal Umum'!$Z:$Z,'Laba Rugi'!$I$5)-SUMIFS('Jurnal Umum'!$S:$S,'Jurnal Umum'!$N:$N,$B142,'Jurnal Umum'!$Z:$Z,'Laba Rugi'!$I$5),0)</f>
        <v>0</v>
      </c>
      <c r="S142" s="111">
        <f ca="1">IF(D142="K",-SUMIFS('Jurnal Umum'!$R:$R,'Jurnal Umum'!$N:$N,$B142,'Jurnal Umum'!$Z:$Z,'Laba Rugi'!$I$5)+SUMIFS('Jurnal Umum'!$S:$S,'Jurnal Umum'!$N:$N,$B142,'Jurnal Umum'!$Z:$Z,'Laba Rugi'!$I$5),0)</f>
        <v>0</v>
      </c>
    </row>
    <row r="143" spans="1:19" ht="18.75" customHeight="1" x14ac:dyDescent="0.35">
      <c r="A143" s="78"/>
      <c r="B143" s="110" t="str">
        <f ca="1">IF(TODAY()&gt;EXP,"0",IF('Kode Akun'!B143="","",'Kode Akun'!B143))</f>
        <v/>
      </c>
      <c r="C143" s="114" t="str">
        <f t="shared" ca="1" si="39"/>
        <v/>
      </c>
      <c r="D143" s="115" t="str">
        <f t="shared" ca="1" si="40"/>
        <v/>
      </c>
      <c r="E143" s="111" t="str">
        <f ca="1">IF(B143="","",IF(D143="D",SUMIF('Kode Akun'!B:B,B143,'Kode Akun'!G:G)+SUMIF('Jurnal Umum'!$N$7:$N$3007,B143,'Jurnal Umum'!$R$7:$R$3007)-SUMIF('Jurnal Umum'!$N$7:$N$3007,B143,'Jurnal Umum'!$S$7:$S$3007),0))</f>
        <v/>
      </c>
      <c r="F143" s="111" t="str">
        <f ca="1">IF(B143="","",IF(D143="K",SUMIF('Kode Akun'!B:B,B143,'Kode Akun'!H:H)-SUMIF('Jurnal Umum'!$N$7:$N$3007,B143,'Jurnal Umum'!$R$7:$R$3007)+SUMIF('Jurnal Umum'!$N$7:$N$3007,B143,'Jurnal Umum'!$S$7:$S$3007),0))</f>
        <v/>
      </c>
      <c r="G143" s="114" t="str">
        <f ca="1">IF($B143="","",SUMIF(AJP!$E:$E,$B143,AJP!G:G)+SUMIF('Jurnal Peny. Aktiva'!$C:$C,$B143,'Jurnal Peny. Aktiva'!F:F)+SUMIF(HPP!$C:$C,$B143,HPP!DD:DD))</f>
        <v/>
      </c>
      <c r="H143" s="114" t="str">
        <f ca="1">IF($B143="","",SUMIF(AJP!$E:$E,$B143,AJP!H:H)+SUMIF('Jurnal Peny. Aktiva'!$C:$C,$B143,'Jurnal Peny. Aktiva'!G:G)+SUMIF(HPP!$C:$C,$B143,HPP!DE:DE))</f>
        <v/>
      </c>
      <c r="I143" s="114" t="str">
        <f t="shared" ca="1" si="41"/>
        <v/>
      </c>
      <c r="J143" s="114" t="str">
        <f t="shared" ca="1" si="42"/>
        <v/>
      </c>
      <c r="K143" s="113" t="str">
        <f t="shared" ca="1" si="43"/>
        <v/>
      </c>
      <c r="L143" s="114" t="str">
        <f t="shared" ca="1" si="44"/>
        <v/>
      </c>
      <c r="M143" s="114" t="str">
        <f t="shared" ca="1" si="45"/>
        <v/>
      </c>
      <c r="N143" s="114" t="str">
        <f t="shared" ca="1" si="46"/>
        <v/>
      </c>
      <c r="O143" s="114" t="str">
        <f t="shared" ca="1" si="47"/>
        <v/>
      </c>
      <c r="P143" s="78"/>
      <c r="Q143" s="78"/>
      <c r="R143" s="111">
        <f ca="1">IF(D143="D",SUMIFS('Jurnal Umum'!$R:$R,'Jurnal Umum'!$N:$N,$B143,'Jurnal Umum'!$Z:$Z,'Laba Rugi'!$I$5)-SUMIFS('Jurnal Umum'!$S:$S,'Jurnal Umum'!$N:$N,$B143,'Jurnal Umum'!$Z:$Z,'Laba Rugi'!$I$5),0)</f>
        <v>0</v>
      </c>
      <c r="S143" s="111">
        <f ca="1">IF(D143="K",-SUMIFS('Jurnal Umum'!$R:$R,'Jurnal Umum'!$N:$N,$B143,'Jurnal Umum'!$Z:$Z,'Laba Rugi'!$I$5)+SUMIFS('Jurnal Umum'!$S:$S,'Jurnal Umum'!$N:$N,$B143,'Jurnal Umum'!$Z:$Z,'Laba Rugi'!$I$5),0)</f>
        <v>0</v>
      </c>
    </row>
    <row r="144" spans="1:19" ht="18.75" customHeight="1" x14ac:dyDescent="0.35">
      <c r="A144" s="78"/>
      <c r="B144" s="110" t="str">
        <f ca="1">IF(TODAY()&gt;EXP,"0",IF('Kode Akun'!B144="","",'Kode Akun'!B144))</f>
        <v/>
      </c>
      <c r="C144" s="114" t="str">
        <f t="shared" ca="1" si="39"/>
        <v/>
      </c>
      <c r="D144" s="115" t="str">
        <f t="shared" ca="1" si="40"/>
        <v/>
      </c>
      <c r="E144" s="111" t="str">
        <f ca="1">IF(B144="","",IF(D144="D",SUMIF('Kode Akun'!B:B,B144,'Kode Akun'!G:G)+SUMIF('Jurnal Umum'!$N$7:$N$3007,B144,'Jurnal Umum'!$R$7:$R$3007)-SUMIF('Jurnal Umum'!$N$7:$N$3007,B144,'Jurnal Umum'!$S$7:$S$3007),0))</f>
        <v/>
      </c>
      <c r="F144" s="111" t="str">
        <f ca="1">IF(B144="","",IF(D144="K",SUMIF('Kode Akun'!B:B,B144,'Kode Akun'!H:H)-SUMIF('Jurnal Umum'!$N$7:$N$3007,B144,'Jurnal Umum'!$R$7:$R$3007)+SUMIF('Jurnal Umum'!$N$7:$N$3007,B144,'Jurnal Umum'!$S$7:$S$3007),0))</f>
        <v/>
      </c>
      <c r="G144" s="114" t="str">
        <f ca="1">IF($B144="","",SUMIF(AJP!$E:$E,$B144,AJP!G:G)+SUMIF('Jurnal Peny. Aktiva'!$C:$C,$B144,'Jurnal Peny. Aktiva'!F:F)+SUMIF(HPP!$C:$C,$B144,HPP!DD:DD))</f>
        <v/>
      </c>
      <c r="H144" s="114" t="str">
        <f ca="1">IF($B144="","",SUMIF(AJP!$E:$E,$B144,AJP!H:H)+SUMIF('Jurnal Peny. Aktiva'!$C:$C,$B144,'Jurnal Peny. Aktiva'!G:G)+SUMIF(HPP!$C:$C,$B144,HPP!DE:DE))</f>
        <v/>
      </c>
      <c r="I144" s="114" t="str">
        <f t="shared" ca="1" si="41"/>
        <v/>
      </c>
      <c r="J144" s="114" t="str">
        <f t="shared" ca="1" si="42"/>
        <v/>
      </c>
      <c r="K144" s="113" t="str">
        <f t="shared" ca="1" si="43"/>
        <v/>
      </c>
      <c r="L144" s="114" t="str">
        <f t="shared" ca="1" si="44"/>
        <v/>
      </c>
      <c r="M144" s="114" t="str">
        <f t="shared" ca="1" si="45"/>
        <v/>
      </c>
      <c r="N144" s="114" t="str">
        <f t="shared" ca="1" si="46"/>
        <v/>
      </c>
      <c r="O144" s="114" t="str">
        <f t="shared" ca="1" si="47"/>
        <v/>
      </c>
      <c r="P144" s="78"/>
      <c r="Q144" s="78"/>
      <c r="R144" s="111">
        <f ca="1">IF(D144="D",SUMIFS('Jurnal Umum'!$R:$R,'Jurnal Umum'!$N:$N,$B144,'Jurnal Umum'!$Z:$Z,'Laba Rugi'!$I$5)-SUMIFS('Jurnal Umum'!$S:$S,'Jurnal Umum'!$N:$N,$B144,'Jurnal Umum'!$Z:$Z,'Laba Rugi'!$I$5),0)</f>
        <v>0</v>
      </c>
      <c r="S144" s="111">
        <f ca="1">IF(D144="K",-SUMIFS('Jurnal Umum'!$R:$R,'Jurnal Umum'!$N:$N,$B144,'Jurnal Umum'!$Z:$Z,'Laba Rugi'!$I$5)+SUMIFS('Jurnal Umum'!$S:$S,'Jurnal Umum'!$N:$N,$B144,'Jurnal Umum'!$Z:$Z,'Laba Rugi'!$I$5),0)</f>
        <v>0</v>
      </c>
    </row>
    <row r="145" spans="1:19" ht="18.75" customHeight="1" x14ac:dyDescent="0.35">
      <c r="A145" s="78"/>
      <c r="B145" s="110" t="str">
        <f ca="1">IF(TODAY()&gt;EXP,"0",IF('Kode Akun'!B145="","",'Kode Akun'!B145))</f>
        <v/>
      </c>
      <c r="C145" s="114" t="str">
        <f t="shared" ca="1" si="39"/>
        <v/>
      </c>
      <c r="D145" s="115" t="str">
        <f t="shared" ca="1" si="40"/>
        <v/>
      </c>
      <c r="E145" s="111" t="str">
        <f ca="1">IF(B145="","",IF(D145="D",SUMIF('Kode Akun'!B:B,B145,'Kode Akun'!G:G)+SUMIF('Jurnal Umum'!$N$7:$N$3007,B145,'Jurnal Umum'!$R$7:$R$3007)-SUMIF('Jurnal Umum'!$N$7:$N$3007,B145,'Jurnal Umum'!$S$7:$S$3007),0))</f>
        <v/>
      </c>
      <c r="F145" s="111" t="str">
        <f ca="1">IF(B145="","",IF(D145="K",SUMIF('Kode Akun'!B:B,B145,'Kode Akun'!H:H)-SUMIF('Jurnal Umum'!$N$7:$N$3007,B145,'Jurnal Umum'!$R$7:$R$3007)+SUMIF('Jurnal Umum'!$N$7:$N$3007,B145,'Jurnal Umum'!$S$7:$S$3007),0))</f>
        <v/>
      </c>
      <c r="G145" s="114" t="str">
        <f ca="1">IF($B145="","",SUMIF(AJP!$E:$E,$B145,AJP!G:G)+SUMIF('Jurnal Peny. Aktiva'!$C:$C,$B145,'Jurnal Peny. Aktiva'!F:F)+SUMIF(HPP!$C:$C,$B145,HPP!DD:DD))</f>
        <v/>
      </c>
      <c r="H145" s="114" t="str">
        <f ca="1">IF($B145="","",SUMIF(AJP!$E:$E,$B145,AJP!H:H)+SUMIF('Jurnal Peny. Aktiva'!$C:$C,$B145,'Jurnal Peny. Aktiva'!G:G)+SUMIF(HPP!$C:$C,$B145,HPP!DE:DE))</f>
        <v/>
      </c>
      <c r="I145" s="114" t="str">
        <f t="shared" ca="1" si="41"/>
        <v/>
      </c>
      <c r="J145" s="114" t="str">
        <f t="shared" ca="1" si="42"/>
        <v/>
      </c>
      <c r="K145" s="113" t="str">
        <f t="shared" ca="1" si="43"/>
        <v/>
      </c>
      <c r="L145" s="114" t="str">
        <f t="shared" ca="1" si="44"/>
        <v/>
      </c>
      <c r="M145" s="114" t="str">
        <f t="shared" ca="1" si="45"/>
        <v/>
      </c>
      <c r="N145" s="114" t="str">
        <f t="shared" ca="1" si="46"/>
        <v/>
      </c>
      <c r="O145" s="114" t="str">
        <f t="shared" ca="1" si="47"/>
        <v/>
      </c>
      <c r="P145" s="78"/>
      <c r="Q145" s="78"/>
      <c r="R145" s="111">
        <f ca="1">IF(D145="D",SUMIFS('Jurnal Umum'!$R:$R,'Jurnal Umum'!$N:$N,$B145,'Jurnal Umum'!$Z:$Z,'Laba Rugi'!$I$5)-SUMIFS('Jurnal Umum'!$S:$S,'Jurnal Umum'!$N:$N,$B145,'Jurnal Umum'!$Z:$Z,'Laba Rugi'!$I$5),0)</f>
        <v>0</v>
      </c>
      <c r="S145" s="111">
        <f ca="1">IF(D145="K",-SUMIFS('Jurnal Umum'!$R:$R,'Jurnal Umum'!$N:$N,$B145,'Jurnal Umum'!$Z:$Z,'Laba Rugi'!$I$5)+SUMIFS('Jurnal Umum'!$S:$S,'Jurnal Umum'!$N:$N,$B145,'Jurnal Umum'!$Z:$Z,'Laba Rugi'!$I$5),0)</f>
        <v>0</v>
      </c>
    </row>
    <row r="146" spans="1:19" ht="18.75" customHeight="1" x14ac:dyDescent="0.35">
      <c r="A146" s="78"/>
      <c r="B146" s="110" t="str">
        <f ca="1">IF(TODAY()&gt;EXP,"0",IF('Kode Akun'!B146="","",'Kode Akun'!B146))</f>
        <v/>
      </c>
      <c r="C146" s="114" t="str">
        <f t="shared" ca="1" si="39"/>
        <v/>
      </c>
      <c r="D146" s="115" t="str">
        <f t="shared" ca="1" si="40"/>
        <v/>
      </c>
      <c r="E146" s="111" t="str">
        <f ca="1">IF(B146="","",IF(D146="D",SUMIF('Kode Akun'!B:B,B146,'Kode Akun'!G:G)+SUMIF('Jurnal Umum'!$N$7:$N$3007,B146,'Jurnal Umum'!$R$7:$R$3007)-SUMIF('Jurnal Umum'!$N$7:$N$3007,B146,'Jurnal Umum'!$S$7:$S$3007),0))</f>
        <v/>
      </c>
      <c r="F146" s="111" t="str">
        <f ca="1">IF(B146="","",IF(D146="K",SUMIF('Kode Akun'!B:B,B146,'Kode Akun'!H:H)-SUMIF('Jurnal Umum'!$N$7:$N$3007,B146,'Jurnal Umum'!$R$7:$R$3007)+SUMIF('Jurnal Umum'!$N$7:$N$3007,B146,'Jurnal Umum'!$S$7:$S$3007),0))</f>
        <v/>
      </c>
      <c r="G146" s="114" t="str">
        <f ca="1">IF($B146="","",SUMIF(AJP!$E:$E,$B146,AJP!G:G)+SUMIF('Jurnal Peny. Aktiva'!$C:$C,$B146,'Jurnal Peny. Aktiva'!F:F)+SUMIF(HPP!$C:$C,$B146,HPP!DD:DD))</f>
        <v/>
      </c>
      <c r="H146" s="114" t="str">
        <f ca="1">IF($B146="","",SUMIF(AJP!$E:$E,$B146,AJP!H:H)+SUMIF('Jurnal Peny. Aktiva'!$C:$C,$B146,'Jurnal Peny. Aktiva'!G:G)+SUMIF(HPP!$C:$C,$B146,HPP!DE:DE))</f>
        <v/>
      </c>
      <c r="I146" s="114" t="str">
        <f t="shared" ca="1" si="41"/>
        <v/>
      </c>
      <c r="J146" s="114" t="str">
        <f t="shared" ca="1" si="42"/>
        <v/>
      </c>
      <c r="K146" s="113" t="str">
        <f t="shared" ca="1" si="43"/>
        <v/>
      </c>
      <c r="L146" s="114" t="str">
        <f t="shared" ca="1" si="44"/>
        <v/>
      </c>
      <c r="M146" s="114" t="str">
        <f t="shared" ca="1" si="45"/>
        <v/>
      </c>
      <c r="N146" s="114" t="str">
        <f t="shared" ca="1" si="46"/>
        <v/>
      </c>
      <c r="O146" s="114" t="str">
        <f t="shared" ca="1" si="47"/>
        <v/>
      </c>
      <c r="P146" s="78"/>
      <c r="Q146" s="78"/>
      <c r="R146" s="111">
        <f ca="1">IF(D146="D",SUMIFS('Jurnal Umum'!$R:$R,'Jurnal Umum'!$N:$N,$B146,'Jurnal Umum'!$Z:$Z,'Laba Rugi'!$I$5)-SUMIFS('Jurnal Umum'!$S:$S,'Jurnal Umum'!$N:$N,$B146,'Jurnal Umum'!$Z:$Z,'Laba Rugi'!$I$5),0)</f>
        <v>0</v>
      </c>
      <c r="S146" s="111">
        <f ca="1">IF(D146="K",-SUMIFS('Jurnal Umum'!$R:$R,'Jurnal Umum'!$N:$N,$B146,'Jurnal Umum'!$Z:$Z,'Laba Rugi'!$I$5)+SUMIFS('Jurnal Umum'!$S:$S,'Jurnal Umum'!$N:$N,$B146,'Jurnal Umum'!$Z:$Z,'Laba Rugi'!$I$5),0)</f>
        <v>0</v>
      </c>
    </row>
    <row r="147" spans="1:19" ht="18.75" customHeight="1" x14ac:dyDescent="0.35">
      <c r="A147" s="78"/>
      <c r="B147" s="110" t="str">
        <f ca="1">IF(TODAY()&gt;EXP,"0",IF('Kode Akun'!B147="","",'Kode Akun'!B147))</f>
        <v/>
      </c>
      <c r="C147" s="114" t="str">
        <f t="shared" ca="1" si="39"/>
        <v/>
      </c>
      <c r="D147" s="115" t="str">
        <f t="shared" ca="1" si="40"/>
        <v/>
      </c>
      <c r="E147" s="111" t="str">
        <f ca="1">IF(B147="","",IF(D147="D",SUMIF('Kode Akun'!B:B,B147,'Kode Akun'!G:G)+SUMIF('Jurnal Umum'!$N$7:$N$3007,B147,'Jurnal Umum'!$R$7:$R$3007)-SUMIF('Jurnal Umum'!$N$7:$N$3007,B147,'Jurnal Umum'!$S$7:$S$3007),0))</f>
        <v/>
      </c>
      <c r="F147" s="111" t="str">
        <f ca="1">IF(B147="","",IF(D147="K",SUMIF('Kode Akun'!B:B,B147,'Kode Akun'!H:H)-SUMIF('Jurnal Umum'!$N$7:$N$3007,B147,'Jurnal Umum'!$R$7:$R$3007)+SUMIF('Jurnal Umum'!$N$7:$N$3007,B147,'Jurnal Umum'!$S$7:$S$3007),0))</f>
        <v/>
      </c>
      <c r="G147" s="114" t="str">
        <f ca="1">IF($B147="","",SUMIF(AJP!$E:$E,$B147,AJP!G:G)+SUMIF('Jurnal Peny. Aktiva'!$C:$C,$B147,'Jurnal Peny. Aktiva'!F:F)+SUMIF(HPP!$C:$C,$B147,HPP!DD:DD))</f>
        <v/>
      </c>
      <c r="H147" s="114" t="str">
        <f ca="1">IF($B147="","",SUMIF(AJP!$E:$E,$B147,AJP!H:H)+SUMIF('Jurnal Peny. Aktiva'!$C:$C,$B147,'Jurnal Peny. Aktiva'!G:G)+SUMIF(HPP!$C:$C,$B147,HPP!DE:DE))</f>
        <v/>
      </c>
      <c r="I147" s="114" t="str">
        <f t="shared" ca="1" si="41"/>
        <v/>
      </c>
      <c r="J147" s="114" t="str">
        <f t="shared" ca="1" si="42"/>
        <v/>
      </c>
      <c r="K147" s="113" t="str">
        <f t="shared" ca="1" si="43"/>
        <v/>
      </c>
      <c r="L147" s="114" t="str">
        <f t="shared" ca="1" si="44"/>
        <v/>
      </c>
      <c r="M147" s="114" t="str">
        <f t="shared" ca="1" si="45"/>
        <v/>
      </c>
      <c r="N147" s="114" t="str">
        <f t="shared" ca="1" si="46"/>
        <v/>
      </c>
      <c r="O147" s="114" t="str">
        <f t="shared" ca="1" si="47"/>
        <v/>
      </c>
      <c r="P147" s="78"/>
      <c r="Q147" s="78"/>
      <c r="R147" s="111">
        <f ca="1">IF(D147="D",SUMIFS('Jurnal Umum'!$R:$R,'Jurnal Umum'!$N:$N,$B147,'Jurnal Umum'!$Z:$Z,'Laba Rugi'!$I$5)-SUMIFS('Jurnal Umum'!$S:$S,'Jurnal Umum'!$N:$N,$B147,'Jurnal Umum'!$Z:$Z,'Laba Rugi'!$I$5),0)</f>
        <v>0</v>
      </c>
      <c r="S147" s="111">
        <f ca="1">IF(D147="K",-SUMIFS('Jurnal Umum'!$R:$R,'Jurnal Umum'!$N:$N,$B147,'Jurnal Umum'!$Z:$Z,'Laba Rugi'!$I$5)+SUMIFS('Jurnal Umum'!$S:$S,'Jurnal Umum'!$N:$N,$B147,'Jurnal Umum'!$Z:$Z,'Laba Rugi'!$I$5),0)</f>
        <v>0</v>
      </c>
    </row>
    <row r="148" spans="1:19" ht="18.75" customHeight="1" x14ac:dyDescent="0.35">
      <c r="A148" s="78"/>
      <c r="B148" s="110" t="str">
        <f ca="1">IF(TODAY()&gt;EXP,"0",IF('Kode Akun'!B148="","",'Kode Akun'!B148))</f>
        <v/>
      </c>
      <c r="C148" s="114" t="str">
        <f t="shared" ca="1" si="39"/>
        <v/>
      </c>
      <c r="D148" s="115" t="str">
        <f t="shared" ca="1" si="40"/>
        <v/>
      </c>
      <c r="E148" s="111" t="str">
        <f ca="1">IF(B148="","",IF(D148="D",SUMIF('Kode Akun'!B:B,B148,'Kode Akun'!G:G)+SUMIF('Jurnal Umum'!$N$7:$N$3007,B148,'Jurnal Umum'!$R$7:$R$3007)-SUMIF('Jurnal Umum'!$N$7:$N$3007,B148,'Jurnal Umum'!$S$7:$S$3007),0))</f>
        <v/>
      </c>
      <c r="F148" s="111" t="str">
        <f ca="1">IF(B148="","",IF(D148="K",SUMIF('Kode Akun'!B:B,B148,'Kode Akun'!H:H)-SUMIF('Jurnal Umum'!$N$7:$N$3007,B148,'Jurnal Umum'!$R$7:$R$3007)+SUMIF('Jurnal Umum'!$N$7:$N$3007,B148,'Jurnal Umum'!$S$7:$S$3007),0))</f>
        <v/>
      </c>
      <c r="G148" s="114" t="str">
        <f ca="1">IF($B148="","",SUMIF(AJP!$E:$E,$B148,AJP!G:G)+SUMIF('Jurnal Peny. Aktiva'!$C:$C,$B148,'Jurnal Peny. Aktiva'!F:F)+SUMIF(HPP!$C:$C,$B148,HPP!DD:DD))</f>
        <v/>
      </c>
      <c r="H148" s="114" t="str">
        <f ca="1">IF($B148="","",SUMIF(AJP!$E:$E,$B148,AJP!H:H)+SUMIF('Jurnal Peny. Aktiva'!$C:$C,$B148,'Jurnal Peny. Aktiva'!G:G)+SUMIF(HPP!$C:$C,$B148,HPP!DE:DE))</f>
        <v/>
      </c>
      <c r="I148" s="114" t="str">
        <f t="shared" ca="1" si="41"/>
        <v/>
      </c>
      <c r="J148" s="114" t="str">
        <f t="shared" ca="1" si="42"/>
        <v/>
      </c>
      <c r="K148" s="113" t="str">
        <f t="shared" ca="1" si="43"/>
        <v/>
      </c>
      <c r="L148" s="114" t="str">
        <f t="shared" ca="1" si="44"/>
        <v/>
      </c>
      <c r="M148" s="114" t="str">
        <f t="shared" ca="1" si="45"/>
        <v/>
      </c>
      <c r="N148" s="114" t="str">
        <f t="shared" ca="1" si="46"/>
        <v/>
      </c>
      <c r="O148" s="114" t="str">
        <f t="shared" ca="1" si="47"/>
        <v/>
      </c>
      <c r="P148" s="78"/>
      <c r="Q148" s="78"/>
      <c r="R148" s="111">
        <f ca="1">IF(D148="D",SUMIFS('Jurnal Umum'!$R:$R,'Jurnal Umum'!$N:$N,$B148,'Jurnal Umum'!$Z:$Z,'Laba Rugi'!$I$5)-SUMIFS('Jurnal Umum'!$S:$S,'Jurnal Umum'!$N:$N,$B148,'Jurnal Umum'!$Z:$Z,'Laba Rugi'!$I$5),0)</f>
        <v>0</v>
      </c>
      <c r="S148" s="111">
        <f ca="1">IF(D148="K",-SUMIFS('Jurnal Umum'!$R:$R,'Jurnal Umum'!$N:$N,$B148,'Jurnal Umum'!$Z:$Z,'Laba Rugi'!$I$5)+SUMIFS('Jurnal Umum'!$S:$S,'Jurnal Umum'!$N:$N,$B148,'Jurnal Umum'!$Z:$Z,'Laba Rugi'!$I$5),0)</f>
        <v>0</v>
      </c>
    </row>
    <row r="149" spans="1:19" ht="18.75" customHeight="1" x14ac:dyDescent="0.35">
      <c r="A149" s="78"/>
      <c r="B149" s="110" t="str">
        <f ca="1">IF(TODAY()&gt;EXP,"0",IF('Kode Akun'!B149="","",'Kode Akun'!B149))</f>
        <v/>
      </c>
      <c r="C149" s="114" t="str">
        <f t="shared" ca="1" si="39"/>
        <v/>
      </c>
      <c r="D149" s="115" t="str">
        <f t="shared" ca="1" si="40"/>
        <v/>
      </c>
      <c r="E149" s="111" t="str">
        <f ca="1">IF(B149="","",IF(D149="D",SUMIF('Kode Akun'!B:B,B149,'Kode Akun'!G:G)+SUMIF('Jurnal Umum'!$N$7:$N$3007,B149,'Jurnal Umum'!$R$7:$R$3007)-SUMIF('Jurnal Umum'!$N$7:$N$3007,B149,'Jurnal Umum'!$S$7:$S$3007),0))</f>
        <v/>
      </c>
      <c r="F149" s="111" t="str">
        <f ca="1">IF(B149="","",IF(D149="K",SUMIF('Kode Akun'!B:B,B149,'Kode Akun'!H:H)-SUMIF('Jurnal Umum'!$N$7:$N$3007,B149,'Jurnal Umum'!$R$7:$R$3007)+SUMIF('Jurnal Umum'!$N$7:$N$3007,B149,'Jurnal Umum'!$S$7:$S$3007),0))</f>
        <v/>
      </c>
      <c r="G149" s="114" t="str">
        <f ca="1">IF($B149="","",SUMIF(AJP!$E:$E,$B149,AJP!G:G)+SUMIF('Jurnal Peny. Aktiva'!$C:$C,$B149,'Jurnal Peny. Aktiva'!F:F)+SUMIF(HPP!$C:$C,$B149,HPP!DD:DD))</f>
        <v/>
      </c>
      <c r="H149" s="114" t="str">
        <f ca="1">IF($B149="","",SUMIF(AJP!$E:$E,$B149,AJP!H:H)+SUMIF('Jurnal Peny. Aktiva'!$C:$C,$B149,'Jurnal Peny. Aktiva'!G:G)+SUMIF(HPP!$C:$C,$B149,HPP!DE:DE))</f>
        <v/>
      </c>
      <c r="I149" s="114" t="str">
        <f t="shared" ca="1" si="41"/>
        <v/>
      </c>
      <c r="J149" s="114" t="str">
        <f t="shared" ca="1" si="42"/>
        <v/>
      </c>
      <c r="K149" s="113" t="str">
        <f t="shared" ca="1" si="43"/>
        <v/>
      </c>
      <c r="L149" s="114" t="str">
        <f t="shared" ca="1" si="44"/>
        <v/>
      </c>
      <c r="M149" s="114" t="str">
        <f t="shared" ca="1" si="45"/>
        <v/>
      </c>
      <c r="N149" s="114" t="str">
        <f t="shared" ca="1" si="46"/>
        <v/>
      </c>
      <c r="O149" s="114" t="str">
        <f t="shared" ca="1" si="47"/>
        <v/>
      </c>
      <c r="P149" s="78"/>
      <c r="Q149" s="78"/>
      <c r="R149" s="111">
        <f ca="1">IF(D149="D",SUMIFS('Jurnal Umum'!$R:$R,'Jurnal Umum'!$N:$N,$B149,'Jurnal Umum'!$Z:$Z,'Laba Rugi'!$I$5)-SUMIFS('Jurnal Umum'!$S:$S,'Jurnal Umum'!$N:$N,$B149,'Jurnal Umum'!$Z:$Z,'Laba Rugi'!$I$5),0)</f>
        <v>0</v>
      </c>
      <c r="S149" s="111">
        <f ca="1">IF(D149="K",-SUMIFS('Jurnal Umum'!$R:$R,'Jurnal Umum'!$N:$N,$B149,'Jurnal Umum'!$Z:$Z,'Laba Rugi'!$I$5)+SUMIFS('Jurnal Umum'!$S:$S,'Jurnal Umum'!$N:$N,$B149,'Jurnal Umum'!$Z:$Z,'Laba Rugi'!$I$5),0)</f>
        <v>0</v>
      </c>
    </row>
    <row r="150" spans="1:19" ht="18.75" customHeight="1" x14ac:dyDescent="0.35">
      <c r="A150" s="78"/>
      <c r="B150" s="110" t="str">
        <f ca="1">IF(TODAY()&gt;EXP,"0",IF('Kode Akun'!B150="","",'Kode Akun'!B150))</f>
        <v/>
      </c>
      <c r="C150" s="114" t="str">
        <f t="shared" ca="1" si="39"/>
        <v/>
      </c>
      <c r="D150" s="115" t="str">
        <f t="shared" ca="1" si="40"/>
        <v/>
      </c>
      <c r="E150" s="111" t="str">
        <f ca="1">IF(B150="","",IF(D150="D",SUMIF('Kode Akun'!B:B,B150,'Kode Akun'!G:G)+SUMIF('Jurnal Umum'!$N$7:$N$3007,B150,'Jurnal Umum'!$R$7:$R$3007)-SUMIF('Jurnal Umum'!$N$7:$N$3007,B150,'Jurnal Umum'!$S$7:$S$3007),0))</f>
        <v/>
      </c>
      <c r="F150" s="111" t="str">
        <f ca="1">IF(B150="","",IF(D150="K",SUMIF('Kode Akun'!B:B,B150,'Kode Akun'!H:H)-SUMIF('Jurnal Umum'!$N$7:$N$3007,B150,'Jurnal Umum'!$R$7:$R$3007)+SUMIF('Jurnal Umum'!$N$7:$N$3007,B150,'Jurnal Umum'!$S$7:$S$3007),0))</f>
        <v/>
      </c>
      <c r="G150" s="114" t="str">
        <f ca="1">IF($B150="","",SUMIF(AJP!$E:$E,$B150,AJP!G:G)+SUMIF('Jurnal Peny. Aktiva'!$C:$C,$B150,'Jurnal Peny. Aktiva'!F:F)+SUMIF(HPP!$C:$C,$B150,HPP!DD:DD))</f>
        <v/>
      </c>
      <c r="H150" s="114" t="str">
        <f ca="1">IF($B150="","",SUMIF(AJP!$E:$E,$B150,AJP!H:H)+SUMIF('Jurnal Peny. Aktiva'!$C:$C,$B150,'Jurnal Peny. Aktiva'!G:G)+SUMIF(HPP!$C:$C,$B150,HPP!DE:DE))</f>
        <v/>
      </c>
      <c r="I150" s="114" t="str">
        <f t="shared" ca="1" si="41"/>
        <v/>
      </c>
      <c r="J150" s="114" t="str">
        <f t="shared" ca="1" si="42"/>
        <v/>
      </c>
      <c r="K150" s="113" t="str">
        <f t="shared" ca="1" si="43"/>
        <v/>
      </c>
      <c r="L150" s="114" t="str">
        <f t="shared" ca="1" si="44"/>
        <v/>
      </c>
      <c r="M150" s="114" t="str">
        <f t="shared" ca="1" si="45"/>
        <v/>
      </c>
      <c r="N150" s="114" t="str">
        <f t="shared" ca="1" si="46"/>
        <v/>
      </c>
      <c r="O150" s="114" t="str">
        <f t="shared" ca="1" si="47"/>
        <v/>
      </c>
      <c r="P150" s="78"/>
      <c r="Q150" s="78"/>
      <c r="R150" s="111">
        <f ca="1">IF(D150="D",SUMIFS('Jurnal Umum'!$R:$R,'Jurnal Umum'!$N:$N,$B150,'Jurnal Umum'!$Z:$Z,'Laba Rugi'!$I$5)-SUMIFS('Jurnal Umum'!$S:$S,'Jurnal Umum'!$N:$N,$B150,'Jurnal Umum'!$Z:$Z,'Laba Rugi'!$I$5),0)</f>
        <v>0</v>
      </c>
      <c r="S150" s="111">
        <f ca="1">IF(D150="K",-SUMIFS('Jurnal Umum'!$R:$R,'Jurnal Umum'!$N:$N,$B150,'Jurnal Umum'!$Z:$Z,'Laba Rugi'!$I$5)+SUMIFS('Jurnal Umum'!$S:$S,'Jurnal Umum'!$N:$N,$B150,'Jurnal Umum'!$Z:$Z,'Laba Rugi'!$I$5),0)</f>
        <v>0</v>
      </c>
    </row>
    <row r="151" spans="1:19" ht="18.75" customHeight="1" x14ac:dyDescent="0.35">
      <c r="A151" s="78"/>
      <c r="B151" s="110" t="str">
        <f ca="1">IF(TODAY()&gt;EXP,"0",IF('Kode Akun'!B151="","",'Kode Akun'!B151))</f>
        <v/>
      </c>
      <c r="C151" s="114" t="str">
        <f t="shared" ca="1" si="39"/>
        <v/>
      </c>
      <c r="D151" s="115" t="str">
        <f t="shared" ca="1" si="40"/>
        <v/>
      </c>
      <c r="E151" s="111" t="str">
        <f ca="1">IF(B151="","",IF(D151="D",SUMIF('Kode Akun'!B:B,B151,'Kode Akun'!G:G)+SUMIF('Jurnal Umum'!$N$7:$N$3007,B151,'Jurnal Umum'!$R$7:$R$3007)-SUMIF('Jurnal Umum'!$N$7:$N$3007,B151,'Jurnal Umum'!$S$7:$S$3007),0))</f>
        <v/>
      </c>
      <c r="F151" s="111" t="str">
        <f ca="1">IF(B151="","",IF(D151="K",SUMIF('Kode Akun'!B:B,B151,'Kode Akun'!H:H)-SUMIF('Jurnal Umum'!$N$7:$N$3007,B151,'Jurnal Umum'!$R$7:$R$3007)+SUMIF('Jurnal Umum'!$N$7:$N$3007,B151,'Jurnal Umum'!$S$7:$S$3007),0))</f>
        <v/>
      </c>
      <c r="G151" s="114" t="str">
        <f ca="1">IF($B151="","",SUMIF(AJP!$E:$E,$B151,AJP!G:G)+SUMIF('Jurnal Peny. Aktiva'!$C:$C,$B151,'Jurnal Peny. Aktiva'!F:F)+SUMIF(HPP!$C:$C,$B151,HPP!DD:DD))</f>
        <v/>
      </c>
      <c r="H151" s="114" t="str">
        <f ca="1">IF($B151="","",SUMIF(AJP!$E:$E,$B151,AJP!H:H)+SUMIF('Jurnal Peny. Aktiva'!$C:$C,$B151,'Jurnal Peny. Aktiva'!G:G)+SUMIF(HPP!$C:$C,$B151,HPP!DE:DE))</f>
        <v/>
      </c>
      <c r="I151" s="114" t="str">
        <f t="shared" ca="1" si="41"/>
        <v/>
      </c>
      <c r="J151" s="114" t="str">
        <f t="shared" ca="1" si="42"/>
        <v/>
      </c>
      <c r="K151" s="113" t="str">
        <f t="shared" ca="1" si="43"/>
        <v/>
      </c>
      <c r="L151" s="114" t="str">
        <f t="shared" ca="1" si="44"/>
        <v/>
      </c>
      <c r="M151" s="114" t="str">
        <f t="shared" ca="1" si="45"/>
        <v/>
      </c>
      <c r="N151" s="114" t="str">
        <f t="shared" ca="1" si="46"/>
        <v/>
      </c>
      <c r="O151" s="114" t="str">
        <f t="shared" ca="1" si="47"/>
        <v/>
      </c>
      <c r="P151" s="78"/>
      <c r="Q151" s="78"/>
      <c r="R151" s="111">
        <f ca="1">IF(D151="D",SUMIFS('Jurnal Umum'!$R:$R,'Jurnal Umum'!$N:$N,$B151,'Jurnal Umum'!$Z:$Z,'Laba Rugi'!$I$5)-SUMIFS('Jurnal Umum'!$S:$S,'Jurnal Umum'!$N:$N,$B151,'Jurnal Umum'!$Z:$Z,'Laba Rugi'!$I$5),0)</f>
        <v>0</v>
      </c>
      <c r="S151" s="111">
        <f ca="1">IF(D151="K",-SUMIFS('Jurnal Umum'!$R:$R,'Jurnal Umum'!$N:$N,$B151,'Jurnal Umum'!$Z:$Z,'Laba Rugi'!$I$5)+SUMIFS('Jurnal Umum'!$S:$S,'Jurnal Umum'!$N:$N,$B151,'Jurnal Umum'!$Z:$Z,'Laba Rugi'!$I$5),0)</f>
        <v>0</v>
      </c>
    </row>
    <row r="152" spans="1:19" ht="18.75" customHeight="1" x14ac:dyDescent="0.35">
      <c r="A152" s="78"/>
      <c r="B152" s="110" t="str">
        <f ca="1">IF(TODAY()&gt;EXP,"0",IF('Kode Akun'!B152="","",'Kode Akun'!B152))</f>
        <v/>
      </c>
      <c r="C152" s="114" t="str">
        <f t="shared" ca="1" si="39"/>
        <v/>
      </c>
      <c r="D152" s="115" t="str">
        <f t="shared" ca="1" si="40"/>
        <v/>
      </c>
      <c r="E152" s="111" t="str">
        <f ca="1">IF(B152="","",IF(D152="D",SUMIF('Kode Akun'!B:B,B152,'Kode Akun'!G:G)+SUMIF('Jurnal Umum'!$N$7:$N$3007,B152,'Jurnal Umum'!$R$7:$R$3007)-SUMIF('Jurnal Umum'!$N$7:$N$3007,B152,'Jurnal Umum'!$S$7:$S$3007),0))</f>
        <v/>
      </c>
      <c r="F152" s="111" t="str">
        <f ca="1">IF(B152="","",IF(D152="K",SUMIF('Kode Akun'!B:B,B152,'Kode Akun'!H:H)-SUMIF('Jurnal Umum'!$N$7:$N$3007,B152,'Jurnal Umum'!$R$7:$R$3007)+SUMIF('Jurnal Umum'!$N$7:$N$3007,B152,'Jurnal Umum'!$S$7:$S$3007),0))</f>
        <v/>
      </c>
      <c r="G152" s="114" t="str">
        <f ca="1">IF($B152="","",SUMIF(AJP!$E:$E,$B152,AJP!G:G)+SUMIF('Jurnal Peny. Aktiva'!$C:$C,$B152,'Jurnal Peny. Aktiva'!F:F)+SUMIF(HPP!$C:$C,$B152,HPP!DD:DD))</f>
        <v/>
      </c>
      <c r="H152" s="114" t="str">
        <f ca="1">IF($B152="","",SUMIF(AJP!$E:$E,$B152,AJP!H:H)+SUMIF('Jurnal Peny. Aktiva'!$C:$C,$B152,'Jurnal Peny. Aktiva'!G:G)+SUMIF(HPP!$C:$C,$B152,HPP!DE:DE))</f>
        <v/>
      </c>
      <c r="I152" s="114" t="str">
        <f t="shared" ca="1" si="41"/>
        <v/>
      </c>
      <c r="J152" s="114" t="str">
        <f t="shared" ca="1" si="42"/>
        <v/>
      </c>
      <c r="K152" s="113" t="str">
        <f t="shared" ca="1" si="43"/>
        <v/>
      </c>
      <c r="L152" s="114" t="str">
        <f t="shared" ca="1" si="44"/>
        <v/>
      </c>
      <c r="M152" s="114" t="str">
        <f t="shared" ca="1" si="45"/>
        <v/>
      </c>
      <c r="N152" s="114" t="str">
        <f t="shared" ca="1" si="46"/>
        <v/>
      </c>
      <c r="O152" s="114" t="str">
        <f t="shared" ca="1" si="47"/>
        <v/>
      </c>
      <c r="P152" s="78"/>
      <c r="Q152" s="78"/>
      <c r="R152" s="111">
        <f ca="1">IF(D152="D",SUMIFS('Jurnal Umum'!$R:$R,'Jurnal Umum'!$N:$N,$B152,'Jurnal Umum'!$Z:$Z,'Laba Rugi'!$I$5)-SUMIFS('Jurnal Umum'!$S:$S,'Jurnal Umum'!$N:$N,$B152,'Jurnal Umum'!$Z:$Z,'Laba Rugi'!$I$5),0)</f>
        <v>0</v>
      </c>
      <c r="S152" s="111">
        <f ca="1">IF(D152="K",-SUMIFS('Jurnal Umum'!$R:$R,'Jurnal Umum'!$N:$N,$B152,'Jurnal Umum'!$Z:$Z,'Laba Rugi'!$I$5)+SUMIFS('Jurnal Umum'!$S:$S,'Jurnal Umum'!$N:$N,$B152,'Jurnal Umum'!$Z:$Z,'Laba Rugi'!$I$5),0)</f>
        <v>0</v>
      </c>
    </row>
    <row r="153" spans="1:19" ht="18.75" customHeight="1" x14ac:dyDescent="0.35">
      <c r="A153" s="78"/>
      <c r="B153" s="110" t="str">
        <f ca="1">IF(TODAY()&gt;EXP,"0",IF('Kode Akun'!B153="","",'Kode Akun'!B153))</f>
        <v/>
      </c>
      <c r="C153" s="114" t="str">
        <f t="shared" ca="1" si="39"/>
        <v/>
      </c>
      <c r="D153" s="115" t="str">
        <f t="shared" ca="1" si="40"/>
        <v/>
      </c>
      <c r="E153" s="111" t="str">
        <f ca="1">IF(B153="","",IF(D153="D",SUMIF('Kode Akun'!B:B,B153,'Kode Akun'!G:G)+SUMIF('Jurnal Umum'!$N$7:$N$3007,B153,'Jurnal Umum'!$R$7:$R$3007)-SUMIF('Jurnal Umum'!$N$7:$N$3007,B153,'Jurnal Umum'!$S$7:$S$3007),0))</f>
        <v/>
      </c>
      <c r="F153" s="111" t="str">
        <f ca="1">IF(B153="","",IF(D153="K",SUMIF('Kode Akun'!B:B,B153,'Kode Akun'!H:H)-SUMIF('Jurnal Umum'!$N$7:$N$3007,B153,'Jurnal Umum'!$R$7:$R$3007)+SUMIF('Jurnal Umum'!$N$7:$N$3007,B153,'Jurnal Umum'!$S$7:$S$3007),0))</f>
        <v/>
      </c>
      <c r="G153" s="114" t="str">
        <f ca="1">IF($B153="","",SUMIF(AJP!$E:$E,$B153,AJP!G:G)+SUMIF('Jurnal Peny. Aktiva'!$C:$C,$B153,'Jurnal Peny. Aktiva'!F:F)+SUMIF(HPP!$C:$C,$B153,HPP!DD:DD))</f>
        <v/>
      </c>
      <c r="H153" s="114" t="str">
        <f ca="1">IF($B153="","",SUMIF(AJP!$E:$E,$B153,AJP!H:H)+SUMIF('Jurnal Peny. Aktiva'!$C:$C,$B153,'Jurnal Peny. Aktiva'!G:G)+SUMIF(HPP!$C:$C,$B153,HPP!DE:DE))</f>
        <v/>
      </c>
      <c r="I153" s="114" t="str">
        <f t="shared" ca="1" si="41"/>
        <v/>
      </c>
      <c r="J153" s="114" t="str">
        <f t="shared" ca="1" si="42"/>
        <v/>
      </c>
      <c r="K153" s="113" t="str">
        <f t="shared" ca="1" si="43"/>
        <v/>
      </c>
      <c r="L153" s="114" t="str">
        <f t="shared" ca="1" si="44"/>
        <v/>
      </c>
      <c r="M153" s="114" t="str">
        <f t="shared" ca="1" si="45"/>
        <v/>
      </c>
      <c r="N153" s="114" t="str">
        <f t="shared" ca="1" si="46"/>
        <v/>
      </c>
      <c r="O153" s="114" t="str">
        <f t="shared" ca="1" si="47"/>
        <v/>
      </c>
      <c r="P153" s="78"/>
      <c r="Q153" s="78"/>
      <c r="R153" s="111">
        <f ca="1">IF(D153="D",SUMIFS('Jurnal Umum'!$R:$R,'Jurnal Umum'!$N:$N,$B153,'Jurnal Umum'!$Z:$Z,'Laba Rugi'!$I$5)-SUMIFS('Jurnal Umum'!$S:$S,'Jurnal Umum'!$N:$N,$B153,'Jurnal Umum'!$Z:$Z,'Laba Rugi'!$I$5),0)</f>
        <v>0</v>
      </c>
      <c r="S153" s="111">
        <f ca="1">IF(D153="K",-SUMIFS('Jurnal Umum'!$R:$R,'Jurnal Umum'!$N:$N,$B153,'Jurnal Umum'!$Z:$Z,'Laba Rugi'!$I$5)+SUMIFS('Jurnal Umum'!$S:$S,'Jurnal Umum'!$N:$N,$B153,'Jurnal Umum'!$Z:$Z,'Laba Rugi'!$I$5),0)</f>
        <v>0</v>
      </c>
    </row>
    <row r="154" spans="1:19" ht="18.75" customHeight="1" x14ac:dyDescent="0.35">
      <c r="A154" s="78"/>
      <c r="B154" s="110" t="str">
        <f ca="1">IF(TODAY()&gt;EXP,"0",IF('Kode Akun'!B154="","",'Kode Akun'!B154))</f>
        <v/>
      </c>
      <c r="C154" s="114" t="str">
        <f t="shared" ca="1" si="39"/>
        <v/>
      </c>
      <c r="D154" s="115" t="str">
        <f t="shared" ca="1" si="40"/>
        <v/>
      </c>
      <c r="E154" s="111" t="str">
        <f ca="1">IF(B154="","",IF(D154="D",SUMIF('Kode Akun'!B:B,B154,'Kode Akun'!G:G)+SUMIF('Jurnal Umum'!$N$7:$N$3007,B154,'Jurnal Umum'!$R$7:$R$3007)-SUMIF('Jurnal Umum'!$N$7:$N$3007,B154,'Jurnal Umum'!$S$7:$S$3007),0))</f>
        <v/>
      </c>
      <c r="F154" s="111" t="str">
        <f ca="1">IF(B154="","",IF(D154="K",SUMIF('Kode Akun'!B:B,B154,'Kode Akun'!H:H)-SUMIF('Jurnal Umum'!$N$7:$N$3007,B154,'Jurnal Umum'!$R$7:$R$3007)+SUMIF('Jurnal Umum'!$N$7:$N$3007,B154,'Jurnal Umum'!$S$7:$S$3007),0))</f>
        <v/>
      </c>
      <c r="G154" s="114" t="str">
        <f ca="1">IF($B154="","",SUMIF(AJP!$E:$E,$B154,AJP!G:G)+SUMIF('Jurnal Peny. Aktiva'!$C:$C,$B154,'Jurnal Peny. Aktiva'!F:F)+SUMIF(HPP!$C:$C,$B154,HPP!DD:DD))</f>
        <v/>
      </c>
      <c r="H154" s="114" t="str">
        <f ca="1">IF($B154="","",SUMIF(AJP!$E:$E,$B154,AJP!H:H)+SUMIF('Jurnal Peny. Aktiva'!$C:$C,$B154,'Jurnal Peny. Aktiva'!G:G)+SUMIF(HPP!$C:$C,$B154,HPP!DE:DE))</f>
        <v/>
      </c>
      <c r="I154" s="114" t="str">
        <f t="shared" ca="1" si="41"/>
        <v/>
      </c>
      <c r="J154" s="114" t="str">
        <f t="shared" ca="1" si="42"/>
        <v/>
      </c>
      <c r="K154" s="113" t="str">
        <f t="shared" ca="1" si="43"/>
        <v/>
      </c>
      <c r="L154" s="114" t="str">
        <f t="shared" ca="1" si="44"/>
        <v/>
      </c>
      <c r="M154" s="114" t="str">
        <f t="shared" ca="1" si="45"/>
        <v/>
      </c>
      <c r="N154" s="114" t="str">
        <f t="shared" ca="1" si="46"/>
        <v/>
      </c>
      <c r="O154" s="114" t="str">
        <f t="shared" ca="1" si="47"/>
        <v/>
      </c>
      <c r="P154" s="78"/>
      <c r="Q154" s="78"/>
      <c r="R154" s="111">
        <f ca="1">IF(D154="D",SUMIFS('Jurnal Umum'!$R:$R,'Jurnal Umum'!$N:$N,$B154,'Jurnal Umum'!$Z:$Z,'Laba Rugi'!$I$5)-SUMIFS('Jurnal Umum'!$S:$S,'Jurnal Umum'!$N:$N,$B154,'Jurnal Umum'!$Z:$Z,'Laba Rugi'!$I$5),0)</f>
        <v>0</v>
      </c>
      <c r="S154" s="111">
        <f ca="1">IF(D154="K",-SUMIFS('Jurnal Umum'!$R:$R,'Jurnal Umum'!$N:$N,$B154,'Jurnal Umum'!$Z:$Z,'Laba Rugi'!$I$5)+SUMIFS('Jurnal Umum'!$S:$S,'Jurnal Umum'!$N:$N,$B154,'Jurnal Umum'!$Z:$Z,'Laba Rugi'!$I$5),0)</f>
        <v>0</v>
      </c>
    </row>
    <row r="155" spans="1:19" ht="18.75" customHeight="1" x14ac:dyDescent="0.35">
      <c r="A155" s="78"/>
      <c r="B155" s="110" t="str">
        <f ca="1">IF(TODAY()&gt;EXP,"0",IF('Kode Akun'!B155="","",'Kode Akun'!B155))</f>
        <v/>
      </c>
      <c r="C155" s="114" t="str">
        <f t="shared" ca="1" si="39"/>
        <v/>
      </c>
      <c r="D155" s="115" t="str">
        <f t="shared" ca="1" si="40"/>
        <v/>
      </c>
      <c r="E155" s="111" t="str">
        <f ca="1">IF(B155="","",IF(D155="D",SUMIF('Kode Akun'!B:B,B155,'Kode Akun'!G:G)+SUMIF('Jurnal Umum'!$N$7:$N$3007,B155,'Jurnal Umum'!$R$7:$R$3007)-SUMIF('Jurnal Umum'!$N$7:$N$3007,B155,'Jurnal Umum'!$S$7:$S$3007),0))</f>
        <v/>
      </c>
      <c r="F155" s="111" t="str">
        <f ca="1">IF(B155="","",IF(D155="K",SUMIF('Kode Akun'!B:B,B155,'Kode Akun'!H:H)-SUMIF('Jurnal Umum'!$N$7:$N$3007,B155,'Jurnal Umum'!$R$7:$R$3007)+SUMIF('Jurnal Umum'!$N$7:$N$3007,B155,'Jurnal Umum'!$S$7:$S$3007),0))</f>
        <v/>
      </c>
      <c r="G155" s="114" t="str">
        <f ca="1">IF($B155="","",SUMIF(AJP!$E:$E,$B155,AJP!G:G)+SUMIF('Jurnal Peny. Aktiva'!$C:$C,$B155,'Jurnal Peny. Aktiva'!F:F)+SUMIF(HPP!$C:$C,$B155,HPP!DD:DD))</f>
        <v/>
      </c>
      <c r="H155" s="114" t="str">
        <f ca="1">IF($B155="","",SUMIF(AJP!$E:$E,$B155,AJP!H:H)+SUMIF('Jurnal Peny. Aktiva'!$C:$C,$B155,'Jurnal Peny. Aktiva'!G:G)+SUMIF(HPP!$C:$C,$B155,HPP!DE:DE))</f>
        <v/>
      </c>
      <c r="I155" s="114" t="str">
        <f t="shared" ca="1" si="41"/>
        <v/>
      </c>
      <c r="J155" s="114" t="str">
        <f t="shared" ca="1" si="42"/>
        <v/>
      </c>
      <c r="K155" s="113" t="str">
        <f t="shared" ca="1" si="43"/>
        <v/>
      </c>
      <c r="L155" s="114" t="str">
        <f t="shared" ca="1" si="44"/>
        <v/>
      </c>
      <c r="M155" s="114" t="str">
        <f t="shared" ca="1" si="45"/>
        <v/>
      </c>
      <c r="N155" s="114" t="str">
        <f t="shared" ca="1" si="46"/>
        <v/>
      </c>
      <c r="O155" s="114" t="str">
        <f t="shared" ca="1" si="47"/>
        <v/>
      </c>
      <c r="P155" s="78"/>
      <c r="Q155" s="78"/>
      <c r="R155" s="111">
        <f ca="1">IF(D155="D",SUMIFS('Jurnal Umum'!$R:$R,'Jurnal Umum'!$N:$N,$B155,'Jurnal Umum'!$Z:$Z,'Laba Rugi'!$I$5)-SUMIFS('Jurnal Umum'!$S:$S,'Jurnal Umum'!$N:$N,$B155,'Jurnal Umum'!$Z:$Z,'Laba Rugi'!$I$5),0)</f>
        <v>0</v>
      </c>
      <c r="S155" s="111">
        <f ca="1">IF(D155="K",-SUMIFS('Jurnal Umum'!$R:$R,'Jurnal Umum'!$N:$N,$B155,'Jurnal Umum'!$Z:$Z,'Laba Rugi'!$I$5)+SUMIFS('Jurnal Umum'!$S:$S,'Jurnal Umum'!$N:$N,$B155,'Jurnal Umum'!$Z:$Z,'Laba Rugi'!$I$5),0)</f>
        <v>0</v>
      </c>
    </row>
    <row r="156" spans="1:19" ht="18.75" customHeight="1" x14ac:dyDescent="0.35">
      <c r="A156" s="78"/>
      <c r="B156" s="110" t="str">
        <f ca="1">IF(TODAY()&gt;EXP,"0",IF('Kode Akun'!B156="","",'Kode Akun'!B156))</f>
        <v/>
      </c>
      <c r="C156" s="114" t="str">
        <f t="shared" ca="1" si="39"/>
        <v/>
      </c>
      <c r="D156" s="115" t="str">
        <f t="shared" ca="1" si="40"/>
        <v/>
      </c>
      <c r="E156" s="111" t="str">
        <f ca="1">IF(B156="","",IF(D156="D",SUMIF('Kode Akun'!B:B,B156,'Kode Akun'!G:G)+SUMIF('Jurnal Umum'!$N$7:$N$3007,B156,'Jurnal Umum'!$R$7:$R$3007)-SUMIF('Jurnal Umum'!$N$7:$N$3007,B156,'Jurnal Umum'!$S$7:$S$3007),0))</f>
        <v/>
      </c>
      <c r="F156" s="111" t="str">
        <f ca="1">IF(B156="","",IF(D156="K",SUMIF('Kode Akun'!B:B,B156,'Kode Akun'!H:H)-SUMIF('Jurnal Umum'!$N$7:$N$3007,B156,'Jurnal Umum'!$R$7:$R$3007)+SUMIF('Jurnal Umum'!$N$7:$N$3007,B156,'Jurnal Umum'!$S$7:$S$3007),0))</f>
        <v/>
      </c>
      <c r="G156" s="114" t="str">
        <f ca="1">IF($B156="","",SUMIF(AJP!$E:$E,$B156,AJP!G:G)+SUMIF('Jurnal Peny. Aktiva'!$C:$C,$B156,'Jurnal Peny. Aktiva'!F:F)+SUMIF(HPP!$C:$C,$B156,HPP!DD:DD))</f>
        <v/>
      </c>
      <c r="H156" s="114" t="str">
        <f ca="1">IF($B156="","",SUMIF(AJP!$E:$E,$B156,AJP!H:H)+SUMIF('Jurnal Peny. Aktiva'!$C:$C,$B156,'Jurnal Peny. Aktiva'!G:G)+SUMIF(HPP!$C:$C,$B156,HPP!DE:DE))</f>
        <v/>
      </c>
      <c r="I156" s="114" t="str">
        <f t="shared" ca="1" si="41"/>
        <v/>
      </c>
      <c r="J156" s="114" t="str">
        <f t="shared" ca="1" si="42"/>
        <v/>
      </c>
      <c r="K156" s="113" t="str">
        <f t="shared" ca="1" si="43"/>
        <v/>
      </c>
      <c r="L156" s="114" t="str">
        <f t="shared" ca="1" si="44"/>
        <v/>
      </c>
      <c r="M156" s="114" t="str">
        <f t="shared" ca="1" si="45"/>
        <v/>
      </c>
      <c r="N156" s="114" t="str">
        <f t="shared" ca="1" si="46"/>
        <v/>
      </c>
      <c r="O156" s="114" t="str">
        <f t="shared" ca="1" si="47"/>
        <v/>
      </c>
      <c r="P156" s="78"/>
      <c r="Q156" s="78"/>
      <c r="R156" s="111">
        <f ca="1">IF(D156="D",SUMIFS('Jurnal Umum'!$R:$R,'Jurnal Umum'!$N:$N,$B156,'Jurnal Umum'!$Z:$Z,'Laba Rugi'!$I$5)-SUMIFS('Jurnal Umum'!$S:$S,'Jurnal Umum'!$N:$N,$B156,'Jurnal Umum'!$Z:$Z,'Laba Rugi'!$I$5),0)</f>
        <v>0</v>
      </c>
      <c r="S156" s="111">
        <f ca="1">IF(D156="K",-SUMIFS('Jurnal Umum'!$R:$R,'Jurnal Umum'!$N:$N,$B156,'Jurnal Umum'!$Z:$Z,'Laba Rugi'!$I$5)+SUMIFS('Jurnal Umum'!$S:$S,'Jurnal Umum'!$N:$N,$B156,'Jurnal Umum'!$Z:$Z,'Laba Rugi'!$I$5),0)</f>
        <v>0</v>
      </c>
    </row>
    <row r="157" spans="1:19" ht="18.75" customHeight="1" x14ac:dyDescent="0.35">
      <c r="A157" s="78"/>
      <c r="B157" s="110" t="str">
        <f ca="1">IF(TODAY()&gt;EXP,"0",IF('Kode Akun'!B157="","",'Kode Akun'!B157))</f>
        <v/>
      </c>
      <c r="C157" s="114" t="str">
        <f t="shared" ca="1" si="39"/>
        <v/>
      </c>
      <c r="D157" s="115" t="str">
        <f t="shared" ca="1" si="40"/>
        <v/>
      </c>
      <c r="E157" s="111" t="str">
        <f ca="1">IF(B157="","",IF(D157="D",SUMIF('Kode Akun'!B:B,B157,'Kode Akun'!G:G)+SUMIF('Jurnal Umum'!$N$7:$N$3007,B157,'Jurnal Umum'!$R$7:$R$3007)-SUMIF('Jurnal Umum'!$N$7:$N$3007,B157,'Jurnal Umum'!$S$7:$S$3007),0))</f>
        <v/>
      </c>
      <c r="F157" s="111" t="str">
        <f ca="1">IF(B157="","",IF(D157="K",SUMIF('Kode Akun'!B:B,B157,'Kode Akun'!H:H)-SUMIF('Jurnal Umum'!$N$7:$N$3007,B157,'Jurnal Umum'!$R$7:$R$3007)+SUMIF('Jurnal Umum'!$N$7:$N$3007,B157,'Jurnal Umum'!$S$7:$S$3007),0))</f>
        <v/>
      </c>
      <c r="G157" s="114" t="str">
        <f ca="1">IF($B157="","",SUMIF(AJP!$E:$E,$B157,AJP!G:G)+SUMIF('Jurnal Peny. Aktiva'!$C:$C,$B157,'Jurnal Peny. Aktiva'!F:F)+SUMIF(HPP!$C:$C,$B157,HPP!DD:DD))</f>
        <v/>
      </c>
      <c r="H157" s="114" t="str">
        <f ca="1">IF($B157="","",SUMIF(AJP!$E:$E,$B157,AJP!H:H)+SUMIF('Jurnal Peny. Aktiva'!$C:$C,$B157,'Jurnal Peny. Aktiva'!G:G)+SUMIF(HPP!$C:$C,$B157,HPP!DE:DE))</f>
        <v/>
      </c>
      <c r="I157" s="114" t="str">
        <f t="shared" ca="1" si="41"/>
        <v/>
      </c>
      <c r="J157" s="114" t="str">
        <f t="shared" ca="1" si="42"/>
        <v/>
      </c>
      <c r="K157" s="113" t="str">
        <f t="shared" ca="1" si="43"/>
        <v/>
      </c>
      <c r="L157" s="114" t="str">
        <f t="shared" ca="1" si="44"/>
        <v/>
      </c>
      <c r="M157" s="114" t="str">
        <f t="shared" ca="1" si="45"/>
        <v/>
      </c>
      <c r="N157" s="114" t="str">
        <f t="shared" ca="1" si="46"/>
        <v/>
      </c>
      <c r="O157" s="114" t="str">
        <f t="shared" ca="1" si="47"/>
        <v/>
      </c>
      <c r="P157" s="78"/>
      <c r="Q157" s="78"/>
      <c r="R157" s="111">
        <f ca="1">IF(D157="D",SUMIFS('Jurnal Umum'!$R:$R,'Jurnal Umum'!$N:$N,$B157,'Jurnal Umum'!$Z:$Z,'Laba Rugi'!$I$5)-SUMIFS('Jurnal Umum'!$S:$S,'Jurnal Umum'!$N:$N,$B157,'Jurnal Umum'!$Z:$Z,'Laba Rugi'!$I$5),0)</f>
        <v>0</v>
      </c>
      <c r="S157" s="111">
        <f ca="1">IF(D157="K",-SUMIFS('Jurnal Umum'!$R:$R,'Jurnal Umum'!$N:$N,$B157,'Jurnal Umum'!$Z:$Z,'Laba Rugi'!$I$5)+SUMIFS('Jurnal Umum'!$S:$S,'Jurnal Umum'!$N:$N,$B157,'Jurnal Umum'!$Z:$Z,'Laba Rugi'!$I$5),0)</f>
        <v>0</v>
      </c>
    </row>
    <row r="158" spans="1:19" ht="18.75" customHeight="1" x14ac:dyDescent="0.35">
      <c r="A158" s="78"/>
      <c r="B158" s="110" t="str">
        <f ca="1">IF(TODAY()&gt;EXP,"0",IF('Kode Akun'!B158="","",'Kode Akun'!B158))</f>
        <v/>
      </c>
      <c r="C158" s="114" t="str">
        <f t="shared" ca="1" si="39"/>
        <v/>
      </c>
      <c r="D158" s="115" t="str">
        <f t="shared" ca="1" si="40"/>
        <v/>
      </c>
      <c r="E158" s="111" t="str">
        <f ca="1">IF(B158="","",IF(D158="D",SUMIF('Kode Akun'!B:B,B158,'Kode Akun'!G:G)+SUMIF('Jurnal Umum'!$N$7:$N$3007,B158,'Jurnal Umum'!$R$7:$R$3007)-SUMIF('Jurnal Umum'!$N$7:$N$3007,B158,'Jurnal Umum'!$S$7:$S$3007),0))</f>
        <v/>
      </c>
      <c r="F158" s="111" t="str">
        <f ca="1">IF(B158="","",IF(D158="K",SUMIF('Kode Akun'!B:B,B158,'Kode Akun'!H:H)-SUMIF('Jurnal Umum'!$N$7:$N$3007,B158,'Jurnal Umum'!$R$7:$R$3007)+SUMIF('Jurnal Umum'!$N$7:$N$3007,B158,'Jurnal Umum'!$S$7:$S$3007),0))</f>
        <v/>
      </c>
      <c r="G158" s="114" t="str">
        <f ca="1">IF($B158="","",SUMIF(AJP!$E:$E,$B158,AJP!G:G)+SUMIF('Jurnal Peny. Aktiva'!$C:$C,$B158,'Jurnal Peny. Aktiva'!F:F)+SUMIF(HPP!$C:$C,$B158,HPP!DD:DD))</f>
        <v/>
      </c>
      <c r="H158" s="114" t="str">
        <f ca="1">IF($B158="","",SUMIF(AJP!$E:$E,$B158,AJP!H:H)+SUMIF('Jurnal Peny. Aktiva'!$C:$C,$B158,'Jurnal Peny. Aktiva'!G:G)+SUMIF(HPP!$C:$C,$B158,HPP!DE:DE))</f>
        <v/>
      </c>
      <c r="I158" s="114" t="str">
        <f t="shared" ca="1" si="41"/>
        <v/>
      </c>
      <c r="J158" s="114" t="str">
        <f t="shared" ca="1" si="42"/>
        <v/>
      </c>
      <c r="K158" s="113" t="str">
        <f t="shared" ca="1" si="43"/>
        <v/>
      </c>
      <c r="L158" s="114" t="str">
        <f t="shared" ca="1" si="44"/>
        <v/>
      </c>
      <c r="M158" s="114" t="str">
        <f t="shared" ca="1" si="45"/>
        <v/>
      </c>
      <c r="N158" s="114" t="str">
        <f t="shared" ca="1" si="46"/>
        <v/>
      </c>
      <c r="O158" s="114" t="str">
        <f t="shared" ca="1" si="47"/>
        <v/>
      </c>
      <c r="P158" s="78"/>
      <c r="Q158" s="78"/>
      <c r="R158" s="111">
        <f ca="1">IF(D158="D",SUMIFS('Jurnal Umum'!$R:$R,'Jurnal Umum'!$N:$N,$B158,'Jurnal Umum'!$Z:$Z,'Laba Rugi'!$I$5)-SUMIFS('Jurnal Umum'!$S:$S,'Jurnal Umum'!$N:$N,$B158,'Jurnal Umum'!$Z:$Z,'Laba Rugi'!$I$5),0)</f>
        <v>0</v>
      </c>
      <c r="S158" s="111">
        <f ca="1">IF(D158="K",-SUMIFS('Jurnal Umum'!$R:$R,'Jurnal Umum'!$N:$N,$B158,'Jurnal Umum'!$Z:$Z,'Laba Rugi'!$I$5)+SUMIFS('Jurnal Umum'!$S:$S,'Jurnal Umum'!$N:$N,$B158,'Jurnal Umum'!$Z:$Z,'Laba Rugi'!$I$5),0)</f>
        <v>0</v>
      </c>
    </row>
    <row r="159" spans="1:19" ht="18.75" customHeight="1" x14ac:dyDescent="0.35">
      <c r="A159" s="78"/>
      <c r="B159" s="110" t="str">
        <f ca="1">IF(TODAY()&gt;EXP,"0",IF('Kode Akun'!B159="","",'Kode Akun'!B159))</f>
        <v/>
      </c>
      <c r="C159" s="114" t="str">
        <f t="shared" ca="1" si="39"/>
        <v/>
      </c>
      <c r="D159" s="115" t="str">
        <f t="shared" ca="1" si="40"/>
        <v/>
      </c>
      <c r="E159" s="111" t="str">
        <f ca="1">IF(B159="","",IF(D159="D",SUMIF('Kode Akun'!B:B,B159,'Kode Akun'!G:G)+SUMIF('Jurnal Umum'!$N$7:$N$3007,B159,'Jurnal Umum'!$R$7:$R$3007)-SUMIF('Jurnal Umum'!$N$7:$N$3007,B159,'Jurnal Umum'!$S$7:$S$3007),0))</f>
        <v/>
      </c>
      <c r="F159" s="111" t="str">
        <f ca="1">IF(B159="","",IF(D159="K",SUMIF('Kode Akun'!B:B,B159,'Kode Akun'!H:H)-SUMIF('Jurnal Umum'!$N$7:$N$3007,B159,'Jurnal Umum'!$R$7:$R$3007)+SUMIF('Jurnal Umum'!$N$7:$N$3007,B159,'Jurnal Umum'!$S$7:$S$3007),0))</f>
        <v/>
      </c>
      <c r="G159" s="114" t="str">
        <f ca="1">IF($B159="","",SUMIF(AJP!$E:$E,$B159,AJP!G:G)+SUMIF('Jurnal Peny. Aktiva'!$C:$C,$B159,'Jurnal Peny. Aktiva'!F:F)+SUMIF(HPP!$C:$C,$B159,HPP!DD:DD))</f>
        <v/>
      </c>
      <c r="H159" s="114" t="str">
        <f ca="1">IF($B159="","",SUMIF(AJP!$E:$E,$B159,AJP!H:H)+SUMIF('Jurnal Peny. Aktiva'!$C:$C,$B159,'Jurnal Peny. Aktiva'!G:G)+SUMIF(HPP!$C:$C,$B159,HPP!DE:DE))</f>
        <v/>
      </c>
      <c r="I159" s="114" t="str">
        <f t="shared" ca="1" si="41"/>
        <v/>
      </c>
      <c r="J159" s="114" t="str">
        <f t="shared" ca="1" si="42"/>
        <v/>
      </c>
      <c r="K159" s="113" t="str">
        <f t="shared" ca="1" si="43"/>
        <v/>
      </c>
      <c r="L159" s="114" t="str">
        <f t="shared" ca="1" si="44"/>
        <v/>
      </c>
      <c r="M159" s="114" t="str">
        <f t="shared" ca="1" si="45"/>
        <v/>
      </c>
      <c r="N159" s="114" t="str">
        <f t="shared" ca="1" si="46"/>
        <v/>
      </c>
      <c r="O159" s="114" t="str">
        <f t="shared" ca="1" si="47"/>
        <v/>
      </c>
      <c r="P159" s="78"/>
      <c r="Q159" s="78"/>
      <c r="R159" s="111">
        <f ca="1">IF(D159="D",SUMIFS('Jurnal Umum'!$R:$R,'Jurnal Umum'!$N:$N,$B159,'Jurnal Umum'!$Z:$Z,'Laba Rugi'!$I$5)-SUMIFS('Jurnal Umum'!$S:$S,'Jurnal Umum'!$N:$N,$B159,'Jurnal Umum'!$Z:$Z,'Laba Rugi'!$I$5),0)</f>
        <v>0</v>
      </c>
      <c r="S159" s="111">
        <f ca="1">IF(D159="K",-SUMIFS('Jurnal Umum'!$R:$R,'Jurnal Umum'!$N:$N,$B159,'Jurnal Umum'!$Z:$Z,'Laba Rugi'!$I$5)+SUMIFS('Jurnal Umum'!$S:$S,'Jurnal Umum'!$N:$N,$B159,'Jurnal Umum'!$Z:$Z,'Laba Rugi'!$I$5),0)</f>
        <v>0</v>
      </c>
    </row>
    <row r="160" spans="1:19" ht="18.75" customHeight="1" x14ac:dyDescent="0.35">
      <c r="A160" s="78"/>
      <c r="B160" s="110" t="str">
        <f ca="1">IF(TODAY()&gt;EXP,"0",IF('Kode Akun'!B160="","",'Kode Akun'!B160))</f>
        <v/>
      </c>
      <c r="C160" s="114" t="str">
        <f t="shared" ca="1" si="39"/>
        <v/>
      </c>
      <c r="D160" s="115" t="str">
        <f t="shared" ca="1" si="40"/>
        <v/>
      </c>
      <c r="E160" s="111" t="str">
        <f ca="1">IF(B160="","",IF(D160="D",SUMIF('Kode Akun'!B:B,B160,'Kode Akun'!G:G)+SUMIF('Jurnal Umum'!$N$7:$N$3007,B160,'Jurnal Umum'!$R$7:$R$3007)-SUMIF('Jurnal Umum'!$N$7:$N$3007,B160,'Jurnal Umum'!$S$7:$S$3007),0))</f>
        <v/>
      </c>
      <c r="F160" s="111" t="str">
        <f ca="1">IF(B160="","",IF(D160="K",SUMIF('Kode Akun'!B:B,B160,'Kode Akun'!H:H)-SUMIF('Jurnal Umum'!$N$7:$N$3007,B160,'Jurnal Umum'!$R$7:$R$3007)+SUMIF('Jurnal Umum'!$N$7:$N$3007,B160,'Jurnal Umum'!$S$7:$S$3007),0))</f>
        <v/>
      </c>
      <c r="G160" s="114" t="str">
        <f ca="1">IF($B160="","",SUMIF(AJP!$E:$E,$B160,AJP!G:G)+SUMIF('Jurnal Peny. Aktiva'!$C:$C,$B160,'Jurnal Peny. Aktiva'!F:F)+SUMIF(HPP!$C:$C,$B160,HPP!DD:DD))</f>
        <v/>
      </c>
      <c r="H160" s="114" t="str">
        <f ca="1">IF($B160="","",SUMIF(AJP!$E:$E,$B160,AJP!H:H)+SUMIF('Jurnal Peny. Aktiva'!$C:$C,$B160,'Jurnal Peny. Aktiva'!G:G)+SUMIF(HPP!$C:$C,$B160,HPP!DE:DE))</f>
        <v/>
      </c>
      <c r="I160" s="114" t="str">
        <f t="shared" ca="1" si="41"/>
        <v/>
      </c>
      <c r="J160" s="114" t="str">
        <f t="shared" ca="1" si="42"/>
        <v/>
      </c>
      <c r="K160" s="113" t="str">
        <f t="shared" ca="1" si="43"/>
        <v/>
      </c>
      <c r="L160" s="114" t="str">
        <f t="shared" ca="1" si="44"/>
        <v/>
      </c>
      <c r="M160" s="114" t="str">
        <f t="shared" ca="1" si="45"/>
        <v/>
      </c>
      <c r="N160" s="114" t="str">
        <f t="shared" ca="1" si="46"/>
        <v/>
      </c>
      <c r="O160" s="114" t="str">
        <f t="shared" ca="1" si="47"/>
        <v/>
      </c>
      <c r="P160" s="78"/>
      <c r="Q160" s="78"/>
      <c r="R160" s="111">
        <f ca="1">IF(D160="D",SUMIFS('Jurnal Umum'!$R:$R,'Jurnal Umum'!$N:$N,$B160,'Jurnal Umum'!$Z:$Z,'Laba Rugi'!$I$5)-SUMIFS('Jurnal Umum'!$S:$S,'Jurnal Umum'!$N:$N,$B160,'Jurnal Umum'!$Z:$Z,'Laba Rugi'!$I$5),0)</f>
        <v>0</v>
      </c>
      <c r="S160" s="111">
        <f ca="1">IF(D160="K",-SUMIFS('Jurnal Umum'!$R:$R,'Jurnal Umum'!$N:$N,$B160,'Jurnal Umum'!$Z:$Z,'Laba Rugi'!$I$5)+SUMIFS('Jurnal Umum'!$S:$S,'Jurnal Umum'!$N:$N,$B160,'Jurnal Umum'!$Z:$Z,'Laba Rugi'!$I$5),0)</f>
        <v>0</v>
      </c>
    </row>
    <row r="161" spans="1:19" ht="18.75" customHeight="1" x14ac:dyDescent="0.35">
      <c r="A161" s="78"/>
      <c r="B161" s="110" t="str">
        <f ca="1">IF(TODAY()&gt;EXP,"0",IF('Kode Akun'!B161="","",'Kode Akun'!B161))</f>
        <v/>
      </c>
      <c r="C161" s="114" t="str">
        <f t="shared" ca="1" si="39"/>
        <v/>
      </c>
      <c r="D161" s="115" t="str">
        <f t="shared" ca="1" si="40"/>
        <v/>
      </c>
      <c r="E161" s="111" t="str">
        <f ca="1">IF(B161="","",IF(D161="D",SUMIF('Kode Akun'!B:B,B161,'Kode Akun'!G:G)+SUMIF('Jurnal Umum'!$N$7:$N$3007,B161,'Jurnal Umum'!$R$7:$R$3007)-SUMIF('Jurnal Umum'!$N$7:$N$3007,B161,'Jurnal Umum'!$S$7:$S$3007),0))</f>
        <v/>
      </c>
      <c r="F161" s="111" t="str">
        <f ca="1">IF(B161="","",IF(D161="K",SUMIF('Kode Akun'!B:B,B161,'Kode Akun'!H:H)-SUMIF('Jurnal Umum'!$N$7:$N$3007,B161,'Jurnal Umum'!$R$7:$R$3007)+SUMIF('Jurnal Umum'!$N$7:$N$3007,B161,'Jurnal Umum'!$S$7:$S$3007),0))</f>
        <v/>
      </c>
      <c r="G161" s="114" t="str">
        <f ca="1">IF($B161="","",SUMIF(AJP!$E:$E,$B161,AJP!G:G)+SUMIF('Jurnal Peny. Aktiva'!$C:$C,$B161,'Jurnal Peny. Aktiva'!F:F)+SUMIF(HPP!$C:$C,$B161,HPP!DD:DD))</f>
        <v/>
      </c>
      <c r="H161" s="114" t="str">
        <f ca="1">IF($B161="","",SUMIF(AJP!$E:$E,$B161,AJP!H:H)+SUMIF('Jurnal Peny. Aktiva'!$C:$C,$B161,'Jurnal Peny. Aktiva'!G:G)+SUMIF(HPP!$C:$C,$B161,HPP!DE:DE))</f>
        <v/>
      </c>
      <c r="I161" s="114" t="str">
        <f t="shared" ca="1" si="41"/>
        <v/>
      </c>
      <c r="J161" s="114" t="str">
        <f t="shared" ca="1" si="42"/>
        <v/>
      </c>
      <c r="K161" s="113" t="str">
        <f t="shared" ca="1" si="43"/>
        <v/>
      </c>
      <c r="L161" s="114" t="str">
        <f t="shared" ca="1" si="44"/>
        <v/>
      </c>
      <c r="M161" s="114" t="str">
        <f t="shared" ca="1" si="45"/>
        <v/>
      </c>
      <c r="N161" s="114" t="str">
        <f t="shared" ca="1" si="46"/>
        <v/>
      </c>
      <c r="O161" s="114" t="str">
        <f t="shared" ca="1" si="47"/>
        <v/>
      </c>
      <c r="P161" s="78"/>
      <c r="Q161" s="78"/>
      <c r="R161" s="111">
        <f ca="1">IF(D161="D",SUMIFS('Jurnal Umum'!$R:$R,'Jurnal Umum'!$N:$N,$B161,'Jurnal Umum'!$Z:$Z,'Laba Rugi'!$I$5)-SUMIFS('Jurnal Umum'!$S:$S,'Jurnal Umum'!$N:$N,$B161,'Jurnal Umum'!$Z:$Z,'Laba Rugi'!$I$5),0)</f>
        <v>0</v>
      </c>
      <c r="S161" s="111">
        <f ca="1">IF(D161="K",-SUMIFS('Jurnal Umum'!$R:$R,'Jurnal Umum'!$N:$N,$B161,'Jurnal Umum'!$Z:$Z,'Laba Rugi'!$I$5)+SUMIFS('Jurnal Umum'!$S:$S,'Jurnal Umum'!$N:$N,$B161,'Jurnal Umum'!$Z:$Z,'Laba Rugi'!$I$5),0)</f>
        <v>0</v>
      </c>
    </row>
    <row r="162" spans="1:19" ht="18.75" customHeight="1" x14ac:dyDescent="0.35">
      <c r="A162" s="78"/>
      <c r="B162" s="110" t="str">
        <f ca="1">IF(TODAY()&gt;EXP,"0",IF('Kode Akun'!B162="","",'Kode Akun'!B162))</f>
        <v/>
      </c>
      <c r="C162" s="114" t="str">
        <f t="shared" ca="1" si="39"/>
        <v/>
      </c>
      <c r="D162" s="115" t="str">
        <f t="shared" ca="1" si="40"/>
        <v/>
      </c>
      <c r="E162" s="111" t="str">
        <f ca="1">IF(B162="","",IF(D162="D",SUMIF('Kode Akun'!B:B,B162,'Kode Akun'!G:G)+SUMIF('Jurnal Umum'!$N$7:$N$3007,B162,'Jurnal Umum'!$R$7:$R$3007)-SUMIF('Jurnal Umum'!$N$7:$N$3007,B162,'Jurnal Umum'!$S$7:$S$3007),0))</f>
        <v/>
      </c>
      <c r="F162" s="111" t="str">
        <f ca="1">IF(B162="","",IF(D162="K",SUMIF('Kode Akun'!B:B,B162,'Kode Akun'!H:H)-SUMIF('Jurnal Umum'!$N$7:$N$3007,B162,'Jurnal Umum'!$R$7:$R$3007)+SUMIF('Jurnal Umum'!$N$7:$N$3007,B162,'Jurnal Umum'!$S$7:$S$3007),0))</f>
        <v/>
      </c>
      <c r="G162" s="114" t="str">
        <f ca="1">IF($B162="","",SUMIF(AJP!$E:$E,$B162,AJP!G:G)+SUMIF('Jurnal Peny. Aktiva'!$C:$C,$B162,'Jurnal Peny. Aktiva'!F:F)+SUMIF(HPP!$C:$C,$B162,HPP!DD:DD))</f>
        <v/>
      </c>
      <c r="H162" s="114" t="str">
        <f ca="1">IF($B162="","",SUMIF(AJP!$E:$E,$B162,AJP!H:H)+SUMIF('Jurnal Peny. Aktiva'!$C:$C,$B162,'Jurnal Peny. Aktiva'!G:G)+SUMIF(HPP!$C:$C,$B162,HPP!DE:DE))</f>
        <v/>
      </c>
      <c r="I162" s="114" t="str">
        <f t="shared" ca="1" si="41"/>
        <v/>
      </c>
      <c r="J162" s="114" t="str">
        <f t="shared" ca="1" si="42"/>
        <v/>
      </c>
      <c r="K162" s="113" t="str">
        <f t="shared" ca="1" si="43"/>
        <v/>
      </c>
      <c r="L162" s="114" t="str">
        <f t="shared" ca="1" si="44"/>
        <v/>
      </c>
      <c r="M162" s="114" t="str">
        <f t="shared" ca="1" si="45"/>
        <v/>
      </c>
      <c r="N162" s="114" t="str">
        <f t="shared" ca="1" si="46"/>
        <v/>
      </c>
      <c r="O162" s="114" t="str">
        <f t="shared" ca="1" si="47"/>
        <v/>
      </c>
      <c r="P162" s="78"/>
      <c r="Q162" s="78"/>
      <c r="R162" s="111">
        <f ca="1">IF(D162="D",SUMIFS('Jurnal Umum'!$R:$R,'Jurnal Umum'!$N:$N,$B162,'Jurnal Umum'!$Z:$Z,'Laba Rugi'!$I$5)-SUMIFS('Jurnal Umum'!$S:$S,'Jurnal Umum'!$N:$N,$B162,'Jurnal Umum'!$Z:$Z,'Laba Rugi'!$I$5),0)</f>
        <v>0</v>
      </c>
      <c r="S162" s="111">
        <f ca="1">IF(D162="K",-SUMIFS('Jurnal Umum'!$R:$R,'Jurnal Umum'!$N:$N,$B162,'Jurnal Umum'!$Z:$Z,'Laba Rugi'!$I$5)+SUMIFS('Jurnal Umum'!$S:$S,'Jurnal Umum'!$N:$N,$B162,'Jurnal Umum'!$Z:$Z,'Laba Rugi'!$I$5),0)</f>
        <v>0</v>
      </c>
    </row>
    <row r="163" spans="1:19" ht="18.75" customHeight="1" x14ac:dyDescent="0.35">
      <c r="A163" s="78"/>
      <c r="B163" s="110" t="str">
        <f ca="1">IF(TODAY()&gt;EXP,"0",IF('Kode Akun'!B163="","",'Kode Akun'!B163))</f>
        <v/>
      </c>
      <c r="C163" s="114" t="str">
        <f t="shared" ca="1" si="39"/>
        <v/>
      </c>
      <c r="D163" s="115" t="str">
        <f t="shared" ca="1" si="40"/>
        <v/>
      </c>
      <c r="E163" s="111" t="str">
        <f ca="1">IF(B163="","",IF(D163="D",SUMIF('Kode Akun'!B:B,B163,'Kode Akun'!G:G)+SUMIF('Jurnal Umum'!$N$7:$N$3007,B163,'Jurnal Umum'!$R$7:$R$3007)-SUMIF('Jurnal Umum'!$N$7:$N$3007,B163,'Jurnal Umum'!$S$7:$S$3007),0))</f>
        <v/>
      </c>
      <c r="F163" s="111" t="str">
        <f ca="1">IF(B163="","",IF(D163="K",SUMIF('Kode Akun'!B:B,B163,'Kode Akun'!H:H)-SUMIF('Jurnal Umum'!$N$7:$N$3007,B163,'Jurnal Umum'!$R$7:$R$3007)+SUMIF('Jurnal Umum'!$N$7:$N$3007,B163,'Jurnal Umum'!$S$7:$S$3007),0))</f>
        <v/>
      </c>
      <c r="G163" s="114" t="str">
        <f ca="1">IF($B163="","",SUMIF(AJP!$E:$E,$B163,AJP!G:G)+SUMIF('Jurnal Peny. Aktiva'!$C:$C,$B163,'Jurnal Peny. Aktiva'!F:F)+SUMIF(HPP!$C:$C,$B163,HPP!DD:DD))</f>
        <v/>
      </c>
      <c r="H163" s="114" t="str">
        <f ca="1">IF($B163="","",SUMIF(AJP!$E:$E,$B163,AJP!H:H)+SUMIF('Jurnal Peny. Aktiva'!$C:$C,$B163,'Jurnal Peny. Aktiva'!G:G)+SUMIF(HPP!$C:$C,$B163,HPP!DE:DE))</f>
        <v/>
      </c>
      <c r="I163" s="114" t="str">
        <f t="shared" ca="1" si="41"/>
        <v/>
      </c>
      <c r="J163" s="114" t="str">
        <f t="shared" ca="1" si="42"/>
        <v/>
      </c>
      <c r="K163" s="113" t="str">
        <f t="shared" ca="1" si="43"/>
        <v/>
      </c>
      <c r="L163" s="114" t="str">
        <f t="shared" ca="1" si="44"/>
        <v/>
      </c>
      <c r="M163" s="114" t="str">
        <f t="shared" ca="1" si="45"/>
        <v/>
      </c>
      <c r="N163" s="114" t="str">
        <f t="shared" ca="1" si="46"/>
        <v/>
      </c>
      <c r="O163" s="114" t="str">
        <f t="shared" ca="1" si="47"/>
        <v/>
      </c>
      <c r="P163" s="78"/>
      <c r="Q163" s="78"/>
      <c r="R163" s="111">
        <f ca="1">IF(D163="D",SUMIFS('Jurnal Umum'!$R:$R,'Jurnal Umum'!$N:$N,$B163,'Jurnal Umum'!$Z:$Z,'Laba Rugi'!$I$5)-SUMIFS('Jurnal Umum'!$S:$S,'Jurnal Umum'!$N:$N,$B163,'Jurnal Umum'!$Z:$Z,'Laba Rugi'!$I$5),0)</f>
        <v>0</v>
      </c>
      <c r="S163" s="111">
        <f ca="1">IF(D163="K",-SUMIFS('Jurnal Umum'!$R:$R,'Jurnal Umum'!$N:$N,$B163,'Jurnal Umum'!$Z:$Z,'Laba Rugi'!$I$5)+SUMIFS('Jurnal Umum'!$S:$S,'Jurnal Umum'!$N:$N,$B163,'Jurnal Umum'!$Z:$Z,'Laba Rugi'!$I$5),0)</f>
        <v>0</v>
      </c>
    </row>
    <row r="164" spans="1:19" ht="18.75" customHeight="1" x14ac:dyDescent="0.35">
      <c r="A164" s="78"/>
      <c r="B164" s="110" t="str">
        <f ca="1">IF(TODAY()&gt;EXP,"0",IF('Kode Akun'!B164="","",'Kode Akun'!B164))</f>
        <v/>
      </c>
      <c r="C164" s="114" t="str">
        <f t="shared" ca="1" si="39"/>
        <v/>
      </c>
      <c r="D164" s="115" t="str">
        <f t="shared" ca="1" si="40"/>
        <v/>
      </c>
      <c r="E164" s="111" t="str">
        <f ca="1">IF(B164="","",IF(D164="D",SUMIF('Kode Akun'!B:B,B164,'Kode Akun'!G:G)+SUMIF('Jurnal Umum'!$N$7:$N$3007,B164,'Jurnal Umum'!$R$7:$R$3007)-SUMIF('Jurnal Umum'!$N$7:$N$3007,B164,'Jurnal Umum'!$S$7:$S$3007),0))</f>
        <v/>
      </c>
      <c r="F164" s="111" t="str">
        <f ca="1">IF(B164="","",IF(D164="K",SUMIF('Kode Akun'!B:B,B164,'Kode Akun'!H:H)-SUMIF('Jurnal Umum'!$N$7:$N$3007,B164,'Jurnal Umum'!$R$7:$R$3007)+SUMIF('Jurnal Umum'!$N$7:$N$3007,B164,'Jurnal Umum'!$S$7:$S$3007),0))</f>
        <v/>
      </c>
      <c r="G164" s="114" t="str">
        <f ca="1">IF($B164="","",SUMIF(AJP!$E:$E,$B164,AJP!G:G)+SUMIF('Jurnal Peny. Aktiva'!$C:$C,$B164,'Jurnal Peny. Aktiva'!F:F)+SUMIF(HPP!$C:$C,$B164,HPP!DD:DD))</f>
        <v/>
      </c>
      <c r="H164" s="114" t="str">
        <f ca="1">IF($B164="","",SUMIF(AJP!$E:$E,$B164,AJP!H:H)+SUMIF('Jurnal Peny. Aktiva'!$C:$C,$B164,'Jurnal Peny. Aktiva'!G:G)+SUMIF(HPP!$C:$C,$B164,HPP!DE:DE))</f>
        <v/>
      </c>
      <c r="I164" s="114" t="str">
        <f t="shared" ca="1" si="41"/>
        <v/>
      </c>
      <c r="J164" s="114" t="str">
        <f t="shared" ca="1" si="42"/>
        <v/>
      </c>
      <c r="K164" s="113" t="str">
        <f t="shared" ca="1" si="43"/>
        <v/>
      </c>
      <c r="L164" s="114" t="str">
        <f t="shared" ca="1" si="44"/>
        <v/>
      </c>
      <c r="M164" s="114" t="str">
        <f t="shared" ca="1" si="45"/>
        <v/>
      </c>
      <c r="N164" s="114" t="str">
        <f t="shared" ca="1" si="46"/>
        <v/>
      </c>
      <c r="O164" s="114" t="str">
        <f t="shared" ca="1" si="47"/>
        <v/>
      </c>
      <c r="P164" s="78"/>
      <c r="Q164" s="78"/>
      <c r="R164" s="111">
        <f ca="1">IF(D164="D",SUMIFS('Jurnal Umum'!$R:$R,'Jurnal Umum'!$N:$N,$B164,'Jurnal Umum'!$Z:$Z,'Laba Rugi'!$I$5)-SUMIFS('Jurnal Umum'!$S:$S,'Jurnal Umum'!$N:$N,$B164,'Jurnal Umum'!$Z:$Z,'Laba Rugi'!$I$5),0)</f>
        <v>0</v>
      </c>
      <c r="S164" s="111">
        <f ca="1">IF(D164="K",-SUMIFS('Jurnal Umum'!$R:$R,'Jurnal Umum'!$N:$N,$B164,'Jurnal Umum'!$Z:$Z,'Laba Rugi'!$I$5)+SUMIFS('Jurnal Umum'!$S:$S,'Jurnal Umum'!$N:$N,$B164,'Jurnal Umum'!$Z:$Z,'Laba Rugi'!$I$5),0)</f>
        <v>0</v>
      </c>
    </row>
    <row r="165" spans="1:19" ht="18.75" customHeight="1" x14ac:dyDescent="0.35">
      <c r="A165" s="78"/>
      <c r="B165" s="110" t="str">
        <f ca="1">IF(TODAY()&gt;EXP,"0",IF('Kode Akun'!B165="","",'Kode Akun'!B165))</f>
        <v/>
      </c>
      <c r="C165" s="114" t="str">
        <f t="shared" ca="1" si="39"/>
        <v/>
      </c>
      <c r="D165" s="115" t="str">
        <f t="shared" ca="1" si="40"/>
        <v/>
      </c>
      <c r="E165" s="111" t="str">
        <f ca="1">IF(B165="","",IF(D165="D",SUMIF('Kode Akun'!B:B,B165,'Kode Akun'!G:G)+SUMIF('Jurnal Umum'!$N$7:$N$3007,B165,'Jurnal Umum'!$R$7:$R$3007)-SUMIF('Jurnal Umum'!$N$7:$N$3007,B165,'Jurnal Umum'!$S$7:$S$3007),0))</f>
        <v/>
      </c>
      <c r="F165" s="111" t="str">
        <f ca="1">IF(B165="","",IF(D165="K",SUMIF('Kode Akun'!B:B,B165,'Kode Akun'!H:H)-SUMIF('Jurnal Umum'!$N$7:$N$3007,B165,'Jurnal Umum'!$R$7:$R$3007)+SUMIF('Jurnal Umum'!$N$7:$N$3007,B165,'Jurnal Umum'!$S$7:$S$3007),0))</f>
        <v/>
      </c>
      <c r="G165" s="114" t="str">
        <f ca="1">IF($B165="","",SUMIF(AJP!$E:$E,$B165,AJP!G:G)+SUMIF('Jurnal Peny. Aktiva'!$C:$C,$B165,'Jurnal Peny. Aktiva'!F:F)+SUMIF(HPP!$C:$C,$B165,HPP!DD:DD))</f>
        <v/>
      </c>
      <c r="H165" s="114" t="str">
        <f ca="1">IF($B165="","",SUMIF(AJP!$E:$E,$B165,AJP!H:H)+SUMIF('Jurnal Peny. Aktiva'!$C:$C,$B165,'Jurnal Peny. Aktiva'!G:G)+SUMIF(HPP!$C:$C,$B165,HPP!DE:DE))</f>
        <v/>
      </c>
      <c r="I165" s="114" t="str">
        <f t="shared" ca="1" si="41"/>
        <v/>
      </c>
      <c r="J165" s="114" t="str">
        <f t="shared" ca="1" si="42"/>
        <v/>
      </c>
      <c r="K165" s="113" t="str">
        <f t="shared" ca="1" si="43"/>
        <v/>
      </c>
      <c r="L165" s="114" t="str">
        <f t="shared" ca="1" si="44"/>
        <v/>
      </c>
      <c r="M165" s="114" t="str">
        <f t="shared" ca="1" si="45"/>
        <v/>
      </c>
      <c r="N165" s="114" t="str">
        <f t="shared" ca="1" si="46"/>
        <v/>
      </c>
      <c r="O165" s="114" t="str">
        <f t="shared" ca="1" si="47"/>
        <v/>
      </c>
      <c r="P165" s="78"/>
      <c r="Q165" s="78"/>
      <c r="R165" s="111">
        <f ca="1">IF(D165="D",SUMIFS('Jurnal Umum'!$R:$R,'Jurnal Umum'!$N:$N,$B165,'Jurnal Umum'!$Z:$Z,'Laba Rugi'!$I$5)-SUMIFS('Jurnal Umum'!$S:$S,'Jurnal Umum'!$N:$N,$B165,'Jurnal Umum'!$Z:$Z,'Laba Rugi'!$I$5),0)</f>
        <v>0</v>
      </c>
      <c r="S165" s="111">
        <f ca="1">IF(D165="K",-SUMIFS('Jurnal Umum'!$R:$R,'Jurnal Umum'!$N:$N,$B165,'Jurnal Umum'!$Z:$Z,'Laba Rugi'!$I$5)+SUMIFS('Jurnal Umum'!$S:$S,'Jurnal Umum'!$N:$N,$B165,'Jurnal Umum'!$Z:$Z,'Laba Rugi'!$I$5),0)</f>
        <v>0</v>
      </c>
    </row>
    <row r="166" spans="1:19" ht="18.75" customHeight="1" x14ac:dyDescent="0.35">
      <c r="A166" s="78"/>
      <c r="B166" s="110" t="str">
        <f ca="1">IF(TODAY()&gt;EXP,"0",IF('Kode Akun'!B166="","",'Kode Akun'!B166))</f>
        <v/>
      </c>
      <c r="C166" s="114" t="str">
        <f t="shared" ca="1" si="39"/>
        <v/>
      </c>
      <c r="D166" s="115" t="str">
        <f t="shared" ca="1" si="40"/>
        <v/>
      </c>
      <c r="E166" s="111" t="str">
        <f ca="1">IF(B166="","",IF(D166="D",SUMIF('Kode Akun'!B:B,B166,'Kode Akun'!G:G)+SUMIF('Jurnal Umum'!$N$7:$N$3007,B166,'Jurnal Umum'!$R$7:$R$3007)-SUMIF('Jurnal Umum'!$N$7:$N$3007,B166,'Jurnal Umum'!$S$7:$S$3007),0))</f>
        <v/>
      </c>
      <c r="F166" s="111" t="str">
        <f ca="1">IF(B166="","",IF(D166="K",SUMIF('Kode Akun'!B:B,B166,'Kode Akun'!H:H)-SUMIF('Jurnal Umum'!$N$7:$N$3007,B166,'Jurnal Umum'!$R$7:$R$3007)+SUMIF('Jurnal Umum'!$N$7:$N$3007,B166,'Jurnal Umum'!$S$7:$S$3007),0))</f>
        <v/>
      </c>
      <c r="G166" s="114" t="str">
        <f ca="1">IF($B166="","",SUMIF(AJP!$E:$E,$B166,AJP!G:G)+SUMIF('Jurnal Peny. Aktiva'!$C:$C,$B166,'Jurnal Peny. Aktiva'!F:F)+SUMIF(HPP!$C:$C,$B166,HPP!DD:DD))</f>
        <v/>
      </c>
      <c r="H166" s="114" t="str">
        <f ca="1">IF($B166="","",SUMIF(AJP!$E:$E,$B166,AJP!H:H)+SUMIF('Jurnal Peny. Aktiva'!$C:$C,$B166,'Jurnal Peny. Aktiva'!G:G)+SUMIF(HPP!$C:$C,$B166,HPP!DE:DE))</f>
        <v/>
      </c>
      <c r="I166" s="114" t="str">
        <f t="shared" ca="1" si="41"/>
        <v/>
      </c>
      <c r="J166" s="114" t="str">
        <f t="shared" ca="1" si="42"/>
        <v/>
      </c>
      <c r="K166" s="113" t="str">
        <f t="shared" ca="1" si="43"/>
        <v/>
      </c>
      <c r="L166" s="114" t="str">
        <f t="shared" ca="1" si="44"/>
        <v/>
      </c>
      <c r="M166" s="114" t="str">
        <f t="shared" ca="1" si="45"/>
        <v/>
      </c>
      <c r="N166" s="114" t="str">
        <f t="shared" ca="1" si="46"/>
        <v/>
      </c>
      <c r="O166" s="114" t="str">
        <f t="shared" ca="1" si="47"/>
        <v/>
      </c>
      <c r="P166" s="78"/>
      <c r="Q166" s="78"/>
      <c r="R166" s="111">
        <f ca="1">IF(D166="D",SUMIFS('Jurnal Umum'!$R:$R,'Jurnal Umum'!$N:$N,$B166,'Jurnal Umum'!$Z:$Z,'Laba Rugi'!$I$5)-SUMIFS('Jurnal Umum'!$S:$S,'Jurnal Umum'!$N:$N,$B166,'Jurnal Umum'!$Z:$Z,'Laba Rugi'!$I$5),0)</f>
        <v>0</v>
      </c>
      <c r="S166" s="111">
        <f ca="1">IF(D166="K",-SUMIFS('Jurnal Umum'!$R:$R,'Jurnal Umum'!$N:$N,$B166,'Jurnal Umum'!$Z:$Z,'Laba Rugi'!$I$5)+SUMIFS('Jurnal Umum'!$S:$S,'Jurnal Umum'!$N:$N,$B166,'Jurnal Umum'!$Z:$Z,'Laba Rugi'!$I$5),0)</f>
        <v>0</v>
      </c>
    </row>
    <row r="167" spans="1:19" ht="18.75" customHeight="1" x14ac:dyDescent="0.35">
      <c r="A167" s="78"/>
      <c r="B167" s="110" t="str">
        <f ca="1">IF(TODAY()&gt;EXP,"0",IF('Kode Akun'!B167="","",'Kode Akun'!B167))</f>
        <v/>
      </c>
      <c r="C167" s="114" t="str">
        <f t="shared" ca="1" si="39"/>
        <v/>
      </c>
      <c r="D167" s="115" t="str">
        <f t="shared" ca="1" si="40"/>
        <v/>
      </c>
      <c r="E167" s="111" t="str">
        <f ca="1">IF(B167="","",IF(D167="D",SUMIF('Kode Akun'!B:B,B167,'Kode Akun'!G:G)+SUMIF('Jurnal Umum'!$N$7:$N$3007,B167,'Jurnal Umum'!$R$7:$R$3007)-SUMIF('Jurnal Umum'!$N$7:$N$3007,B167,'Jurnal Umum'!$S$7:$S$3007),0))</f>
        <v/>
      </c>
      <c r="F167" s="111" t="str">
        <f ca="1">IF(B167="","",IF(D167="K",SUMIF('Kode Akun'!B:B,B167,'Kode Akun'!H:H)-SUMIF('Jurnal Umum'!$N$7:$N$3007,B167,'Jurnal Umum'!$R$7:$R$3007)+SUMIF('Jurnal Umum'!$N$7:$N$3007,B167,'Jurnal Umum'!$S$7:$S$3007),0))</f>
        <v/>
      </c>
      <c r="G167" s="114" t="str">
        <f ca="1">IF($B167="","",SUMIF(AJP!$E:$E,$B167,AJP!G:G)+SUMIF('Jurnal Peny. Aktiva'!$C:$C,$B167,'Jurnal Peny. Aktiva'!F:F)+SUMIF(HPP!$C:$C,$B167,HPP!DD:DD))</f>
        <v/>
      </c>
      <c r="H167" s="114" t="str">
        <f ca="1">IF($B167="","",SUMIF(AJP!$E:$E,$B167,AJP!H:H)+SUMIF('Jurnal Peny. Aktiva'!$C:$C,$B167,'Jurnal Peny. Aktiva'!G:G)+SUMIF(HPP!$C:$C,$B167,HPP!DE:DE))</f>
        <v/>
      </c>
      <c r="I167" s="114" t="str">
        <f t="shared" ca="1" si="41"/>
        <v/>
      </c>
      <c r="J167" s="114" t="str">
        <f t="shared" ca="1" si="42"/>
        <v/>
      </c>
      <c r="K167" s="113" t="str">
        <f t="shared" ca="1" si="43"/>
        <v/>
      </c>
      <c r="L167" s="114" t="str">
        <f t="shared" ca="1" si="44"/>
        <v/>
      </c>
      <c r="M167" s="114" t="str">
        <f t="shared" ca="1" si="45"/>
        <v/>
      </c>
      <c r="N167" s="114" t="str">
        <f t="shared" ca="1" si="46"/>
        <v/>
      </c>
      <c r="O167" s="114" t="str">
        <f t="shared" ca="1" si="47"/>
        <v/>
      </c>
      <c r="P167" s="78"/>
      <c r="Q167" s="78"/>
      <c r="R167" s="111">
        <f ca="1">IF(D167="D",SUMIFS('Jurnal Umum'!$R:$R,'Jurnal Umum'!$N:$N,$B167,'Jurnal Umum'!$Z:$Z,'Laba Rugi'!$I$5)-SUMIFS('Jurnal Umum'!$S:$S,'Jurnal Umum'!$N:$N,$B167,'Jurnal Umum'!$Z:$Z,'Laba Rugi'!$I$5),0)</f>
        <v>0</v>
      </c>
      <c r="S167" s="111">
        <f ca="1">IF(D167="K",-SUMIFS('Jurnal Umum'!$R:$R,'Jurnal Umum'!$N:$N,$B167,'Jurnal Umum'!$Z:$Z,'Laba Rugi'!$I$5)+SUMIFS('Jurnal Umum'!$S:$S,'Jurnal Umum'!$N:$N,$B167,'Jurnal Umum'!$Z:$Z,'Laba Rugi'!$I$5),0)</f>
        <v>0</v>
      </c>
    </row>
    <row r="168" spans="1:19" ht="18.75" customHeight="1" x14ac:dyDescent="0.35">
      <c r="A168" s="78"/>
      <c r="B168" s="110" t="str">
        <f ca="1">IF(TODAY()&gt;EXP,"0",IF('Kode Akun'!B168="","",'Kode Akun'!B168))</f>
        <v/>
      </c>
      <c r="C168" s="114" t="str">
        <f t="shared" ca="1" si="39"/>
        <v/>
      </c>
      <c r="D168" s="115" t="str">
        <f t="shared" ca="1" si="40"/>
        <v/>
      </c>
      <c r="E168" s="111" t="str">
        <f ca="1">IF(B168="","",IF(D168="D",SUMIF('Kode Akun'!B:B,B168,'Kode Akun'!G:G)+SUMIF('Jurnal Umum'!$N$7:$N$3007,B168,'Jurnal Umum'!$R$7:$R$3007)-SUMIF('Jurnal Umum'!$N$7:$N$3007,B168,'Jurnal Umum'!$S$7:$S$3007),0))</f>
        <v/>
      </c>
      <c r="F168" s="111" t="str">
        <f ca="1">IF(B168="","",IF(D168="K",SUMIF('Kode Akun'!B:B,B168,'Kode Akun'!H:H)-SUMIF('Jurnal Umum'!$N$7:$N$3007,B168,'Jurnal Umum'!$R$7:$R$3007)+SUMIF('Jurnal Umum'!$N$7:$N$3007,B168,'Jurnal Umum'!$S$7:$S$3007),0))</f>
        <v/>
      </c>
      <c r="G168" s="114" t="str">
        <f ca="1">IF($B168="","",SUMIF(AJP!$E:$E,$B168,AJP!G:G)+SUMIF('Jurnal Peny. Aktiva'!$C:$C,$B168,'Jurnal Peny. Aktiva'!F:F)+SUMIF(HPP!$C:$C,$B168,HPP!DD:DD))</f>
        <v/>
      </c>
      <c r="H168" s="114" t="str">
        <f ca="1">IF($B168="","",SUMIF(AJP!$E:$E,$B168,AJP!H:H)+SUMIF('Jurnal Peny. Aktiva'!$C:$C,$B168,'Jurnal Peny. Aktiva'!G:G)+SUMIF(HPP!$C:$C,$B168,HPP!DE:DE))</f>
        <v/>
      </c>
      <c r="I168" s="114" t="str">
        <f t="shared" ca="1" si="41"/>
        <v/>
      </c>
      <c r="J168" s="114" t="str">
        <f t="shared" ca="1" si="42"/>
        <v/>
      </c>
      <c r="K168" s="113" t="str">
        <f t="shared" ca="1" si="43"/>
        <v/>
      </c>
      <c r="L168" s="114" t="str">
        <f t="shared" ca="1" si="44"/>
        <v/>
      </c>
      <c r="M168" s="114" t="str">
        <f t="shared" ca="1" si="45"/>
        <v/>
      </c>
      <c r="N168" s="114" t="str">
        <f t="shared" ca="1" si="46"/>
        <v/>
      </c>
      <c r="O168" s="114" t="str">
        <f t="shared" ca="1" si="47"/>
        <v/>
      </c>
      <c r="P168" s="78"/>
      <c r="Q168" s="78"/>
      <c r="R168" s="111">
        <f ca="1">IF(D168="D",SUMIFS('Jurnal Umum'!$R:$R,'Jurnal Umum'!$N:$N,$B168,'Jurnal Umum'!$Z:$Z,'Laba Rugi'!$I$5)-SUMIFS('Jurnal Umum'!$S:$S,'Jurnal Umum'!$N:$N,$B168,'Jurnal Umum'!$Z:$Z,'Laba Rugi'!$I$5),0)</f>
        <v>0</v>
      </c>
      <c r="S168" s="111">
        <f ca="1">IF(D168="K",-SUMIFS('Jurnal Umum'!$R:$R,'Jurnal Umum'!$N:$N,$B168,'Jurnal Umum'!$Z:$Z,'Laba Rugi'!$I$5)+SUMIFS('Jurnal Umum'!$S:$S,'Jurnal Umum'!$N:$N,$B168,'Jurnal Umum'!$Z:$Z,'Laba Rugi'!$I$5),0)</f>
        <v>0</v>
      </c>
    </row>
    <row r="169" spans="1:19" ht="18.75" customHeight="1" x14ac:dyDescent="0.35">
      <c r="A169" s="78"/>
      <c r="B169" s="110" t="str">
        <f ca="1">IF(TODAY()&gt;EXP,"0",IF('Kode Akun'!B169="","",'Kode Akun'!B169))</f>
        <v/>
      </c>
      <c r="C169" s="114" t="str">
        <f t="shared" ca="1" si="39"/>
        <v/>
      </c>
      <c r="D169" s="115" t="str">
        <f t="shared" ca="1" si="40"/>
        <v/>
      </c>
      <c r="E169" s="111" t="str">
        <f ca="1">IF(B169="","",IF(D169="D",SUMIF('Kode Akun'!B:B,B169,'Kode Akun'!G:G)+SUMIF('Jurnal Umum'!$N$7:$N$3007,B169,'Jurnal Umum'!$R$7:$R$3007)-SUMIF('Jurnal Umum'!$N$7:$N$3007,B169,'Jurnal Umum'!$S$7:$S$3007),0))</f>
        <v/>
      </c>
      <c r="F169" s="111" t="str">
        <f ca="1">IF(B169="","",IF(D169="K",SUMIF('Kode Akun'!B:B,B169,'Kode Akun'!H:H)-SUMIF('Jurnal Umum'!$N$7:$N$3007,B169,'Jurnal Umum'!$R$7:$R$3007)+SUMIF('Jurnal Umum'!$N$7:$N$3007,B169,'Jurnal Umum'!$S$7:$S$3007),0))</f>
        <v/>
      </c>
      <c r="G169" s="114" t="str">
        <f ca="1">IF($B169="","",SUMIF(AJP!$E:$E,$B169,AJP!G:G)+SUMIF('Jurnal Peny. Aktiva'!$C:$C,$B169,'Jurnal Peny. Aktiva'!F:F)+SUMIF(HPP!$C:$C,$B169,HPP!DD:DD))</f>
        <v/>
      </c>
      <c r="H169" s="114" t="str">
        <f ca="1">IF($B169="","",SUMIF(AJP!$E:$E,$B169,AJP!H:H)+SUMIF('Jurnal Peny. Aktiva'!$C:$C,$B169,'Jurnal Peny. Aktiva'!G:G)+SUMIF(HPP!$C:$C,$B169,HPP!DE:DE))</f>
        <v/>
      </c>
      <c r="I169" s="114" t="str">
        <f t="shared" ca="1" si="41"/>
        <v/>
      </c>
      <c r="J169" s="114" t="str">
        <f t="shared" ca="1" si="42"/>
        <v/>
      </c>
      <c r="K169" s="113" t="str">
        <f t="shared" ca="1" si="43"/>
        <v/>
      </c>
      <c r="L169" s="114" t="str">
        <f t="shared" ca="1" si="44"/>
        <v/>
      </c>
      <c r="M169" s="114" t="str">
        <f t="shared" ca="1" si="45"/>
        <v/>
      </c>
      <c r="N169" s="114" t="str">
        <f t="shared" ca="1" si="46"/>
        <v/>
      </c>
      <c r="O169" s="114" t="str">
        <f t="shared" ca="1" si="47"/>
        <v/>
      </c>
      <c r="P169" s="78"/>
      <c r="Q169" s="78"/>
      <c r="R169" s="111">
        <f ca="1">IF(D169="D",SUMIFS('Jurnal Umum'!$R:$R,'Jurnal Umum'!$N:$N,$B169,'Jurnal Umum'!$Z:$Z,'Laba Rugi'!$I$5)-SUMIFS('Jurnal Umum'!$S:$S,'Jurnal Umum'!$N:$N,$B169,'Jurnal Umum'!$Z:$Z,'Laba Rugi'!$I$5),0)</f>
        <v>0</v>
      </c>
      <c r="S169" s="111">
        <f ca="1">IF(D169="K",-SUMIFS('Jurnal Umum'!$R:$R,'Jurnal Umum'!$N:$N,$B169,'Jurnal Umum'!$Z:$Z,'Laba Rugi'!$I$5)+SUMIFS('Jurnal Umum'!$S:$S,'Jurnal Umum'!$N:$N,$B169,'Jurnal Umum'!$Z:$Z,'Laba Rugi'!$I$5),0)</f>
        <v>0</v>
      </c>
    </row>
    <row r="170" spans="1:19" ht="18.75" customHeight="1" x14ac:dyDescent="0.35">
      <c r="A170" s="78"/>
      <c r="B170" s="110" t="str">
        <f ca="1">IF(TODAY()&gt;EXP,"0",IF('Kode Akun'!B170="","",'Kode Akun'!B170))</f>
        <v/>
      </c>
      <c r="C170" s="114" t="str">
        <f t="shared" ca="1" si="39"/>
        <v/>
      </c>
      <c r="D170" s="115" t="str">
        <f t="shared" ca="1" si="40"/>
        <v/>
      </c>
      <c r="E170" s="111" t="str">
        <f ca="1">IF(B170="","",IF(D170="D",SUMIF('Kode Akun'!B:B,B170,'Kode Akun'!G:G)+SUMIF('Jurnal Umum'!$N$7:$N$3007,B170,'Jurnal Umum'!$R$7:$R$3007)-SUMIF('Jurnal Umum'!$N$7:$N$3007,B170,'Jurnal Umum'!$S$7:$S$3007),0))</f>
        <v/>
      </c>
      <c r="F170" s="111" t="str">
        <f ca="1">IF(B170="","",IF(D170="K",SUMIF('Kode Akun'!B:B,B170,'Kode Akun'!H:H)-SUMIF('Jurnal Umum'!$N$7:$N$3007,B170,'Jurnal Umum'!$R$7:$R$3007)+SUMIF('Jurnal Umum'!$N$7:$N$3007,B170,'Jurnal Umum'!$S$7:$S$3007),0))</f>
        <v/>
      </c>
      <c r="G170" s="114" t="str">
        <f ca="1">IF($B170="","",SUMIF(AJP!$E:$E,$B170,AJP!G:G)+SUMIF('Jurnal Peny. Aktiva'!$C:$C,$B170,'Jurnal Peny. Aktiva'!F:F)+SUMIF(HPP!$C:$C,$B170,HPP!DD:DD))</f>
        <v/>
      </c>
      <c r="H170" s="114" t="str">
        <f ca="1">IF($B170="","",SUMIF(AJP!$E:$E,$B170,AJP!H:H)+SUMIF('Jurnal Peny. Aktiva'!$C:$C,$B170,'Jurnal Peny. Aktiva'!G:G)+SUMIF(HPP!$C:$C,$B170,HPP!DE:DE))</f>
        <v/>
      </c>
      <c r="I170" s="114" t="str">
        <f t="shared" ca="1" si="41"/>
        <v/>
      </c>
      <c r="J170" s="114" t="str">
        <f t="shared" ca="1" si="42"/>
        <v/>
      </c>
      <c r="K170" s="113" t="str">
        <f t="shared" ca="1" si="43"/>
        <v/>
      </c>
      <c r="L170" s="114" t="str">
        <f t="shared" ca="1" si="44"/>
        <v/>
      </c>
      <c r="M170" s="114" t="str">
        <f t="shared" ca="1" si="45"/>
        <v/>
      </c>
      <c r="N170" s="114" t="str">
        <f t="shared" ca="1" si="46"/>
        <v/>
      </c>
      <c r="O170" s="114" t="str">
        <f t="shared" ca="1" si="47"/>
        <v/>
      </c>
      <c r="P170" s="78"/>
      <c r="Q170" s="78"/>
      <c r="R170" s="111">
        <f ca="1">IF(D170="D",SUMIFS('Jurnal Umum'!$R:$R,'Jurnal Umum'!$N:$N,$B170,'Jurnal Umum'!$Z:$Z,'Laba Rugi'!$I$5)-SUMIFS('Jurnal Umum'!$S:$S,'Jurnal Umum'!$N:$N,$B170,'Jurnal Umum'!$Z:$Z,'Laba Rugi'!$I$5),0)</f>
        <v>0</v>
      </c>
      <c r="S170" s="111">
        <f ca="1">IF(D170="K",-SUMIFS('Jurnal Umum'!$R:$R,'Jurnal Umum'!$N:$N,$B170,'Jurnal Umum'!$Z:$Z,'Laba Rugi'!$I$5)+SUMIFS('Jurnal Umum'!$S:$S,'Jurnal Umum'!$N:$N,$B170,'Jurnal Umum'!$Z:$Z,'Laba Rugi'!$I$5),0)</f>
        <v>0</v>
      </c>
    </row>
    <row r="171" spans="1:19" ht="18.75" customHeight="1" x14ac:dyDescent="0.35">
      <c r="A171" s="78"/>
      <c r="B171" s="110" t="str">
        <f ca="1">IF(TODAY()&gt;EXP,"0",IF('Kode Akun'!B171="","",'Kode Akun'!B171))</f>
        <v/>
      </c>
      <c r="C171" s="114" t="str">
        <f t="shared" ca="1" si="39"/>
        <v/>
      </c>
      <c r="D171" s="115" t="str">
        <f t="shared" ca="1" si="40"/>
        <v/>
      </c>
      <c r="E171" s="111" t="str">
        <f ca="1">IF(B171="","",IF(D171="D",SUMIF('Kode Akun'!B:B,B171,'Kode Akun'!G:G)+SUMIF('Jurnal Umum'!$N$7:$N$3007,B171,'Jurnal Umum'!$R$7:$R$3007)-SUMIF('Jurnal Umum'!$N$7:$N$3007,B171,'Jurnal Umum'!$S$7:$S$3007),0))</f>
        <v/>
      </c>
      <c r="F171" s="111" t="str">
        <f ca="1">IF(B171="","",IF(D171="K",SUMIF('Kode Akun'!B:B,B171,'Kode Akun'!H:H)-SUMIF('Jurnal Umum'!$N$7:$N$3007,B171,'Jurnal Umum'!$R$7:$R$3007)+SUMIF('Jurnal Umum'!$N$7:$N$3007,B171,'Jurnal Umum'!$S$7:$S$3007),0))</f>
        <v/>
      </c>
      <c r="G171" s="114" t="str">
        <f ca="1">IF($B171="","",SUMIF(AJP!$E:$E,$B171,AJP!G:G)+SUMIF('Jurnal Peny. Aktiva'!$C:$C,$B171,'Jurnal Peny. Aktiva'!F:F)+SUMIF(HPP!$C:$C,$B171,HPP!DD:DD))</f>
        <v/>
      </c>
      <c r="H171" s="114" t="str">
        <f ca="1">IF($B171="","",SUMIF(AJP!$E:$E,$B171,AJP!H:H)+SUMIF('Jurnal Peny. Aktiva'!$C:$C,$B171,'Jurnal Peny. Aktiva'!G:G)+SUMIF(HPP!$C:$C,$B171,HPP!DE:DE))</f>
        <v/>
      </c>
      <c r="I171" s="114" t="str">
        <f t="shared" ca="1" si="41"/>
        <v/>
      </c>
      <c r="J171" s="114" t="str">
        <f t="shared" ca="1" si="42"/>
        <v/>
      </c>
      <c r="K171" s="113" t="str">
        <f t="shared" ca="1" si="43"/>
        <v/>
      </c>
      <c r="L171" s="114" t="str">
        <f t="shared" ca="1" si="44"/>
        <v/>
      </c>
      <c r="M171" s="114" t="str">
        <f t="shared" ca="1" si="45"/>
        <v/>
      </c>
      <c r="N171" s="114" t="str">
        <f t="shared" ca="1" si="46"/>
        <v/>
      </c>
      <c r="O171" s="114" t="str">
        <f t="shared" ca="1" si="47"/>
        <v/>
      </c>
      <c r="P171" s="78"/>
      <c r="Q171" s="78"/>
      <c r="R171" s="111">
        <f ca="1">IF(D171="D",SUMIFS('Jurnal Umum'!$R:$R,'Jurnal Umum'!$N:$N,$B171,'Jurnal Umum'!$Z:$Z,'Laba Rugi'!$I$5)-SUMIFS('Jurnal Umum'!$S:$S,'Jurnal Umum'!$N:$N,$B171,'Jurnal Umum'!$Z:$Z,'Laba Rugi'!$I$5),0)</f>
        <v>0</v>
      </c>
      <c r="S171" s="111">
        <f ca="1">IF(D171="K",-SUMIFS('Jurnal Umum'!$R:$R,'Jurnal Umum'!$N:$N,$B171,'Jurnal Umum'!$Z:$Z,'Laba Rugi'!$I$5)+SUMIFS('Jurnal Umum'!$S:$S,'Jurnal Umum'!$N:$N,$B171,'Jurnal Umum'!$Z:$Z,'Laba Rugi'!$I$5),0)</f>
        <v>0</v>
      </c>
    </row>
    <row r="172" spans="1:19" ht="18.75" customHeight="1" x14ac:dyDescent="0.35">
      <c r="A172" s="78"/>
      <c r="B172" s="110" t="str">
        <f ca="1">IF(TODAY()&gt;EXP,"0",IF('Kode Akun'!B172="","",'Kode Akun'!B172))</f>
        <v/>
      </c>
      <c r="C172" s="114" t="str">
        <f t="shared" ca="1" si="39"/>
        <v/>
      </c>
      <c r="D172" s="115" t="str">
        <f t="shared" ca="1" si="40"/>
        <v/>
      </c>
      <c r="E172" s="111" t="str">
        <f ca="1">IF(B172="","",IF(D172="D",SUMIF('Kode Akun'!B:B,B172,'Kode Akun'!G:G)+SUMIF('Jurnal Umum'!$N$7:$N$3007,B172,'Jurnal Umum'!$R$7:$R$3007)-SUMIF('Jurnal Umum'!$N$7:$N$3007,B172,'Jurnal Umum'!$S$7:$S$3007),0))</f>
        <v/>
      </c>
      <c r="F172" s="111" t="str">
        <f ca="1">IF(B172="","",IF(D172="K",SUMIF('Kode Akun'!B:B,B172,'Kode Akun'!H:H)-SUMIF('Jurnal Umum'!$N$7:$N$3007,B172,'Jurnal Umum'!$R$7:$R$3007)+SUMIF('Jurnal Umum'!$N$7:$N$3007,B172,'Jurnal Umum'!$S$7:$S$3007),0))</f>
        <v/>
      </c>
      <c r="G172" s="114" t="str">
        <f ca="1">IF($B172="","",SUMIF(AJP!$E:$E,$B172,AJP!G:G)+SUMIF('Jurnal Peny. Aktiva'!$C:$C,$B172,'Jurnal Peny. Aktiva'!F:F)+SUMIF(HPP!$C:$C,$B172,HPP!DD:DD))</f>
        <v/>
      </c>
      <c r="H172" s="114" t="str">
        <f ca="1">IF($B172="","",SUMIF(AJP!$E:$E,$B172,AJP!H:H)+SUMIF('Jurnal Peny. Aktiva'!$C:$C,$B172,'Jurnal Peny. Aktiva'!G:G)+SUMIF(HPP!$C:$C,$B172,HPP!DE:DE))</f>
        <v/>
      </c>
      <c r="I172" s="114" t="str">
        <f t="shared" ca="1" si="41"/>
        <v/>
      </c>
      <c r="J172" s="114" t="str">
        <f t="shared" ca="1" si="42"/>
        <v/>
      </c>
      <c r="K172" s="113" t="str">
        <f t="shared" ca="1" si="43"/>
        <v/>
      </c>
      <c r="L172" s="114" t="str">
        <f t="shared" ca="1" si="44"/>
        <v/>
      </c>
      <c r="M172" s="114" t="str">
        <f t="shared" ca="1" si="45"/>
        <v/>
      </c>
      <c r="N172" s="114" t="str">
        <f t="shared" ca="1" si="46"/>
        <v/>
      </c>
      <c r="O172" s="114" t="str">
        <f t="shared" ca="1" si="47"/>
        <v/>
      </c>
      <c r="P172" s="78"/>
      <c r="Q172" s="78"/>
      <c r="R172" s="111">
        <f ca="1">IF(D172="D",SUMIFS('Jurnal Umum'!$R:$R,'Jurnal Umum'!$N:$N,$B172,'Jurnal Umum'!$Z:$Z,'Laba Rugi'!$I$5)-SUMIFS('Jurnal Umum'!$S:$S,'Jurnal Umum'!$N:$N,$B172,'Jurnal Umum'!$Z:$Z,'Laba Rugi'!$I$5),0)</f>
        <v>0</v>
      </c>
      <c r="S172" s="111">
        <f ca="1">IF(D172="K",-SUMIFS('Jurnal Umum'!$R:$R,'Jurnal Umum'!$N:$N,$B172,'Jurnal Umum'!$Z:$Z,'Laba Rugi'!$I$5)+SUMIFS('Jurnal Umum'!$S:$S,'Jurnal Umum'!$N:$N,$B172,'Jurnal Umum'!$Z:$Z,'Laba Rugi'!$I$5),0)</f>
        <v>0</v>
      </c>
    </row>
    <row r="173" spans="1:19" ht="18.75" customHeight="1" x14ac:dyDescent="0.35">
      <c r="A173" s="78"/>
      <c r="B173" s="110" t="str">
        <f ca="1">IF(TODAY()&gt;EXP,"0",IF('Kode Akun'!B173="","",'Kode Akun'!B173))</f>
        <v/>
      </c>
      <c r="C173" s="114" t="str">
        <f t="shared" ca="1" si="39"/>
        <v/>
      </c>
      <c r="D173" s="115" t="str">
        <f t="shared" ca="1" si="40"/>
        <v/>
      </c>
      <c r="E173" s="111" t="str">
        <f ca="1">IF(B173="","",IF(D173="D",SUMIF('Kode Akun'!B:B,B173,'Kode Akun'!G:G)+SUMIF('Jurnal Umum'!$N$7:$N$3007,B173,'Jurnal Umum'!$R$7:$R$3007)-SUMIF('Jurnal Umum'!$N$7:$N$3007,B173,'Jurnal Umum'!$S$7:$S$3007),0))</f>
        <v/>
      </c>
      <c r="F173" s="111" t="str">
        <f ca="1">IF(B173="","",IF(D173="K",SUMIF('Kode Akun'!B:B,B173,'Kode Akun'!H:H)-SUMIF('Jurnal Umum'!$N$7:$N$3007,B173,'Jurnal Umum'!$R$7:$R$3007)+SUMIF('Jurnal Umum'!$N$7:$N$3007,B173,'Jurnal Umum'!$S$7:$S$3007),0))</f>
        <v/>
      </c>
      <c r="G173" s="114" t="str">
        <f ca="1">IF($B173="","",SUMIF(AJP!$E:$E,$B173,AJP!G:G)+SUMIF('Jurnal Peny. Aktiva'!$C:$C,$B173,'Jurnal Peny. Aktiva'!F:F)+SUMIF(HPP!$C:$C,$B173,HPP!DD:DD))</f>
        <v/>
      </c>
      <c r="H173" s="114" t="str">
        <f ca="1">IF($B173="","",SUMIF(AJP!$E:$E,$B173,AJP!H:H)+SUMIF('Jurnal Peny. Aktiva'!$C:$C,$B173,'Jurnal Peny. Aktiva'!G:G)+SUMIF(HPP!$C:$C,$B173,HPP!DE:DE))</f>
        <v/>
      </c>
      <c r="I173" s="114" t="str">
        <f t="shared" ca="1" si="41"/>
        <v/>
      </c>
      <c r="J173" s="114" t="str">
        <f t="shared" ca="1" si="42"/>
        <v/>
      </c>
      <c r="K173" s="113" t="str">
        <f t="shared" ca="1" si="43"/>
        <v/>
      </c>
      <c r="L173" s="114" t="str">
        <f t="shared" ca="1" si="44"/>
        <v/>
      </c>
      <c r="M173" s="114" t="str">
        <f t="shared" ca="1" si="45"/>
        <v/>
      </c>
      <c r="N173" s="114" t="str">
        <f t="shared" ca="1" si="46"/>
        <v/>
      </c>
      <c r="O173" s="114" t="str">
        <f t="shared" ca="1" si="47"/>
        <v/>
      </c>
      <c r="P173" s="78"/>
      <c r="Q173" s="78"/>
      <c r="R173" s="111">
        <f ca="1">IF(D173="D",SUMIFS('Jurnal Umum'!$R:$R,'Jurnal Umum'!$N:$N,$B173,'Jurnal Umum'!$Z:$Z,'Laba Rugi'!$I$5)-SUMIFS('Jurnal Umum'!$S:$S,'Jurnal Umum'!$N:$N,$B173,'Jurnal Umum'!$Z:$Z,'Laba Rugi'!$I$5),0)</f>
        <v>0</v>
      </c>
      <c r="S173" s="111">
        <f ca="1">IF(D173="K",-SUMIFS('Jurnal Umum'!$R:$R,'Jurnal Umum'!$N:$N,$B173,'Jurnal Umum'!$Z:$Z,'Laba Rugi'!$I$5)+SUMIFS('Jurnal Umum'!$S:$S,'Jurnal Umum'!$N:$N,$B173,'Jurnal Umum'!$Z:$Z,'Laba Rugi'!$I$5),0)</f>
        <v>0</v>
      </c>
    </row>
    <row r="174" spans="1:19" ht="18.75" customHeight="1" x14ac:dyDescent="0.35">
      <c r="A174" s="78"/>
      <c r="B174" s="110" t="str">
        <f ca="1">IF(TODAY()&gt;EXP,"0",IF('Kode Akun'!B174="","",'Kode Akun'!B174))</f>
        <v/>
      </c>
      <c r="C174" s="114" t="str">
        <f t="shared" ca="1" si="39"/>
        <v/>
      </c>
      <c r="D174" s="115" t="str">
        <f t="shared" ca="1" si="40"/>
        <v/>
      </c>
      <c r="E174" s="111" t="str">
        <f ca="1">IF(B174="","",IF(D174="D",SUMIF('Kode Akun'!B:B,B174,'Kode Akun'!G:G)+SUMIF('Jurnal Umum'!$N$7:$N$3007,B174,'Jurnal Umum'!$R$7:$R$3007)-SUMIF('Jurnal Umum'!$N$7:$N$3007,B174,'Jurnal Umum'!$S$7:$S$3007),0))</f>
        <v/>
      </c>
      <c r="F174" s="111" t="str">
        <f ca="1">IF(B174="","",IF(D174="K",SUMIF('Kode Akun'!B:B,B174,'Kode Akun'!H:H)-SUMIF('Jurnal Umum'!$N$7:$N$3007,B174,'Jurnal Umum'!$R$7:$R$3007)+SUMIF('Jurnal Umum'!$N$7:$N$3007,B174,'Jurnal Umum'!$S$7:$S$3007),0))</f>
        <v/>
      </c>
      <c r="G174" s="114" t="str">
        <f ca="1">IF($B174="","",SUMIF(AJP!$E:$E,$B174,AJP!G:G)+SUMIF('Jurnal Peny. Aktiva'!$C:$C,$B174,'Jurnal Peny. Aktiva'!F:F)+SUMIF(HPP!$C:$C,$B174,HPP!DD:DD))</f>
        <v/>
      </c>
      <c r="H174" s="114" t="str">
        <f ca="1">IF($B174="","",SUMIF(AJP!$E:$E,$B174,AJP!H:H)+SUMIF('Jurnal Peny. Aktiva'!$C:$C,$B174,'Jurnal Peny. Aktiva'!G:G)+SUMIF(HPP!$C:$C,$B174,HPP!DE:DE))</f>
        <v/>
      </c>
      <c r="I174" s="114" t="str">
        <f t="shared" ca="1" si="41"/>
        <v/>
      </c>
      <c r="J174" s="114" t="str">
        <f t="shared" ca="1" si="42"/>
        <v/>
      </c>
      <c r="K174" s="113" t="str">
        <f t="shared" ca="1" si="43"/>
        <v/>
      </c>
      <c r="L174" s="114" t="str">
        <f t="shared" ca="1" si="44"/>
        <v/>
      </c>
      <c r="M174" s="114" t="str">
        <f t="shared" ca="1" si="45"/>
        <v/>
      </c>
      <c r="N174" s="114" t="str">
        <f t="shared" ca="1" si="46"/>
        <v/>
      </c>
      <c r="O174" s="114" t="str">
        <f t="shared" ca="1" si="47"/>
        <v/>
      </c>
      <c r="P174" s="78"/>
      <c r="Q174" s="78"/>
      <c r="R174" s="111">
        <f ca="1">IF(D174="D",SUMIFS('Jurnal Umum'!$R:$R,'Jurnal Umum'!$N:$N,$B174,'Jurnal Umum'!$Z:$Z,'Laba Rugi'!$I$5)-SUMIFS('Jurnal Umum'!$S:$S,'Jurnal Umum'!$N:$N,$B174,'Jurnal Umum'!$Z:$Z,'Laba Rugi'!$I$5),0)</f>
        <v>0</v>
      </c>
      <c r="S174" s="111">
        <f ca="1">IF(D174="K",-SUMIFS('Jurnal Umum'!$R:$R,'Jurnal Umum'!$N:$N,$B174,'Jurnal Umum'!$Z:$Z,'Laba Rugi'!$I$5)+SUMIFS('Jurnal Umum'!$S:$S,'Jurnal Umum'!$N:$N,$B174,'Jurnal Umum'!$Z:$Z,'Laba Rugi'!$I$5),0)</f>
        <v>0</v>
      </c>
    </row>
    <row r="175" spans="1:19" ht="18.75" customHeight="1" x14ac:dyDescent="0.35">
      <c r="A175" s="78"/>
      <c r="B175" s="110" t="str">
        <f ca="1">IF(TODAY()&gt;EXP,"0",IF('Kode Akun'!B175="","",'Kode Akun'!B175))</f>
        <v/>
      </c>
      <c r="C175" s="114" t="str">
        <f t="shared" ca="1" si="39"/>
        <v/>
      </c>
      <c r="D175" s="115" t="str">
        <f t="shared" ca="1" si="40"/>
        <v/>
      </c>
      <c r="E175" s="111" t="str">
        <f ca="1">IF(B175="","",IF(D175="D",SUMIF('Kode Akun'!B:B,B175,'Kode Akun'!G:G)+SUMIF('Jurnal Umum'!$N$7:$N$3007,B175,'Jurnal Umum'!$R$7:$R$3007)-SUMIF('Jurnal Umum'!$N$7:$N$3007,B175,'Jurnal Umum'!$S$7:$S$3007),0))</f>
        <v/>
      </c>
      <c r="F175" s="111" t="str">
        <f ca="1">IF(B175="","",IF(D175="K",SUMIF('Kode Akun'!B:B,B175,'Kode Akun'!H:H)-SUMIF('Jurnal Umum'!$N$7:$N$3007,B175,'Jurnal Umum'!$R$7:$R$3007)+SUMIF('Jurnal Umum'!$N$7:$N$3007,B175,'Jurnal Umum'!$S$7:$S$3007),0))</f>
        <v/>
      </c>
      <c r="G175" s="114" t="str">
        <f ca="1">IF($B175="","",SUMIF(AJP!$E:$E,$B175,AJP!G:G)+SUMIF('Jurnal Peny. Aktiva'!$C:$C,$B175,'Jurnal Peny. Aktiva'!F:F)+SUMIF(HPP!$C:$C,$B175,HPP!DD:DD))</f>
        <v/>
      </c>
      <c r="H175" s="114" t="str">
        <f ca="1">IF($B175="","",SUMIF(AJP!$E:$E,$B175,AJP!H:H)+SUMIF('Jurnal Peny. Aktiva'!$C:$C,$B175,'Jurnal Peny. Aktiva'!G:G)+SUMIF(HPP!$C:$C,$B175,HPP!DE:DE))</f>
        <v/>
      </c>
      <c r="I175" s="114" t="str">
        <f t="shared" ca="1" si="41"/>
        <v/>
      </c>
      <c r="J175" s="114" t="str">
        <f t="shared" ca="1" si="42"/>
        <v/>
      </c>
      <c r="K175" s="113" t="str">
        <f t="shared" ca="1" si="43"/>
        <v/>
      </c>
      <c r="L175" s="114" t="str">
        <f t="shared" ca="1" si="44"/>
        <v/>
      </c>
      <c r="M175" s="114" t="str">
        <f t="shared" ca="1" si="45"/>
        <v/>
      </c>
      <c r="N175" s="114" t="str">
        <f t="shared" ca="1" si="46"/>
        <v/>
      </c>
      <c r="O175" s="114" t="str">
        <f t="shared" ca="1" si="47"/>
        <v/>
      </c>
      <c r="P175" s="78"/>
      <c r="Q175" s="78"/>
      <c r="R175" s="111">
        <f ca="1">IF(D175="D",SUMIFS('Jurnal Umum'!$R:$R,'Jurnal Umum'!$N:$N,$B175,'Jurnal Umum'!$Z:$Z,'Laba Rugi'!$I$5)-SUMIFS('Jurnal Umum'!$S:$S,'Jurnal Umum'!$N:$N,$B175,'Jurnal Umum'!$Z:$Z,'Laba Rugi'!$I$5),0)</f>
        <v>0</v>
      </c>
      <c r="S175" s="111">
        <f ca="1">IF(D175="K",-SUMIFS('Jurnal Umum'!$R:$R,'Jurnal Umum'!$N:$N,$B175,'Jurnal Umum'!$Z:$Z,'Laba Rugi'!$I$5)+SUMIFS('Jurnal Umum'!$S:$S,'Jurnal Umum'!$N:$N,$B175,'Jurnal Umum'!$Z:$Z,'Laba Rugi'!$I$5),0)</f>
        <v>0</v>
      </c>
    </row>
    <row r="176" spans="1:19" ht="18.75" customHeight="1" x14ac:dyDescent="0.35">
      <c r="A176" s="78"/>
      <c r="B176" s="110" t="str">
        <f ca="1">IF(TODAY()&gt;EXP,"0",IF('Kode Akun'!B176="","",'Kode Akun'!B176))</f>
        <v/>
      </c>
      <c r="C176" s="114" t="str">
        <f t="shared" ca="1" si="39"/>
        <v/>
      </c>
      <c r="D176" s="115" t="str">
        <f t="shared" ca="1" si="40"/>
        <v/>
      </c>
      <c r="E176" s="111" t="str">
        <f ca="1">IF(B176="","",IF(D176="D",SUMIF('Kode Akun'!B:B,B176,'Kode Akun'!G:G)+SUMIF('Jurnal Umum'!$N$7:$N$3007,B176,'Jurnal Umum'!$R$7:$R$3007)-SUMIF('Jurnal Umum'!$N$7:$N$3007,B176,'Jurnal Umum'!$S$7:$S$3007),0))</f>
        <v/>
      </c>
      <c r="F176" s="111" t="str">
        <f ca="1">IF(B176="","",IF(D176="K",SUMIF('Kode Akun'!B:B,B176,'Kode Akun'!H:H)-SUMIF('Jurnal Umum'!$N$7:$N$3007,B176,'Jurnal Umum'!$R$7:$R$3007)+SUMIF('Jurnal Umum'!$N$7:$N$3007,B176,'Jurnal Umum'!$S$7:$S$3007),0))</f>
        <v/>
      </c>
      <c r="G176" s="114" t="str">
        <f ca="1">IF($B176="","",SUMIF(AJP!$E:$E,$B176,AJP!G:G)+SUMIF('Jurnal Peny. Aktiva'!$C:$C,$B176,'Jurnal Peny. Aktiva'!F:F)+SUMIF(HPP!$C:$C,$B176,HPP!DD:DD))</f>
        <v/>
      </c>
      <c r="H176" s="114" t="str">
        <f ca="1">IF($B176="","",SUMIF(AJP!$E:$E,$B176,AJP!H:H)+SUMIF('Jurnal Peny. Aktiva'!$C:$C,$B176,'Jurnal Peny. Aktiva'!G:G)+SUMIF(HPP!$C:$C,$B176,HPP!DE:DE))</f>
        <v/>
      </c>
      <c r="I176" s="114" t="str">
        <f t="shared" ca="1" si="41"/>
        <v/>
      </c>
      <c r="J176" s="114" t="str">
        <f t="shared" ca="1" si="42"/>
        <v/>
      </c>
      <c r="K176" s="113" t="str">
        <f t="shared" ca="1" si="43"/>
        <v/>
      </c>
      <c r="L176" s="114" t="str">
        <f t="shared" ca="1" si="44"/>
        <v/>
      </c>
      <c r="M176" s="114" t="str">
        <f t="shared" ca="1" si="45"/>
        <v/>
      </c>
      <c r="N176" s="114" t="str">
        <f t="shared" ca="1" si="46"/>
        <v/>
      </c>
      <c r="O176" s="114" t="str">
        <f t="shared" ca="1" si="47"/>
        <v/>
      </c>
      <c r="P176" s="78"/>
      <c r="Q176" s="78"/>
      <c r="R176" s="111">
        <f ca="1">IF(D176="D",SUMIFS('Jurnal Umum'!$R:$R,'Jurnal Umum'!$N:$N,$B176,'Jurnal Umum'!$Z:$Z,'Laba Rugi'!$I$5)-SUMIFS('Jurnal Umum'!$S:$S,'Jurnal Umum'!$N:$N,$B176,'Jurnal Umum'!$Z:$Z,'Laba Rugi'!$I$5),0)</f>
        <v>0</v>
      </c>
      <c r="S176" s="111">
        <f ca="1">IF(D176="K",-SUMIFS('Jurnal Umum'!$R:$R,'Jurnal Umum'!$N:$N,$B176,'Jurnal Umum'!$Z:$Z,'Laba Rugi'!$I$5)+SUMIFS('Jurnal Umum'!$S:$S,'Jurnal Umum'!$N:$N,$B176,'Jurnal Umum'!$Z:$Z,'Laba Rugi'!$I$5),0)</f>
        <v>0</v>
      </c>
    </row>
    <row r="177" spans="1:19" ht="18.75" customHeight="1" x14ac:dyDescent="0.35">
      <c r="A177" s="78"/>
      <c r="B177" s="110" t="str">
        <f ca="1">IF(TODAY()&gt;EXP,"0",IF('Kode Akun'!B177="","",'Kode Akun'!B177))</f>
        <v/>
      </c>
      <c r="C177" s="114" t="str">
        <f t="shared" ca="1" si="39"/>
        <v/>
      </c>
      <c r="D177" s="115" t="str">
        <f t="shared" ca="1" si="40"/>
        <v/>
      </c>
      <c r="E177" s="111" t="str">
        <f ca="1">IF(B177="","",IF(D177="D",SUMIF('Kode Akun'!B:B,B177,'Kode Akun'!G:G)+SUMIF('Jurnal Umum'!$N$7:$N$3007,B177,'Jurnal Umum'!$R$7:$R$3007)-SUMIF('Jurnal Umum'!$N$7:$N$3007,B177,'Jurnal Umum'!$S$7:$S$3007),0))</f>
        <v/>
      </c>
      <c r="F177" s="111" t="str">
        <f ca="1">IF(B177="","",IF(D177="K",SUMIF('Kode Akun'!B:B,B177,'Kode Akun'!H:H)-SUMIF('Jurnal Umum'!$N$7:$N$3007,B177,'Jurnal Umum'!$R$7:$R$3007)+SUMIF('Jurnal Umum'!$N$7:$N$3007,B177,'Jurnal Umum'!$S$7:$S$3007),0))</f>
        <v/>
      </c>
      <c r="G177" s="114" t="str">
        <f ca="1">IF($B177="","",SUMIF(AJP!$E:$E,$B177,AJP!G:G)+SUMIF('Jurnal Peny. Aktiva'!$C:$C,$B177,'Jurnal Peny. Aktiva'!F:F)+SUMIF(HPP!$C:$C,$B177,HPP!DD:DD))</f>
        <v/>
      </c>
      <c r="H177" s="114" t="str">
        <f ca="1">IF($B177="","",SUMIF(AJP!$E:$E,$B177,AJP!H:H)+SUMIF('Jurnal Peny. Aktiva'!$C:$C,$B177,'Jurnal Peny. Aktiva'!G:G)+SUMIF(HPP!$C:$C,$B177,HPP!DE:DE))</f>
        <v/>
      </c>
      <c r="I177" s="114" t="str">
        <f t="shared" ca="1" si="41"/>
        <v/>
      </c>
      <c r="J177" s="114" t="str">
        <f t="shared" ca="1" si="42"/>
        <v/>
      </c>
      <c r="K177" s="113" t="str">
        <f t="shared" ca="1" si="43"/>
        <v/>
      </c>
      <c r="L177" s="114" t="str">
        <f t="shared" ca="1" si="44"/>
        <v/>
      </c>
      <c r="M177" s="114" t="str">
        <f t="shared" ca="1" si="45"/>
        <v/>
      </c>
      <c r="N177" s="114" t="str">
        <f t="shared" ca="1" si="46"/>
        <v/>
      </c>
      <c r="O177" s="114" t="str">
        <f t="shared" ca="1" si="47"/>
        <v/>
      </c>
      <c r="P177" s="78"/>
      <c r="Q177" s="78"/>
      <c r="R177" s="111">
        <f ca="1">IF(D177="D",SUMIFS('Jurnal Umum'!$R:$R,'Jurnal Umum'!$N:$N,$B177,'Jurnal Umum'!$Z:$Z,'Laba Rugi'!$I$5)-SUMIFS('Jurnal Umum'!$S:$S,'Jurnal Umum'!$N:$N,$B177,'Jurnal Umum'!$Z:$Z,'Laba Rugi'!$I$5),0)</f>
        <v>0</v>
      </c>
      <c r="S177" s="111">
        <f ca="1">IF(D177="K",-SUMIFS('Jurnal Umum'!$R:$R,'Jurnal Umum'!$N:$N,$B177,'Jurnal Umum'!$Z:$Z,'Laba Rugi'!$I$5)+SUMIFS('Jurnal Umum'!$S:$S,'Jurnal Umum'!$N:$N,$B177,'Jurnal Umum'!$Z:$Z,'Laba Rugi'!$I$5),0)</f>
        <v>0</v>
      </c>
    </row>
    <row r="178" spans="1:19" ht="18.75" customHeight="1" x14ac:dyDescent="0.35">
      <c r="A178" s="78"/>
      <c r="B178" s="110" t="str">
        <f ca="1">IF(TODAY()&gt;EXP,"0",IF('Kode Akun'!B178="","",'Kode Akun'!B178))</f>
        <v/>
      </c>
      <c r="C178" s="114" t="str">
        <f t="shared" ca="1" si="39"/>
        <v/>
      </c>
      <c r="D178" s="115" t="str">
        <f t="shared" ca="1" si="40"/>
        <v/>
      </c>
      <c r="E178" s="111" t="str">
        <f ca="1">IF(B178="","",IF(D178="D",SUMIF('Kode Akun'!B:B,B178,'Kode Akun'!G:G)+SUMIF('Jurnal Umum'!$N$7:$N$3007,B178,'Jurnal Umum'!$R$7:$R$3007)-SUMIF('Jurnal Umum'!$N$7:$N$3007,B178,'Jurnal Umum'!$S$7:$S$3007),0))</f>
        <v/>
      </c>
      <c r="F178" s="111" t="str">
        <f ca="1">IF(B178="","",IF(D178="K",SUMIF('Kode Akun'!B:B,B178,'Kode Akun'!H:H)-SUMIF('Jurnal Umum'!$N$7:$N$3007,B178,'Jurnal Umum'!$R$7:$R$3007)+SUMIF('Jurnal Umum'!$N$7:$N$3007,B178,'Jurnal Umum'!$S$7:$S$3007),0))</f>
        <v/>
      </c>
      <c r="G178" s="114" t="str">
        <f ca="1">IF($B178="","",SUMIF(AJP!$E:$E,$B178,AJP!G:G)+SUMIF('Jurnal Peny. Aktiva'!$C:$C,$B178,'Jurnal Peny. Aktiva'!F:F)+SUMIF(HPP!$C:$C,$B178,HPP!DD:DD))</f>
        <v/>
      </c>
      <c r="H178" s="114" t="str">
        <f ca="1">IF($B178="","",SUMIF(AJP!$E:$E,$B178,AJP!H:H)+SUMIF('Jurnal Peny. Aktiva'!$C:$C,$B178,'Jurnal Peny. Aktiva'!G:G)+SUMIF(HPP!$C:$C,$B178,HPP!DE:DE))</f>
        <v/>
      </c>
      <c r="I178" s="114" t="str">
        <f t="shared" ca="1" si="41"/>
        <v/>
      </c>
      <c r="J178" s="114" t="str">
        <f t="shared" ca="1" si="42"/>
        <v/>
      </c>
      <c r="K178" s="113" t="str">
        <f t="shared" ca="1" si="43"/>
        <v/>
      </c>
      <c r="L178" s="114" t="str">
        <f t="shared" ca="1" si="44"/>
        <v/>
      </c>
      <c r="M178" s="114" t="str">
        <f t="shared" ca="1" si="45"/>
        <v/>
      </c>
      <c r="N178" s="114" t="str">
        <f t="shared" ca="1" si="46"/>
        <v/>
      </c>
      <c r="O178" s="114" t="str">
        <f t="shared" ca="1" si="47"/>
        <v/>
      </c>
      <c r="P178" s="78"/>
      <c r="Q178" s="78"/>
      <c r="R178" s="111">
        <f ca="1">IF(D178="D",SUMIFS('Jurnal Umum'!$R:$R,'Jurnal Umum'!$N:$N,$B178,'Jurnal Umum'!$Z:$Z,'Laba Rugi'!$I$5)-SUMIFS('Jurnal Umum'!$S:$S,'Jurnal Umum'!$N:$N,$B178,'Jurnal Umum'!$Z:$Z,'Laba Rugi'!$I$5),0)</f>
        <v>0</v>
      </c>
      <c r="S178" s="111">
        <f ca="1">IF(D178="K",-SUMIFS('Jurnal Umum'!$R:$R,'Jurnal Umum'!$N:$N,$B178,'Jurnal Umum'!$Z:$Z,'Laba Rugi'!$I$5)+SUMIFS('Jurnal Umum'!$S:$S,'Jurnal Umum'!$N:$N,$B178,'Jurnal Umum'!$Z:$Z,'Laba Rugi'!$I$5),0)</f>
        <v>0</v>
      </c>
    </row>
    <row r="179" spans="1:19" ht="18.75" customHeight="1" x14ac:dyDescent="0.35">
      <c r="A179" s="78"/>
      <c r="B179" s="110" t="str">
        <f ca="1">IF(TODAY()&gt;EXP,"0",IF('Kode Akun'!B179="","",'Kode Akun'!B179))</f>
        <v/>
      </c>
      <c r="C179" s="114" t="str">
        <f t="shared" ca="1" si="39"/>
        <v/>
      </c>
      <c r="D179" s="115" t="str">
        <f t="shared" ca="1" si="40"/>
        <v/>
      </c>
      <c r="E179" s="111" t="str">
        <f ca="1">IF(B179="","",IF(D179="D",SUMIF('Kode Akun'!B:B,B179,'Kode Akun'!G:G)+SUMIF('Jurnal Umum'!$N$7:$N$3007,B179,'Jurnal Umum'!$R$7:$R$3007)-SUMIF('Jurnal Umum'!$N$7:$N$3007,B179,'Jurnal Umum'!$S$7:$S$3007),0))</f>
        <v/>
      </c>
      <c r="F179" s="111" t="str">
        <f ca="1">IF(B179="","",IF(D179="K",SUMIF('Kode Akun'!B:B,B179,'Kode Akun'!H:H)-SUMIF('Jurnal Umum'!$N$7:$N$3007,B179,'Jurnal Umum'!$R$7:$R$3007)+SUMIF('Jurnal Umum'!$N$7:$N$3007,B179,'Jurnal Umum'!$S$7:$S$3007),0))</f>
        <v/>
      </c>
      <c r="G179" s="114" t="str">
        <f ca="1">IF($B179="","",SUMIF(AJP!$E:$E,$B179,AJP!G:G)+SUMIF('Jurnal Peny. Aktiva'!$C:$C,$B179,'Jurnal Peny. Aktiva'!F:F)+SUMIF(HPP!$C:$C,$B179,HPP!DD:DD))</f>
        <v/>
      </c>
      <c r="H179" s="114" t="str">
        <f ca="1">IF($B179="","",SUMIF(AJP!$E:$E,$B179,AJP!H:H)+SUMIF('Jurnal Peny. Aktiva'!$C:$C,$B179,'Jurnal Peny. Aktiva'!G:G)+SUMIF(HPP!$C:$C,$B179,HPP!DE:DE))</f>
        <v/>
      </c>
      <c r="I179" s="114" t="str">
        <f t="shared" ca="1" si="41"/>
        <v/>
      </c>
      <c r="J179" s="114" t="str">
        <f t="shared" ca="1" si="42"/>
        <v/>
      </c>
      <c r="K179" s="113" t="str">
        <f t="shared" ca="1" si="43"/>
        <v/>
      </c>
      <c r="L179" s="114" t="str">
        <f t="shared" ca="1" si="44"/>
        <v/>
      </c>
      <c r="M179" s="114" t="str">
        <f t="shared" ca="1" si="45"/>
        <v/>
      </c>
      <c r="N179" s="114" t="str">
        <f t="shared" ca="1" si="46"/>
        <v/>
      </c>
      <c r="O179" s="114" t="str">
        <f t="shared" ca="1" si="47"/>
        <v/>
      </c>
      <c r="P179" s="78"/>
      <c r="Q179" s="78"/>
      <c r="R179" s="111">
        <f ca="1">IF(D179="D",SUMIFS('Jurnal Umum'!$R:$R,'Jurnal Umum'!$N:$N,$B179,'Jurnal Umum'!$Z:$Z,'Laba Rugi'!$I$5)-SUMIFS('Jurnal Umum'!$S:$S,'Jurnal Umum'!$N:$N,$B179,'Jurnal Umum'!$Z:$Z,'Laba Rugi'!$I$5),0)</f>
        <v>0</v>
      </c>
      <c r="S179" s="111">
        <f ca="1">IF(D179="K",-SUMIFS('Jurnal Umum'!$R:$R,'Jurnal Umum'!$N:$N,$B179,'Jurnal Umum'!$Z:$Z,'Laba Rugi'!$I$5)+SUMIFS('Jurnal Umum'!$S:$S,'Jurnal Umum'!$N:$N,$B179,'Jurnal Umum'!$Z:$Z,'Laba Rugi'!$I$5),0)</f>
        <v>0</v>
      </c>
    </row>
    <row r="180" spans="1:19" ht="18.75" customHeight="1" x14ac:dyDescent="0.35">
      <c r="A180" s="78"/>
      <c r="B180" s="110" t="str">
        <f ca="1">IF(TODAY()&gt;EXP,"0",IF('Kode Akun'!B180="","",'Kode Akun'!B180))</f>
        <v/>
      </c>
      <c r="C180" s="114" t="str">
        <f t="shared" ca="1" si="39"/>
        <v/>
      </c>
      <c r="D180" s="115" t="str">
        <f t="shared" ca="1" si="40"/>
        <v/>
      </c>
      <c r="E180" s="111" t="str">
        <f ca="1">IF(B180="","",IF(D180="D",SUMIF('Kode Akun'!B:B,B180,'Kode Akun'!G:G)+SUMIF('Jurnal Umum'!$N$7:$N$3007,B180,'Jurnal Umum'!$R$7:$R$3007)-SUMIF('Jurnal Umum'!$N$7:$N$3007,B180,'Jurnal Umum'!$S$7:$S$3007),0))</f>
        <v/>
      </c>
      <c r="F180" s="111" t="str">
        <f ca="1">IF(B180="","",IF(D180="K",SUMIF('Kode Akun'!B:B,B180,'Kode Akun'!H:H)-SUMIF('Jurnal Umum'!$N$7:$N$3007,B180,'Jurnal Umum'!$R$7:$R$3007)+SUMIF('Jurnal Umum'!$N$7:$N$3007,B180,'Jurnal Umum'!$S$7:$S$3007),0))</f>
        <v/>
      </c>
      <c r="G180" s="114" t="str">
        <f ca="1">IF($B180="","",SUMIF(AJP!$E:$E,$B180,AJP!G:G)+SUMIF('Jurnal Peny. Aktiva'!$C:$C,$B180,'Jurnal Peny. Aktiva'!F:F)+SUMIF(HPP!$C:$C,$B180,HPP!DD:DD))</f>
        <v/>
      </c>
      <c r="H180" s="114" t="str">
        <f ca="1">IF($B180="","",SUMIF(AJP!$E:$E,$B180,AJP!H:H)+SUMIF('Jurnal Peny. Aktiva'!$C:$C,$B180,'Jurnal Peny. Aktiva'!G:G)+SUMIF(HPP!$C:$C,$B180,HPP!DE:DE))</f>
        <v/>
      </c>
      <c r="I180" s="114" t="str">
        <f t="shared" ca="1" si="41"/>
        <v/>
      </c>
      <c r="J180" s="114" t="str">
        <f t="shared" ca="1" si="42"/>
        <v/>
      </c>
      <c r="K180" s="113" t="str">
        <f t="shared" ca="1" si="43"/>
        <v/>
      </c>
      <c r="L180" s="114" t="str">
        <f t="shared" ca="1" si="44"/>
        <v/>
      </c>
      <c r="M180" s="114" t="str">
        <f t="shared" ca="1" si="45"/>
        <v/>
      </c>
      <c r="N180" s="114" t="str">
        <f t="shared" ca="1" si="46"/>
        <v/>
      </c>
      <c r="O180" s="114" t="str">
        <f t="shared" ca="1" si="47"/>
        <v/>
      </c>
      <c r="P180" s="78"/>
      <c r="Q180" s="78"/>
      <c r="R180" s="111">
        <f ca="1">IF(D180="D",SUMIFS('Jurnal Umum'!$R:$R,'Jurnal Umum'!$N:$N,$B180,'Jurnal Umum'!$Z:$Z,'Laba Rugi'!$I$5)-SUMIFS('Jurnal Umum'!$S:$S,'Jurnal Umum'!$N:$N,$B180,'Jurnal Umum'!$Z:$Z,'Laba Rugi'!$I$5),0)</f>
        <v>0</v>
      </c>
      <c r="S180" s="111">
        <f ca="1">IF(D180="K",-SUMIFS('Jurnal Umum'!$R:$R,'Jurnal Umum'!$N:$N,$B180,'Jurnal Umum'!$Z:$Z,'Laba Rugi'!$I$5)+SUMIFS('Jurnal Umum'!$S:$S,'Jurnal Umum'!$N:$N,$B180,'Jurnal Umum'!$Z:$Z,'Laba Rugi'!$I$5),0)</f>
        <v>0</v>
      </c>
    </row>
    <row r="181" spans="1:19" ht="18.75" customHeight="1" x14ac:dyDescent="0.35">
      <c r="A181" s="78"/>
      <c r="B181" s="110" t="str">
        <f ca="1">IF(TODAY()&gt;EXP,"0",IF('Kode Akun'!B181="","",'Kode Akun'!B181))</f>
        <v/>
      </c>
      <c r="C181" s="114" t="str">
        <f t="shared" ca="1" si="39"/>
        <v/>
      </c>
      <c r="D181" s="115" t="str">
        <f t="shared" ca="1" si="40"/>
        <v/>
      </c>
      <c r="E181" s="111" t="str">
        <f ca="1">IF(B181="","",IF(D181="D",SUMIF('Kode Akun'!B:B,B181,'Kode Akun'!G:G)+SUMIF('Jurnal Umum'!$N$7:$N$3007,B181,'Jurnal Umum'!$R$7:$R$3007)-SUMIF('Jurnal Umum'!$N$7:$N$3007,B181,'Jurnal Umum'!$S$7:$S$3007),0))</f>
        <v/>
      </c>
      <c r="F181" s="111" t="str">
        <f ca="1">IF(B181="","",IF(D181="K",SUMIF('Kode Akun'!B:B,B181,'Kode Akun'!H:H)-SUMIF('Jurnal Umum'!$N$7:$N$3007,B181,'Jurnal Umum'!$R$7:$R$3007)+SUMIF('Jurnal Umum'!$N$7:$N$3007,B181,'Jurnal Umum'!$S$7:$S$3007),0))</f>
        <v/>
      </c>
      <c r="G181" s="114" t="str">
        <f ca="1">IF($B181="","",SUMIF(AJP!$E:$E,$B181,AJP!G:G)+SUMIF('Jurnal Peny. Aktiva'!$C:$C,$B181,'Jurnal Peny. Aktiva'!F:F)+SUMIF(HPP!$C:$C,$B181,HPP!DD:DD))</f>
        <v/>
      </c>
      <c r="H181" s="114" t="str">
        <f ca="1">IF($B181="","",SUMIF(AJP!$E:$E,$B181,AJP!H:H)+SUMIF('Jurnal Peny. Aktiva'!$C:$C,$B181,'Jurnal Peny. Aktiva'!G:G)+SUMIF(HPP!$C:$C,$B181,HPP!DE:DE))</f>
        <v/>
      </c>
      <c r="I181" s="114" t="str">
        <f t="shared" ca="1" si="41"/>
        <v/>
      </c>
      <c r="J181" s="114" t="str">
        <f t="shared" ca="1" si="42"/>
        <v/>
      </c>
      <c r="K181" s="113" t="str">
        <f t="shared" ca="1" si="43"/>
        <v/>
      </c>
      <c r="L181" s="114" t="str">
        <f t="shared" ca="1" si="44"/>
        <v/>
      </c>
      <c r="M181" s="114" t="str">
        <f t="shared" ca="1" si="45"/>
        <v/>
      </c>
      <c r="N181" s="114" t="str">
        <f t="shared" ca="1" si="46"/>
        <v/>
      </c>
      <c r="O181" s="114" t="str">
        <f t="shared" ca="1" si="47"/>
        <v/>
      </c>
      <c r="P181" s="78"/>
      <c r="Q181" s="78"/>
      <c r="R181" s="111">
        <f ca="1">IF(D181="D",SUMIFS('Jurnal Umum'!$R:$R,'Jurnal Umum'!$N:$N,$B181,'Jurnal Umum'!$Z:$Z,'Laba Rugi'!$I$5)-SUMIFS('Jurnal Umum'!$S:$S,'Jurnal Umum'!$N:$N,$B181,'Jurnal Umum'!$Z:$Z,'Laba Rugi'!$I$5),0)</f>
        <v>0</v>
      </c>
      <c r="S181" s="111">
        <f ca="1">IF(D181="K",-SUMIFS('Jurnal Umum'!$R:$R,'Jurnal Umum'!$N:$N,$B181,'Jurnal Umum'!$Z:$Z,'Laba Rugi'!$I$5)+SUMIFS('Jurnal Umum'!$S:$S,'Jurnal Umum'!$N:$N,$B181,'Jurnal Umum'!$Z:$Z,'Laba Rugi'!$I$5),0)</f>
        <v>0</v>
      </c>
    </row>
    <row r="182" spans="1:19" ht="18.75" customHeight="1" x14ac:dyDescent="0.35">
      <c r="A182" s="78"/>
      <c r="B182" s="110" t="str">
        <f ca="1">IF(TODAY()&gt;EXP,"0",IF('Kode Akun'!B182="","",'Kode Akun'!B182))</f>
        <v/>
      </c>
      <c r="C182" s="114" t="str">
        <f t="shared" ca="1" si="39"/>
        <v/>
      </c>
      <c r="D182" s="115" t="str">
        <f t="shared" ca="1" si="40"/>
        <v/>
      </c>
      <c r="E182" s="111" t="str">
        <f ca="1">IF(B182="","",IF(D182="D",SUMIF('Kode Akun'!B:B,B182,'Kode Akun'!G:G)+SUMIF('Jurnal Umum'!$N$7:$N$3007,B182,'Jurnal Umum'!$R$7:$R$3007)-SUMIF('Jurnal Umum'!$N$7:$N$3007,B182,'Jurnal Umum'!$S$7:$S$3007),0))</f>
        <v/>
      </c>
      <c r="F182" s="111" t="str">
        <f ca="1">IF(B182="","",IF(D182="K",SUMIF('Kode Akun'!B:B,B182,'Kode Akun'!H:H)-SUMIF('Jurnal Umum'!$N$7:$N$3007,B182,'Jurnal Umum'!$R$7:$R$3007)+SUMIF('Jurnal Umum'!$N$7:$N$3007,B182,'Jurnal Umum'!$S$7:$S$3007),0))</f>
        <v/>
      </c>
      <c r="G182" s="114" t="str">
        <f ca="1">IF($B182="","",SUMIF(AJP!$E:$E,$B182,AJP!G:G)+SUMIF('Jurnal Peny. Aktiva'!$C:$C,$B182,'Jurnal Peny. Aktiva'!F:F)+SUMIF(HPP!$C:$C,$B182,HPP!DD:DD))</f>
        <v/>
      </c>
      <c r="H182" s="114" t="str">
        <f ca="1">IF($B182="","",SUMIF(AJP!$E:$E,$B182,AJP!H:H)+SUMIF('Jurnal Peny. Aktiva'!$C:$C,$B182,'Jurnal Peny. Aktiva'!G:G)+SUMIF(HPP!$C:$C,$B182,HPP!DE:DE))</f>
        <v/>
      </c>
      <c r="I182" s="114" t="str">
        <f t="shared" ca="1" si="41"/>
        <v/>
      </c>
      <c r="J182" s="114" t="str">
        <f t="shared" ca="1" si="42"/>
        <v/>
      </c>
      <c r="K182" s="113" t="str">
        <f t="shared" ca="1" si="43"/>
        <v/>
      </c>
      <c r="L182" s="114" t="str">
        <f t="shared" ca="1" si="44"/>
        <v/>
      </c>
      <c r="M182" s="114" t="str">
        <f t="shared" ca="1" si="45"/>
        <v/>
      </c>
      <c r="N182" s="114" t="str">
        <f t="shared" ca="1" si="46"/>
        <v/>
      </c>
      <c r="O182" s="114" t="str">
        <f t="shared" ca="1" si="47"/>
        <v/>
      </c>
      <c r="P182" s="78"/>
      <c r="Q182" s="78"/>
      <c r="R182" s="111">
        <f ca="1">IF(D182="D",SUMIFS('Jurnal Umum'!$R:$R,'Jurnal Umum'!$N:$N,$B182,'Jurnal Umum'!$Z:$Z,'Laba Rugi'!$I$5)-SUMIFS('Jurnal Umum'!$S:$S,'Jurnal Umum'!$N:$N,$B182,'Jurnal Umum'!$Z:$Z,'Laba Rugi'!$I$5),0)</f>
        <v>0</v>
      </c>
      <c r="S182" s="111">
        <f ca="1">IF(D182="K",-SUMIFS('Jurnal Umum'!$R:$R,'Jurnal Umum'!$N:$N,$B182,'Jurnal Umum'!$Z:$Z,'Laba Rugi'!$I$5)+SUMIFS('Jurnal Umum'!$S:$S,'Jurnal Umum'!$N:$N,$B182,'Jurnal Umum'!$Z:$Z,'Laba Rugi'!$I$5),0)</f>
        <v>0</v>
      </c>
    </row>
    <row r="183" spans="1:19" ht="18.75" customHeight="1" x14ac:dyDescent="0.35">
      <c r="A183" s="78"/>
      <c r="B183" s="110" t="str">
        <f ca="1">IF(TODAY()&gt;EXP,"0",IF('Kode Akun'!B183="","",'Kode Akun'!B183))</f>
        <v/>
      </c>
      <c r="C183" s="114" t="str">
        <f t="shared" ca="1" si="39"/>
        <v/>
      </c>
      <c r="D183" s="115" t="str">
        <f t="shared" ca="1" si="40"/>
        <v/>
      </c>
      <c r="E183" s="111" t="str">
        <f ca="1">IF(B183="","",IF(D183="D",SUMIF('Kode Akun'!B:B,B183,'Kode Akun'!G:G)+SUMIF('Jurnal Umum'!$N$7:$N$3007,B183,'Jurnal Umum'!$R$7:$R$3007)-SUMIF('Jurnal Umum'!$N$7:$N$3007,B183,'Jurnal Umum'!$S$7:$S$3007),0))</f>
        <v/>
      </c>
      <c r="F183" s="111" t="str">
        <f ca="1">IF(B183="","",IF(D183="K",SUMIF('Kode Akun'!B:B,B183,'Kode Akun'!H:H)-SUMIF('Jurnal Umum'!$N$7:$N$3007,B183,'Jurnal Umum'!$R$7:$R$3007)+SUMIF('Jurnal Umum'!$N$7:$N$3007,B183,'Jurnal Umum'!$S$7:$S$3007),0))</f>
        <v/>
      </c>
      <c r="G183" s="114" t="str">
        <f ca="1">IF($B183="","",SUMIF(AJP!$E:$E,$B183,AJP!G:G)+SUMIF('Jurnal Peny. Aktiva'!$C:$C,$B183,'Jurnal Peny. Aktiva'!F:F)+SUMIF(HPP!$C:$C,$B183,HPP!DD:DD))</f>
        <v/>
      </c>
      <c r="H183" s="114" t="str">
        <f ca="1">IF($B183="","",SUMIF(AJP!$E:$E,$B183,AJP!H:H)+SUMIF('Jurnal Peny. Aktiva'!$C:$C,$B183,'Jurnal Peny. Aktiva'!G:G)+SUMIF(HPP!$C:$C,$B183,HPP!DE:DE))</f>
        <v/>
      </c>
      <c r="I183" s="114" t="str">
        <f t="shared" ca="1" si="41"/>
        <v/>
      </c>
      <c r="J183" s="114" t="str">
        <f t="shared" ca="1" si="42"/>
        <v/>
      </c>
      <c r="K183" s="113" t="str">
        <f t="shared" ca="1" si="43"/>
        <v/>
      </c>
      <c r="L183" s="114" t="str">
        <f t="shared" ca="1" si="44"/>
        <v/>
      </c>
      <c r="M183" s="114" t="str">
        <f t="shared" ca="1" si="45"/>
        <v/>
      </c>
      <c r="N183" s="114" t="str">
        <f t="shared" ca="1" si="46"/>
        <v/>
      </c>
      <c r="O183" s="114" t="str">
        <f t="shared" ca="1" si="47"/>
        <v/>
      </c>
      <c r="P183" s="78"/>
      <c r="Q183" s="78"/>
      <c r="R183" s="111">
        <f ca="1">IF(D183="D",SUMIFS('Jurnal Umum'!$R:$R,'Jurnal Umum'!$N:$N,$B183,'Jurnal Umum'!$Z:$Z,'Laba Rugi'!$I$5)-SUMIFS('Jurnal Umum'!$S:$S,'Jurnal Umum'!$N:$N,$B183,'Jurnal Umum'!$Z:$Z,'Laba Rugi'!$I$5),0)</f>
        <v>0</v>
      </c>
      <c r="S183" s="111">
        <f ca="1">IF(D183="K",-SUMIFS('Jurnal Umum'!$R:$R,'Jurnal Umum'!$N:$N,$B183,'Jurnal Umum'!$Z:$Z,'Laba Rugi'!$I$5)+SUMIFS('Jurnal Umum'!$S:$S,'Jurnal Umum'!$N:$N,$B183,'Jurnal Umum'!$Z:$Z,'Laba Rugi'!$I$5),0)</f>
        <v>0</v>
      </c>
    </row>
    <row r="184" spans="1:19" ht="18.75" customHeight="1" x14ac:dyDescent="0.35">
      <c r="A184" s="78"/>
      <c r="B184" s="110" t="str">
        <f ca="1">IF(TODAY()&gt;EXP,"0",IF('Kode Akun'!B184="","",'Kode Akun'!B184))</f>
        <v/>
      </c>
      <c r="C184" s="114" t="str">
        <f t="shared" ca="1" si="39"/>
        <v/>
      </c>
      <c r="D184" s="115" t="str">
        <f t="shared" ca="1" si="40"/>
        <v/>
      </c>
      <c r="E184" s="111" t="str">
        <f ca="1">IF(B184="","",IF(D184="D",SUMIF('Kode Akun'!B:B,B184,'Kode Akun'!G:G)+SUMIF('Jurnal Umum'!$N$7:$N$3007,B184,'Jurnal Umum'!$R$7:$R$3007)-SUMIF('Jurnal Umum'!$N$7:$N$3007,B184,'Jurnal Umum'!$S$7:$S$3007),0))</f>
        <v/>
      </c>
      <c r="F184" s="111" t="str">
        <f ca="1">IF(B184="","",IF(D184="K",SUMIF('Kode Akun'!B:B,B184,'Kode Akun'!H:H)-SUMIF('Jurnal Umum'!$N$7:$N$3007,B184,'Jurnal Umum'!$R$7:$R$3007)+SUMIF('Jurnal Umum'!$N$7:$N$3007,B184,'Jurnal Umum'!$S$7:$S$3007),0))</f>
        <v/>
      </c>
      <c r="G184" s="114" t="str">
        <f ca="1">IF($B184="","",SUMIF(AJP!$E:$E,$B184,AJP!G:G)+SUMIF('Jurnal Peny. Aktiva'!$C:$C,$B184,'Jurnal Peny. Aktiva'!F:F)+SUMIF(HPP!$C:$C,$B184,HPP!DD:DD))</f>
        <v/>
      </c>
      <c r="H184" s="114" t="str">
        <f ca="1">IF($B184="","",SUMIF(AJP!$E:$E,$B184,AJP!H:H)+SUMIF('Jurnal Peny. Aktiva'!$C:$C,$B184,'Jurnal Peny. Aktiva'!G:G)+SUMIF(HPP!$C:$C,$B184,HPP!DE:DE))</f>
        <v/>
      </c>
      <c r="I184" s="114" t="str">
        <f t="shared" ca="1" si="41"/>
        <v/>
      </c>
      <c r="J184" s="114" t="str">
        <f t="shared" ca="1" si="42"/>
        <v/>
      </c>
      <c r="K184" s="113" t="str">
        <f t="shared" ca="1" si="43"/>
        <v/>
      </c>
      <c r="L184" s="114" t="str">
        <f t="shared" ca="1" si="44"/>
        <v/>
      </c>
      <c r="M184" s="114" t="str">
        <f t="shared" ca="1" si="45"/>
        <v/>
      </c>
      <c r="N184" s="114" t="str">
        <f t="shared" ca="1" si="46"/>
        <v/>
      </c>
      <c r="O184" s="114" t="str">
        <f t="shared" ca="1" si="47"/>
        <v/>
      </c>
      <c r="P184" s="78"/>
      <c r="Q184" s="78"/>
      <c r="R184" s="111">
        <f ca="1">IF(D184="D",SUMIFS('Jurnal Umum'!$R:$R,'Jurnal Umum'!$N:$N,$B184,'Jurnal Umum'!$Z:$Z,'Laba Rugi'!$I$5)-SUMIFS('Jurnal Umum'!$S:$S,'Jurnal Umum'!$N:$N,$B184,'Jurnal Umum'!$Z:$Z,'Laba Rugi'!$I$5),0)</f>
        <v>0</v>
      </c>
      <c r="S184" s="111">
        <f ca="1">IF(D184="K",-SUMIFS('Jurnal Umum'!$R:$R,'Jurnal Umum'!$N:$N,$B184,'Jurnal Umum'!$Z:$Z,'Laba Rugi'!$I$5)+SUMIFS('Jurnal Umum'!$S:$S,'Jurnal Umum'!$N:$N,$B184,'Jurnal Umum'!$Z:$Z,'Laba Rugi'!$I$5),0)</f>
        <v>0</v>
      </c>
    </row>
    <row r="185" spans="1:19" ht="18.75" customHeight="1" x14ac:dyDescent="0.35">
      <c r="A185" s="78"/>
      <c r="B185" s="110" t="str">
        <f ca="1">IF(TODAY()&gt;EXP,"0",IF('Kode Akun'!B185="","",'Kode Akun'!B185))</f>
        <v/>
      </c>
      <c r="C185" s="114" t="str">
        <f t="shared" ca="1" si="39"/>
        <v/>
      </c>
      <c r="D185" s="115" t="str">
        <f t="shared" ca="1" si="40"/>
        <v/>
      </c>
      <c r="E185" s="111" t="str">
        <f ca="1">IF(B185="","",IF(D185="D",SUMIF('Kode Akun'!B:B,B185,'Kode Akun'!G:G)+SUMIF('Jurnal Umum'!$N$7:$N$3007,B185,'Jurnal Umum'!$R$7:$R$3007)-SUMIF('Jurnal Umum'!$N$7:$N$3007,B185,'Jurnal Umum'!$S$7:$S$3007),0))</f>
        <v/>
      </c>
      <c r="F185" s="111" t="str">
        <f ca="1">IF(B185="","",IF(D185="K",SUMIF('Kode Akun'!B:B,B185,'Kode Akun'!H:H)-SUMIF('Jurnal Umum'!$N$7:$N$3007,B185,'Jurnal Umum'!$R$7:$R$3007)+SUMIF('Jurnal Umum'!$N$7:$N$3007,B185,'Jurnal Umum'!$S$7:$S$3007),0))</f>
        <v/>
      </c>
      <c r="G185" s="114" t="str">
        <f ca="1">IF($B185="","",SUMIF(AJP!$E:$E,$B185,AJP!G:G)+SUMIF('Jurnal Peny. Aktiva'!$C:$C,$B185,'Jurnal Peny. Aktiva'!F:F)+SUMIF(HPP!$C:$C,$B185,HPP!DD:DD))</f>
        <v/>
      </c>
      <c r="H185" s="114" t="str">
        <f ca="1">IF($B185="","",SUMIF(AJP!$E:$E,$B185,AJP!H:H)+SUMIF('Jurnal Peny. Aktiva'!$C:$C,$B185,'Jurnal Peny. Aktiva'!G:G)+SUMIF(HPP!$C:$C,$B185,HPP!DE:DE))</f>
        <v/>
      </c>
      <c r="I185" s="114" t="str">
        <f t="shared" ca="1" si="41"/>
        <v/>
      </c>
      <c r="J185" s="114" t="str">
        <f t="shared" ca="1" si="42"/>
        <v/>
      </c>
      <c r="K185" s="113" t="str">
        <f t="shared" ca="1" si="43"/>
        <v/>
      </c>
      <c r="L185" s="114" t="str">
        <f t="shared" ca="1" si="44"/>
        <v/>
      </c>
      <c r="M185" s="114" t="str">
        <f t="shared" ca="1" si="45"/>
        <v/>
      </c>
      <c r="N185" s="114" t="str">
        <f t="shared" ca="1" si="46"/>
        <v/>
      </c>
      <c r="O185" s="114" t="str">
        <f t="shared" ca="1" si="47"/>
        <v/>
      </c>
      <c r="P185" s="78"/>
      <c r="Q185" s="78"/>
      <c r="R185" s="111">
        <f ca="1">IF(D185="D",SUMIFS('Jurnal Umum'!$R:$R,'Jurnal Umum'!$N:$N,$B185,'Jurnal Umum'!$Z:$Z,'Laba Rugi'!$I$5)-SUMIFS('Jurnal Umum'!$S:$S,'Jurnal Umum'!$N:$N,$B185,'Jurnal Umum'!$Z:$Z,'Laba Rugi'!$I$5),0)</f>
        <v>0</v>
      </c>
      <c r="S185" s="111">
        <f ca="1">IF(D185="K",-SUMIFS('Jurnal Umum'!$R:$R,'Jurnal Umum'!$N:$N,$B185,'Jurnal Umum'!$Z:$Z,'Laba Rugi'!$I$5)+SUMIFS('Jurnal Umum'!$S:$S,'Jurnal Umum'!$N:$N,$B185,'Jurnal Umum'!$Z:$Z,'Laba Rugi'!$I$5),0)</f>
        <v>0</v>
      </c>
    </row>
    <row r="186" spans="1:19" ht="18.75" customHeight="1" x14ac:dyDescent="0.35">
      <c r="A186" s="78"/>
      <c r="B186" s="110" t="str">
        <f ca="1">IF(TODAY()&gt;EXP,"0",IF('Kode Akun'!B186="","",'Kode Akun'!B186))</f>
        <v/>
      </c>
      <c r="C186" s="114" t="str">
        <f t="shared" ca="1" si="39"/>
        <v/>
      </c>
      <c r="D186" s="115" t="str">
        <f t="shared" ca="1" si="40"/>
        <v/>
      </c>
      <c r="E186" s="111" t="str">
        <f ca="1">IF(B186="","",IF(D186="D",SUMIF('Kode Akun'!B:B,B186,'Kode Akun'!G:G)+SUMIF('Jurnal Umum'!$N$7:$N$3007,B186,'Jurnal Umum'!$R$7:$R$3007)-SUMIF('Jurnal Umum'!$N$7:$N$3007,B186,'Jurnal Umum'!$S$7:$S$3007),0))</f>
        <v/>
      </c>
      <c r="F186" s="111" t="str">
        <f ca="1">IF(B186="","",IF(D186="K",SUMIF('Kode Akun'!B:B,B186,'Kode Akun'!H:H)-SUMIF('Jurnal Umum'!$N$7:$N$3007,B186,'Jurnal Umum'!$R$7:$R$3007)+SUMIF('Jurnal Umum'!$N$7:$N$3007,B186,'Jurnal Umum'!$S$7:$S$3007),0))</f>
        <v/>
      </c>
      <c r="G186" s="114" t="str">
        <f ca="1">IF($B186="","",SUMIF(AJP!$E:$E,$B186,AJP!G:G)+SUMIF('Jurnal Peny. Aktiva'!$C:$C,$B186,'Jurnal Peny. Aktiva'!F:F)+SUMIF(HPP!$C:$C,$B186,HPP!DD:DD))</f>
        <v/>
      </c>
      <c r="H186" s="114" t="str">
        <f ca="1">IF($B186="","",SUMIF(AJP!$E:$E,$B186,AJP!H:H)+SUMIF('Jurnal Peny. Aktiva'!$C:$C,$B186,'Jurnal Peny. Aktiva'!G:G)+SUMIF(HPP!$C:$C,$B186,HPP!DE:DE))</f>
        <v/>
      </c>
      <c r="I186" s="114" t="str">
        <f t="shared" ca="1" si="41"/>
        <v/>
      </c>
      <c r="J186" s="114" t="str">
        <f t="shared" ca="1" si="42"/>
        <v/>
      </c>
      <c r="K186" s="113" t="str">
        <f t="shared" ca="1" si="43"/>
        <v/>
      </c>
      <c r="L186" s="114" t="str">
        <f t="shared" ca="1" si="44"/>
        <v/>
      </c>
      <c r="M186" s="114" t="str">
        <f t="shared" ca="1" si="45"/>
        <v/>
      </c>
      <c r="N186" s="114" t="str">
        <f t="shared" ca="1" si="46"/>
        <v/>
      </c>
      <c r="O186" s="114" t="str">
        <f t="shared" ca="1" si="47"/>
        <v/>
      </c>
      <c r="P186" s="78"/>
      <c r="Q186" s="78"/>
      <c r="R186" s="111">
        <f ca="1">IF(D186="D",SUMIFS('Jurnal Umum'!$R:$R,'Jurnal Umum'!$N:$N,$B186,'Jurnal Umum'!$Z:$Z,'Laba Rugi'!$I$5)-SUMIFS('Jurnal Umum'!$S:$S,'Jurnal Umum'!$N:$N,$B186,'Jurnal Umum'!$Z:$Z,'Laba Rugi'!$I$5),0)</f>
        <v>0</v>
      </c>
      <c r="S186" s="111">
        <f ca="1">IF(D186="K",-SUMIFS('Jurnal Umum'!$R:$R,'Jurnal Umum'!$N:$N,$B186,'Jurnal Umum'!$Z:$Z,'Laba Rugi'!$I$5)+SUMIFS('Jurnal Umum'!$S:$S,'Jurnal Umum'!$N:$N,$B186,'Jurnal Umum'!$Z:$Z,'Laba Rugi'!$I$5),0)</f>
        <v>0</v>
      </c>
    </row>
    <row r="187" spans="1:19" ht="18.75" customHeight="1" x14ac:dyDescent="0.35">
      <c r="A187" s="78"/>
      <c r="B187" s="110" t="str">
        <f ca="1">IF(TODAY()&gt;EXP,"0",IF('Kode Akun'!B187="","",'Kode Akun'!B187))</f>
        <v/>
      </c>
      <c r="C187" s="114" t="str">
        <f t="shared" ca="1" si="39"/>
        <v/>
      </c>
      <c r="D187" s="115" t="str">
        <f t="shared" ca="1" si="40"/>
        <v/>
      </c>
      <c r="E187" s="111" t="str">
        <f ca="1">IF(B187="","",IF(D187="D",SUMIF('Kode Akun'!B:B,B187,'Kode Akun'!G:G)+SUMIF('Jurnal Umum'!$N$7:$N$3007,B187,'Jurnal Umum'!$R$7:$R$3007)-SUMIF('Jurnal Umum'!$N$7:$N$3007,B187,'Jurnal Umum'!$S$7:$S$3007),0))</f>
        <v/>
      </c>
      <c r="F187" s="111" t="str">
        <f ca="1">IF(B187="","",IF(D187="K",SUMIF('Kode Akun'!B:B,B187,'Kode Akun'!H:H)-SUMIF('Jurnal Umum'!$N$7:$N$3007,B187,'Jurnal Umum'!$R$7:$R$3007)+SUMIF('Jurnal Umum'!$N$7:$N$3007,B187,'Jurnal Umum'!$S$7:$S$3007),0))</f>
        <v/>
      </c>
      <c r="G187" s="114" t="str">
        <f ca="1">IF($B187="","",SUMIF(AJP!$E:$E,$B187,AJP!G:G)+SUMIF('Jurnal Peny. Aktiva'!$C:$C,$B187,'Jurnal Peny. Aktiva'!F:F)+SUMIF(HPP!$C:$C,$B187,HPP!DD:DD))</f>
        <v/>
      </c>
      <c r="H187" s="114" t="str">
        <f ca="1">IF($B187="","",SUMIF(AJP!$E:$E,$B187,AJP!H:H)+SUMIF('Jurnal Peny. Aktiva'!$C:$C,$B187,'Jurnal Peny. Aktiva'!G:G)+SUMIF(HPP!$C:$C,$B187,HPP!DE:DE))</f>
        <v/>
      </c>
      <c r="I187" s="114" t="str">
        <f t="shared" ca="1" si="41"/>
        <v/>
      </c>
      <c r="J187" s="114" t="str">
        <f t="shared" ca="1" si="42"/>
        <v/>
      </c>
      <c r="K187" s="113" t="str">
        <f t="shared" ca="1" si="43"/>
        <v/>
      </c>
      <c r="L187" s="114" t="str">
        <f t="shared" ca="1" si="44"/>
        <v/>
      </c>
      <c r="M187" s="114" t="str">
        <f t="shared" ca="1" si="45"/>
        <v/>
      </c>
      <c r="N187" s="114" t="str">
        <f t="shared" ca="1" si="46"/>
        <v/>
      </c>
      <c r="O187" s="114" t="str">
        <f t="shared" ca="1" si="47"/>
        <v/>
      </c>
      <c r="P187" s="78"/>
      <c r="Q187" s="78"/>
      <c r="R187" s="111">
        <f ca="1">IF(D187="D",SUMIFS('Jurnal Umum'!$R:$R,'Jurnal Umum'!$N:$N,$B187,'Jurnal Umum'!$Z:$Z,'Laba Rugi'!$I$5)-SUMIFS('Jurnal Umum'!$S:$S,'Jurnal Umum'!$N:$N,$B187,'Jurnal Umum'!$Z:$Z,'Laba Rugi'!$I$5),0)</f>
        <v>0</v>
      </c>
      <c r="S187" s="111">
        <f ca="1">IF(D187="K",-SUMIFS('Jurnal Umum'!$R:$R,'Jurnal Umum'!$N:$N,$B187,'Jurnal Umum'!$Z:$Z,'Laba Rugi'!$I$5)+SUMIFS('Jurnal Umum'!$S:$S,'Jurnal Umum'!$N:$N,$B187,'Jurnal Umum'!$Z:$Z,'Laba Rugi'!$I$5),0)</f>
        <v>0</v>
      </c>
    </row>
    <row r="188" spans="1:19" ht="18.75" customHeight="1" x14ac:dyDescent="0.35">
      <c r="A188" s="78"/>
      <c r="B188" s="110" t="str">
        <f ca="1">IF(TODAY()&gt;EXP,"0",IF('Kode Akun'!B188="","",'Kode Akun'!B188))</f>
        <v/>
      </c>
      <c r="C188" s="114" t="str">
        <f t="shared" ca="1" si="39"/>
        <v/>
      </c>
      <c r="D188" s="115" t="str">
        <f t="shared" ca="1" si="40"/>
        <v/>
      </c>
      <c r="E188" s="111" t="str">
        <f ca="1">IF(B188="","",IF(D188="D",SUMIF('Kode Akun'!B:B,B188,'Kode Akun'!G:G)+SUMIF('Jurnal Umum'!$N$7:$N$3007,B188,'Jurnal Umum'!$R$7:$R$3007)-SUMIF('Jurnal Umum'!$N$7:$N$3007,B188,'Jurnal Umum'!$S$7:$S$3007),0))</f>
        <v/>
      </c>
      <c r="F188" s="111" t="str">
        <f ca="1">IF(B188="","",IF(D188="K",SUMIF('Kode Akun'!B:B,B188,'Kode Akun'!H:H)-SUMIF('Jurnal Umum'!$N$7:$N$3007,B188,'Jurnal Umum'!$R$7:$R$3007)+SUMIF('Jurnal Umum'!$N$7:$N$3007,B188,'Jurnal Umum'!$S$7:$S$3007),0))</f>
        <v/>
      </c>
      <c r="G188" s="114" t="str">
        <f ca="1">IF($B188="","",SUMIF(AJP!$E:$E,$B188,AJP!G:G)+SUMIF('Jurnal Peny. Aktiva'!$C:$C,$B188,'Jurnal Peny. Aktiva'!F:F)+SUMIF(HPP!$C:$C,$B188,HPP!DD:DD))</f>
        <v/>
      </c>
      <c r="H188" s="114" t="str">
        <f ca="1">IF($B188="","",SUMIF(AJP!$E:$E,$B188,AJP!H:H)+SUMIF('Jurnal Peny. Aktiva'!$C:$C,$B188,'Jurnal Peny. Aktiva'!G:G)+SUMIF(HPP!$C:$C,$B188,HPP!DE:DE))</f>
        <v/>
      </c>
      <c r="I188" s="114" t="str">
        <f t="shared" ca="1" si="41"/>
        <v/>
      </c>
      <c r="J188" s="114" t="str">
        <f t="shared" ca="1" si="42"/>
        <v/>
      </c>
      <c r="K188" s="113" t="str">
        <f t="shared" ca="1" si="43"/>
        <v/>
      </c>
      <c r="L188" s="114" t="str">
        <f t="shared" ca="1" si="44"/>
        <v/>
      </c>
      <c r="M188" s="114" t="str">
        <f t="shared" ca="1" si="45"/>
        <v/>
      </c>
      <c r="N188" s="114" t="str">
        <f t="shared" ca="1" si="46"/>
        <v/>
      </c>
      <c r="O188" s="114" t="str">
        <f t="shared" ca="1" si="47"/>
        <v/>
      </c>
      <c r="P188" s="78"/>
      <c r="Q188" s="78"/>
      <c r="R188" s="111">
        <f ca="1">IF(D188="D",SUMIFS('Jurnal Umum'!$R:$R,'Jurnal Umum'!$N:$N,$B188,'Jurnal Umum'!$Z:$Z,'Laba Rugi'!$I$5)-SUMIFS('Jurnal Umum'!$S:$S,'Jurnal Umum'!$N:$N,$B188,'Jurnal Umum'!$Z:$Z,'Laba Rugi'!$I$5),0)</f>
        <v>0</v>
      </c>
      <c r="S188" s="111">
        <f ca="1">IF(D188="K",-SUMIFS('Jurnal Umum'!$R:$R,'Jurnal Umum'!$N:$N,$B188,'Jurnal Umum'!$Z:$Z,'Laba Rugi'!$I$5)+SUMIFS('Jurnal Umum'!$S:$S,'Jurnal Umum'!$N:$N,$B188,'Jurnal Umum'!$Z:$Z,'Laba Rugi'!$I$5),0)</f>
        <v>0</v>
      </c>
    </row>
    <row r="189" spans="1:19" ht="18.75" customHeight="1" x14ac:dyDescent="0.35">
      <c r="A189" s="78"/>
      <c r="B189" s="110" t="str">
        <f ca="1">IF(TODAY()&gt;EXP,"0",IF('Kode Akun'!B189="","",'Kode Akun'!B189))</f>
        <v/>
      </c>
      <c r="C189" s="114" t="str">
        <f t="shared" ca="1" si="39"/>
        <v/>
      </c>
      <c r="D189" s="115" t="str">
        <f t="shared" ca="1" si="40"/>
        <v/>
      </c>
      <c r="E189" s="111" t="str">
        <f ca="1">IF(B189="","",IF(D189="D",SUMIF('Kode Akun'!B:B,B189,'Kode Akun'!G:G)+SUMIF('Jurnal Umum'!$N$7:$N$3007,B189,'Jurnal Umum'!$R$7:$R$3007)-SUMIF('Jurnal Umum'!$N$7:$N$3007,B189,'Jurnal Umum'!$S$7:$S$3007),0))</f>
        <v/>
      </c>
      <c r="F189" s="111" t="str">
        <f ca="1">IF(B189="","",IF(D189="K",SUMIF('Kode Akun'!B:B,B189,'Kode Akun'!H:H)-SUMIF('Jurnal Umum'!$N$7:$N$3007,B189,'Jurnal Umum'!$R$7:$R$3007)+SUMIF('Jurnal Umum'!$N$7:$N$3007,B189,'Jurnal Umum'!$S$7:$S$3007),0))</f>
        <v/>
      </c>
      <c r="G189" s="114" t="str">
        <f ca="1">IF($B189="","",SUMIF(AJP!$E:$E,$B189,AJP!G:G)+SUMIF('Jurnal Peny. Aktiva'!$C:$C,$B189,'Jurnal Peny. Aktiva'!F:F)+SUMIF(HPP!$C:$C,$B189,HPP!DD:DD))</f>
        <v/>
      </c>
      <c r="H189" s="114" t="str">
        <f ca="1">IF($B189="","",SUMIF(AJP!$E:$E,$B189,AJP!H:H)+SUMIF('Jurnal Peny. Aktiva'!$C:$C,$B189,'Jurnal Peny. Aktiva'!G:G)+SUMIF(HPP!$C:$C,$B189,HPP!DE:DE))</f>
        <v/>
      </c>
      <c r="I189" s="114" t="str">
        <f t="shared" ca="1" si="41"/>
        <v/>
      </c>
      <c r="J189" s="114" t="str">
        <f t="shared" ca="1" si="42"/>
        <v/>
      </c>
      <c r="K189" s="113" t="str">
        <f t="shared" ca="1" si="43"/>
        <v/>
      </c>
      <c r="L189" s="114" t="str">
        <f t="shared" ca="1" si="44"/>
        <v/>
      </c>
      <c r="M189" s="114" t="str">
        <f t="shared" ca="1" si="45"/>
        <v/>
      </c>
      <c r="N189" s="114" t="str">
        <f t="shared" ca="1" si="46"/>
        <v/>
      </c>
      <c r="O189" s="114" t="str">
        <f t="shared" ca="1" si="47"/>
        <v/>
      </c>
      <c r="P189" s="78"/>
      <c r="Q189" s="78"/>
      <c r="R189" s="111">
        <f ca="1">IF(D189="D",SUMIFS('Jurnal Umum'!$R:$R,'Jurnal Umum'!$N:$N,$B189,'Jurnal Umum'!$Z:$Z,'Laba Rugi'!$I$5)-SUMIFS('Jurnal Umum'!$S:$S,'Jurnal Umum'!$N:$N,$B189,'Jurnal Umum'!$Z:$Z,'Laba Rugi'!$I$5),0)</f>
        <v>0</v>
      </c>
      <c r="S189" s="111">
        <f ca="1">IF(D189="K",-SUMIFS('Jurnal Umum'!$R:$R,'Jurnal Umum'!$N:$N,$B189,'Jurnal Umum'!$Z:$Z,'Laba Rugi'!$I$5)+SUMIFS('Jurnal Umum'!$S:$S,'Jurnal Umum'!$N:$N,$B189,'Jurnal Umum'!$Z:$Z,'Laba Rugi'!$I$5),0)</f>
        <v>0</v>
      </c>
    </row>
    <row r="190" spans="1:19" ht="18.75" customHeight="1" x14ac:dyDescent="0.35">
      <c r="A190" s="78"/>
      <c r="B190" s="110" t="str">
        <f ca="1">IF(TODAY()&gt;EXP,"0",IF('Kode Akun'!B190="","",'Kode Akun'!B190))</f>
        <v/>
      </c>
      <c r="C190" s="114" t="str">
        <f t="shared" ca="1" si="39"/>
        <v/>
      </c>
      <c r="D190" s="115" t="str">
        <f t="shared" ca="1" si="40"/>
        <v/>
      </c>
      <c r="E190" s="111" t="str">
        <f ca="1">IF(B190="","",IF(D190="D",SUMIF('Kode Akun'!B:B,B190,'Kode Akun'!G:G)+SUMIF('Jurnal Umum'!$N$7:$N$3007,B190,'Jurnal Umum'!$R$7:$R$3007)-SUMIF('Jurnal Umum'!$N$7:$N$3007,B190,'Jurnal Umum'!$S$7:$S$3007),0))</f>
        <v/>
      </c>
      <c r="F190" s="111" t="str">
        <f ca="1">IF(B190="","",IF(D190="K",SUMIF('Kode Akun'!B:B,B190,'Kode Akun'!H:H)-SUMIF('Jurnal Umum'!$N$7:$N$3007,B190,'Jurnal Umum'!$R$7:$R$3007)+SUMIF('Jurnal Umum'!$N$7:$N$3007,B190,'Jurnal Umum'!$S$7:$S$3007),0))</f>
        <v/>
      </c>
      <c r="G190" s="114" t="str">
        <f ca="1">IF($B190="","",SUMIF(AJP!$E:$E,$B190,AJP!G:G)+SUMIF('Jurnal Peny. Aktiva'!$C:$C,$B190,'Jurnal Peny. Aktiva'!F:F)+SUMIF(HPP!$C:$C,$B190,HPP!DD:DD))</f>
        <v/>
      </c>
      <c r="H190" s="114" t="str">
        <f ca="1">IF($B190="","",SUMIF(AJP!$E:$E,$B190,AJP!H:H)+SUMIF('Jurnal Peny. Aktiva'!$C:$C,$B190,'Jurnal Peny. Aktiva'!G:G)+SUMIF(HPP!$C:$C,$B190,HPP!DE:DE))</f>
        <v/>
      </c>
      <c r="I190" s="114" t="str">
        <f t="shared" ca="1" si="41"/>
        <v/>
      </c>
      <c r="J190" s="114" t="str">
        <f t="shared" ca="1" si="42"/>
        <v/>
      </c>
      <c r="K190" s="113" t="str">
        <f t="shared" ca="1" si="43"/>
        <v/>
      </c>
      <c r="L190" s="114" t="str">
        <f t="shared" ca="1" si="44"/>
        <v/>
      </c>
      <c r="M190" s="114" t="str">
        <f t="shared" ca="1" si="45"/>
        <v/>
      </c>
      <c r="N190" s="114" t="str">
        <f t="shared" ca="1" si="46"/>
        <v/>
      </c>
      <c r="O190" s="114" t="str">
        <f t="shared" ca="1" si="47"/>
        <v/>
      </c>
      <c r="P190" s="78"/>
      <c r="Q190" s="78"/>
      <c r="R190" s="111">
        <f ca="1">IF(D190="D",SUMIFS('Jurnal Umum'!$R:$R,'Jurnal Umum'!$N:$N,$B190,'Jurnal Umum'!$Z:$Z,'Laba Rugi'!$I$5)-SUMIFS('Jurnal Umum'!$S:$S,'Jurnal Umum'!$N:$N,$B190,'Jurnal Umum'!$Z:$Z,'Laba Rugi'!$I$5),0)</f>
        <v>0</v>
      </c>
      <c r="S190" s="111">
        <f ca="1">IF(D190="K",-SUMIFS('Jurnal Umum'!$R:$R,'Jurnal Umum'!$N:$N,$B190,'Jurnal Umum'!$Z:$Z,'Laba Rugi'!$I$5)+SUMIFS('Jurnal Umum'!$S:$S,'Jurnal Umum'!$N:$N,$B190,'Jurnal Umum'!$Z:$Z,'Laba Rugi'!$I$5),0)</f>
        <v>0</v>
      </c>
    </row>
    <row r="191" spans="1:19" ht="18.75" customHeight="1" x14ac:dyDescent="0.35">
      <c r="A191" s="78"/>
      <c r="B191" s="110" t="str">
        <f ca="1">IF(TODAY()&gt;EXP,"0",IF('Kode Akun'!B191="","",'Kode Akun'!B191))</f>
        <v/>
      </c>
      <c r="C191" s="114" t="str">
        <f t="shared" ca="1" si="39"/>
        <v/>
      </c>
      <c r="D191" s="115" t="str">
        <f t="shared" ca="1" si="40"/>
        <v/>
      </c>
      <c r="E191" s="111" t="str">
        <f ca="1">IF(B191="","",IF(D191="D",SUMIF('Kode Akun'!B:B,B191,'Kode Akun'!G:G)+SUMIF('Jurnal Umum'!$N$7:$N$3007,B191,'Jurnal Umum'!$R$7:$R$3007)-SUMIF('Jurnal Umum'!$N$7:$N$3007,B191,'Jurnal Umum'!$S$7:$S$3007),0))</f>
        <v/>
      </c>
      <c r="F191" s="111" t="str">
        <f ca="1">IF(B191="","",IF(D191="K",SUMIF('Kode Akun'!B:B,B191,'Kode Akun'!H:H)-SUMIF('Jurnal Umum'!$N$7:$N$3007,B191,'Jurnal Umum'!$R$7:$R$3007)+SUMIF('Jurnal Umum'!$N$7:$N$3007,B191,'Jurnal Umum'!$S$7:$S$3007),0))</f>
        <v/>
      </c>
      <c r="G191" s="114" t="str">
        <f ca="1">IF($B191="","",SUMIF(AJP!$E:$E,$B191,AJP!G:G)+SUMIF('Jurnal Peny. Aktiva'!$C:$C,$B191,'Jurnal Peny. Aktiva'!F:F)+SUMIF(HPP!$C:$C,$B191,HPP!DD:DD))</f>
        <v/>
      </c>
      <c r="H191" s="114" t="str">
        <f ca="1">IF($B191="","",SUMIF(AJP!$E:$E,$B191,AJP!H:H)+SUMIF('Jurnal Peny. Aktiva'!$C:$C,$B191,'Jurnal Peny. Aktiva'!G:G)+SUMIF(HPP!$C:$C,$B191,HPP!DE:DE))</f>
        <v/>
      </c>
      <c r="I191" s="114" t="str">
        <f t="shared" ca="1" si="41"/>
        <v/>
      </c>
      <c r="J191" s="114" t="str">
        <f t="shared" ca="1" si="42"/>
        <v/>
      </c>
      <c r="K191" s="113" t="str">
        <f t="shared" ca="1" si="43"/>
        <v/>
      </c>
      <c r="L191" s="114" t="str">
        <f t="shared" ca="1" si="44"/>
        <v/>
      </c>
      <c r="M191" s="114" t="str">
        <f t="shared" ca="1" si="45"/>
        <v/>
      </c>
      <c r="N191" s="114" t="str">
        <f t="shared" ca="1" si="46"/>
        <v/>
      </c>
      <c r="O191" s="114" t="str">
        <f t="shared" ca="1" si="47"/>
        <v/>
      </c>
      <c r="P191" s="78"/>
      <c r="Q191" s="78"/>
      <c r="R191" s="111">
        <f ca="1">IF(D191="D",SUMIFS('Jurnal Umum'!$R:$R,'Jurnal Umum'!$N:$N,$B191,'Jurnal Umum'!$Z:$Z,'Laba Rugi'!$I$5)-SUMIFS('Jurnal Umum'!$S:$S,'Jurnal Umum'!$N:$N,$B191,'Jurnal Umum'!$Z:$Z,'Laba Rugi'!$I$5),0)</f>
        <v>0</v>
      </c>
      <c r="S191" s="111">
        <f ca="1">IF(D191="K",-SUMIFS('Jurnal Umum'!$R:$R,'Jurnal Umum'!$N:$N,$B191,'Jurnal Umum'!$Z:$Z,'Laba Rugi'!$I$5)+SUMIFS('Jurnal Umum'!$S:$S,'Jurnal Umum'!$N:$N,$B191,'Jurnal Umum'!$Z:$Z,'Laba Rugi'!$I$5),0)</f>
        <v>0</v>
      </c>
    </row>
    <row r="192" spans="1:19" ht="18.75" customHeight="1" x14ac:dyDescent="0.35">
      <c r="A192" s="78"/>
      <c r="B192" s="110" t="str">
        <f ca="1">IF(TODAY()&gt;EXP,"0",IF('Kode Akun'!B192="","",'Kode Akun'!B192))</f>
        <v/>
      </c>
      <c r="C192" s="114" t="str">
        <f t="shared" ca="1" si="39"/>
        <v/>
      </c>
      <c r="D192" s="115" t="str">
        <f t="shared" ca="1" si="40"/>
        <v/>
      </c>
      <c r="E192" s="111" t="str">
        <f ca="1">IF(B192="","",IF(D192="D",SUMIF('Kode Akun'!B:B,B192,'Kode Akun'!G:G)+SUMIF('Jurnal Umum'!$N$7:$N$3007,B192,'Jurnal Umum'!$R$7:$R$3007)-SUMIF('Jurnal Umum'!$N$7:$N$3007,B192,'Jurnal Umum'!$S$7:$S$3007),0))</f>
        <v/>
      </c>
      <c r="F192" s="111" t="str">
        <f ca="1">IF(B192="","",IF(D192="K",SUMIF('Kode Akun'!B:B,B192,'Kode Akun'!H:H)-SUMIF('Jurnal Umum'!$N$7:$N$3007,B192,'Jurnal Umum'!$R$7:$R$3007)+SUMIF('Jurnal Umum'!$N$7:$N$3007,B192,'Jurnal Umum'!$S$7:$S$3007),0))</f>
        <v/>
      </c>
      <c r="G192" s="114" t="str">
        <f ca="1">IF($B192="","",SUMIF(AJP!$E:$E,$B192,AJP!G:G)+SUMIF('Jurnal Peny. Aktiva'!$C:$C,$B192,'Jurnal Peny. Aktiva'!F:F)+SUMIF(HPP!$C:$C,$B192,HPP!DD:DD))</f>
        <v/>
      </c>
      <c r="H192" s="114" t="str">
        <f ca="1">IF($B192="","",SUMIF(AJP!$E:$E,$B192,AJP!H:H)+SUMIF('Jurnal Peny. Aktiva'!$C:$C,$B192,'Jurnal Peny. Aktiva'!G:G)+SUMIF(HPP!$C:$C,$B192,HPP!DE:DE))</f>
        <v/>
      </c>
      <c r="I192" s="114" t="str">
        <f t="shared" ca="1" si="41"/>
        <v/>
      </c>
      <c r="J192" s="114" t="str">
        <f t="shared" ca="1" si="42"/>
        <v/>
      </c>
      <c r="K192" s="113" t="str">
        <f t="shared" ca="1" si="43"/>
        <v/>
      </c>
      <c r="L192" s="114" t="str">
        <f t="shared" ca="1" si="44"/>
        <v/>
      </c>
      <c r="M192" s="114" t="str">
        <f t="shared" ca="1" si="45"/>
        <v/>
      </c>
      <c r="N192" s="114" t="str">
        <f t="shared" ca="1" si="46"/>
        <v/>
      </c>
      <c r="O192" s="114" t="str">
        <f t="shared" ca="1" si="47"/>
        <v/>
      </c>
      <c r="P192" s="78"/>
      <c r="Q192" s="78"/>
      <c r="R192" s="111">
        <f ca="1">IF(D192="D",SUMIFS('Jurnal Umum'!$R:$R,'Jurnal Umum'!$N:$N,$B192,'Jurnal Umum'!$Z:$Z,'Laba Rugi'!$I$5)-SUMIFS('Jurnal Umum'!$S:$S,'Jurnal Umum'!$N:$N,$B192,'Jurnal Umum'!$Z:$Z,'Laba Rugi'!$I$5),0)</f>
        <v>0</v>
      </c>
      <c r="S192" s="111">
        <f ca="1">IF(D192="K",-SUMIFS('Jurnal Umum'!$R:$R,'Jurnal Umum'!$N:$N,$B192,'Jurnal Umum'!$Z:$Z,'Laba Rugi'!$I$5)+SUMIFS('Jurnal Umum'!$S:$S,'Jurnal Umum'!$N:$N,$B192,'Jurnal Umum'!$Z:$Z,'Laba Rugi'!$I$5),0)</f>
        <v>0</v>
      </c>
    </row>
    <row r="193" spans="1:19" ht="18.75" customHeight="1" x14ac:dyDescent="0.35">
      <c r="A193" s="78"/>
      <c r="B193" s="110" t="str">
        <f ca="1">IF(TODAY()&gt;EXP,"0",IF('Kode Akun'!B193="","",'Kode Akun'!B193))</f>
        <v/>
      </c>
      <c r="C193" s="114" t="str">
        <f t="shared" ca="1" si="39"/>
        <v/>
      </c>
      <c r="D193" s="115" t="str">
        <f t="shared" ca="1" si="40"/>
        <v/>
      </c>
      <c r="E193" s="111" t="str">
        <f ca="1">IF(B193="","",IF(D193="D",SUMIF('Kode Akun'!B:B,B193,'Kode Akun'!G:G)+SUMIF('Jurnal Umum'!$N$7:$N$3007,B193,'Jurnal Umum'!$R$7:$R$3007)-SUMIF('Jurnal Umum'!$N$7:$N$3007,B193,'Jurnal Umum'!$S$7:$S$3007),0))</f>
        <v/>
      </c>
      <c r="F193" s="111" t="str">
        <f ca="1">IF(B193="","",IF(D193="K",SUMIF('Kode Akun'!B:B,B193,'Kode Akun'!H:H)-SUMIF('Jurnal Umum'!$N$7:$N$3007,B193,'Jurnal Umum'!$R$7:$R$3007)+SUMIF('Jurnal Umum'!$N$7:$N$3007,B193,'Jurnal Umum'!$S$7:$S$3007),0))</f>
        <v/>
      </c>
      <c r="G193" s="114" t="str">
        <f ca="1">IF($B193="","",SUMIF(AJP!$E:$E,$B193,AJP!G:G)+SUMIF('Jurnal Peny. Aktiva'!$C:$C,$B193,'Jurnal Peny. Aktiva'!F:F)+SUMIF(HPP!$C:$C,$B193,HPP!DD:DD))</f>
        <v/>
      </c>
      <c r="H193" s="114" t="str">
        <f ca="1">IF($B193="","",SUMIF(AJP!$E:$E,$B193,AJP!H:H)+SUMIF('Jurnal Peny. Aktiva'!$C:$C,$B193,'Jurnal Peny. Aktiva'!G:G)+SUMIF(HPP!$C:$C,$B193,HPP!DE:DE))</f>
        <v/>
      </c>
      <c r="I193" s="114" t="str">
        <f t="shared" ca="1" si="41"/>
        <v/>
      </c>
      <c r="J193" s="114" t="str">
        <f t="shared" ca="1" si="42"/>
        <v/>
      </c>
      <c r="K193" s="113" t="str">
        <f t="shared" ca="1" si="43"/>
        <v/>
      </c>
      <c r="L193" s="114" t="str">
        <f t="shared" ca="1" si="44"/>
        <v/>
      </c>
      <c r="M193" s="114" t="str">
        <f t="shared" ca="1" si="45"/>
        <v/>
      </c>
      <c r="N193" s="114" t="str">
        <f t="shared" ca="1" si="46"/>
        <v/>
      </c>
      <c r="O193" s="114" t="str">
        <f t="shared" ca="1" si="47"/>
        <v/>
      </c>
      <c r="P193" s="78"/>
      <c r="Q193" s="78"/>
      <c r="R193" s="111">
        <f ca="1">IF(D193="D",SUMIFS('Jurnal Umum'!$R:$R,'Jurnal Umum'!$N:$N,$B193,'Jurnal Umum'!$Z:$Z,'Laba Rugi'!$I$5)-SUMIFS('Jurnal Umum'!$S:$S,'Jurnal Umum'!$N:$N,$B193,'Jurnal Umum'!$Z:$Z,'Laba Rugi'!$I$5),0)</f>
        <v>0</v>
      </c>
      <c r="S193" s="111">
        <f ca="1">IF(D193="K",-SUMIFS('Jurnal Umum'!$R:$R,'Jurnal Umum'!$N:$N,$B193,'Jurnal Umum'!$Z:$Z,'Laba Rugi'!$I$5)+SUMIFS('Jurnal Umum'!$S:$S,'Jurnal Umum'!$N:$N,$B193,'Jurnal Umum'!$Z:$Z,'Laba Rugi'!$I$5),0)</f>
        <v>0</v>
      </c>
    </row>
    <row r="194" spans="1:19" ht="18.75" customHeight="1" x14ac:dyDescent="0.35">
      <c r="A194" s="78"/>
      <c r="B194" s="110" t="str">
        <f ca="1">IF(TODAY()&gt;EXP,"0",IF('Kode Akun'!B194="","",'Kode Akun'!B194))</f>
        <v/>
      </c>
      <c r="C194" s="114" t="str">
        <f t="shared" ca="1" si="39"/>
        <v/>
      </c>
      <c r="D194" s="115" t="str">
        <f t="shared" ca="1" si="40"/>
        <v/>
      </c>
      <c r="E194" s="111" t="str">
        <f ca="1">IF(B194="","",IF(D194="D",SUMIF('Kode Akun'!B:B,B194,'Kode Akun'!G:G)+SUMIF('Jurnal Umum'!$N$7:$N$3007,B194,'Jurnal Umum'!$R$7:$R$3007)-SUMIF('Jurnal Umum'!$N$7:$N$3007,B194,'Jurnal Umum'!$S$7:$S$3007),0))</f>
        <v/>
      </c>
      <c r="F194" s="111" t="str">
        <f ca="1">IF(B194="","",IF(D194="K",SUMIF('Kode Akun'!B:B,B194,'Kode Akun'!H:H)-SUMIF('Jurnal Umum'!$N$7:$N$3007,B194,'Jurnal Umum'!$R$7:$R$3007)+SUMIF('Jurnal Umum'!$N$7:$N$3007,B194,'Jurnal Umum'!$S$7:$S$3007),0))</f>
        <v/>
      </c>
      <c r="G194" s="114" t="str">
        <f ca="1">IF($B194="","",SUMIF(AJP!$E:$E,$B194,AJP!G:G)+SUMIF('Jurnal Peny. Aktiva'!$C:$C,$B194,'Jurnal Peny. Aktiva'!F:F)+SUMIF(HPP!$C:$C,$B194,HPP!DD:DD))</f>
        <v/>
      </c>
      <c r="H194" s="114" t="str">
        <f ca="1">IF($B194="","",SUMIF(AJP!$E:$E,$B194,AJP!H:H)+SUMIF('Jurnal Peny. Aktiva'!$C:$C,$B194,'Jurnal Peny. Aktiva'!G:G)+SUMIF(HPP!$C:$C,$B194,HPP!DE:DE))</f>
        <v/>
      </c>
      <c r="I194" s="114" t="str">
        <f t="shared" ca="1" si="41"/>
        <v/>
      </c>
      <c r="J194" s="114" t="str">
        <f t="shared" ca="1" si="42"/>
        <v/>
      </c>
      <c r="K194" s="113" t="str">
        <f t="shared" ca="1" si="43"/>
        <v/>
      </c>
      <c r="L194" s="114" t="str">
        <f t="shared" ca="1" si="44"/>
        <v/>
      </c>
      <c r="M194" s="114" t="str">
        <f t="shared" ca="1" si="45"/>
        <v/>
      </c>
      <c r="N194" s="114" t="str">
        <f t="shared" ca="1" si="46"/>
        <v/>
      </c>
      <c r="O194" s="114" t="str">
        <f t="shared" ca="1" si="47"/>
        <v/>
      </c>
      <c r="P194" s="78"/>
      <c r="Q194" s="78"/>
      <c r="R194" s="111">
        <f ca="1">IF(D194="D",SUMIFS('Jurnal Umum'!$R:$R,'Jurnal Umum'!$N:$N,$B194,'Jurnal Umum'!$Z:$Z,'Laba Rugi'!$I$5)-SUMIFS('Jurnal Umum'!$S:$S,'Jurnal Umum'!$N:$N,$B194,'Jurnal Umum'!$Z:$Z,'Laba Rugi'!$I$5),0)</f>
        <v>0</v>
      </c>
      <c r="S194" s="111">
        <f ca="1">IF(D194="K",-SUMIFS('Jurnal Umum'!$R:$R,'Jurnal Umum'!$N:$N,$B194,'Jurnal Umum'!$Z:$Z,'Laba Rugi'!$I$5)+SUMIFS('Jurnal Umum'!$S:$S,'Jurnal Umum'!$N:$N,$B194,'Jurnal Umum'!$Z:$Z,'Laba Rugi'!$I$5),0)</f>
        <v>0</v>
      </c>
    </row>
    <row r="195" spans="1:19" ht="18.75" customHeight="1" x14ac:dyDescent="0.35">
      <c r="A195" s="78"/>
      <c r="B195" s="110" t="str">
        <f ca="1">IF(TODAY()&gt;EXP,"0",IF('Kode Akun'!B195="","",'Kode Akun'!B195))</f>
        <v/>
      </c>
      <c r="C195" s="114" t="str">
        <f t="shared" ca="1" si="39"/>
        <v/>
      </c>
      <c r="D195" s="115" t="str">
        <f t="shared" ca="1" si="40"/>
        <v/>
      </c>
      <c r="E195" s="111" t="str">
        <f ca="1">IF(B195="","",IF(D195="D",SUMIF('Kode Akun'!B:B,B195,'Kode Akun'!G:G)+SUMIF('Jurnal Umum'!$N$7:$N$3007,B195,'Jurnal Umum'!$R$7:$R$3007)-SUMIF('Jurnal Umum'!$N$7:$N$3007,B195,'Jurnal Umum'!$S$7:$S$3007),0))</f>
        <v/>
      </c>
      <c r="F195" s="111" t="str">
        <f ca="1">IF(B195="","",IF(D195="K",SUMIF('Kode Akun'!B:B,B195,'Kode Akun'!H:H)-SUMIF('Jurnal Umum'!$N$7:$N$3007,B195,'Jurnal Umum'!$R$7:$R$3007)+SUMIF('Jurnal Umum'!$N$7:$N$3007,B195,'Jurnal Umum'!$S$7:$S$3007),0))</f>
        <v/>
      </c>
      <c r="G195" s="114" t="str">
        <f ca="1">IF($B195="","",SUMIF(AJP!$E:$E,$B195,AJP!G:G)+SUMIF('Jurnal Peny. Aktiva'!$C:$C,$B195,'Jurnal Peny. Aktiva'!F:F)+SUMIF(HPP!$C:$C,$B195,HPP!DD:DD))</f>
        <v/>
      </c>
      <c r="H195" s="114" t="str">
        <f ca="1">IF($B195="","",SUMIF(AJP!$E:$E,$B195,AJP!H:H)+SUMIF('Jurnal Peny. Aktiva'!$C:$C,$B195,'Jurnal Peny. Aktiva'!G:G)+SUMIF(HPP!$C:$C,$B195,HPP!DE:DE))</f>
        <v/>
      </c>
      <c r="I195" s="114" t="str">
        <f t="shared" ca="1" si="41"/>
        <v/>
      </c>
      <c r="J195" s="114" t="str">
        <f t="shared" ca="1" si="42"/>
        <v/>
      </c>
      <c r="K195" s="113" t="str">
        <f t="shared" ca="1" si="43"/>
        <v/>
      </c>
      <c r="L195" s="114" t="str">
        <f t="shared" ca="1" si="44"/>
        <v/>
      </c>
      <c r="M195" s="114" t="str">
        <f t="shared" ca="1" si="45"/>
        <v/>
      </c>
      <c r="N195" s="114" t="str">
        <f t="shared" ca="1" si="46"/>
        <v/>
      </c>
      <c r="O195" s="114" t="str">
        <f t="shared" ca="1" si="47"/>
        <v/>
      </c>
      <c r="P195" s="78"/>
      <c r="Q195" s="78"/>
      <c r="R195" s="111">
        <f ca="1">IF(D195="D",SUMIFS('Jurnal Umum'!$R:$R,'Jurnal Umum'!$N:$N,$B195,'Jurnal Umum'!$Z:$Z,'Laba Rugi'!$I$5)-SUMIFS('Jurnal Umum'!$S:$S,'Jurnal Umum'!$N:$N,$B195,'Jurnal Umum'!$Z:$Z,'Laba Rugi'!$I$5),0)</f>
        <v>0</v>
      </c>
      <c r="S195" s="111">
        <f ca="1">IF(D195="K",-SUMIFS('Jurnal Umum'!$R:$R,'Jurnal Umum'!$N:$N,$B195,'Jurnal Umum'!$Z:$Z,'Laba Rugi'!$I$5)+SUMIFS('Jurnal Umum'!$S:$S,'Jurnal Umum'!$N:$N,$B195,'Jurnal Umum'!$Z:$Z,'Laba Rugi'!$I$5),0)</f>
        <v>0</v>
      </c>
    </row>
    <row r="196" spans="1:19" ht="18.75" customHeight="1" x14ac:dyDescent="0.35">
      <c r="A196" s="78"/>
      <c r="B196" s="110" t="str">
        <f ca="1">IF(TODAY()&gt;EXP,"0",IF('Kode Akun'!B196="","",'Kode Akun'!B196))</f>
        <v/>
      </c>
      <c r="C196" s="114" t="str">
        <f t="shared" ca="1" si="39"/>
        <v/>
      </c>
      <c r="D196" s="115" t="str">
        <f t="shared" ca="1" si="40"/>
        <v/>
      </c>
      <c r="E196" s="111" t="str">
        <f ca="1">IF(B196="","",IF(D196="D",SUMIF('Kode Akun'!B:B,B196,'Kode Akun'!G:G)+SUMIF('Jurnal Umum'!$N$7:$N$3007,B196,'Jurnal Umum'!$R$7:$R$3007)-SUMIF('Jurnal Umum'!$N$7:$N$3007,B196,'Jurnal Umum'!$S$7:$S$3007),0))</f>
        <v/>
      </c>
      <c r="F196" s="111" t="str">
        <f ca="1">IF(B196="","",IF(D196="K",SUMIF('Kode Akun'!B:B,B196,'Kode Akun'!H:H)-SUMIF('Jurnal Umum'!$N$7:$N$3007,B196,'Jurnal Umum'!$R$7:$R$3007)+SUMIF('Jurnal Umum'!$N$7:$N$3007,B196,'Jurnal Umum'!$S$7:$S$3007),0))</f>
        <v/>
      </c>
      <c r="G196" s="114" t="str">
        <f ca="1">IF($B196="","",SUMIF(AJP!$E:$E,$B196,AJP!G:G)+SUMIF('Jurnal Peny. Aktiva'!$C:$C,$B196,'Jurnal Peny. Aktiva'!F:F)+SUMIF(HPP!$C:$C,$B196,HPP!DD:DD))</f>
        <v/>
      </c>
      <c r="H196" s="114" t="str">
        <f ca="1">IF($B196="","",SUMIF(AJP!$E:$E,$B196,AJP!H:H)+SUMIF('Jurnal Peny. Aktiva'!$C:$C,$B196,'Jurnal Peny. Aktiva'!G:G)+SUMIF(HPP!$C:$C,$B196,HPP!DE:DE))</f>
        <v/>
      </c>
      <c r="I196" s="114" t="str">
        <f t="shared" ca="1" si="41"/>
        <v/>
      </c>
      <c r="J196" s="114" t="str">
        <f t="shared" ca="1" si="42"/>
        <v/>
      </c>
      <c r="K196" s="113" t="str">
        <f t="shared" ca="1" si="43"/>
        <v/>
      </c>
      <c r="L196" s="114" t="str">
        <f t="shared" ca="1" si="44"/>
        <v/>
      </c>
      <c r="M196" s="114" t="str">
        <f t="shared" ca="1" si="45"/>
        <v/>
      </c>
      <c r="N196" s="114" t="str">
        <f t="shared" ca="1" si="46"/>
        <v/>
      </c>
      <c r="O196" s="114" t="str">
        <f t="shared" ca="1" si="47"/>
        <v/>
      </c>
      <c r="P196" s="78"/>
      <c r="Q196" s="78"/>
      <c r="R196" s="111">
        <f ca="1">IF(D196="D",SUMIFS('Jurnal Umum'!$R:$R,'Jurnal Umum'!$N:$N,$B196,'Jurnal Umum'!$Z:$Z,'Laba Rugi'!$I$5)-SUMIFS('Jurnal Umum'!$S:$S,'Jurnal Umum'!$N:$N,$B196,'Jurnal Umum'!$Z:$Z,'Laba Rugi'!$I$5),0)</f>
        <v>0</v>
      </c>
      <c r="S196" s="111">
        <f ca="1">IF(D196="K",-SUMIFS('Jurnal Umum'!$R:$R,'Jurnal Umum'!$N:$N,$B196,'Jurnal Umum'!$Z:$Z,'Laba Rugi'!$I$5)+SUMIFS('Jurnal Umum'!$S:$S,'Jurnal Umum'!$N:$N,$B196,'Jurnal Umum'!$Z:$Z,'Laba Rugi'!$I$5),0)</f>
        <v>0</v>
      </c>
    </row>
    <row r="197" spans="1:19" ht="18.75" customHeight="1" x14ac:dyDescent="0.35">
      <c r="A197" s="78"/>
      <c r="B197" s="110" t="str">
        <f ca="1">IF(TODAY()&gt;EXP,"0",IF('Kode Akun'!B197="","",'Kode Akun'!B197))</f>
        <v/>
      </c>
      <c r="C197" s="114" t="str">
        <f t="shared" ca="1" si="39"/>
        <v/>
      </c>
      <c r="D197" s="115" t="str">
        <f t="shared" ca="1" si="40"/>
        <v/>
      </c>
      <c r="E197" s="111" t="str">
        <f ca="1">IF(B197="","",IF(D197="D",SUMIF('Kode Akun'!B:B,B197,'Kode Akun'!G:G)+SUMIF('Jurnal Umum'!$N$7:$N$3007,B197,'Jurnal Umum'!$R$7:$R$3007)-SUMIF('Jurnal Umum'!$N$7:$N$3007,B197,'Jurnal Umum'!$S$7:$S$3007),0))</f>
        <v/>
      </c>
      <c r="F197" s="111" t="str">
        <f ca="1">IF(B197="","",IF(D197="K",SUMIF('Kode Akun'!B:B,B197,'Kode Akun'!H:H)-SUMIF('Jurnal Umum'!$N$7:$N$3007,B197,'Jurnal Umum'!$R$7:$R$3007)+SUMIF('Jurnal Umum'!$N$7:$N$3007,B197,'Jurnal Umum'!$S$7:$S$3007),0))</f>
        <v/>
      </c>
      <c r="G197" s="114" t="str">
        <f ca="1">IF($B197="","",SUMIF(AJP!$E:$E,$B197,AJP!G:G)+SUMIF('Jurnal Peny. Aktiva'!$C:$C,$B197,'Jurnal Peny. Aktiva'!F:F)+SUMIF(HPP!$C:$C,$B197,HPP!DD:DD))</f>
        <v/>
      </c>
      <c r="H197" s="114" t="str">
        <f ca="1">IF($B197="","",SUMIF(AJP!$E:$E,$B197,AJP!H:H)+SUMIF('Jurnal Peny. Aktiva'!$C:$C,$B197,'Jurnal Peny. Aktiva'!G:G)+SUMIF(HPP!$C:$C,$B197,HPP!DE:DE))</f>
        <v/>
      </c>
      <c r="I197" s="114" t="str">
        <f t="shared" ca="1" si="41"/>
        <v/>
      </c>
      <c r="J197" s="114" t="str">
        <f t="shared" ca="1" si="42"/>
        <v/>
      </c>
      <c r="K197" s="113" t="str">
        <f t="shared" ca="1" si="43"/>
        <v/>
      </c>
      <c r="L197" s="114" t="str">
        <f t="shared" ca="1" si="44"/>
        <v/>
      </c>
      <c r="M197" s="114" t="str">
        <f t="shared" ca="1" si="45"/>
        <v/>
      </c>
      <c r="N197" s="114" t="str">
        <f t="shared" ca="1" si="46"/>
        <v/>
      </c>
      <c r="O197" s="114" t="str">
        <f t="shared" ca="1" si="47"/>
        <v/>
      </c>
      <c r="P197" s="78"/>
      <c r="Q197" s="78"/>
      <c r="R197" s="111">
        <f ca="1">IF(D197="D",SUMIFS('Jurnal Umum'!$R:$R,'Jurnal Umum'!$N:$N,$B197,'Jurnal Umum'!$Z:$Z,'Laba Rugi'!$I$5)-SUMIFS('Jurnal Umum'!$S:$S,'Jurnal Umum'!$N:$N,$B197,'Jurnal Umum'!$Z:$Z,'Laba Rugi'!$I$5),0)</f>
        <v>0</v>
      </c>
      <c r="S197" s="111">
        <f ca="1">IF(D197="K",-SUMIFS('Jurnal Umum'!$R:$R,'Jurnal Umum'!$N:$N,$B197,'Jurnal Umum'!$Z:$Z,'Laba Rugi'!$I$5)+SUMIFS('Jurnal Umum'!$S:$S,'Jurnal Umum'!$N:$N,$B197,'Jurnal Umum'!$Z:$Z,'Laba Rugi'!$I$5),0)</f>
        <v>0</v>
      </c>
    </row>
    <row r="198" spans="1:19" ht="18.75" customHeight="1" x14ac:dyDescent="0.35">
      <c r="A198" s="78"/>
      <c r="B198" s="110" t="str">
        <f ca="1">IF(TODAY()&gt;EXP,"0",IF('Kode Akun'!B198="","",'Kode Akun'!B198))</f>
        <v/>
      </c>
      <c r="C198" s="114" t="str">
        <f t="shared" ca="1" si="39"/>
        <v/>
      </c>
      <c r="D198" s="115" t="str">
        <f t="shared" ca="1" si="40"/>
        <v/>
      </c>
      <c r="E198" s="111" t="str">
        <f ca="1">IF(B198="","",IF(D198="D",SUMIF('Kode Akun'!B:B,B198,'Kode Akun'!G:G)+SUMIF('Jurnal Umum'!$N$7:$N$3007,B198,'Jurnal Umum'!$R$7:$R$3007)-SUMIF('Jurnal Umum'!$N$7:$N$3007,B198,'Jurnal Umum'!$S$7:$S$3007),0))</f>
        <v/>
      </c>
      <c r="F198" s="111" t="str">
        <f ca="1">IF(B198="","",IF(D198="K",SUMIF('Kode Akun'!B:B,B198,'Kode Akun'!H:H)-SUMIF('Jurnal Umum'!$N$7:$N$3007,B198,'Jurnal Umum'!$R$7:$R$3007)+SUMIF('Jurnal Umum'!$N$7:$N$3007,B198,'Jurnal Umum'!$S$7:$S$3007),0))</f>
        <v/>
      </c>
      <c r="G198" s="114" t="str">
        <f ca="1">IF($B198="","",SUMIF(AJP!$E:$E,$B198,AJP!G:G)+SUMIF('Jurnal Peny. Aktiva'!$C:$C,$B198,'Jurnal Peny. Aktiva'!F:F)+SUMIF(HPP!$C:$C,$B198,HPP!DD:DD))</f>
        <v/>
      </c>
      <c r="H198" s="114" t="str">
        <f ca="1">IF($B198="","",SUMIF(AJP!$E:$E,$B198,AJP!H:H)+SUMIF('Jurnal Peny. Aktiva'!$C:$C,$B198,'Jurnal Peny. Aktiva'!G:G)+SUMIF(HPP!$C:$C,$B198,HPP!DE:DE))</f>
        <v/>
      </c>
      <c r="I198" s="114" t="str">
        <f t="shared" ca="1" si="41"/>
        <v/>
      </c>
      <c r="J198" s="114" t="str">
        <f t="shared" ca="1" si="42"/>
        <v/>
      </c>
      <c r="K198" s="113" t="str">
        <f t="shared" ca="1" si="43"/>
        <v/>
      </c>
      <c r="L198" s="114" t="str">
        <f t="shared" ca="1" si="44"/>
        <v/>
      </c>
      <c r="M198" s="114" t="str">
        <f t="shared" ca="1" si="45"/>
        <v/>
      </c>
      <c r="N198" s="114" t="str">
        <f t="shared" ca="1" si="46"/>
        <v/>
      </c>
      <c r="O198" s="114" t="str">
        <f t="shared" ca="1" si="47"/>
        <v/>
      </c>
      <c r="P198" s="78"/>
      <c r="Q198" s="78"/>
      <c r="R198" s="111">
        <f ca="1">IF(D198="D",SUMIFS('Jurnal Umum'!$R:$R,'Jurnal Umum'!$N:$N,$B198,'Jurnal Umum'!$Z:$Z,'Laba Rugi'!$I$5)-SUMIFS('Jurnal Umum'!$S:$S,'Jurnal Umum'!$N:$N,$B198,'Jurnal Umum'!$Z:$Z,'Laba Rugi'!$I$5),0)</f>
        <v>0</v>
      </c>
      <c r="S198" s="111">
        <f ca="1">IF(D198="K",-SUMIFS('Jurnal Umum'!$R:$R,'Jurnal Umum'!$N:$N,$B198,'Jurnal Umum'!$Z:$Z,'Laba Rugi'!$I$5)+SUMIFS('Jurnal Umum'!$S:$S,'Jurnal Umum'!$N:$N,$B198,'Jurnal Umum'!$Z:$Z,'Laba Rugi'!$I$5),0)</f>
        <v>0</v>
      </c>
    </row>
    <row r="199" spans="1:19" ht="18.75" customHeight="1" x14ac:dyDescent="0.35">
      <c r="A199" s="78"/>
      <c r="B199" s="110" t="str">
        <f ca="1">IF(TODAY()&gt;EXP,"0",IF('Kode Akun'!B199="","",'Kode Akun'!B199))</f>
        <v/>
      </c>
      <c r="C199" s="114" t="str">
        <f t="shared" ca="1" si="39"/>
        <v/>
      </c>
      <c r="D199" s="115" t="str">
        <f t="shared" ca="1" si="40"/>
        <v/>
      </c>
      <c r="E199" s="111" t="str">
        <f ca="1">IF(B199="","",IF(D199="D",SUMIF('Kode Akun'!B:B,B199,'Kode Akun'!G:G)+SUMIF('Jurnal Umum'!$N$7:$N$3007,B199,'Jurnal Umum'!$R$7:$R$3007)-SUMIF('Jurnal Umum'!$N$7:$N$3007,B199,'Jurnal Umum'!$S$7:$S$3007),0))</f>
        <v/>
      </c>
      <c r="F199" s="111" t="str">
        <f ca="1">IF(B199="","",IF(D199="K",SUMIF('Kode Akun'!B:B,B199,'Kode Akun'!H:H)-SUMIF('Jurnal Umum'!$N$7:$N$3007,B199,'Jurnal Umum'!$R$7:$R$3007)+SUMIF('Jurnal Umum'!$N$7:$N$3007,B199,'Jurnal Umum'!$S$7:$S$3007),0))</f>
        <v/>
      </c>
      <c r="G199" s="114" t="str">
        <f ca="1">IF($B199="","",SUMIF(AJP!$E:$E,$B199,AJP!G:G)+SUMIF('Jurnal Peny. Aktiva'!$C:$C,$B199,'Jurnal Peny. Aktiva'!F:F)+SUMIF(HPP!$C:$C,$B199,HPP!DD:DD))</f>
        <v/>
      </c>
      <c r="H199" s="114" t="str">
        <f ca="1">IF($B199="","",SUMIF(AJP!$E:$E,$B199,AJP!H:H)+SUMIF('Jurnal Peny. Aktiva'!$C:$C,$B199,'Jurnal Peny. Aktiva'!G:G)+SUMIF(HPP!$C:$C,$B199,HPP!DE:DE))</f>
        <v/>
      </c>
      <c r="I199" s="114" t="str">
        <f t="shared" ca="1" si="41"/>
        <v/>
      </c>
      <c r="J199" s="114" t="str">
        <f t="shared" ca="1" si="42"/>
        <v/>
      </c>
      <c r="K199" s="113" t="str">
        <f t="shared" ca="1" si="43"/>
        <v/>
      </c>
      <c r="L199" s="114" t="str">
        <f t="shared" ca="1" si="44"/>
        <v/>
      </c>
      <c r="M199" s="114" t="str">
        <f t="shared" ca="1" si="45"/>
        <v/>
      </c>
      <c r="N199" s="114" t="str">
        <f t="shared" ca="1" si="46"/>
        <v/>
      </c>
      <c r="O199" s="114" t="str">
        <f t="shared" ca="1" si="47"/>
        <v/>
      </c>
      <c r="P199" s="78"/>
      <c r="Q199" s="78"/>
      <c r="R199" s="111">
        <f ca="1">IF(D199="D",SUMIFS('Jurnal Umum'!$R:$R,'Jurnal Umum'!$N:$N,$B199,'Jurnal Umum'!$Z:$Z,'Laba Rugi'!$I$5)-SUMIFS('Jurnal Umum'!$S:$S,'Jurnal Umum'!$N:$N,$B199,'Jurnal Umum'!$Z:$Z,'Laba Rugi'!$I$5),0)</f>
        <v>0</v>
      </c>
      <c r="S199" s="111">
        <f ca="1">IF(D199="K",-SUMIFS('Jurnal Umum'!$R:$R,'Jurnal Umum'!$N:$N,$B199,'Jurnal Umum'!$Z:$Z,'Laba Rugi'!$I$5)+SUMIFS('Jurnal Umum'!$S:$S,'Jurnal Umum'!$N:$N,$B199,'Jurnal Umum'!$Z:$Z,'Laba Rugi'!$I$5),0)</f>
        <v>0</v>
      </c>
    </row>
    <row r="200" spans="1:19" ht="18.75" customHeight="1" x14ac:dyDescent="0.35">
      <c r="A200" s="78"/>
      <c r="B200" s="110" t="str">
        <f ca="1">IF(TODAY()&gt;EXP,"0",IF('Kode Akun'!B200="","",'Kode Akun'!B200))</f>
        <v/>
      </c>
      <c r="C200" s="114" t="str">
        <f t="shared" ca="1" si="39"/>
        <v/>
      </c>
      <c r="D200" s="115" t="str">
        <f t="shared" ca="1" si="40"/>
        <v/>
      </c>
      <c r="E200" s="111" t="str">
        <f ca="1">IF(B200="","",IF(D200="D",SUMIF('Kode Akun'!B:B,B200,'Kode Akun'!G:G)+SUMIF('Jurnal Umum'!$N$7:$N$3007,B200,'Jurnal Umum'!$R$7:$R$3007)-SUMIF('Jurnal Umum'!$N$7:$N$3007,B200,'Jurnal Umum'!$S$7:$S$3007),0))</f>
        <v/>
      </c>
      <c r="F200" s="111" t="str">
        <f ca="1">IF(B200="","",IF(D200="K",SUMIF('Kode Akun'!B:B,B200,'Kode Akun'!H:H)-SUMIF('Jurnal Umum'!$N$7:$N$3007,B200,'Jurnal Umum'!$R$7:$R$3007)+SUMIF('Jurnal Umum'!$N$7:$N$3007,B200,'Jurnal Umum'!$S$7:$S$3007),0))</f>
        <v/>
      </c>
      <c r="G200" s="114" t="str">
        <f ca="1">IF($B200="","",SUMIF(AJP!$E:$E,$B200,AJP!G:G)+SUMIF('Jurnal Peny. Aktiva'!$C:$C,$B200,'Jurnal Peny. Aktiva'!F:F)+SUMIF(HPP!$C:$C,$B200,HPP!DD:DD))</f>
        <v/>
      </c>
      <c r="H200" s="114" t="str">
        <f ca="1">IF($B200="","",SUMIF(AJP!$E:$E,$B200,AJP!H:H)+SUMIF('Jurnal Peny. Aktiva'!$C:$C,$B200,'Jurnal Peny. Aktiva'!G:G)+SUMIF(HPP!$C:$C,$B200,HPP!DE:DE))</f>
        <v/>
      </c>
      <c r="I200" s="114" t="str">
        <f t="shared" ca="1" si="41"/>
        <v/>
      </c>
      <c r="J200" s="114" t="str">
        <f t="shared" ca="1" si="42"/>
        <v/>
      </c>
      <c r="K200" s="113" t="str">
        <f t="shared" ca="1" si="43"/>
        <v/>
      </c>
      <c r="L200" s="114" t="str">
        <f t="shared" ca="1" si="44"/>
        <v/>
      </c>
      <c r="M200" s="114" t="str">
        <f t="shared" ca="1" si="45"/>
        <v/>
      </c>
      <c r="N200" s="114" t="str">
        <f t="shared" ca="1" si="46"/>
        <v/>
      </c>
      <c r="O200" s="114" t="str">
        <f t="shared" ca="1" si="47"/>
        <v/>
      </c>
      <c r="P200" s="78"/>
      <c r="Q200" s="78"/>
      <c r="R200" s="111">
        <f ca="1">IF(D200="D",SUMIFS('Jurnal Umum'!$R:$R,'Jurnal Umum'!$N:$N,$B200,'Jurnal Umum'!$Z:$Z,'Laba Rugi'!$I$5)-SUMIFS('Jurnal Umum'!$S:$S,'Jurnal Umum'!$N:$N,$B200,'Jurnal Umum'!$Z:$Z,'Laba Rugi'!$I$5),0)</f>
        <v>0</v>
      </c>
      <c r="S200" s="111">
        <f ca="1">IF(D200="K",-SUMIFS('Jurnal Umum'!$R:$R,'Jurnal Umum'!$N:$N,$B200,'Jurnal Umum'!$Z:$Z,'Laba Rugi'!$I$5)+SUMIFS('Jurnal Umum'!$S:$S,'Jurnal Umum'!$N:$N,$B200,'Jurnal Umum'!$Z:$Z,'Laba Rugi'!$I$5),0)</f>
        <v>0</v>
      </c>
    </row>
    <row r="201" spans="1:19" ht="18.75" customHeight="1" x14ac:dyDescent="0.35">
      <c r="A201" s="78"/>
      <c r="B201" s="110" t="str">
        <f ca="1">IF(TODAY()&gt;EXP,"0",IF('Kode Akun'!B201="","",'Kode Akun'!B201))</f>
        <v/>
      </c>
      <c r="C201" s="114" t="str">
        <f t="shared" ca="1" si="39"/>
        <v/>
      </c>
      <c r="D201" s="115" t="str">
        <f t="shared" ca="1" si="40"/>
        <v/>
      </c>
      <c r="E201" s="111" t="str">
        <f ca="1">IF(B201="","",IF(D201="D",SUMIF('Kode Akun'!B:B,B201,'Kode Akun'!G:G)+SUMIF('Jurnal Umum'!$N$7:$N$3007,B201,'Jurnal Umum'!$R$7:$R$3007)-SUMIF('Jurnal Umum'!$N$7:$N$3007,B201,'Jurnal Umum'!$S$7:$S$3007),0))</f>
        <v/>
      </c>
      <c r="F201" s="111" t="str">
        <f ca="1">IF(B201="","",IF(D201="K",SUMIF('Kode Akun'!B:B,B201,'Kode Akun'!H:H)-SUMIF('Jurnal Umum'!$N$7:$N$3007,B201,'Jurnal Umum'!$R$7:$R$3007)+SUMIF('Jurnal Umum'!$N$7:$N$3007,B201,'Jurnal Umum'!$S$7:$S$3007),0))</f>
        <v/>
      </c>
      <c r="G201" s="114" t="str">
        <f ca="1">IF($B201="","",SUMIF(AJP!$E:$E,$B201,AJP!G:G)+SUMIF('Jurnal Peny. Aktiva'!$C:$C,$B201,'Jurnal Peny. Aktiva'!F:F)+SUMIF(HPP!$C:$C,$B201,HPP!DD:DD))</f>
        <v/>
      </c>
      <c r="H201" s="114" t="str">
        <f ca="1">IF($B201="","",SUMIF(AJP!$E:$E,$B201,AJP!H:H)+SUMIF('Jurnal Peny. Aktiva'!$C:$C,$B201,'Jurnal Peny. Aktiva'!G:G)+SUMIF(HPP!$C:$C,$B201,HPP!DE:DE))</f>
        <v/>
      </c>
      <c r="I201" s="114" t="str">
        <f t="shared" ca="1" si="41"/>
        <v/>
      </c>
      <c r="J201" s="114" t="str">
        <f t="shared" ca="1" si="42"/>
        <v/>
      </c>
      <c r="K201" s="113" t="str">
        <f t="shared" ca="1" si="43"/>
        <v/>
      </c>
      <c r="L201" s="114" t="str">
        <f t="shared" ca="1" si="44"/>
        <v/>
      </c>
      <c r="M201" s="114" t="str">
        <f t="shared" ca="1" si="45"/>
        <v/>
      </c>
      <c r="N201" s="114" t="str">
        <f t="shared" ca="1" si="46"/>
        <v/>
      </c>
      <c r="O201" s="114" t="str">
        <f t="shared" ca="1" si="47"/>
        <v/>
      </c>
      <c r="P201" s="78"/>
      <c r="Q201" s="78"/>
      <c r="R201" s="111">
        <f ca="1">IF(D201="D",SUMIFS('Jurnal Umum'!$R:$R,'Jurnal Umum'!$N:$N,$B201,'Jurnal Umum'!$Z:$Z,'Laba Rugi'!$I$5)-SUMIFS('Jurnal Umum'!$S:$S,'Jurnal Umum'!$N:$N,$B201,'Jurnal Umum'!$Z:$Z,'Laba Rugi'!$I$5),0)</f>
        <v>0</v>
      </c>
      <c r="S201" s="111">
        <f ca="1">IF(D201="K",-SUMIFS('Jurnal Umum'!$R:$R,'Jurnal Umum'!$N:$N,$B201,'Jurnal Umum'!$Z:$Z,'Laba Rugi'!$I$5)+SUMIFS('Jurnal Umum'!$S:$S,'Jurnal Umum'!$N:$N,$B201,'Jurnal Umum'!$Z:$Z,'Laba Rugi'!$I$5),0)</f>
        <v>0</v>
      </c>
    </row>
    <row r="202" spans="1:19" ht="18.75" customHeight="1" x14ac:dyDescent="0.35">
      <c r="A202" s="78"/>
      <c r="B202" s="110" t="str">
        <f ca="1">IF(TODAY()&gt;EXP,"0",IF('Kode Akun'!B202="","",'Kode Akun'!B202))</f>
        <v/>
      </c>
      <c r="C202" s="114" t="str">
        <f t="shared" ref="C202:C206" ca="1" si="48">IF(B202="","",VLOOKUP(B202,DA,2,FALSE))</f>
        <v/>
      </c>
      <c r="D202" s="115" t="str">
        <f t="shared" ref="D202:D206" ca="1" si="49">IF(B202="","",VLOOKUP(B202,DA,3,FALSE))</f>
        <v/>
      </c>
      <c r="E202" s="111" t="str">
        <f ca="1">IF(B202="","",IF(D202="D",SUMIF('Kode Akun'!B:B,B202,'Kode Akun'!G:G)+SUMIF('Jurnal Umum'!$N$7:$N$3007,B202,'Jurnal Umum'!$R$7:$R$3007)-SUMIF('Jurnal Umum'!$N$7:$N$3007,B202,'Jurnal Umum'!$S$7:$S$3007),0))</f>
        <v/>
      </c>
      <c r="F202" s="111" t="str">
        <f ca="1">IF(B202="","",IF(D202="K",SUMIF('Kode Akun'!B:B,B202,'Kode Akun'!H:H)-SUMIF('Jurnal Umum'!$N$7:$N$3007,B202,'Jurnal Umum'!$R$7:$R$3007)+SUMIF('Jurnal Umum'!$N$7:$N$3007,B202,'Jurnal Umum'!$S$7:$S$3007),0))</f>
        <v/>
      </c>
      <c r="G202" s="114" t="str">
        <f ca="1">IF($B202="","",SUMIF(AJP!$E:$E,$B202,AJP!G:G)+SUMIF('Jurnal Peny. Aktiva'!$C:$C,$B202,'Jurnal Peny. Aktiva'!F:F)+SUMIF(HPP!$C:$C,$B202,HPP!DD:DD))</f>
        <v/>
      </c>
      <c r="H202" s="114" t="str">
        <f ca="1">IF($B202="","",SUMIF(AJP!$E:$E,$B202,AJP!H:H)+SUMIF('Jurnal Peny. Aktiva'!$C:$C,$B202,'Jurnal Peny. Aktiva'!G:G)+SUMIF(HPP!$C:$C,$B202,HPP!DE:DE))</f>
        <v/>
      </c>
      <c r="I202" s="114" t="str">
        <f t="shared" ref="I202:I206" ca="1" si="50">IF(B202="","",IF(D202="D",E202+G202-H202,0))</f>
        <v/>
      </c>
      <c r="J202" s="114" t="str">
        <f t="shared" ref="J202:J206" ca="1" si="51">IF(B202="","",IF(D202="K",F202-G202+H202,0))</f>
        <v/>
      </c>
      <c r="K202" s="113" t="str">
        <f t="shared" ref="K202:K206" ca="1" si="52">IF(B202="","",VLOOKUP(B202,DA,4,FALSE))</f>
        <v/>
      </c>
      <c r="L202" s="114" t="str">
        <f t="shared" ref="L202:L206" ca="1" si="53">IF(B202="","",IF(K202="L/R",I202,0))</f>
        <v/>
      </c>
      <c r="M202" s="114" t="str">
        <f t="shared" ref="M202:M206" ca="1" si="54">IF(B202="","",IF(K202="L/R",J202,0))</f>
        <v/>
      </c>
      <c r="N202" s="114" t="str">
        <f t="shared" ref="N202:N206" ca="1" si="55">IF(B202="","",IF(K202="N",I202,0))</f>
        <v/>
      </c>
      <c r="O202" s="114" t="str">
        <f t="shared" ref="O202:O206" ca="1" si="56">IF(B202="","",IF(K202="N",J202,0))</f>
        <v/>
      </c>
      <c r="P202" s="78"/>
      <c r="Q202" s="78"/>
      <c r="R202" s="111">
        <f ca="1">IF(D202="D",SUMIFS('Jurnal Umum'!$R:$R,'Jurnal Umum'!$N:$N,$B202,'Jurnal Umum'!$Z:$Z,'Laba Rugi'!$I$5)-SUMIFS('Jurnal Umum'!$S:$S,'Jurnal Umum'!$N:$N,$B202,'Jurnal Umum'!$Z:$Z,'Laba Rugi'!$I$5),0)</f>
        <v>0</v>
      </c>
      <c r="S202" s="111">
        <f ca="1">IF(D202="K",-SUMIFS('Jurnal Umum'!$R:$R,'Jurnal Umum'!$N:$N,$B202,'Jurnal Umum'!$Z:$Z,'Laba Rugi'!$I$5)+SUMIFS('Jurnal Umum'!$S:$S,'Jurnal Umum'!$N:$N,$B202,'Jurnal Umum'!$Z:$Z,'Laba Rugi'!$I$5),0)</f>
        <v>0</v>
      </c>
    </row>
    <row r="203" spans="1:19" ht="18.75" customHeight="1" x14ac:dyDescent="0.35">
      <c r="A203" s="78"/>
      <c r="B203" s="110" t="str">
        <f ca="1">IF(TODAY()&gt;EXP,"0",IF('Kode Akun'!B203="","",'Kode Akun'!B203))</f>
        <v/>
      </c>
      <c r="C203" s="114" t="str">
        <f t="shared" ca="1" si="48"/>
        <v/>
      </c>
      <c r="D203" s="115" t="str">
        <f t="shared" ca="1" si="49"/>
        <v/>
      </c>
      <c r="E203" s="111" t="str">
        <f ca="1">IF(B203="","",IF(D203="D",SUMIF('Kode Akun'!B:B,B203,'Kode Akun'!G:G)+SUMIF('Jurnal Umum'!$N$7:$N$3007,B203,'Jurnal Umum'!$R$7:$R$3007)-SUMIF('Jurnal Umum'!$N$7:$N$3007,B203,'Jurnal Umum'!$S$7:$S$3007),0))</f>
        <v/>
      </c>
      <c r="F203" s="111" t="str">
        <f ca="1">IF(B203="","",IF(D203="K",SUMIF('Kode Akun'!B:B,B203,'Kode Akun'!H:H)-SUMIF('Jurnal Umum'!$N$7:$N$3007,B203,'Jurnal Umum'!$R$7:$R$3007)+SUMIF('Jurnal Umum'!$N$7:$N$3007,B203,'Jurnal Umum'!$S$7:$S$3007),0))</f>
        <v/>
      </c>
      <c r="G203" s="114" t="str">
        <f ca="1">IF($B203="","",SUMIF(AJP!$E:$E,$B203,AJP!G:G)+SUMIF('Jurnal Peny. Aktiva'!$C:$C,$B203,'Jurnal Peny. Aktiva'!F:F)+SUMIF(HPP!$C:$C,$B203,HPP!DD:DD))</f>
        <v/>
      </c>
      <c r="H203" s="114" t="str">
        <f ca="1">IF($B203="","",SUMIF(AJP!$E:$E,$B203,AJP!H:H)+SUMIF('Jurnal Peny. Aktiva'!$C:$C,$B203,'Jurnal Peny. Aktiva'!G:G)+SUMIF(HPP!$C:$C,$B203,HPP!DE:DE))</f>
        <v/>
      </c>
      <c r="I203" s="114" t="str">
        <f t="shared" ca="1" si="50"/>
        <v/>
      </c>
      <c r="J203" s="114" t="str">
        <f t="shared" ca="1" si="51"/>
        <v/>
      </c>
      <c r="K203" s="113" t="str">
        <f t="shared" ca="1" si="52"/>
        <v/>
      </c>
      <c r="L203" s="114" t="str">
        <f t="shared" ca="1" si="53"/>
        <v/>
      </c>
      <c r="M203" s="114" t="str">
        <f t="shared" ca="1" si="54"/>
        <v/>
      </c>
      <c r="N203" s="114" t="str">
        <f t="shared" ca="1" si="55"/>
        <v/>
      </c>
      <c r="O203" s="114" t="str">
        <f t="shared" ca="1" si="56"/>
        <v/>
      </c>
      <c r="P203" s="78"/>
      <c r="Q203" s="78"/>
      <c r="R203" s="111">
        <f ca="1">IF(D203="D",SUMIFS('Jurnal Umum'!$R:$R,'Jurnal Umum'!$N:$N,$B203,'Jurnal Umum'!$Z:$Z,'Laba Rugi'!$I$5)-SUMIFS('Jurnal Umum'!$S:$S,'Jurnal Umum'!$N:$N,$B203,'Jurnal Umum'!$Z:$Z,'Laba Rugi'!$I$5),0)</f>
        <v>0</v>
      </c>
      <c r="S203" s="111">
        <f ca="1">IF(D203="K",-SUMIFS('Jurnal Umum'!$R:$R,'Jurnal Umum'!$N:$N,$B203,'Jurnal Umum'!$Z:$Z,'Laba Rugi'!$I$5)+SUMIFS('Jurnal Umum'!$S:$S,'Jurnal Umum'!$N:$N,$B203,'Jurnal Umum'!$Z:$Z,'Laba Rugi'!$I$5),0)</f>
        <v>0</v>
      </c>
    </row>
    <row r="204" spans="1:19" ht="18.75" customHeight="1" x14ac:dyDescent="0.35">
      <c r="A204" s="78"/>
      <c r="B204" s="110" t="str">
        <f ca="1">IF(TODAY()&gt;EXP,"0",IF('Kode Akun'!B204="","",'Kode Akun'!B204))</f>
        <v/>
      </c>
      <c r="C204" s="114" t="str">
        <f t="shared" ca="1" si="48"/>
        <v/>
      </c>
      <c r="D204" s="115" t="str">
        <f t="shared" ca="1" si="49"/>
        <v/>
      </c>
      <c r="E204" s="111" t="str">
        <f ca="1">IF(B204="","",IF(D204="D",SUMIF('Kode Akun'!B:B,B204,'Kode Akun'!G:G)+SUMIF('Jurnal Umum'!$N$7:$N$3007,B204,'Jurnal Umum'!$R$7:$R$3007)-SUMIF('Jurnal Umum'!$N$7:$N$3007,B204,'Jurnal Umum'!$S$7:$S$3007),0))</f>
        <v/>
      </c>
      <c r="F204" s="111" t="str">
        <f ca="1">IF(B204="","",IF(D204="K",SUMIF('Kode Akun'!B:B,B204,'Kode Akun'!H:H)-SUMIF('Jurnal Umum'!$N$7:$N$3007,B204,'Jurnal Umum'!$R$7:$R$3007)+SUMIF('Jurnal Umum'!$N$7:$N$3007,B204,'Jurnal Umum'!$S$7:$S$3007),0))</f>
        <v/>
      </c>
      <c r="G204" s="114" t="str">
        <f ca="1">IF($B204="","",SUMIF(AJP!$E:$E,$B204,AJP!G:G)+SUMIF('Jurnal Peny. Aktiva'!$C:$C,$B204,'Jurnal Peny. Aktiva'!F:F)+SUMIF(HPP!$C:$C,$B204,HPP!DD:DD))</f>
        <v/>
      </c>
      <c r="H204" s="114" t="str">
        <f ca="1">IF($B204="","",SUMIF(AJP!$E:$E,$B204,AJP!H:H)+SUMIF('Jurnal Peny. Aktiva'!$C:$C,$B204,'Jurnal Peny. Aktiva'!G:G)+SUMIF(HPP!$C:$C,$B204,HPP!DE:DE))</f>
        <v/>
      </c>
      <c r="I204" s="114" t="str">
        <f t="shared" ca="1" si="50"/>
        <v/>
      </c>
      <c r="J204" s="114" t="str">
        <f t="shared" ca="1" si="51"/>
        <v/>
      </c>
      <c r="K204" s="113" t="str">
        <f t="shared" ca="1" si="52"/>
        <v/>
      </c>
      <c r="L204" s="114" t="str">
        <f t="shared" ca="1" si="53"/>
        <v/>
      </c>
      <c r="M204" s="114" t="str">
        <f t="shared" ca="1" si="54"/>
        <v/>
      </c>
      <c r="N204" s="114" t="str">
        <f t="shared" ca="1" si="55"/>
        <v/>
      </c>
      <c r="O204" s="114" t="str">
        <f t="shared" ca="1" si="56"/>
        <v/>
      </c>
      <c r="P204" s="78"/>
      <c r="Q204" s="78"/>
      <c r="R204" s="111">
        <f ca="1">IF(D204="D",SUMIFS('Jurnal Umum'!$R:$R,'Jurnal Umum'!$N:$N,$B204,'Jurnal Umum'!$Z:$Z,'Laba Rugi'!$I$5)-SUMIFS('Jurnal Umum'!$S:$S,'Jurnal Umum'!$N:$N,$B204,'Jurnal Umum'!$Z:$Z,'Laba Rugi'!$I$5),0)</f>
        <v>0</v>
      </c>
      <c r="S204" s="111">
        <f ca="1">IF(D204="K",-SUMIFS('Jurnal Umum'!$R:$R,'Jurnal Umum'!$N:$N,$B204,'Jurnal Umum'!$Z:$Z,'Laba Rugi'!$I$5)+SUMIFS('Jurnal Umum'!$S:$S,'Jurnal Umum'!$N:$N,$B204,'Jurnal Umum'!$Z:$Z,'Laba Rugi'!$I$5),0)</f>
        <v>0</v>
      </c>
    </row>
    <row r="205" spans="1:19" ht="18.75" customHeight="1" x14ac:dyDescent="0.35">
      <c r="A205" s="78"/>
      <c r="B205" s="110" t="str">
        <f ca="1">IF(TODAY()&gt;EXP,"0",IF('Kode Akun'!B205="","",'Kode Akun'!B205))</f>
        <v/>
      </c>
      <c r="C205" s="114" t="str">
        <f t="shared" ca="1" si="48"/>
        <v/>
      </c>
      <c r="D205" s="115" t="str">
        <f t="shared" ca="1" si="49"/>
        <v/>
      </c>
      <c r="E205" s="111" t="str">
        <f ca="1">IF(B205="","",IF(D205="D",SUMIF('Kode Akun'!B:B,B205,'Kode Akun'!G:G)+SUMIF('Jurnal Umum'!$N$7:$N$3007,B205,'Jurnal Umum'!$R$7:$R$3007)-SUMIF('Jurnal Umum'!$N$7:$N$3007,B205,'Jurnal Umum'!$S$7:$S$3007),0))</f>
        <v/>
      </c>
      <c r="F205" s="111" t="str">
        <f ca="1">IF(B205="","",IF(D205="K",SUMIF('Kode Akun'!B:B,B205,'Kode Akun'!H:H)-SUMIF('Jurnal Umum'!$N$7:$N$3007,B205,'Jurnal Umum'!$R$7:$R$3007)+SUMIF('Jurnal Umum'!$N$7:$N$3007,B205,'Jurnal Umum'!$S$7:$S$3007),0))</f>
        <v/>
      </c>
      <c r="G205" s="114" t="str">
        <f ca="1">IF($B205="","",SUMIF(AJP!$E:$E,$B205,AJP!G:G)+SUMIF('Jurnal Peny. Aktiva'!$C:$C,$B205,'Jurnal Peny. Aktiva'!F:F)+SUMIF(HPP!$C:$C,$B205,HPP!DD:DD))</f>
        <v/>
      </c>
      <c r="H205" s="114" t="str">
        <f ca="1">IF($B205="","",SUMIF(AJP!$E:$E,$B205,AJP!H:H)+SUMIF('Jurnal Peny. Aktiva'!$C:$C,$B205,'Jurnal Peny. Aktiva'!G:G)+SUMIF(HPP!$C:$C,$B205,HPP!DE:DE))</f>
        <v/>
      </c>
      <c r="I205" s="114" t="str">
        <f t="shared" ca="1" si="50"/>
        <v/>
      </c>
      <c r="J205" s="114" t="str">
        <f t="shared" ca="1" si="51"/>
        <v/>
      </c>
      <c r="K205" s="113" t="str">
        <f t="shared" ca="1" si="52"/>
        <v/>
      </c>
      <c r="L205" s="114" t="str">
        <f t="shared" ca="1" si="53"/>
        <v/>
      </c>
      <c r="M205" s="114" t="str">
        <f t="shared" ca="1" si="54"/>
        <v/>
      </c>
      <c r="N205" s="114" t="str">
        <f t="shared" ca="1" si="55"/>
        <v/>
      </c>
      <c r="O205" s="114" t="str">
        <f t="shared" ca="1" si="56"/>
        <v/>
      </c>
      <c r="P205" s="78"/>
      <c r="Q205" s="78"/>
      <c r="R205" s="111">
        <f ca="1">IF(D205="D",SUMIFS('Jurnal Umum'!$R:$R,'Jurnal Umum'!$N:$N,$B205,'Jurnal Umum'!$Z:$Z,'Laba Rugi'!$I$5)-SUMIFS('Jurnal Umum'!$S:$S,'Jurnal Umum'!$N:$N,$B205,'Jurnal Umum'!$Z:$Z,'Laba Rugi'!$I$5),0)</f>
        <v>0</v>
      </c>
      <c r="S205" s="111">
        <f ca="1">IF(D205="K",-SUMIFS('Jurnal Umum'!$R:$R,'Jurnal Umum'!$N:$N,$B205,'Jurnal Umum'!$Z:$Z,'Laba Rugi'!$I$5)+SUMIFS('Jurnal Umum'!$S:$S,'Jurnal Umum'!$N:$N,$B205,'Jurnal Umum'!$Z:$Z,'Laba Rugi'!$I$5),0)</f>
        <v>0</v>
      </c>
    </row>
    <row r="206" spans="1:19" ht="18.75" customHeight="1" thickBot="1" x14ac:dyDescent="0.4">
      <c r="A206" s="78"/>
      <c r="B206" s="110" t="str">
        <f ca="1">IF(TODAY()&gt;EXP,"0",IF('Kode Akun'!B206="","",'Kode Akun'!B206))</f>
        <v/>
      </c>
      <c r="C206" s="114" t="str">
        <f t="shared" ca="1" si="48"/>
        <v/>
      </c>
      <c r="D206" s="115" t="str">
        <f t="shared" ca="1" si="49"/>
        <v/>
      </c>
      <c r="E206" s="111" t="str">
        <f ca="1">IF(B206="","",IF(D206="D",SUMIF('Kode Akun'!B:B,B206,'Kode Akun'!G:G)+SUMIF('Jurnal Umum'!$N$7:$N$3007,B206,'Jurnal Umum'!$R$7:$R$3007)-SUMIF('Jurnal Umum'!$N$7:$N$3007,B206,'Jurnal Umum'!$S$7:$S$3007),0))</f>
        <v/>
      </c>
      <c r="F206" s="111" t="str">
        <f ca="1">IF(B206="","",IF(D206="K",SUMIF('Kode Akun'!B:B,B206,'Kode Akun'!H:H)-SUMIF('Jurnal Umum'!$N$7:$N$3007,B206,'Jurnal Umum'!$R$7:$R$3007)+SUMIF('Jurnal Umum'!$N$7:$N$3007,B206,'Jurnal Umum'!$S$7:$S$3007),0))</f>
        <v/>
      </c>
      <c r="G206" s="114" t="str">
        <f ca="1">IF($B206="","",SUMIF(AJP!$E:$E,$B206,AJP!G:G)+SUMIF('Jurnal Peny. Aktiva'!$C:$C,$B206,'Jurnal Peny. Aktiva'!F:F)+SUMIF(HPP!$C:$C,$B206,HPP!DD:DD))</f>
        <v/>
      </c>
      <c r="H206" s="114" t="str">
        <f ca="1">IF($B206="","",SUMIF(AJP!$E:$E,$B206,AJP!H:H)+SUMIF('Jurnal Peny. Aktiva'!$C:$C,$B206,'Jurnal Peny. Aktiva'!G:G)+SUMIF(HPP!$C:$C,$B206,HPP!DE:DE))</f>
        <v/>
      </c>
      <c r="I206" s="114" t="str">
        <f t="shared" ca="1" si="50"/>
        <v/>
      </c>
      <c r="J206" s="114" t="str">
        <f t="shared" ca="1" si="51"/>
        <v/>
      </c>
      <c r="K206" s="113" t="str">
        <f t="shared" ca="1" si="52"/>
        <v/>
      </c>
      <c r="L206" s="114" t="str">
        <f t="shared" ca="1" si="53"/>
        <v/>
      </c>
      <c r="M206" s="114" t="str">
        <f t="shared" ca="1" si="54"/>
        <v/>
      </c>
      <c r="N206" s="114" t="str">
        <f t="shared" ca="1" si="55"/>
        <v/>
      </c>
      <c r="O206" s="114" t="str">
        <f t="shared" ca="1" si="56"/>
        <v/>
      </c>
      <c r="P206" s="78"/>
      <c r="Q206" s="78"/>
      <c r="R206" s="111">
        <f ca="1">IF(D206="D",SUMIFS('Jurnal Umum'!$R:$R,'Jurnal Umum'!$N:$N,$B206,'Jurnal Umum'!$Z:$Z,'Laba Rugi'!$I$5)-SUMIFS('Jurnal Umum'!$S:$S,'Jurnal Umum'!$N:$N,$B206,'Jurnal Umum'!$Z:$Z,'Laba Rugi'!$I$5),0)</f>
        <v>0</v>
      </c>
      <c r="S206" s="111">
        <f ca="1">IF(D206="K",-SUMIFS('Jurnal Umum'!$R:$R,'Jurnal Umum'!$N:$N,$B206,'Jurnal Umum'!$Z:$Z,'Laba Rugi'!$I$5)+SUMIFS('Jurnal Umum'!$S:$S,'Jurnal Umum'!$N:$N,$B206,'Jurnal Umum'!$Z:$Z,'Laba Rugi'!$I$5),0)</f>
        <v>0</v>
      </c>
    </row>
    <row r="207" spans="1:19" ht="22.5" customHeight="1" thickTop="1" x14ac:dyDescent="0.35">
      <c r="A207" s="78"/>
      <c r="B207" s="626" t="s">
        <v>6</v>
      </c>
      <c r="C207" s="627"/>
      <c r="D207" s="116"/>
      <c r="E207" s="117">
        <f t="shared" ref="E207:J207" ca="1" si="57">SUM(E7:E206)</f>
        <v>2974785000</v>
      </c>
      <c r="F207" s="117">
        <f t="shared" ca="1" si="57"/>
        <v>2974785000</v>
      </c>
      <c r="G207" s="117">
        <f t="shared" ca="1" si="57"/>
        <v>942823452.38095236</v>
      </c>
      <c r="H207" s="117">
        <f t="shared" ca="1" si="57"/>
        <v>942823452.38095236</v>
      </c>
      <c r="I207" s="117">
        <f t="shared" ca="1" si="57"/>
        <v>3029338452.3809524</v>
      </c>
      <c r="J207" s="117">
        <f t="shared" ca="1" si="57"/>
        <v>3029338452.3809524</v>
      </c>
      <c r="K207" s="117"/>
      <c r="L207" s="117">
        <f ca="1">SUM(L7:L206)</f>
        <v>648225952.38095236</v>
      </c>
      <c r="M207" s="117">
        <f ca="1">SUM(M7:M206)</f>
        <v>753388000</v>
      </c>
      <c r="N207" s="117">
        <f ca="1">SUM(N7:N206)</f>
        <v>2381112500</v>
      </c>
      <c r="O207" s="118">
        <f ca="1">SUM(O7:O206)</f>
        <v>2275950452.3809524</v>
      </c>
      <c r="P207" s="78"/>
      <c r="Q207" s="78"/>
      <c r="R207" s="117">
        <f ca="1">SUM(R7:R206)</f>
        <v>0</v>
      </c>
      <c r="S207" s="117">
        <f ca="1">SUM(S7:S206)</f>
        <v>0</v>
      </c>
    </row>
    <row r="208" spans="1:19" ht="22.5" customHeight="1" x14ac:dyDescent="0.35">
      <c r="A208" s="78"/>
      <c r="B208" s="622" t="str">
        <f ca="1">IF(SUM(L208:M208)=0,"LABA (RUGI) BERSIH",IF(L208&gt;0,"LABA BERSIH","RUGI BERSIH"))</f>
        <v>LABA BERSIH</v>
      </c>
      <c r="C208" s="623"/>
      <c r="D208" s="119"/>
      <c r="E208" s="120"/>
      <c r="F208" s="120"/>
      <c r="G208" s="120"/>
      <c r="H208" s="120"/>
      <c r="I208" s="120"/>
      <c r="J208" s="120"/>
      <c r="K208" s="120"/>
      <c r="L208" s="121">
        <f ca="1">IF(M207&gt;L207,M207-L207,0)</f>
        <v>105162047.61904764</v>
      </c>
      <c r="M208" s="121">
        <f ca="1">IF(L207&gt;M207,L207-M207,0)</f>
        <v>0</v>
      </c>
      <c r="N208" s="121">
        <f ca="1">IF(O207&gt;N207,O207-N207,0)</f>
        <v>0</v>
      </c>
      <c r="O208" s="122">
        <f ca="1">IF(N207&gt;O207,N207-O207,0)</f>
        <v>105162047.61904764</v>
      </c>
      <c r="P208" s="78"/>
      <c r="Q208" s="78"/>
      <c r="R208" s="121"/>
      <c r="S208" s="121">
        <f ca="1">S207-R207</f>
        <v>0</v>
      </c>
    </row>
    <row r="209" spans="1:17" ht="22.5" customHeight="1" x14ac:dyDescent="0.35">
      <c r="A209" s="78"/>
      <c r="B209" s="624" t="str">
        <f ca="1">IF(AND(L209=M209,N209=O209),"BALANCE","TIDAK BALANCE")</f>
        <v>BALANCE</v>
      </c>
      <c r="C209" s="625"/>
      <c r="D209" s="123"/>
      <c r="E209" s="124"/>
      <c r="F209" s="124"/>
      <c r="G209" s="124"/>
      <c r="H209" s="124"/>
      <c r="I209" s="124"/>
      <c r="J209" s="124"/>
      <c r="K209" s="124"/>
      <c r="L209" s="125">
        <f ca="1">SUM(L207:L208)</f>
        <v>753388000</v>
      </c>
      <c r="M209" s="125">
        <f ca="1">SUM(M207:M208)</f>
        <v>753388000</v>
      </c>
      <c r="N209" s="125">
        <f ca="1">SUM(N207:N208)</f>
        <v>2381112500</v>
      </c>
      <c r="O209" s="126">
        <f ca="1">SUM(O207:O208)</f>
        <v>2381112500</v>
      </c>
      <c r="P209" s="78"/>
      <c r="Q209" s="78"/>
    </row>
    <row r="210" spans="1:17" x14ac:dyDescent="0.35">
      <c r="A210" s="78"/>
      <c r="B210" s="78"/>
      <c r="C210" s="78"/>
      <c r="D210" s="78"/>
      <c r="E210" s="78"/>
      <c r="F210" s="78"/>
      <c r="G210" s="78"/>
      <c r="H210" s="78"/>
      <c r="I210" s="78"/>
      <c r="J210" s="78"/>
      <c r="K210" s="78"/>
      <c r="L210" s="78"/>
      <c r="M210" s="78"/>
      <c r="N210" s="78"/>
      <c r="O210" s="78"/>
      <c r="P210" s="78"/>
      <c r="Q210" s="78"/>
    </row>
    <row r="211" spans="1:17" x14ac:dyDescent="0.35">
      <c r="A211" s="78"/>
      <c r="B211" s="78"/>
      <c r="C211" s="78"/>
      <c r="D211" s="78"/>
      <c r="E211" s="78"/>
      <c r="F211" s="78"/>
      <c r="G211" s="78"/>
      <c r="H211" s="305"/>
      <c r="I211" s="78"/>
      <c r="J211" s="78"/>
      <c r="K211" s="78"/>
      <c r="L211" s="78"/>
      <c r="M211" s="322"/>
      <c r="N211" s="78"/>
      <c r="O211" s="322"/>
      <c r="P211" s="78"/>
      <c r="Q211" s="78"/>
    </row>
    <row r="212" spans="1:17" x14ac:dyDescent="0.35">
      <c r="A212" s="78"/>
      <c r="B212" s="78"/>
      <c r="C212" s="78"/>
      <c r="D212" s="78"/>
      <c r="E212" s="78"/>
      <c r="F212" s="78"/>
      <c r="G212" s="78"/>
      <c r="H212" s="305"/>
      <c r="I212" s="78"/>
      <c r="J212" s="78"/>
      <c r="K212" s="78"/>
      <c r="L212" s="78"/>
      <c r="M212" s="322"/>
      <c r="N212" s="305"/>
      <c r="O212" s="305"/>
      <c r="P212" s="78"/>
      <c r="Q212" s="78"/>
    </row>
    <row r="213" spans="1:17" x14ac:dyDescent="0.35">
      <c r="A213" s="78"/>
      <c r="B213" s="78"/>
      <c r="C213" s="78"/>
      <c r="D213" s="78"/>
      <c r="E213" s="78"/>
      <c r="F213" s="78"/>
      <c r="G213" s="78"/>
      <c r="H213" s="78"/>
      <c r="I213" s="78"/>
      <c r="J213" s="78"/>
      <c r="K213" s="78"/>
      <c r="L213" s="78"/>
      <c r="M213" s="322"/>
      <c r="N213" s="78"/>
      <c r="O213" s="78"/>
      <c r="P213" s="78"/>
      <c r="Q213" s="78"/>
    </row>
    <row r="214" spans="1:17" x14ac:dyDescent="0.35">
      <c r="A214" s="78"/>
      <c r="B214" s="78"/>
      <c r="C214" s="78"/>
      <c r="D214" s="78"/>
      <c r="E214" s="78"/>
      <c r="F214" s="78"/>
      <c r="G214" s="78"/>
      <c r="H214" s="78"/>
      <c r="I214" s="78"/>
      <c r="J214" s="78"/>
      <c r="K214" s="78"/>
      <c r="L214" s="78"/>
      <c r="M214" s="78"/>
      <c r="N214" s="78"/>
      <c r="O214" s="78"/>
      <c r="P214" s="78"/>
      <c r="Q214" s="78"/>
    </row>
  </sheetData>
  <sheetProtection algorithmName="SHA-512" hashValue="HB8Q38yAYrhp94+F4oVBYvYbWRZtEPOzdS0v1C0D/nKr1FyWSUUKNeeHHfjO9csc1NsCpdcmpY1xNtnCTa06PA==" saltValue="206GchgDPAeQddF+g3DqoA==" spinCount="100000" sheet="1" objects="1" scenarios="1" formatCells="0" formatColumns="0" formatRows="0" autoFilter="0"/>
  <autoFilter ref="B5:B209" xr:uid="{00000000-0009-0000-0000-00000A000000}"/>
  <mergeCells count="10">
    <mergeCell ref="R5:S5"/>
    <mergeCell ref="B208:C208"/>
    <mergeCell ref="B209:C209"/>
    <mergeCell ref="E5:F5"/>
    <mergeCell ref="G5:H5"/>
    <mergeCell ref="N5:O5"/>
    <mergeCell ref="C5:C6"/>
    <mergeCell ref="I5:J5"/>
    <mergeCell ref="L5:M5"/>
    <mergeCell ref="B207:C207"/>
  </mergeCells>
  <pageMargins left="0.49" right="0.64" top="0.4" bottom="0.27" header="0.3" footer="0.21"/>
  <pageSetup paperSize="9" pageOrder="overThenDown" orientation="landscape" blackAndWhite="1" horizontalDpi="300" verticalDpi="300" r:id="rId1"/>
  <ignoredErrors>
    <ignoredError sqref="M208:N208" formula="1"/>
  </ignoredError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1"/>
  <dimension ref="A1:K120"/>
  <sheetViews>
    <sheetView showGridLines="0" workbookViewId="0">
      <pane ySplit="5" topLeftCell="A6" activePane="bottomLeft" state="frozen"/>
      <selection activeCell="B3" sqref="B3:D3"/>
      <selection pane="bottomLeft" activeCell="I5" sqref="I5"/>
    </sheetView>
  </sheetViews>
  <sheetFormatPr defaultColWidth="0" defaultRowHeight="14.5" zeroHeight="1" x14ac:dyDescent="0.35"/>
  <cols>
    <col min="1" max="1" width="14.26953125" customWidth="1"/>
    <col min="2" max="2" width="10" customWidth="1"/>
    <col min="3" max="3" width="40" customWidth="1"/>
    <col min="4" max="5" width="15" customWidth="1"/>
    <col min="6" max="6" width="15.7265625" customWidth="1"/>
    <col min="7" max="7" width="7.1796875" customWidth="1"/>
    <col min="8" max="8" width="28.54296875" customWidth="1"/>
    <col min="9" max="9" width="14.26953125" customWidth="1"/>
    <col min="10" max="10" width="28.54296875" customWidth="1"/>
    <col min="11" max="11" width="0" hidden="1" customWidth="1"/>
    <col min="12" max="16384" width="9.1796875" hidden="1"/>
  </cols>
  <sheetData>
    <row r="1" spans="1:10" ht="3.75" customHeight="1" x14ac:dyDescent="0.35">
      <c r="A1" s="78"/>
      <c r="B1" s="78"/>
      <c r="C1" s="78"/>
      <c r="D1" s="78"/>
      <c r="E1" s="78"/>
      <c r="F1" s="78"/>
      <c r="G1" s="78"/>
      <c r="H1" s="78"/>
      <c r="I1" s="78"/>
      <c r="J1" s="78"/>
    </row>
    <row r="2" spans="1:10" ht="22.5" customHeight="1" x14ac:dyDescent="0.6">
      <c r="A2" s="78"/>
      <c r="B2" s="549" t="str">
        <f ca="1">IF(TODAY()&gt;EXP,"APLIKASI INI SUDAH KADALUARSA",PR)</f>
        <v>NAMA PERUSAHAAN ANDA</v>
      </c>
      <c r="C2" s="550"/>
      <c r="D2" s="550"/>
      <c r="E2" s="550"/>
      <c r="F2" s="550"/>
      <c r="G2" s="550"/>
      <c r="H2" s="78"/>
      <c r="I2" s="78"/>
      <c r="J2" s="78"/>
    </row>
    <row r="3" spans="1:10" ht="18.75" customHeight="1" x14ac:dyDescent="0.5">
      <c r="A3" s="78"/>
      <c r="B3" s="551" t="s">
        <v>26</v>
      </c>
      <c r="C3" s="551"/>
      <c r="D3" s="551"/>
      <c r="E3" s="551"/>
      <c r="F3" s="551"/>
      <c r="G3" s="551"/>
      <c r="H3" s="78"/>
      <c r="I3" s="78"/>
      <c r="J3" s="78"/>
    </row>
    <row r="4" spans="1:10" ht="18.75" customHeight="1" x14ac:dyDescent="0.35">
      <c r="A4" s="78"/>
      <c r="B4" s="628" t="str">
        <f>IF(I5="","",VLOOKUP(I5,LR,3,FALSE))</f>
        <v>Januari - Desember</v>
      </c>
      <c r="C4" s="628"/>
      <c r="D4" s="628"/>
      <c r="E4" s="628"/>
      <c r="F4" s="628"/>
      <c r="G4" s="628"/>
      <c r="H4" s="78"/>
      <c r="I4" s="480" t="s">
        <v>485</v>
      </c>
      <c r="J4" s="78"/>
    </row>
    <row r="5" spans="1:10" ht="22.5" customHeight="1" x14ac:dyDescent="0.35">
      <c r="A5" s="78"/>
      <c r="B5" s="228" t="s">
        <v>8</v>
      </c>
      <c r="C5" s="236" t="s">
        <v>0</v>
      </c>
      <c r="D5" s="236"/>
      <c r="E5" s="236" t="s">
        <v>6</v>
      </c>
      <c r="F5" s="236"/>
      <c r="G5" s="229" t="s">
        <v>100</v>
      </c>
      <c r="H5" s="78"/>
      <c r="I5" s="484" t="s">
        <v>471</v>
      </c>
      <c r="J5" s="78"/>
    </row>
    <row r="6" spans="1:10" ht="18.75" customHeight="1" x14ac:dyDescent="0.35">
      <c r="A6" s="78"/>
      <c r="B6" s="59">
        <v>400</v>
      </c>
      <c r="C6" s="127" t="str">
        <f ca="1">IF(TODAY()&gt;EXP,"0",IF(B6="","",VLOOKUP(B6,DA,2,FALSE)))</f>
        <v>PENJUALAN</v>
      </c>
      <c r="D6" s="127"/>
      <c r="E6" s="127">
        <f ca="1">IF(B6="","",IF($I$5="SEMUA",SUMIF('Neraca Lajur'!B:B,B6,'Neraca Lajur'!L:L)+SUMIF('Neraca Lajur'!B:B,B6,'Neraca Lajur'!M:M),SUMIF('Neraca Lajur'!B:B,B6,'Neraca Lajur'!R:R)+SUMIF('Neraca Lajur'!B:B,B6,'Neraca Lajur'!S:S)))</f>
        <v>0</v>
      </c>
      <c r="F6" s="128"/>
      <c r="G6" s="210"/>
      <c r="H6" s="78"/>
      <c r="I6" s="78"/>
      <c r="J6" s="78"/>
    </row>
    <row r="7" spans="1:10" ht="18.75" customHeight="1" x14ac:dyDescent="0.35">
      <c r="A7" s="78"/>
      <c r="B7" s="58">
        <v>401</v>
      </c>
      <c r="C7" s="129" t="str">
        <f ca="1">IF(TODAY()&gt;EXP,"0",IF(B7="","",VLOOKUP(B7,DA,2,FALSE)))</f>
        <v>Penjualan Barang</v>
      </c>
      <c r="D7" s="129"/>
      <c r="E7" s="129">
        <f ca="1">IF(B7="","",IF($I$5="SEMUA",SUMIF('Neraca Lajur'!B:B,B7,'Neraca Lajur'!L:L)+SUMIF('Neraca Lajur'!B:B,B7,'Neraca Lajur'!M:M),SUMIF('Neraca Lajur'!B:B,B7,'Neraca Lajur'!R:R)+SUMIF('Neraca Lajur'!B:B,B7,'Neraca Lajur'!S:S)))</f>
        <v>753388000</v>
      </c>
      <c r="F7" s="130"/>
      <c r="G7" s="211"/>
      <c r="H7" s="78"/>
      <c r="I7" s="78"/>
      <c r="J7" s="78"/>
    </row>
    <row r="8" spans="1:10" ht="18.75" customHeight="1" x14ac:dyDescent="0.35">
      <c r="A8" s="78"/>
      <c r="B8" s="58">
        <v>402</v>
      </c>
      <c r="C8" s="129" t="str">
        <f ca="1">IF(TODAY()&gt;EXP,"0",IF(B8="","",VLOOKUP(B8,DA,2,FALSE)))</f>
        <v>Retur Penjualan Barang</v>
      </c>
      <c r="D8" s="129">
        <f ca="1">IF(B8="","",IF($I$5="SEMUA",SUMIF('Neraca Lajur'!B:B,B8,'Neraca Lajur'!L:L)+SUMIF('Neraca Lajur'!B:B,B8,'Neraca Lajur'!M:M),SUMIF('Neraca Lajur'!B:B,B8,'Neraca Lajur'!R:R)+SUMIF('Neraca Lajur'!B:B,B8,'Neraca Lajur'!S:S)))</f>
        <v>4500000</v>
      </c>
      <c r="E8" s="129"/>
      <c r="F8" s="107"/>
      <c r="G8" s="211"/>
      <c r="H8" s="78"/>
      <c r="I8" s="78"/>
      <c r="J8" s="78"/>
    </row>
    <row r="9" spans="1:10" ht="18.75" customHeight="1" x14ac:dyDescent="0.35">
      <c r="A9" s="78"/>
      <c r="B9" s="58">
        <v>403</v>
      </c>
      <c r="C9" s="129" t="str">
        <f ca="1">IF(TODAY()&gt;EXP,"0",IF(B9="","",VLOOKUP(B9,DA,2,FALSE)))</f>
        <v>Potongan Penjualan</v>
      </c>
      <c r="D9" s="129">
        <f ca="1">IF(B9="","",IF($I$5="SEMUA",SUMIF('Neraca Lajur'!B:B,B9,'Neraca Lajur'!L:L)+SUMIF('Neraca Lajur'!B:B,B9,'Neraca Lajur'!M:M),SUMIF('Neraca Lajur'!B:B,B9,'Neraca Lajur'!R:R)+SUMIF('Neraca Lajur'!B:B,B9,'Neraca Lajur'!S:S)))</f>
        <v>2942500</v>
      </c>
      <c r="E9" s="129"/>
      <c r="F9" s="107"/>
      <c r="G9" s="211"/>
      <c r="H9" s="78"/>
      <c r="I9" s="78"/>
      <c r="J9" s="78"/>
    </row>
    <row r="10" spans="1:10" ht="26.25" customHeight="1" x14ac:dyDescent="0.35">
      <c r="A10" s="78"/>
      <c r="B10" s="268" t="s">
        <v>186</v>
      </c>
      <c r="C10" s="279"/>
      <c r="D10" s="222"/>
      <c r="E10" s="223">
        <f ca="1">SUM(D8:D9)</f>
        <v>7442500</v>
      </c>
      <c r="F10" s="188"/>
      <c r="G10" s="214"/>
      <c r="H10" s="78"/>
      <c r="I10" s="78"/>
      <c r="J10" s="78"/>
    </row>
    <row r="11" spans="1:10" ht="26.25" customHeight="1" x14ac:dyDescent="0.35">
      <c r="A11" s="78"/>
      <c r="B11" s="268" t="s">
        <v>58</v>
      </c>
      <c r="C11" s="280"/>
      <c r="D11" s="213"/>
      <c r="E11" s="219"/>
      <c r="F11" s="188">
        <f ca="1">IF(E7&lt;&gt;"",E7-E10,0)</f>
        <v>745945500</v>
      </c>
      <c r="G11" s="214">
        <f ca="1">IF($F$11=0,"",F11/$F$11)</f>
        <v>1</v>
      </c>
      <c r="H11" s="78"/>
      <c r="I11" s="78"/>
      <c r="J11" s="78"/>
    </row>
    <row r="12" spans="1:10" ht="18.75" customHeight="1" x14ac:dyDescent="0.35">
      <c r="A12" s="78"/>
      <c r="B12" s="58"/>
      <c r="C12" s="129" t="str">
        <f ca="1">IF(TODAY()&gt;EXP,"0",IF(B12="","",VLOOKUP(B12,DA,2,FALSE)))</f>
        <v/>
      </c>
      <c r="D12" s="129" t="str">
        <f>IF(B12="","",IF($I$5="SEMUA",SUMIF('Neraca Lajur'!B:B,B12,'Neraca Lajur'!L:L)+SUMIF('Neraca Lajur'!B:B,B12,'Neraca Lajur'!M:M),SUMIF('Neraca Lajur'!B:B,B12,'Neraca Lajur'!R:R)+SUMIF('Neraca Lajur'!B:B,B12,'Neraca Lajur'!S:S)))</f>
        <v/>
      </c>
      <c r="E12" s="129"/>
      <c r="F12" s="131"/>
      <c r="G12" s="211"/>
      <c r="H12" s="78"/>
      <c r="I12" s="78"/>
      <c r="J12" s="78"/>
    </row>
    <row r="13" spans="1:10" ht="18.75" customHeight="1" x14ac:dyDescent="0.35">
      <c r="A13" s="78"/>
      <c r="B13" s="58">
        <v>500</v>
      </c>
      <c r="C13" s="129" t="str">
        <f ca="1">IF(TODAY()&gt;EXP,"0",IF(B13="","",VLOOKUP(B13,DA,2,FALSE)))</f>
        <v>HARGA POKOK PENJUALAN</v>
      </c>
      <c r="D13" s="129">
        <f ca="1">IF(B13="","",IF($I$5="SEMUA",SUMIF('Neraca Lajur'!B:B,B13,'Neraca Lajur'!L:L)+SUMIF('Neraca Lajur'!B:B,B13,'Neraca Lajur'!M:M),SUMIF('Neraca Lajur'!B:B,B13,'Neraca Lajur'!R:R)+SUMIF('Neraca Lajur'!B:B,B13,'Neraca Lajur'!S:S)))</f>
        <v>0</v>
      </c>
      <c r="E13" s="129"/>
      <c r="F13" s="107"/>
      <c r="G13" s="211"/>
      <c r="H13" s="78"/>
      <c r="I13" s="78"/>
      <c r="J13" s="78"/>
    </row>
    <row r="14" spans="1:10" ht="18.75" customHeight="1" x14ac:dyDescent="0.35">
      <c r="A14" s="78"/>
      <c r="B14" s="58">
        <v>510</v>
      </c>
      <c r="C14" s="129" t="str">
        <f ca="1">IF(TODAY()&gt;EXP,"0",IF(B14="","",VLOOKUP(B14,DA,2,FALSE)))</f>
        <v>Harga Pokok Penjualan</v>
      </c>
      <c r="D14" s="129">
        <f ca="1">IF(B14="","",IF($I$5="SEMUA",SUMIF('Neraca Lajur'!B:B,B14,'Neraca Lajur'!L:L)+SUMIF('Neraca Lajur'!B:B,B14,'Neraca Lajur'!M:M),SUMIF('Neraca Lajur'!B:B,B14,'Neraca Lajur'!R:R)+SUMIF('Neraca Lajur'!B:B,B14,'Neraca Lajur'!S:S)))</f>
        <v>460705000</v>
      </c>
      <c r="E14" s="129"/>
      <c r="F14" s="107"/>
      <c r="G14" s="211"/>
      <c r="H14" s="78"/>
      <c r="I14" s="78"/>
      <c r="J14" s="78"/>
    </row>
    <row r="15" spans="1:10" ht="26.25" customHeight="1" x14ac:dyDescent="0.35">
      <c r="A15" s="78"/>
      <c r="B15" s="268" t="s">
        <v>48</v>
      </c>
      <c r="C15" s="280"/>
      <c r="D15" s="220"/>
      <c r="E15" s="201"/>
      <c r="F15" s="217">
        <f ca="1">SUM(D12:D14)</f>
        <v>460705000</v>
      </c>
      <c r="G15" s="215">
        <f ca="1">IF($F$11=0,"",F15/$F$11)</f>
        <v>0.61761214458697045</v>
      </c>
      <c r="H15" s="78"/>
      <c r="I15" s="78"/>
      <c r="J15" s="78"/>
    </row>
    <row r="16" spans="1:10" ht="26.25" customHeight="1" x14ac:dyDescent="0.35">
      <c r="A16" s="78"/>
      <c r="B16" s="268" t="s">
        <v>56</v>
      </c>
      <c r="C16" s="280"/>
      <c r="D16" s="213"/>
      <c r="E16" s="201"/>
      <c r="F16" s="188">
        <f ca="1">F11-F15</f>
        <v>285240500</v>
      </c>
      <c r="G16" s="215">
        <f ca="1">IF($F$11=0,"",F16/$F$11)</f>
        <v>0.3823878554130295</v>
      </c>
      <c r="H16" s="78"/>
      <c r="I16" s="78"/>
      <c r="J16" s="78"/>
    </row>
    <row r="17" spans="1:10" ht="18.75" customHeight="1" x14ac:dyDescent="0.35">
      <c r="A17" s="78"/>
      <c r="B17" s="58"/>
      <c r="C17" s="129" t="str">
        <f t="shared" ref="C17:C48" ca="1" si="0">IF(TODAY()&gt;EXP,"0",IF(B17="","",VLOOKUP(B17,DA,2,FALSE)))</f>
        <v/>
      </c>
      <c r="D17" s="129" t="str">
        <f>IF(B17="","",IF($I$5="SEMUA",SUMIF('Neraca Lajur'!B:B,B17,'Neraca Lajur'!L:L)+SUMIF('Neraca Lajur'!B:B,B17,'Neraca Lajur'!M:M),SUMIF('Neraca Lajur'!B:B,B17,'Neraca Lajur'!R:R)+SUMIF('Neraca Lajur'!B:B,B17,'Neraca Lajur'!S:S)))</f>
        <v/>
      </c>
      <c r="E17" s="129"/>
      <c r="F17" s="107"/>
      <c r="G17" s="211"/>
      <c r="H17" s="78"/>
      <c r="I17" s="78"/>
      <c r="J17" s="78"/>
    </row>
    <row r="18" spans="1:10" ht="18.75" customHeight="1" x14ac:dyDescent="0.35">
      <c r="A18" s="78"/>
      <c r="B18" s="58">
        <v>600</v>
      </c>
      <c r="C18" s="129" t="str">
        <f t="shared" ca="1" si="0"/>
        <v>BIAYA DAN BEBAN USAHA</v>
      </c>
      <c r="D18" s="129">
        <f ca="1">IF(B18="","",IF($I$5="SEMUA",SUMIF('Neraca Lajur'!B:B,B18,'Neraca Lajur'!L:L)+SUMIF('Neraca Lajur'!B:B,B18,'Neraca Lajur'!M:M),SUMIF('Neraca Lajur'!B:B,B18,'Neraca Lajur'!R:R)+SUMIF('Neraca Lajur'!B:B,B18,'Neraca Lajur'!S:S)))</f>
        <v>0</v>
      </c>
      <c r="E18" s="129"/>
      <c r="F18" s="107"/>
      <c r="G18" s="211"/>
      <c r="H18" s="78"/>
      <c r="I18" s="78"/>
      <c r="J18" s="78"/>
    </row>
    <row r="19" spans="1:10" ht="18.75" customHeight="1" x14ac:dyDescent="0.35">
      <c r="A19" s="78"/>
      <c r="B19" s="58">
        <v>601</v>
      </c>
      <c r="C19" s="129" t="str">
        <f t="shared" ca="1" si="0"/>
        <v>Gaji Karyawan</v>
      </c>
      <c r="D19" s="129">
        <f ca="1">IF(B19="","",IF($I$5="SEMUA",SUMIF('Neraca Lajur'!B:B,B19,'Neraca Lajur'!L:L)+SUMIF('Neraca Lajur'!B:B,B19,'Neraca Lajur'!M:M),SUMIF('Neraca Lajur'!B:B,B19,'Neraca Lajur'!R:R)+SUMIF('Neraca Lajur'!B:B,B19,'Neraca Lajur'!S:S)))</f>
        <v>74625000</v>
      </c>
      <c r="E19" s="129"/>
      <c r="F19" s="107"/>
      <c r="G19" s="211"/>
      <c r="H19" s="78"/>
      <c r="I19" s="78"/>
      <c r="J19" s="78"/>
    </row>
    <row r="20" spans="1:10" ht="18.75" customHeight="1" x14ac:dyDescent="0.35">
      <c r="A20" s="78"/>
      <c r="B20" s="58">
        <v>611</v>
      </c>
      <c r="C20" s="129" t="str">
        <f t="shared" ca="1" si="0"/>
        <v>Biaya Expedisi</v>
      </c>
      <c r="D20" s="129">
        <f ca="1">IF(B20="","",IF($I$5="SEMUA",SUMIF('Neraca Lajur'!B:B,B20,'Neraca Lajur'!L:L)+SUMIF('Neraca Lajur'!B:B,B20,'Neraca Lajur'!M:M),SUMIF('Neraca Lajur'!B:B,B20,'Neraca Lajur'!R:R)+SUMIF('Neraca Lajur'!B:B,B20,'Neraca Lajur'!S:S)))</f>
        <v>6750000</v>
      </c>
      <c r="E20" s="129"/>
      <c r="F20" s="107"/>
      <c r="G20" s="211"/>
      <c r="H20" s="78"/>
      <c r="I20" s="78"/>
      <c r="J20" s="78"/>
    </row>
    <row r="21" spans="1:10" ht="18.75" customHeight="1" x14ac:dyDescent="0.35">
      <c r="A21" s="78"/>
      <c r="B21" s="58">
        <v>612</v>
      </c>
      <c r="C21" s="129" t="str">
        <f t="shared" ca="1" si="0"/>
        <v>Biaya Listrik</v>
      </c>
      <c r="D21" s="129">
        <f ca="1">IF(B21="","",IF($I$5="SEMUA",SUMIF('Neraca Lajur'!B:B,B21,'Neraca Lajur'!L:L)+SUMIF('Neraca Lajur'!B:B,B21,'Neraca Lajur'!M:M),SUMIF('Neraca Lajur'!B:B,B21,'Neraca Lajur'!R:R)+SUMIF('Neraca Lajur'!B:B,B21,'Neraca Lajur'!S:S)))</f>
        <v>16480000</v>
      </c>
      <c r="E21" s="129"/>
      <c r="F21" s="107"/>
      <c r="G21" s="211"/>
      <c r="H21" s="78"/>
      <c r="I21" s="78"/>
      <c r="J21" s="78"/>
    </row>
    <row r="22" spans="1:10" ht="18.75" customHeight="1" x14ac:dyDescent="0.35">
      <c r="A22" s="78"/>
      <c r="B22" s="58">
        <v>613</v>
      </c>
      <c r="C22" s="129" t="str">
        <f t="shared" ca="1" si="0"/>
        <v>Biaya Air</v>
      </c>
      <c r="D22" s="129">
        <f ca="1">IF(B22="","",IF($I$5="SEMUA",SUMIF('Neraca Lajur'!B:B,B22,'Neraca Lajur'!L:L)+SUMIF('Neraca Lajur'!B:B,B22,'Neraca Lajur'!M:M),SUMIF('Neraca Lajur'!B:B,B22,'Neraca Lajur'!R:R)+SUMIF('Neraca Lajur'!B:B,B22,'Neraca Lajur'!S:S)))</f>
        <v>4350000</v>
      </c>
      <c r="E22" s="129"/>
      <c r="F22" s="107"/>
      <c r="G22" s="211"/>
      <c r="H22" s="78"/>
      <c r="I22" s="78"/>
      <c r="J22" s="78"/>
    </row>
    <row r="23" spans="1:10" ht="18.75" customHeight="1" x14ac:dyDescent="0.35">
      <c r="A23" s="78"/>
      <c r="B23" s="58">
        <v>614</v>
      </c>
      <c r="C23" s="129" t="str">
        <f t="shared" ca="1" si="0"/>
        <v>Biaya Telepon</v>
      </c>
      <c r="D23" s="129">
        <f ca="1">IF(B23="","",IF($I$5="SEMUA",SUMIF('Neraca Lajur'!B:B,B23,'Neraca Lajur'!L:L)+SUMIF('Neraca Lajur'!B:B,B23,'Neraca Lajur'!M:M),SUMIF('Neraca Lajur'!B:B,B23,'Neraca Lajur'!R:R)+SUMIF('Neraca Lajur'!B:B,B23,'Neraca Lajur'!S:S)))</f>
        <v>0</v>
      </c>
      <c r="E23" s="129"/>
      <c r="F23" s="107"/>
      <c r="G23" s="211"/>
      <c r="H23" s="78"/>
      <c r="I23" s="78"/>
      <c r="J23" s="78"/>
    </row>
    <row r="24" spans="1:10" ht="18.75" customHeight="1" x14ac:dyDescent="0.35">
      <c r="A24" s="78"/>
      <c r="B24" s="58">
        <v>615</v>
      </c>
      <c r="C24" s="129" t="str">
        <f t="shared" ca="1" si="0"/>
        <v>Biaya Sewa</v>
      </c>
      <c r="D24" s="129">
        <f ca="1">IF(B24="","",IF($I$5="SEMUA",SUMIF('Neraca Lajur'!B:B,B24,'Neraca Lajur'!L:L)+SUMIF('Neraca Lajur'!B:B,B24,'Neraca Lajur'!M:M),SUMIF('Neraca Lajur'!B:B,B24,'Neraca Lajur'!R:R)+SUMIF('Neraca Lajur'!B:B,B24,'Neraca Lajur'!S:S)))</f>
        <v>0</v>
      </c>
      <c r="E24" s="129"/>
      <c r="F24" s="107"/>
      <c r="G24" s="211"/>
      <c r="H24" s="78"/>
      <c r="I24" s="78"/>
      <c r="J24" s="78"/>
    </row>
    <row r="25" spans="1:10" ht="18.75" customHeight="1" x14ac:dyDescent="0.35">
      <c r="A25" s="78"/>
      <c r="B25" s="58">
        <v>616</v>
      </c>
      <c r="C25" s="129" t="str">
        <f t="shared" ca="1" si="0"/>
        <v>Biaya Asuransi</v>
      </c>
      <c r="D25" s="129">
        <f ca="1">IF(B25="","",IF($I$5="SEMUA",SUMIF('Neraca Lajur'!B:B,B25,'Neraca Lajur'!L:L)+SUMIF('Neraca Lajur'!B:B,B25,'Neraca Lajur'!M:M),SUMIF('Neraca Lajur'!B:B,B25,'Neraca Lajur'!R:R)+SUMIF('Neraca Lajur'!B:B,B25,'Neraca Lajur'!S:S)))</f>
        <v>0</v>
      </c>
      <c r="E25" s="129"/>
      <c r="F25" s="107"/>
      <c r="G25" s="211"/>
      <c r="H25" s="78"/>
      <c r="I25" s="78"/>
      <c r="J25" s="78"/>
    </row>
    <row r="26" spans="1:10" ht="18.75" customHeight="1" x14ac:dyDescent="0.35">
      <c r="A26" s="78"/>
      <c r="B26" s="58">
        <v>617</v>
      </c>
      <c r="C26" s="129" t="str">
        <f t="shared" ca="1" si="0"/>
        <v>Biaya Perjalanan Dinas</v>
      </c>
      <c r="D26" s="129">
        <f ca="1">IF(B26="","",IF($I$5="SEMUA",SUMIF('Neraca Lajur'!B:B,B26,'Neraca Lajur'!L:L)+SUMIF('Neraca Lajur'!B:B,B26,'Neraca Lajur'!M:M),SUMIF('Neraca Lajur'!B:B,B26,'Neraca Lajur'!R:R)+SUMIF('Neraca Lajur'!B:B,B26,'Neraca Lajur'!S:S)))</f>
        <v>0</v>
      </c>
      <c r="E26" s="129"/>
      <c r="F26" s="107"/>
      <c r="G26" s="211"/>
      <c r="H26" s="78"/>
      <c r="I26" s="78"/>
      <c r="J26" s="78"/>
    </row>
    <row r="27" spans="1:10" ht="18.75" customHeight="1" x14ac:dyDescent="0.35">
      <c r="A27" s="78"/>
      <c r="B27" s="58">
        <v>618</v>
      </c>
      <c r="C27" s="129" t="str">
        <f t="shared" ca="1" si="0"/>
        <v>Biaya Kendaraan</v>
      </c>
      <c r="D27" s="129">
        <f ca="1">IF(B27="","",IF($I$5="SEMUA",SUMIF('Neraca Lajur'!B:B,B27,'Neraca Lajur'!L:L)+SUMIF('Neraca Lajur'!B:B,B27,'Neraca Lajur'!M:M),SUMIF('Neraca Lajur'!B:B,B27,'Neraca Lajur'!R:R)+SUMIF('Neraca Lajur'!B:B,B27,'Neraca Lajur'!S:S)))</f>
        <v>0</v>
      </c>
      <c r="E27" s="129"/>
      <c r="F27" s="107"/>
      <c r="G27" s="211"/>
      <c r="H27" s="78"/>
      <c r="I27" s="78"/>
      <c r="J27" s="78"/>
    </row>
    <row r="28" spans="1:10" ht="18.75" customHeight="1" x14ac:dyDescent="0.35">
      <c r="A28" s="78"/>
      <c r="B28" s="58">
        <v>619</v>
      </c>
      <c r="C28" s="129" t="str">
        <f t="shared" ca="1" si="0"/>
        <v>Biaya Transportasi</v>
      </c>
      <c r="D28" s="129">
        <f ca="1">IF(B28="","",IF($I$5="SEMUA",SUMIF('Neraca Lajur'!B:B,B28,'Neraca Lajur'!L:L)+SUMIF('Neraca Lajur'!B:B,B28,'Neraca Lajur'!M:M),SUMIF('Neraca Lajur'!B:B,B28,'Neraca Lajur'!R:R)+SUMIF('Neraca Lajur'!B:B,B28,'Neraca Lajur'!S:S)))</f>
        <v>0</v>
      </c>
      <c r="E28" s="129"/>
      <c r="F28" s="107"/>
      <c r="G28" s="211"/>
      <c r="H28" s="78"/>
      <c r="I28" s="78"/>
      <c r="J28" s="78"/>
    </row>
    <row r="29" spans="1:10" ht="18.75" customHeight="1" x14ac:dyDescent="0.35">
      <c r="A29" s="78"/>
      <c r="B29" s="58">
        <v>652</v>
      </c>
      <c r="C29" s="129" t="str">
        <f t="shared" ca="1" si="0"/>
        <v>Beban Penyusutan Bangunan</v>
      </c>
      <c r="D29" s="129">
        <f ca="1">IF(B29="","",IF($I$5="SEMUA",SUMIF('Neraca Lajur'!B:B,B29,'Neraca Lajur'!L:L)+SUMIF('Neraca Lajur'!B:B,B29,'Neraca Lajur'!M:M),SUMIF('Neraca Lajur'!B:B,B29,'Neraca Lajur'!R:R)+SUMIF('Neraca Lajur'!B:B,B29,'Neraca Lajur'!S:S)))</f>
        <v>20250000</v>
      </c>
      <c r="E29" s="129"/>
      <c r="F29" s="107"/>
      <c r="G29" s="211"/>
      <c r="H29" s="78"/>
      <c r="I29" s="78"/>
      <c r="J29" s="78"/>
    </row>
    <row r="30" spans="1:10" ht="18.75" customHeight="1" x14ac:dyDescent="0.35">
      <c r="A30" s="78"/>
      <c r="B30" s="58">
        <v>653</v>
      </c>
      <c r="C30" s="129" t="str">
        <f t="shared" ca="1" si="0"/>
        <v>Beban Penyusutan Kendaraan</v>
      </c>
      <c r="D30" s="129">
        <f ca="1">IF(B30="","",IF($I$5="SEMUA",SUMIF('Neraca Lajur'!B:B,B30,'Neraca Lajur'!L:L)+SUMIF('Neraca Lajur'!B:B,B30,'Neraca Lajur'!M:M),SUMIF('Neraca Lajur'!B:B,B30,'Neraca Lajur'!R:R)+SUMIF('Neraca Lajur'!B:B,B30,'Neraca Lajur'!S:S)))</f>
        <v>30726666.666666668</v>
      </c>
      <c r="E30" s="129"/>
      <c r="F30" s="107"/>
      <c r="G30" s="211"/>
      <c r="H30" s="78"/>
      <c r="I30" s="78"/>
      <c r="J30" s="78"/>
    </row>
    <row r="31" spans="1:10" ht="18.75" customHeight="1" x14ac:dyDescent="0.35">
      <c r="A31" s="78"/>
      <c r="B31" s="58">
        <v>654</v>
      </c>
      <c r="C31" s="129" t="str">
        <f t="shared" ca="1" si="0"/>
        <v>Beban Penyusutan Inventaris Kantor</v>
      </c>
      <c r="D31" s="129">
        <f ca="1">IF(B31="","",IF($I$5="SEMUA",SUMIF('Neraca Lajur'!B:B,B31,'Neraca Lajur'!L:L)+SUMIF('Neraca Lajur'!B:B,B31,'Neraca Lajur'!M:M),SUMIF('Neraca Lajur'!B:B,B31,'Neraca Lajur'!R:R)+SUMIF('Neraca Lajur'!B:B,B31,'Neraca Lajur'!S:S)))</f>
        <v>11073452.380952381</v>
      </c>
      <c r="E31" s="129"/>
      <c r="F31" s="107"/>
      <c r="G31" s="211"/>
      <c r="H31" s="78"/>
      <c r="I31" s="78"/>
      <c r="J31" s="78"/>
    </row>
    <row r="32" spans="1:10" ht="18.75" customHeight="1" x14ac:dyDescent="0.35">
      <c r="A32" s="78"/>
      <c r="B32" s="58">
        <v>655</v>
      </c>
      <c r="C32" s="129" t="str">
        <f t="shared" ca="1" si="0"/>
        <v>Beban Penyusutan Inventaris Toko</v>
      </c>
      <c r="D32" s="129">
        <f ca="1">IF(B32="","",IF($I$5="SEMUA",SUMIF('Neraca Lajur'!B:B,B32,'Neraca Lajur'!L:L)+SUMIF('Neraca Lajur'!B:B,B32,'Neraca Lajur'!M:M),SUMIF('Neraca Lajur'!B:B,B32,'Neraca Lajur'!R:R)+SUMIF('Neraca Lajur'!B:B,B32,'Neraca Lajur'!S:S)))</f>
        <v>12223333.333333334</v>
      </c>
      <c r="E32" s="129"/>
      <c r="F32" s="107"/>
      <c r="G32" s="211"/>
      <c r="H32" s="78"/>
      <c r="I32" s="78"/>
      <c r="J32" s="78"/>
    </row>
    <row r="33" spans="1:10" ht="18.75" customHeight="1" x14ac:dyDescent="0.35">
      <c r="A33" s="78"/>
      <c r="B33" s="58">
        <v>660</v>
      </c>
      <c r="C33" s="129" t="str">
        <f t="shared" ca="1" si="0"/>
        <v>Biaya Penjualan</v>
      </c>
      <c r="D33" s="129">
        <f ca="1">IF(B33="","",IF($I$5="SEMUA",SUMIF('Neraca Lajur'!B:B,B33,'Neraca Lajur'!L:L)+SUMIF('Neraca Lajur'!B:B,B33,'Neraca Lajur'!M:M),SUMIF('Neraca Lajur'!B:B,B33,'Neraca Lajur'!R:R)+SUMIF('Neraca Lajur'!B:B,B33,'Neraca Lajur'!S:S)))</f>
        <v>0</v>
      </c>
      <c r="E33" s="129"/>
      <c r="F33" s="107"/>
      <c r="G33" s="211"/>
      <c r="H33" s="78"/>
      <c r="I33" s="78"/>
      <c r="J33" s="78"/>
    </row>
    <row r="34" spans="1:10" ht="18.75" customHeight="1" x14ac:dyDescent="0.35">
      <c r="A34" s="78"/>
      <c r="B34" s="58">
        <v>661</v>
      </c>
      <c r="C34" s="129" t="str">
        <f t="shared" ca="1" si="0"/>
        <v>Biaya Promosi &amp; Pemasaran</v>
      </c>
      <c r="D34" s="129">
        <f ca="1">IF(B34="","",IF($I$5="SEMUA",SUMIF('Neraca Lajur'!B:B,B34,'Neraca Lajur'!L:L)+SUMIF('Neraca Lajur'!B:B,B34,'Neraca Lajur'!M:M),SUMIF('Neraca Lajur'!B:B,B34,'Neraca Lajur'!R:R)+SUMIF('Neraca Lajur'!B:B,B34,'Neraca Lajur'!S:S)))</f>
        <v>0</v>
      </c>
      <c r="E34" s="129"/>
      <c r="F34" s="107"/>
      <c r="G34" s="211"/>
      <c r="H34" s="78"/>
      <c r="I34" s="78"/>
      <c r="J34" s="78"/>
    </row>
    <row r="35" spans="1:10" ht="18.75" customHeight="1" x14ac:dyDescent="0.35">
      <c r="A35" s="78"/>
      <c r="B35" s="58">
        <v>690</v>
      </c>
      <c r="C35" s="129" t="str">
        <f t="shared" ca="1" si="0"/>
        <v>Bunga Bank</v>
      </c>
      <c r="D35" s="129">
        <f ca="1">IF(B35="","",IF($I$5="SEMUA",SUMIF('Neraca Lajur'!B:B,B35,'Neraca Lajur'!L:L)+SUMIF('Neraca Lajur'!B:B,B35,'Neraca Lajur'!M:M),SUMIF('Neraca Lajur'!B:B,B35,'Neraca Lajur'!R:R)+SUMIF('Neraca Lajur'!B:B,B35,'Neraca Lajur'!S:S)))</f>
        <v>3600000</v>
      </c>
      <c r="E35" s="129"/>
      <c r="F35" s="107"/>
      <c r="G35" s="211"/>
      <c r="H35" s="78"/>
      <c r="I35" s="78"/>
      <c r="J35" s="78"/>
    </row>
    <row r="36" spans="1:10" ht="18.75" customHeight="1" x14ac:dyDescent="0.35">
      <c r="A36" s="78"/>
      <c r="B36" s="58">
        <v>691</v>
      </c>
      <c r="C36" s="129" t="str">
        <f t="shared" ca="1" si="0"/>
        <v>Pajak</v>
      </c>
      <c r="D36" s="129">
        <f ca="1">IF(B36="","",IF($I$5="SEMUA",SUMIF('Neraca Lajur'!B:B,B36,'Neraca Lajur'!L:L)+SUMIF('Neraca Lajur'!B:B,B36,'Neraca Lajur'!M:M),SUMIF('Neraca Lajur'!B:B,B36,'Neraca Lajur'!R:R)+SUMIF('Neraca Lajur'!B:B,B36,'Neraca Lajur'!S:S)))</f>
        <v>0</v>
      </c>
      <c r="E36" s="129"/>
      <c r="F36" s="107"/>
      <c r="G36" s="211"/>
      <c r="H36" s="78"/>
      <c r="I36" s="78"/>
      <c r="J36" s="78"/>
    </row>
    <row r="37" spans="1:10" ht="18.75" customHeight="1" x14ac:dyDescent="0.35">
      <c r="A37" s="78"/>
      <c r="B37" s="58"/>
      <c r="C37" s="129" t="str">
        <f t="shared" ca="1" si="0"/>
        <v/>
      </c>
      <c r="D37" s="129" t="str">
        <f>IF(B37="","",IF($I$5="SEMUA",SUMIF('Neraca Lajur'!B:B,B37,'Neraca Lajur'!L:L)+SUMIF('Neraca Lajur'!B:B,B37,'Neraca Lajur'!M:M),SUMIF('Neraca Lajur'!B:B,B37,'Neraca Lajur'!R:R)+SUMIF('Neraca Lajur'!B:B,B37,'Neraca Lajur'!S:S)))</f>
        <v/>
      </c>
      <c r="E37" s="129"/>
      <c r="F37" s="107"/>
      <c r="G37" s="211"/>
      <c r="H37" s="78"/>
      <c r="I37" s="78"/>
      <c r="J37" s="78"/>
    </row>
    <row r="38" spans="1:10" ht="18.75" customHeight="1" x14ac:dyDescent="0.35">
      <c r="A38" s="78"/>
      <c r="B38" s="58"/>
      <c r="C38" s="129" t="str">
        <f t="shared" ca="1" si="0"/>
        <v/>
      </c>
      <c r="D38" s="129" t="str">
        <f>IF(B38="","",IF($I$5="SEMUA",SUMIF('Neraca Lajur'!B:B,B38,'Neraca Lajur'!L:L)+SUMIF('Neraca Lajur'!B:B,B38,'Neraca Lajur'!M:M),SUMIF('Neraca Lajur'!B:B,B38,'Neraca Lajur'!R:R)+SUMIF('Neraca Lajur'!B:B,B38,'Neraca Lajur'!S:S)))</f>
        <v/>
      </c>
      <c r="E38" s="129"/>
      <c r="F38" s="107"/>
      <c r="G38" s="211"/>
      <c r="H38" s="78"/>
      <c r="I38" s="78"/>
      <c r="J38" s="78"/>
    </row>
    <row r="39" spans="1:10" ht="18.75" customHeight="1" x14ac:dyDescent="0.35">
      <c r="A39" s="78"/>
      <c r="B39" s="58"/>
      <c r="C39" s="129" t="str">
        <f t="shared" ca="1" si="0"/>
        <v/>
      </c>
      <c r="D39" s="129" t="str">
        <f>IF(B39="","",IF($I$5="SEMUA",SUMIF('Neraca Lajur'!B:B,B39,'Neraca Lajur'!L:L)+SUMIF('Neraca Lajur'!B:B,B39,'Neraca Lajur'!M:M),SUMIF('Neraca Lajur'!B:B,B39,'Neraca Lajur'!R:R)+SUMIF('Neraca Lajur'!B:B,B39,'Neraca Lajur'!S:S)))</f>
        <v/>
      </c>
      <c r="E39" s="129"/>
      <c r="F39" s="107"/>
      <c r="G39" s="211"/>
      <c r="H39" s="78"/>
      <c r="I39" s="78"/>
      <c r="J39" s="78"/>
    </row>
    <row r="40" spans="1:10" ht="18.75" customHeight="1" x14ac:dyDescent="0.35">
      <c r="A40" s="78"/>
      <c r="B40" s="58"/>
      <c r="C40" s="129" t="str">
        <f t="shared" ca="1" si="0"/>
        <v/>
      </c>
      <c r="D40" s="129" t="str">
        <f>IF(B40="","",IF($I$5="SEMUA",SUMIF('Neraca Lajur'!B:B,B40,'Neraca Lajur'!L:L)+SUMIF('Neraca Lajur'!B:B,B40,'Neraca Lajur'!M:M),SUMIF('Neraca Lajur'!B:B,B40,'Neraca Lajur'!R:R)+SUMIF('Neraca Lajur'!B:B,B40,'Neraca Lajur'!S:S)))</f>
        <v/>
      </c>
      <c r="E40" s="129"/>
      <c r="F40" s="107"/>
      <c r="G40" s="211"/>
      <c r="H40" s="78"/>
      <c r="I40" s="78"/>
      <c r="J40" s="78"/>
    </row>
    <row r="41" spans="1:10" ht="18.75" customHeight="1" x14ac:dyDescent="0.35">
      <c r="A41" s="78"/>
      <c r="B41" s="58"/>
      <c r="C41" s="129" t="str">
        <f t="shared" ca="1" si="0"/>
        <v/>
      </c>
      <c r="D41" s="129" t="str">
        <f>IF(B41="","",IF($I$5="SEMUA",SUMIF('Neraca Lajur'!B:B,B41,'Neraca Lajur'!L:L)+SUMIF('Neraca Lajur'!B:B,B41,'Neraca Lajur'!M:M),SUMIF('Neraca Lajur'!B:B,B41,'Neraca Lajur'!R:R)+SUMIF('Neraca Lajur'!B:B,B41,'Neraca Lajur'!S:S)))</f>
        <v/>
      </c>
      <c r="E41" s="129"/>
      <c r="F41" s="107"/>
      <c r="G41" s="211"/>
      <c r="H41" s="78"/>
      <c r="I41" s="78"/>
      <c r="J41" s="78"/>
    </row>
    <row r="42" spans="1:10" ht="18.75" customHeight="1" x14ac:dyDescent="0.35">
      <c r="A42" s="78"/>
      <c r="B42" s="58"/>
      <c r="C42" s="129" t="str">
        <f t="shared" ca="1" si="0"/>
        <v/>
      </c>
      <c r="D42" s="129" t="str">
        <f>IF(B42="","",IF($I$5="SEMUA",SUMIF('Neraca Lajur'!B:B,B42,'Neraca Lajur'!L:L)+SUMIF('Neraca Lajur'!B:B,B42,'Neraca Lajur'!M:M),SUMIF('Neraca Lajur'!B:B,B42,'Neraca Lajur'!R:R)+SUMIF('Neraca Lajur'!B:B,B42,'Neraca Lajur'!S:S)))</f>
        <v/>
      </c>
      <c r="E42" s="129"/>
      <c r="F42" s="107"/>
      <c r="G42" s="211"/>
      <c r="H42" s="78"/>
      <c r="I42" s="78"/>
      <c r="J42" s="78"/>
    </row>
    <row r="43" spans="1:10" ht="18.75" customHeight="1" x14ac:dyDescent="0.35">
      <c r="A43" s="78"/>
      <c r="B43" s="58"/>
      <c r="C43" s="129" t="str">
        <f t="shared" ca="1" si="0"/>
        <v/>
      </c>
      <c r="D43" s="129" t="str">
        <f>IF(B43="","",IF($I$5="SEMUA",SUMIF('Neraca Lajur'!B:B,B43,'Neraca Lajur'!L:L)+SUMIF('Neraca Lajur'!B:B,B43,'Neraca Lajur'!M:M),SUMIF('Neraca Lajur'!B:B,B43,'Neraca Lajur'!R:R)+SUMIF('Neraca Lajur'!B:B,B43,'Neraca Lajur'!S:S)))</f>
        <v/>
      </c>
      <c r="E43" s="129"/>
      <c r="F43" s="107"/>
      <c r="G43" s="211"/>
      <c r="H43" s="78"/>
      <c r="I43" s="78"/>
      <c r="J43" s="78"/>
    </row>
    <row r="44" spans="1:10" ht="18.75" customHeight="1" x14ac:dyDescent="0.35">
      <c r="A44" s="78"/>
      <c r="B44" s="58"/>
      <c r="C44" s="129" t="str">
        <f t="shared" ca="1" si="0"/>
        <v/>
      </c>
      <c r="D44" s="129" t="str">
        <f>IF(B44="","",IF($I$5="SEMUA",SUMIF('Neraca Lajur'!B:B,B44,'Neraca Lajur'!L:L)+SUMIF('Neraca Lajur'!B:B,B44,'Neraca Lajur'!M:M),SUMIF('Neraca Lajur'!B:B,B44,'Neraca Lajur'!R:R)+SUMIF('Neraca Lajur'!B:B,B44,'Neraca Lajur'!S:S)))</f>
        <v/>
      </c>
      <c r="E44" s="129"/>
      <c r="F44" s="107"/>
      <c r="G44" s="211"/>
      <c r="H44" s="78"/>
      <c r="I44" s="78"/>
      <c r="J44" s="78"/>
    </row>
    <row r="45" spans="1:10" ht="18.75" customHeight="1" x14ac:dyDescent="0.35">
      <c r="A45" s="78"/>
      <c r="B45" s="58"/>
      <c r="C45" s="129" t="str">
        <f t="shared" ca="1" si="0"/>
        <v/>
      </c>
      <c r="D45" s="129" t="str">
        <f>IF(B45="","",IF($I$5="SEMUA",SUMIF('Neraca Lajur'!B:B,B45,'Neraca Lajur'!L:L)+SUMIF('Neraca Lajur'!B:B,B45,'Neraca Lajur'!M:M),SUMIF('Neraca Lajur'!B:B,B45,'Neraca Lajur'!R:R)+SUMIF('Neraca Lajur'!B:B,B45,'Neraca Lajur'!S:S)))</f>
        <v/>
      </c>
      <c r="E45" s="129"/>
      <c r="F45" s="107"/>
      <c r="G45" s="211"/>
      <c r="H45" s="78"/>
      <c r="I45" s="78"/>
      <c r="J45" s="78"/>
    </row>
    <row r="46" spans="1:10" ht="18.75" customHeight="1" x14ac:dyDescent="0.35">
      <c r="A46" s="78"/>
      <c r="B46" s="58"/>
      <c r="C46" s="129" t="str">
        <f t="shared" ca="1" si="0"/>
        <v/>
      </c>
      <c r="D46" s="129" t="str">
        <f>IF(B46="","",IF($I$5="SEMUA",SUMIF('Neraca Lajur'!B:B,B46,'Neraca Lajur'!L:L)+SUMIF('Neraca Lajur'!B:B,B46,'Neraca Lajur'!M:M),SUMIF('Neraca Lajur'!B:B,B46,'Neraca Lajur'!R:R)+SUMIF('Neraca Lajur'!B:B,B46,'Neraca Lajur'!S:S)))</f>
        <v/>
      </c>
      <c r="E46" s="129"/>
      <c r="F46" s="107"/>
      <c r="G46" s="211"/>
      <c r="H46" s="78"/>
      <c r="I46" s="78"/>
      <c r="J46" s="78"/>
    </row>
    <row r="47" spans="1:10" ht="18.75" customHeight="1" x14ac:dyDescent="0.35">
      <c r="A47" s="78"/>
      <c r="B47" s="58"/>
      <c r="C47" s="129" t="str">
        <f t="shared" ca="1" si="0"/>
        <v/>
      </c>
      <c r="D47" s="129" t="str">
        <f>IF(B47="","",IF($I$5="SEMUA",SUMIF('Neraca Lajur'!B:B,B47,'Neraca Lajur'!L:L)+SUMIF('Neraca Lajur'!B:B,B47,'Neraca Lajur'!M:M),SUMIF('Neraca Lajur'!B:B,B47,'Neraca Lajur'!R:R)+SUMIF('Neraca Lajur'!B:B,B47,'Neraca Lajur'!S:S)))</f>
        <v/>
      </c>
      <c r="E47" s="129"/>
      <c r="F47" s="107"/>
      <c r="G47" s="211"/>
      <c r="H47" s="78"/>
      <c r="I47" s="78"/>
      <c r="J47" s="78"/>
    </row>
    <row r="48" spans="1:10" ht="18.75" customHeight="1" x14ac:dyDescent="0.35">
      <c r="A48" s="78"/>
      <c r="B48" s="58"/>
      <c r="C48" s="129" t="str">
        <f t="shared" ca="1" si="0"/>
        <v/>
      </c>
      <c r="D48" s="129" t="str">
        <f>IF(B48="","",IF($I$5="SEMUA",SUMIF('Neraca Lajur'!B:B,B48,'Neraca Lajur'!L:L)+SUMIF('Neraca Lajur'!B:B,B48,'Neraca Lajur'!M:M),SUMIF('Neraca Lajur'!B:B,B48,'Neraca Lajur'!R:R)+SUMIF('Neraca Lajur'!B:B,B48,'Neraca Lajur'!S:S)))</f>
        <v/>
      </c>
      <c r="E48" s="129"/>
      <c r="F48" s="107"/>
      <c r="G48" s="211"/>
      <c r="H48" s="78"/>
      <c r="I48" s="78"/>
      <c r="J48" s="78"/>
    </row>
    <row r="49" spans="1:10" ht="18.75" customHeight="1" x14ac:dyDescent="0.35">
      <c r="A49" s="78"/>
      <c r="B49" s="58"/>
      <c r="C49" s="129" t="str">
        <f t="shared" ref="C49:C80" ca="1" si="1">IF(TODAY()&gt;EXP,"0",IF(B49="","",VLOOKUP(B49,DA,2,FALSE)))</f>
        <v/>
      </c>
      <c r="D49" s="129" t="str">
        <f>IF(B49="","",IF($I$5="SEMUA",SUMIF('Neraca Lajur'!B:B,B49,'Neraca Lajur'!L:L)+SUMIF('Neraca Lajur'!B:B,B49,'Neraca Lajur'!M:M),SUMIF('Neraca Lajur'!B:B,B49,'Neraca Lajur'!R:R)+SUMIF('Neraca Lajur'!B:B,B49,'Neraca Lajur'!S:S)))</f>
        <v/>
      </c>
      <c r="E49" s="129"/>
      <c r="F49" s="107"/>
      <c r="G49" s="211"/>
      <c r="H49" s="78"/>
      <c r="I49" s="78"/>
      <c r="J49" s="78"/>
    </row>
    <row r="50" spans="1:10" ht="18.75" customHeight="1" x14ac:dyDescent="0.35">
      <c r="A50" s="78"/>
      <c r="B50" s="58"/>
      <c r="C50" s="129" t="str">
        <f t="shared" ca="1" si="1"/>
        <v/>
      </c>
      <c r="D50" s="129" t="str">
        <f>IF(B50="","",IF($I$5="SEMUA",SUMIF('Neraca Lajur'!B:B,B50,'Neraca Lajur'!L:L)+SUMIF('Neraca Lajur'!B:B,B50,'Neraca Lajur'!M:M),SUMIF('Neraca Lajur'!B:B,B50,'Neraca Lajur'!R:R)+SUMIF('Neraca Lajur'!B:B,B50,'Neraca Lajur'!S:S)))</f>
        <v/>
      </c>
      <c r="E50" s="129"/>
      <c r="F50" s="107"/>
      <c r="G50" s="211"/>
      <c r="H50" s="78"/>
      <c r="I50" s="78"/>
      <c r="J50" s="78"/>
    </row>
    <row r="51" spans="1:10" ht="18.75" customHeight="1" x14ac:dyDescent="0.35">
      <c r="A51" s="78"/>
      <c r="B51" s="58"/>
      <c r="C51" s="129" t="str">
        <f t="shared" ca="1" si="1"/>
        <v/>
      </c>
      <c r="D51" s="129" t="str">
        <f>IF(B51="","",IF($I$5="SEMUA",SUMIF('Neraca Lajur'!B:B,B51,'Neraca Lajur'!L:L)+SUMIF('Neraca Lajur'!B:B,B51,'Neraca Lajur'!M:M),SUMIF('Neraca Lajur'!B:B,B51,'Neraca Lajur'!R:R)+SUMIF('Neraca Lajur'!B:B,B51,'Neraca Lajur'!S:S)))</f>
        <v/>
      </c>
      <c r="E51" s="129"/>
      <c r="F51" s="107"/>
      <c r="G51" s="211"/>
      <c r="H51" s="78"/>
      <c r="I51" s="78"/>
      <c r="J51" s="78"/>
    </row>
    <row r="52" spans="1:10" ht="18.75" customHeight="1" x14ac:dyDescent="0.35">
      <c r="A52" s="78"/>
      <c r="B52" s="58"/>
      <c r="C52" s="129" t="str">
        <f t="shared" ca="1" si="1"/>
        <v/>
      </c>
      <c r="D52" s="129" t="str">
        <f>IF(B52="","",IF($I$5="SEMUA",SUMIF('Neraca Lajur'!B:B,B52,'Neraca Lajur'!L:L)+SUMIF('Neraca Lajur'!B:B,B52,'Neraca Lajur'!M:M),SUMIF('Neraca Lajur'!B:B,B52,'Neraca Lajur'!R:R)+SUMIF('Neraca Lajur'!B:B,B52,'Neraca Lajur'!S:S)))</f>
        <v/>
      </c>
      <c r="E52" s="129"/>
      <c r="F52" s="107"/>
      <c r="G52" s="211"/>
      <c r="H52" s="78"/>
      <c r="I52" s="78"/>
      <c r="J52" s="78"/>
    </row>
    <row r="53" spans="1:10" ht="18.75" customHeight="1" x14ac:dyDescent="0.35">
      <c r="A53" s="78"/>
      <c r="B53" s="58"/>
      <c r="C53" s="129" t="str">
        <f t="shared" ca="1" si="1"/>
        <v/>
      </c>
      <c r="D53" s="129" t="str">
        <f>IF(B53="","",IF($I$5="SEMUA",SUMIF('Neraca Lajur'!B:B,B53,'Neraca Lajur'!L:L)+SUMIF('Neraca Lajur'!B:B,B53,'Neraca Lajur'!M:M),SUMIF('Neraca Lajur'!B:B,B53,'Neraca Lajur'!R:R)+SUMIF('Neraca Lajur'!B:B,B53,'Neraca Lajur'!S:S)))</f>
        <v/>
      </c>
      <c r="E53" s="129"/>
      <c r="F53" s="107"/>
      <c r="G53" s="211"/>
      <c r="H53" s="78"/>
      <c r="I53" s="78"/>
      <c r="J53" s="78"/>
    </row>
    <row r="54" spans="1:10" ht="18.75" customHeight="1" x14ac:dyDescent="0.35">
      <c r="A54" s="78"/>
      <c r="B54" s="58"/>
      <c r="C54" s="129" t="str">
        <f t="shared" ca="1" si="1"/>
        <v/>
      </c>
      <c r="D54" s="129" t="str">
        <f>IF(B54="","",IF($I$5="SEMUA",SUMIF('Neraca Lajur'!B:B,B54,'Neraca Lajur'!L:L)+SUMIF('Neraca Lajur'!B:B,B54,'Neraca Lajur'!M:M),SUMIF('Neraca Lajur'!B:B,B54,'Neraca Lajur'!R:R)+SUMIF('Neraca Lajur'!B:B,B54,'Neraca Lajur'!S:S)))</f>
        <v/>
      </c>
      <c r="E54" s="129"/>
      <c r="F54" s="107"/>
      <c r="G54" s="211"/>
      <c r="H54" s="78"/>
      <c r="I54" s="78"/>
      <c r="J54" s="78"/>
    </row>
    <row r="55" spans="1:10" ht="18.75" customHeight="1" x14ac:dyDescent="0.35">
      <c r="A55" s="78"/>
      <c r="B55" s="58"/>
      <c r="C55" s="129" t="str">
        <f t="shared" ca="1" si="1"/>
        <v/>
      </c>
      <c r="D55" s="129" t="str">
        <f>IF(B55="","",IF($I$5="SEMUA",SUMIF('Neraca Lajur'!B:B,B55,'Neraca Lajur'!L:L)+SUMIF('Neraca Lajur'!B:B,B55,'Neraca Lajur'!M:M),SUMIF('Neraca Lajur'!B:B,B55,'Neraca Lajur'!R:R)+SUMIF('Neraca Lajur'!B:B,B55,'Neraca Lajur'!S:S)))</f>
        <v/>
      </c>
      <c r="E55" s="129"/>
      <c r="F55" s="107"/>
      <c r="G55" s="211"/>
      <c r="H55" s="78"/>
      <c r="I55" s="78"/>
      <c r="J55" s="78"/>
    </row>
    <row r="56" spans="1:10" ht="18.75" customHeight="1" x14ac:dyDescent="0.35">
      <c r="A56" s="78"/>
      <c r="B56" s="58"/>
      <c r="C56" s="129" t="str">
        <f t="shared" ca="1" si="1"/>
        <v/>
      </c>
      <c r="D56" s="129" t="str">
        <f>IF(B56="","",IF($I$5="SEMUA",SUMIF('Neraca Lajur'!B:B,B56,'Neraca Lajur'!L:L)+SUMIF('Neraca Lajur'!B:B,B56,'Neraca Lajur'!M:M),SUMIF('Neraca Lajur'!B:B,B56,'Neraca Lajur'!R:R)+SUMIF('Neraca Lajur'!B:B,B56,'Neraca Lajur'!S:S)))</f>
        <v/>
      </c>
      <c r="E56" s="129"/>
      <c r="F56" s="107"/>
      <c r="G56" s="211"/>
      <c r="H56" s="78"/>
      <c r="I56" s="78"/>
      <c r="J56" s="78"/>
    </row>
    <row r="57" spans="1:10" ht="18.75" customHeight="1" x14ac:dyDescent="0.35">
      <c r="A57" s="78"/>
      <c r="B57" s="58"/>
      <c r="C57" s="129" t="str">
        <f t="shared" ca="1" si="1"/>
        <v/>
      </c>
      <c r="D57" s="129" t="str">
        <f>IF(B57="","",IF($I$5="SEMUA",SUMIF('Neraca Lajur'!B:B,B57,'Neraca Lajur'!L:L)+SUMIF('Neraca Lajur'!B:B,B57,'Neraca Lajur'!M:M),SUMIF('Neraca Lajur'!B:B,B57,'Neraca Lajur'!R:R)+SUMIF('Neraca Lajur'!B:B,B57,'Neraca Lajur'!S:S)))</f>
        <v/>
      </c>
      <c r="E57" s="129"/>
      <c r="F57" s="107"/>
      <c r="G57" s="211"/>
      <c r="H57" s="78"/>
      <c r="I57" s="78"/>
      <c r="J57" s="78"/>
    </row>
    <row r="58" spans="1:10" ht="18.75" customHeight="1" x14ac:dyDescent="0.35">
      <c r="A58" s="78"/>
      <c r="B58" s="58"/>
      <c r="C58" s="129" t="str">
        <f t="shared" ca="1" si="1"/>
        <v/>
      </c>
      <c r="D58" s="129" t="str">
        <f>IF(B58="","",IF($I$5="SEMUA",SUMIF('Neraca Lajur'!B:B,B58,'Neraca Lajur'!L:L)+SUMIF('Neraca Lajur'!B:B,B58,'Neraca Lajur'!M:M),SUMIF('Neraca Lajur'!B:B,B58,'Neraca Lajur'!R:R)+SUMIF('Neraca Lajur'!B:B,B58,'Neraca Lajur'!S:S)))</f>
        <v/>
      </c>
      <c r="E58" s="129"/>
      <c r="F58" s="107"/>
      <c r="G58" s="211"/>
      <c r="H58" s="78"/>
      <c r="I58" s="78"/>
      <c r="J58" s="78"/>
    </row>
    <row r="59" spans="1:10" ht="18.75" customHeight="1" x14ac:dyDescent="0.35">
      <c r="A59" s="78"/>
      <c r="B59" s="58"/>
      <c r="C59" s="129" t="str">
        <f t="shared" ca="1" si="1"/>
        <v/>
      </c>
      <c r="D59" s="129" t="str">
        <f>IF(B59="","",IF($I$5="SEMUA",SUMIF('Neraca Lajur'!B:B,B59,'Neraca Lajur'!L:L)+SUMIF('Neraca Lajur'!B:B,B59,'Neraca Lajur'!M:M),SUMIF('Neraca Lajur'!B:B,B59,'Neraca Lajur'!R:R)+SUMIF('Neraca Lajur'!B:B,B59,'Neraca Lajur'!S:S)))</f>
        <v/>
      </c>
      <c r="E59" s="129"/>
      <c r="F59" s="107"/>
      <c r="G59" s="211"/>
      <c r="H59" s="78"/>
      <c r="I59" s="78"/>
      <c r="J59" s="78"/>
    </row>
    <row r="60" spans="1:10" ht="18.75" customHeight="1" x14ac:dyDescent="0.35">
      <c r="A60" s="78"/>
      <c r="B60" s="58"/>
      <c r="C60" s="129" t="str">
        <f t="shared" ca="1" si="1"/>
        <v/>
      </c>
      <c r="D60" s="129" t="str">
        <f>IF(B60="","",IF($I$5="SEMUA",SUMIF('Neraca Lajur'!B:B,B60,'Neraca Lajur'!L:L)+SUMIF('Neraca Lajur'!B:B,B60,'Neraca Lajur'!M:M),SUMIF('Neraca Lajur'!B:B,B60,'Neraca Lajur'!R:R)+SUMIF('Neraca Lajur'!B:B,B60,'Neraca Lajur'!S:S)))</f>
        <v/>
      </c>
      <c r="E60" s="129"/>
      <c r="F60" s="107"/>
      <c r="G60" s="211"/>
      <c r="H60" s="78"/>
      <c r="I60" s="78"/>
      <c r="J60" s="78"/>
    </row>
    <row r="61" spans="1:10" ht="18.75" customHeight="1" x14ac:dyDescent="0.35">
      <c r="A61" s="78"/>
      <c r="B61" s="58"/>
      <c r="C61" s="129" t="str">
        <f t="shared" ca="1" si="1"/>
        <v/>
      </c>
      <c r="D61" s="129" t="str">
        <f>IF(B61="","",IF($I$5="SEMUA",SUMIF('Neraca Lajur'!B:B,B61,'Neraca Lajur'!L:L)+SUMIF('Neraca Lajur'!B:B,B61,'Neraca Lajur'!M:M),SUMIF('Neraca Lajur'!B:B,B61,'Neraca Lajur'!R:R)+SUMIF('Neraca Lajur'!B:B,B61,'Neraca Lajur'!S:S)))</f>
        <v/>
      </c>
      <c r="E61" s="129"/>
      <c r="F61" s="107"/>
      <c r="G61" s="211"/>
      <c r="H61" s="78"/>
      <c r="I61" s="78"/>
      <c r="J61" s="78"/>
    </row>
    <row r="62" spans="1:10" ht="18.75" customHeight="1" x14ac:dyDescent="0.35">
      <c r="A62" s="78"/>
      <c r="B62" s="58"/>
      <c r="C62" s="129" t="str">
        <f t="shared" ca="1" si="1"/>
        <v/>
      </c>
      <c r="D62" s="129" t="str">
        <f>IF(B62="","",IF($I$5="SEMUA",SUMIF('Neraca Lajur'!B:B,B62,'Neraca Lajur'!L:L)+SUMIF('Neraca Lajur'!B:B,B62,'Neraca Lajur'!M:M),SUMIF('Neraca Lajur'!B:B,B62,'Neraca Lajur'!R:R)+SUMIF('Neraca Lajur'!B:B,B62,'Neraca Lajur'!S:S)))</f>
        <v/>
      </c>
      <c r="E62" s="129"/>
      <c r="F62" s="107"/>
      <c r="G62" s="211"/>
      <c r="H62" s="78"/>
      <c r="I62" s="78"/>
      <c r="J62" s="78"/>
    </row>
    <row r="63" spans="1:10" ht="18.75" customHeight="1" x14ac:dyDescent="0.35">
      <c r="A63" s="78"/>
      <c r="B63" s="58"/>
      <c r="C63" s="129" t="str">
        <f t="shared" ca="1" si="1"/>
        <v/>
      </c>
      <c r="D63" s="129" t="str">
        <f>IF(B63="","",IF($I$5="SEMUA",SUMIF('Neraca Lajur'!B:B,B63,'Neraca Lajur'!L:L)+SUMIF('Neraca Lajur'!B:B,B63,'Neraca Lajur'!M:M),SUMIF('Neraca Lajur'!B:B,B63,'Neraca Lajur'!R:R)+SUMIF('Neraca Lajur'!B:B,B63,'Neraca Lajur'!S:S)))</f>
        <v/>
      </c>
      <c r="E63" s="129"/>
      <c r="F63" s="107"/>
      <c r="G63" s="211"/>
      <c r="H63" s="78"/>
      <c r="I63" s="78"/>
      <c r="J63" s="78"/>
    </row>
    <row r="64" spans="1:10" ht="18.75" customHeight="1" x14ac:dyDescent="0.35">
      <c r="A64" s="78"/>
      <c r="B64" s="58"/>
      <c r="C64" s="129" t="str">
        <f t="shared" ca="1" si="1"/>
        <v/>
      </c>
      <c r="D64" s="129" t="str">
        <f>IF(B64="","",IF($I$5="SEMUA",SUMIF('Neraca Lajur'!B:B,B64,'Neraca Lajur'!L:L)+SUMIF('Neraca Lajur'!B:B,B64,'Neraca Lajur'!M:M),SUMIF('Neraca Lajur'!B:B,B64,'Neraca Lajur'!R:R)+SUMIF('Neraca Lajur'!B:B,B64,'Neraca Lajur'!S:S)))</f>
        <v/>
      </c>
      <c r="E64" s="129"/>
      <c r="F64" s="107"/>
      <c r="G64" s="211"/>
      <c r="H64" s="78"/>
      <c r="I64" s="78"/>
      <c r="J64" s="78"/>
    </row>
    <row r="65" spans="1:10" ht="18.75" customHeight="1" x14ac:dyDescent="0.35">
      <c r="A65" s="78"/>
      <c r="B65" s="58"/>
      <c r="C65" s="129" t="str">
        <f t="shared" ca="1" si="1"/>
        <v/>
      </c>
      <c r="D65" s="129" t="str">
        <f>IF(B65="","",IF($I$5="SEMUA",SUMIF('Neraca Lajur'!B:B,B65,'Neraca Lajur'!L:L)+SUMIF('Neraca Lajur'!B:B,B65,'Neraca Lajur'!M:M),SUMIF('Neraca Lajur'!B:B,B65,'Neraca Lajur'!R:R)+SUMIF('Neraca Lajur'!B:B,B65,'Neraca Lajur'!S:S)))</f>
        <v/>
      </c>
      <c r="E65" s="129"/>
      <c r="F65" s="107"/>
      <c r="G65" s="211"/>
      <c r="H65" s="78"/>
      <c r="I65" s="78"/>
      <c r="J65" s="78"/>
    </row>
    <row r="66" spans="1:10" ht="18.75" customHeight="1" x14ac:dyDescent="0.35">
      <c r="A66" s="78"/>
      <c r="B66" s="58"/>
      <c r="C66" s="129" t="str">
        <f t="shared" ca="1" si="1"/>
        <v/>
      </c>
      <c r="D66" s="129" t="str">
        <f>IF(B66="","",IF($I$5="SEMUA",SUMIF('Neraca Lajur'!B:B,B66,'Neraca Lajur'!L:L)+SUMIF('Neraca Lajur'!B:B,B66,'Neraca Lajur'!M:M),SUMIF('Neraca Lajur'!B:B,B66,'Neraca Lajur'!R:R)+SUMIF('Neraca Lajur'!B:B,B66,'Neraca Lajur'!S:S)))</f>
        <v/>
      </c>
      <c r="E66" s="129"/>
      <c r="F66" s="107"/>
      <c r="G66" s="211"/>
      <c r="H66" s="78"/>
      <c r="I66" s="78"/>
      <c r="J66" s="78"/>
    </row>
    <row r="67" spans="1:10" ht="18.75" customHeight="1" x14ac:dyDescent="0.35">
      <c r="A67" s="78"/>
      <c r="B67" s="58"/>
      <c r="C67" s="129" t="str">
        <f t="shared" ca="1" si="1"/>
        <v/>
      </c>
      <c r="D67" s="129" t="str">
        <f>IF(B67="","",IF($I$5="SEMUA",SUMIF('Neraca Lajur'!B:B,B67,'Neraca Lajur'!L:L)+SUMIF('Neraca Lajur'!B:B,B67,'Neraca Lajur'!M:M),SUMIF('Neraca Lajur'!B:B,B67,'Neraca Lajur'!R:R)+SUMIF('Neraca Lajur'!B:B,B67,'Neraca Lajur'!S:S)))</f>
        <v/>
      </c>
      <c r="E67" s="129"/>
      <c r="F67" s="107"/>
      <c r="G67" s="211"/>
      <c r="H67" s="78"/>
      <c r="I67" s="78"/>
      <c r="J67" s="78"/>
    </row>
    <row r="68" spans="1:10" ht="18.75" customHeight="1" x14ac:dyDescent="0.35">
      <c r="A68" s="78"/>
      <c r="B68" s="58"/>
      <c r="C68" s="129" t="str">
        <f t="shared" ca="1" si="1"/>
        <v/>
      </c>
      <c r="D68" s="129" t="str">
        <f>IF(B68="","",IF($I$5="SEMUA",SUMIF('Neraca Lajur'!B:B,B68,'Neraca Lajur'!L:L)+SUMIF('Neraca Lajur'!B:B,B68,'Neraca Lajur'!M:M),SUMIF('Neraca Lajur'!B:B,B68,'Neraca Lajur'!R:R)+SUMIF('Neraca Lajur'!B:B,B68,'Neraca Lajur'!S:S)))</f>
        <v/>
      </c>
      <c r="E68" s="129"/>
      <c r="F68" s="107"/>
      <c r="G68" s="211"/>
      <c r="H68" s="78"/>
      <c r="I68" s="78"/>
      <c r="J68" s="78"/>
    </row>
    <row r="69" spans="1:10" ht="18.75" customHeight="1" x14ac:dyDescent="0.35">
      <c r="A69" s="78"/>
      <c r="B69" s="58"/>
      <c r="C69" s="129" t="str">
        <f t="shared" ca="1" si="1"/>
        <v/>
      </c>
      <c r="D69" s="129" t="str">
        <f>IF(B69="","",IF($I$5="SEMUA",SUMIF('Neraca Lajur'!B:B,B69,'Neraca Lajur'!L:L)+SUMIF('Neraca Lajur'!B:B,B69,'Neraca Lajur'!M:M),SUMIF('Neraca Lajur'!B:B,B69,'Neraca Lajur'!R:R)+SUMIF('Neraca Lajur'!B:B,B69,'Neraca Lajur'!S:S)))</f>
        <v/>
      </c>
      <c r="E69" s="129"/>
      <c r="F69" s="107"/>
      <c r="G69" s="211"/>
      <c r="H69" s="78"/>
      <c r="I69" s="78"/>
      <c r="J69" s="78"/>
    </row>
    <row r="70" spans="1:10" ht="18.75" customHeight="1" x14ac:dyDescent="0.35">
      <c r="A70" s="78"/>
      <c r="B70" s="58"/>
      <c r="C70" s="129" t="str">
        <f t="shared" ca="1" si="1"/>
        <v/>
      </c>
      <c r="D70" s="129" t="str">
        <f>IF(B70="","",IF($I$5="SEMUA",SUMIF('Neraca Lajur'!B:B,B70,'Neraca Lajur'!L:L)+SUMIF('Neraca Lajur'!B:B,B70,'Neraca Lajur'!M:M),SUMIF('Neraca Lajur'!B:B,B70,'Neraca Lajur'!R:R)+SUMIF('Neraca Lajur'!B:B,B70,'Neraca Lajur'!S:S)))</f>
        <v/>
      </c>
      <c r="E70" s="129"/>
      <c r="F70" s="107"/>
      <c r="G70" s="211"/>
      <c r="H70" s="78"/>
      <c r="I70" s="78"/>
      <c r="J70" s="78"/>
    </row>
    <row r="71" spans="1:10" ht="18.75" customHeight="1" x14ac:dyDescent="0.35">
      <c r="A71" s="78"/>
      <c r="B71" s="58"/>
      <c r="C71" s="129" t="str">
        <f t="shared" ca="1" si="1"/>
        <v/>
      </c>
      <c r="D71" s="129" t="str">
        <f>IF(B71="","",IF($I$5="SEMUA",SUMIF('Neraca Lajur'!B:B,B71,'Neraca Lajur'!L:L)+SUMIF('Neraca Lajur'!B:B,B71,'Neraca Lajur'!M:M),SUMIF('Neraca Lajur'!B:B,B71,'Neraca Lajur'!R:R)+SUMIF('Neraca Lajur'!B:B,B71,'Neraca Lajur'!S:S)))</f>
        <v/>
      </c>
      <c r="E71" s="129"/>
      <c r="F71" s="107"/>
      <c r="G71" s="211"/>
      <c r="H71" s="78"/>
      <c r="I71" s="78"/>
      <c r="J71" s="78"/>
    </row>
    <row r="72" spans="1:10" ht="18.75" customHeight="1" x14ac:dyDescent="0.35">
      <c r="A72" s="78"/>
      <c r="B72" s="58"/>
      <c r="C72" s="129" t="str">
        <f t="shared" ca="1" si="1"/>
        <v/>
      </c>
      <c r="D72" s="129" t="str">
        <f>IF(B72="","",IF($I$5="SEMUA",SUMIF('Neraca Lajur'!B:B,B72,'Neraca Lajur'!L:L)+SUMIF('Neraca Lajur'!B:B,B72,'Neraca Lajur'!M:M),SUMIF('Neraca Lajur'!B:B,B72,'Neraca Lajur'!R:R)+SUMIF('Neraca Lajur'!B:B,B72,'Neraca Lajur'!S:S)))</f>
        <v/>
      </c>
      <c r="E72" s="129"/>
      <c r="F72" s="107"/>
      <c r="G72" s="211"/>
      <c r="H72" s="78"/>
      <c r="I72" s="78"/>
      <c r="J72" s="78"/>
    </row>
    <row r="73" spans="1:10" ht="18.75" customHeight="1" x14ac:dyDescent="0.35">
      <c r="A73" s="78"/>
      <c r="B73" s="58"/>
      <c r="C73" s="129" t="str">
        <f t="shared" ca="1" si="1"/>
        <v/>
      </c>
      <c r="D73" s="129" t="str">
        <f>IF(B73="","",IF($I$5="SEMUA",SUMIF('Neraca Lajur'!B:B,B73,'Neraca Lajur'!L:L)+SUMIF('Neraca Lajur'!B:B,B73,'Neraca Lajur'!M:M),SUMIF('Neraca Lajur'!B:B,B73,'Neraca Lajur'!R:R)+SUMIF('Neraca Lajur'!B:B,B73,'Neraca Lajur'!S:S)))</f>
        <v/>
      </c>
      <c r="E73" s="129"/>
      <c r="F73" s="107"/>
      <c r="G73" s="211"/>
      <c r="H73" s="78"/>
      <c r="I73" s="78"/>
      <c r="J73" s="78"/>
    </row>
    <row r="74" spans="1:10" ht="18.75" customHeight="1" x14ac:dyDescent="0.35">
      <c r="A74" s="78"/>
      <c r="B74" s="58"/>
      <c r="C74" s="129" t="str">
        <f t="shared" ca="1" si="1"/>
        <v/>
      </c>
      <c r="D74" s="129" t="str">
        <f>IF(B74="","",IF($I$5="SEMUA",SUMIF('Neraca Lajur'!B:B,B74,'Neraca Lajur'!L:L)+SUMIF('Neraca Lajur'!B:B,B74,'Neraca Lajur'!M:M),SUMIF('Neraca Lajur'!B:B,B74,'Neraca Lajur'!R:R)+SUMIF('Neraca Lajur'!B:B,B74,'Neraca Lajur'!S:S)))</f>
        <v/>
      </c>
      <c r="E74" s="129"/>
      <c r="F74" s="107"/>
      <c r="G74" s="211"/>
      <c r="H74" s="78"/>
      <c r="I74" s="78"/>
      <c r="J74" s="78"/>
    </row>
    <row r="75" spans="1:10" ht="18.75" customHeight="1" x14ac:dyDescent="0.35">
      <c r="A75" s="78"/>
      <c r="B75" s="58"/>
      <c r="C75" s="129" t="str">
        <f t="shared" ca="1" si="1"/>
        <v/>
      </c>
      <c r="D75" s="129" t="str">
        <f>IF(B75="","",IF($I$5="SEMUA",SUMIF('Neraca Lajur'!B:B,B75,'Neraca Lajur'!L:L)+SUMIF('Neraca Lajur'!B:B,B75,'Neraca Lajur'!M:M),SUMIF('Neraca Lajur'!B:B,B75,'Neraca Lajur'!R:R)+SUMIF('Neraca Lajur'!B:B,B75,'Neraca Lajur'!S:S)))</f>
        <v/>
      </c>
      <c r="E75" s="129"/>
      <c r="F75" s="107"/>
      <c r="G75" s="211"/>
      <c r="H75" s="78"/>
      <c r="I75" s="78"/>
      <c r="J75" s="78"/>
    </row>
    <row r="76" spans="1:10" ht="18.75" customHeight="1" x14ac:dyDescent="0.35">
      <c r="A76" s="78"/>
      <c r="B76" s="58"/>
      <c r="C76" s="129" t="str">
        <f t="shared" ca="1" si="1"/>
        <v/>
      </c>
      <c r="D76" s="129" t="str">
        <f>IF(B76="","",IF($I$5="SEMUA",SUMIF('Neraca Lajur'!B:B,B76,'Neraca Lajur'!L:L)+SUMIF('Neraca Lajur'!B:B,B76,'Neraca Lajur'!M:M),SUMIF('Neraca Lajur'!B:B,B76,'Neraca Lajur'!R:R)+SUMIF('Neraca Lajur'!B:B,B76,'Neraca Lajur'!S:S)))</f>
        <v/>
      </c>
      <c r="E76" s="129"/>
      <c r="F76" s="107"/>
      <c r="G76" s="211"/>
      <c r="H76" s="78"/>
      <c r="I76" s="78"/>
      <c r="J76" s="78"/>
    </row>
    <row r="77" spans="1:10" ht="18.75" customHeight="1" x14ac:dyDescent="0.35">
      <c r="A77" s="78"/>
      <c r="B77" s="58"/>
      <c r="C77" s="129" t="str">
        <f t="shared" ca="1" si="1"/>
        <v/>
      </c>
      <c r="D77" s="129" t="str">
        <f>IF(B77="","",IF($I$5="SEMUA",SUMIF('Neraca Lajur'!B:B,B77,'Neraca Lajur'!L:L)+SUMIF('Neraca Lajur'!B:B,B77,'Neraca Lajur'!M:M),SUMIF('Neraca Lajur'!B:B,B77,'Neraca Lajur'!R:R)+SUMIF('Neraca Lajur'!B:B,B77,'Neraca Lajur'!S:S)))</f>
        <v/>
      </c>
      <c r="E77" s="129"/>
      <c r="F77" s="107"/>
      <c r="G77" s="211"/>
      <c r="H77" s="78"/>
      <c r="I77" s="78"/>
      <c r="J77" s="78"/>
    </row>
    <row r="78" spans="1:10" ht="18.75" customHeight="1" x14ac:dyDescent="0.35">
      <c r="A78" s="78"/>
      <c r="B78" s="58"/>
      <c r="C78" s="129" t="str">
        <f t="shared" ca="1" si="1"/>
        <v/>
      </c>
      <c r="D78" s="129" t="str">
        <f>IF(B78="","",IF($I$5="SEMUA",SUMIF('Neraca Lajur'!B:B,B78,'Neraca Lajur'!L:L)+SUMIF('Neraca Lajur'!B:B,B78,'Neraca Lajur'!M:M),SUMIF('Neraca Lajur'!B:B,B78,'Neraca Lajur'!R:R)+SUMIF('Neraca Lajur'!B:B,B78,'Neraca Lajur'!S:S)))</f>
        <v/>
      </c>
      <c r="E78" s="129"/>
      <c r="F78" s="107"/>
      <c r="G78" s="211"/>
      <c r="H78" s="78"/>
      <c r="I78" s="78"/>
      <c r="J78" s="78"/>
    </row>
    <row r="79" spans="1:10" ht="18.75" customHeight="1" x14ac:dyDescent="0.35">
      <c r="A79" s="78"/>
      <c r="B79" s="58"/>
      <c r="C79" s="129" t="str">
        <f t="shared" ca="1" si="1"/>
        <v/>
      </c>
      <c r="D79" s="129" t="str">
        <f>IF(B79="","",IF($I$5="SEMUA",SUMIF('Neraca Lajur'!B:B,B79,'Neraca Lajur'!L:L)+SUMIF('Neraca Lajur'!B:B,B79,'Neraca Lajur'!M:M),SUMIF('Neraca Lajur'!B:B,B79,'Neraca Lajur'!R:R)+SUMIF('Neraca Lajur'!B:B,B79,'Neraca Lajur'!S:S)))</f>
        <v/>
      </c>
      <c r="E79" s="129"/>
      <c r="F79" s="107"/>
      <c r="G79" s="211"/>
      <c r="H79" s="78"/>
      <c r="I79" s="78"/>
      <c r="J79" s="78"/>
    </row>
    <row r="80" spans="1:10" ht="18.75" customHeight="1" x14ac:dyDescent="0.35">
      <c r="A80" s="78"/>
      <c r="B80" s="58"/>
      <c r="C80" s="129" t="str">
        <f t="shared" ca="1" si="1"/>
        <v/>
      </c>
      <c r="D80" s="129" t="str">
        <f>IF(B80="","",IF($I$5="SEMUA",SUMIF('Neraca Lajur'!B:B,B80,'Neraca Lajur'!L:L)+SUMIF('Neraca Lajur'!B:B,B80,'Neraca Lajur'!M:M),SUMIF('Neraca Lajur'!B:B,B80,'Neraca Lajur'!R:R)+SUMIF('Neraca Lajur'!B:B,B80,'Neraca Lajur'!S:S)))</f>
        <v/>
      </c>
      <c r="E80" s="129"/>
      <c r="F80" s="107"/>
      <c r="G80" s="211"/>
      <c r="H80" s="78"/>
      <c r="I80" s="78"/>
      <c r="J80" s="78"/>
    </row>
    <row r="81" spans="1:10" ht="18.75" customHeight="1" x14ac:dyDescent="0.35">
      <c r="A81" s="78"/>
      <c r="B81" s="58"/>
      <c r="C81" s="129" t="str">
        <f t="shared" ref="C81:C96" ca="1" si="2">IF(TODAY()&gt;EXP,"0",IF(B81="","",VLOOKUP(B81,DA,2,FALSE)))</f>
        <v/>
      </c>
      <c r="D81" s="129" t="str">
        <f>IF(B81="","",IF($I$5="SEMUA",SUMIF('Neraca Lajur'!B:B,B81,'Neraca Lajur'!L:L)+SUMIF('Neraca Lajur'!B:B,B81,'Neraca Lajur'!M:M),SUMIF('Neraca Lajur'!B:B,B81,'Neraca Lajur'!R:R)+SUMIF('Neraca Lajur'!B:B,B81,'Neraca Lajur'!S:S)))</f>
        <v/>
      </c>
      <c r="E81" s="129"/>
      <c r="F81" s="107"/>
      <c r="G81" s="211"/>
      <c r="H81" s="78"/>
      <c r="I81" s="78"/>
      <c r="J81" s="78"/>
    </row>
    <row r="82" spans="1:10" ht="18.75" customHeight="1" x14ac:dyDescent="0.35">
      <c r="A82" s="78"/>
      <c r="B82" s="58"/>
      <c r="C82" s="129" t="str">
        <f t="shared" ca="1" si="2"/>
        <v/>
      </c>
      <c r="D82" s="129" t="str">
        <f>IF(B82="","",IF($I$5="SEMUA",SUMIF('Neraca Lajur'!B:B,B82,'Neraca Lajur'!L:L)+SUMIF('Neraca Lajur'!B:B,B82,'Neraca Lajur'!M:M),SUMIF('Neraca Lajur'!B:B,B82,'Neraca Lajur'!R:R)+SUMIF('Neraca Lajur'!B:B,B82,'Neraca Lajur'!S:S)))</f>
        <v/>
      </c>
      <c r="E82" s="129"/>
      <c r="F82" s="107"/>
      <c r="G82" s="211"/>
      <c r="H82" s="78"/>
      <c r="I82" s="78"/>
      <c r="J82" s="78"/>
    </row>
    <row r="83" spans="1:10" ht="18.75" customHeight="1" x14ac:dyDescent="0.35">
      <c r="A83" s="78"/>
      <c r="B83" s="58"/>
      <c r="C83" s="129" t="str">
        <f t="shared" ca="1" si="2"/>
        <v/>
      </c>
      <c r="D83" s="129" t="str">
        <f>IF(B83="","",IF($I$5="SEMUA",SUMIF('Neraca Lajur'!B:B,B83,'Neraca Lajur'!L:L)+SUMIF('Neraca Lajur'!B:B,B83,'Neraca Lajur'!M:M),SUMIF('Neraca Lajur'!B:B,B83,'Neraca Lajur'!R:R)+SUMIF('Neraca Lajur'!B:B,B83,'Neraca Lajur'!S:S)))</f>
        <v/>
      </c>
      <c r="E83" s="129"/>
      <c r="F83" s="107"/>
      <c r="G83" s="211"/>
      <c r="H83" s="78"/>
      <c r="I83" s="78"/>
      <c r="J83" s="78"/>
    </row>
    <row r="84" spans="1:10" ht="18.75" customHeight="1" x14ac:dyDescent="0.35">
      <c r="A84" s="78"/>
      <c r="B84" s="58"/>
      <c r="C84" s="129" t="str">
        <f t="shared" ca="1" si="2"/>
        <v/>
      </c>
      <c r="D84" s="129" t="str">
        <f>IF(B84="","",IF($I$5="SEMUA",SUMIF('Neraca Lajur'!B:B,B84,'Neraca Lajur'!L:L)+SUMIF('Neraca Lajur'!B:B,B84,'Neraca Lajur'!M:M),SUMIF('Neraca Lajur'!B:B,B84,'Neraca Lajur'!R:R)+SUMIF('Neraca Lajur'!B:B,B84,'Neraca Lajur'!S:S)))</f>
        <v/>
      </c>
      <c r="E84" s="129"/>
      <c r="F84" s="107"/>
      <c r="G84" s="211"/>
      <c r="H84" s="78"/>
      <c r="I84" s="78"/>
      <c r="J84" s="78"/>
    </row>
    <row r="85" spans="1:10" ht="18.75" customHeight="1" x14ac:dyDescent="0.35">
      <c r="A85" s="78"/>
      <c r="B85" s="58"/>
      <c r="C85" s="129" t="str">
        <f t="shared" ca="1" si="2"/>
        <v/>
      </c>
      <c r="D85" s="129" t="str">
        <f>IF(B85="","",IF($I$5="SEMUA",SUMIF('Neraca Lajur'!B:B,B85,'Neraca Lajur'!L:L)+SUMIF('Neraca Lajur'!B:B,B85,'Neraca Lajur'!M:M),SUMIF('Neraca Lajur'!B:B,B85,'Neraca Lajur'!R:R)+SUMIF('Neraca Lajur'!B:B,B85,'Neraca Lajur'!S:S)))</f>
        <v/>
      </c>
      <c r="E85" s="129"/>
      <c r="F85" s="107"/>
      <c r="G85" s="211"/>
      <c r="H85" s="78"/>
      <c r="I85" s="78"/>
      <c r="J85" s="78"/>
    </row>
    <row r="86" spans="1:10" ht="18.75" customHeight="1" x14ac:dyDescent="0.35">
      <c r="A86" s="78"/>
      <c r="B86" s="58"/>
      <c r="C86" s="129" t="str">
        <f t="shared" ca="1" si="2"/>
        <v/>
      </c>
      <c r="D86" s="129" t="str">
        <f>IF(B86="","",IF($I$5="SEMUA",SUMIF('Neraca Lajur'!B:B,B86,'Neraca Lajur'!L:L)+SUMIF('Neraca Lajur'!B:B,B86,'Neraca Lajur'!M:M),SUMIF('Neraca Lajur'!B:B,B86,'Neraca Lajur'!R:R)+SUMIF('Neraca Lajur'!B:B,B86,'Neraca Lajur'!S:S)))</f>
        <v/>
      </c>
      <c r="E86" s="129"/>
      <c r="F86" s="107"/>
      <c r="G86" s="211"/>
      <c r="H86" s="78"/>
      <c r="I86" s="78"/>
      <c r="J86" s="78"/>
    </row>
    <row r="87" spans="1:10" ht="18.75" customHeight="1" x14ac:dyDescent="0.35">
      <c r="A87" s="78"/>
      <c r="B87" s="58"/>
      <c r="C87" s="129" t="str">
        <f t="shared" ca="1" si="2"/>
        <v/>
      </c>
      <c r="D87" s="129" t="str">
        <f>IF(B87="","",IF($I$5="SEMUA",SUMIF('Neraca Lajur'!B:B,B87,'Neraca Lajur'!L:L)+SUMIF('Neraca Lajur'!B:B,B87,'Neraca Lajur'!M:M),SUMIF('Neraca Lajur'!B:B,B87,'Neraca Lajur'!R:R)+SUMIF('Neraca Lajur'!B:B,B87,'Neraca Lajur'!S:S)))</f>
        <v/>
      </c>
      <c r="E87" s="129"/>
      <c r="F87" s="107"/>
      <c r="G87" s="211"/>
      <c r="H87" s="78"/>
      <c r="I87" s="78"/>
      <c r="J87" s="78"/>
    </row>
    <row r="88" spans="1:10" ht="18.75" customHeight="1" x14ac:dyDescent="0.35">
      <c r="A88" s="78"/>
      <c r="B88" s="58"/>
      <c r="C88" s="129" t="str">
        <f t="shared" ca="1" si="2"/>
        <v/>
      </c>
      <c r="D88" s="129" t="str">
        <f>IF(B88="","",IF($I$5="SEMUA",SUMIF('Neraca Lajur'!B:B,B88,'Neraca Lajur'!L:L)+SUMIF('Neraca Lajur'!B:B,B88,'Neraca Lajur'!M:M),SUMIF('Neraca Lajur'!B:B,B88,'Neraca Lajur'!R:R)+SUMIF('Neraca Lajur'!B:B,B88,'Neraca Lajur'!S:S)))</f>
        <v/>
      </c>
      <c r="E88" s="129"/>
      <c r="F88" s="107"/>
      <c r="G88" s="211"/>
      <c r="H88" s="78"/>
      <c r="I88" s="78"/>
      <c r="J88" s="78"/>
    </row>
    <row r="89" spans="1:10" ht="18.75" customHeight="1" x14ac:dyDescent="0.35">
      <c r="A89" s="78"/>
      <c r="B89" s="58"/>
      <c r="C89" s="129" t="str">
        <f t="shared" ca="1" si="2"/>
        <v/>
      </c>
      <c r="D89" s="129" t="str">
        <f>IF(B89="","",IF($I$5="SEMUA",SUMIF('Neraca Lajur'!B:B,B89,'Neraca Lajur'!L:L)+SUMIF('Neraca Lajur'!B:B,B89,'Neraca Lajur'!M:M),SUMIF('Neraca Lajur'!B:B,B89,'Neraca Lajur'!R:R)+SUMIF('Neraca Lajur'!B:B,B89,'Neraca Lajur'!S:S)))</f>
        <v/>
      </c>
      <c r="E89" s="129"/>
      <c r="F89" s="107"/>
      <c r="G89" s="211"/>
      <c r="H89" s="78"/>
      <c r="I89" s="78"/>
      <c r="J89" s="78"/>
    </row>
    <row r="90" spans="1:10" ht="18.75" customHeight="1" x14ac:dyDescent="0.35">
      <c r="A90" s="78"/>
      <c r="B90" s="58"/>
      <c r="C90" s="129" t="str">
        <f t="shared" ca="1" si="2"/>
        <v/>
      </c>
      <c r="D90" s="129" t="str">
        <f>IF(B90="","",IF($I$5="SEMUA",SUMIF('Neraca Lajur'!B:B,B90,'Neraca Lajur'!L:L)+SUMIF('Neraca Lajur'!B:B,B90,'Neraca Lajur'!M:M),SUMIF('Neraca Lajur'!B:B,B90,'Neraca Lajur'!R:R)+SUMIF('Neraca Lajur'!B:B,B90,'Neraca Lajur'!S:S)))</f>
        <v/>
      </c>
      <c r="E90" s="129"/>
      <c r="F90" s="107"/>
      <c r="G90" s="211"/>
      <c r="H90" s="78"/>
      <c r="I90" s="78"/>
      <c r="J90" s="78"/>
    </row>
    <row r="91" spans="1:10" ht="18.75" customHeight="1" x14ac:dyDescent="0.35">
      <c r="A91" s="78"/>
      <c r="B91" s="58"/>
      <c r="C91" s="129" t="str">
        <f t="shared" ca="1" si="2"/>
        <v/>
      </c>
      <c r="D91" s="129" t="str">
        <f>IF(B91="","",IF($I$5="SEMUA",SUMIF('Neraca Lajur'!B:B,B91,'Neraca Lajur'!L:L)+SUMIF('Neraca Lajur'!B:B,B91,'Neraca Lajur'!M:M),SUMIF('Neraca Lajur'!B:B,B91,'Neraca Lajur'!R:R)+SUMIF('Neraca Lajur'!B:B,B91,'Neraca Lajur'!S:S)))</f>
        <v/>
      </c>
      <c r="E91" s="129"/>
      <c r="F91" s="107"/>
      <c r="G91" s="211"/>
      <c r="H91" s="78"/>
      <c r="I91" s="78"/>
      <c r="J91" s="78"/>
    </row>
    <row r="92" spans="1:10" ht="18.75" customHeight="1" x14ac:dyDescent="0.35">
      <c r="A92" s="78"/>
      <c r="B92" s="58"/>
      <c r="C92" s="129" t="str">
        <f t="shared" ca="1" si="2"/>
        <v/>
      </c>
      <c r="D92" s="129" t="str">
        <f>IF(B92="","",IF($I$5="SEMUA",SUMIF('Neraca Lajur'!B:B,B92,'Neraca Lajur'!L:L)+SUMIF('Neraca Lajur'!B:B,B92,'Neraca Lajur'!M:M),SUMIF('Neraca Lajur'!B:B,B92,'Neraca Lajur'!R:R)+SUMIF('Neraca Lajur'!B:B,B92,'Neraca Lajur'!S:S)))</f>
        <v/>
      </c>
      <c r="E92" s="129"/>
      <c r="F92" s="107"/>
      <c r="G92" s="211"/>
      <c r="H92" s="78"/>
      <c r="I92" s="78"/>
      <c r="J92" s="78"/>
    </row>
    <row r="93" spans="1:10" ht="18.75" customHeight="1" x14ac:dyDescent="0.35">
      <c r="A93" s="78"/>
      <c r="B93" s="58"/>
      <c r="C93" s="129" t="str">
        <f t="shared" ca="1" si="2"/>
        <v/>
      </c>
      <c r="D93" s="129" t="str">
        <f>IF(B93="","",IF($I$5="SEMUA",SUMIF('Neraca Lajur'!B:B,B93,'Neraca Lajur'!L:L)+SUMIF('Neraca Lajur'!B:B,B93,'Neraca Lajur'!M:M),SUMIF('Neraca Lajur'!B:B,B93,'Neraca Lajur'!R:R)+SUMIF('Neraca Lajur'!B:B,B93,'Neraca Lajur'!S:S)))</f>
        <v/>
      </c>
      <c r="E93" s="129"/>
      <c r="F93" s="107"/>
      <c r="G93" s="211"/>
      <c r="H93" s="78"/>
      <c r="I93" s="78"/>
      <c r="J93" s="78"/>
    </row>
    <row r="94" spans="1:10" ht="18.75" customHeight="1" x14ac:dyDescent="0.35">
      <c r="A94" s="78"/>
      <c r="B94" s="58"/>
      <c r="C94" s="129" t="str">
        <f t="shared" ca="1" si="2"/>
        <v/>
      </c>
      <c r="D94" s="129" t="str">
        <f>IF(B94="","",IF($I$5="SEMUA",SUMIF('Neraca Lajur'!B:B,B94,'Neraca Lajur'!L:L)+SUMIF('Neraca Lajur'!B:B,B94,'Neraca Lajur'!M:M),SUMIF('Neraca Lajur'!B:B,B94,'Neraca Lajur'!R:R)+SUMIF('Neraca Lajur'!B:B,B94,'Neraca Lajur'!S:S)))</f>
        <v/>
      </c>
      <c r="E94" s="129"/>
      <c r="F94" s="107"/>
      <c r="G94" s="211"/>
      <c r="H94" s="78"/>
      <c r="I94" s="78"/>
      <c r="J94" s="78"/>
    </row>
    <row r="95" spans="1:10" ht="18.75" customHeight="1" x14ac:dyDescent="0.35">
      <c r="A95" s="78"/>
      <c r="B95" s="58"/>
      <c r="C95" s="129" t="str">
        <f t="shared" ca="1" si="2"/>
        <v/>
      </c>
      <c r="D95" s="129" t="str">
        <f>IF(B95="","",IF($I$5="SEMUA",SUMIF('Neraca Lajur'!B:B,B95,'Neraca Lajur'!L:L)+SUMIF('Neraca Lajur'!B:B,B95,'Neraca Lajur'!M:M),SUMIF('Neraca Lajur'!B:B,B95,'Neraca Lajur'!R:R)+SUMIF('Neraca Lajur'!B:B,B95,'Neraca Lajur'!S:S)))</f>
        <v/>
      </c>
      <c r="E95" s="129"/>
      <c r="F95" s="107"/>
      <c r="G95" s="211"/>
      <c r="H95" s="78"/>
      <c r="I95" s="78"/>
      <c r="J95" s="78"/>
    </row>
    <row r="96" spans="1:10" ht="18.75" customHeight="1" x14ac:dyDescent="0.35">
      <c r="A96" s="78"/>
      <c r="B96" s="58"/>
      <c r="C96" s="129" t="str">
        <f t="shared" ca="1" si="2"/>
        <v/>
      </c>
      <c r="D96" s="129" t="str">
        <f>IF(B96="","",IF($I$5="SEMUA",SUMIF('Neraca Lajur'!B:B,B96,'Neraca Lajur'!L:L)+SUMIF('Neraca Lajur'!B:B,B96,'Neraca Lajur'!M:M),SUMIF('Neraca Lajur'!B:B,B96,'Neraca Lajur'!R:R)+SUMIF('Neraca Lajur'!B:B,B96,'Neraca Lajur'!S:S)))</f>
        <v/>
      </c>
      <c r="E96" s="129"/>
      <c r="F96" s="107"/>
      <c r="G96" s="211"/>
      <c r="H96" s="78"/>
      <c r="I96" s="78"/>
      <c r="J96" s="78"/>
    </row>
    <row r="97" spans="1:10" ht="26.25" customHeight="1" x14ac:dyDescent="0.35">
      <c r="A97" s="78"/>
      <c r="B97" s="268" t="s">
        <v>59</v>
      </c>
      <c r="C97" s="280"/>
      <c r="D97" s="220"/>
      <c r="E97" s="201"/>
      <c r="F97" s="217">
        <f ca="1">SUM(D17:D96)</f>
        <v>180078452.38095239</v>
      </c>
      <c r="G97" s="215">
        <f t="shared" ref="G97:G98" ca="1" si="3">IF($F$11=0,"",F97/$F$11)</f>
        <v>0.24140966381719897</v>
      </c>
      <c r="H97" s="78"/>
      <c r="I97" s="78"/>
      <c r="J97" s="78"/>
    </row>
    <row r="98" spans="1:10" ht="26.25" customHeight="1" x14ac:dyDescent="0.35">
      <c r="A98" s="78"/>
      <c r="B98" s="230" t="str">
        <f>IF(COUNT(B99:B114)=0,"","LABA OPERASIONAL")</f>
        <v>LABA OPERASIONAL</v>
      </c>
      <c r="C98" s="221"/>
      <c r="D98" s="213"/>
      <c r="E98" s="201"/>
      <c r="F98" s="188">
        <f ca="1">F16-F97</f>
        <v>105162047.61904761</v>
      </c>
      <c r="G98" s="215">
        <f t="shared" ca="1" si="3"/>
        <v>0.14097819159583055</v>
      </c>
      <c r="H98" s="78"/>
      <c r="I98" s="78"/>
      <c r="J98" s="78"/>
    </row>
    <row r="99" spans="1:10" ht="18.75" customHeight="1" x14ac:dyDescent="0.35">
      <c r="A99" s="78"/>
      <c r="B99" s="58"/>
      <c r="C99" s="129" t="str">
        <f t="shared" ref="C99:C105" ca="1" si="4">IF(TODAY()&gt;EXP,"0",IF(B99="","",VLOOKUP(B99,DA,2,FALSE)))</f>
        <v/>
      </c>
      <c r="D99" s="129" t="str">
        <f>IF(B99="","",IF($I$5="SEMUA",SUMIF('Neraca Lajur'!B:B,B99,'Neraca Lajur'!L:L)+SUMIF('Neraca Lajur'!B:B,B99,'Neraca Lajur'!M:M),SUMIF('Neraca Lajur'!B:B,B99,'Neraca Lajur'!R:R)+SUMIF('Neraca Lajur'!B:B,B99,'Neraca Lajur'!S:S)))</f>
        <v/>
      </c>
      <c r="E99" s="129"/>
      <c r="F99" s="107"/>
      <c r="G99" s="212"/>
      <c r="H99" s="78"/>
      <c r="I99" s="78"/>
      <c r="J99" s="78"/>
    </row>
    <row r="100" spans="1:10" ht="18.75" customHeight="1" x14ac:dyDescent="0.35">
      <c r="A100" s="78"/>
      <c r="B100" s="58">
        <v>700</v>
      </c>
      <c r="C100" s="129" t="str">
        <f t="shared" ca="1" si="4"/>
        <v>PENDAPATAN LAIN-LAIN</v>
      </c>
      <c r="D100" s="129">
        <f ca="1">IF(B100="","",IF($I$5="SEMUA",SUMIF('Neraca Lajur'!B:B,B100,'Neraca Lajur'!L:L)+SUMIF('Neraca Lajur'!B:B,B100,'Neraca Lajur'!M:M),SUMIF('Neraca Lajur'!B:B,B100,'Neraca Lajur'!R:R)+SUMIF('Neraca Lajur'!B:B,B100,'Neraca Lajur'!S:S)))</f>
        <v>0</v>
      </c>
      <c r="E100" s="129"/>
      <c r="F100" s="107"/>
      <c r="G100" s="211"/>
      <c r="H100" s="78"/>
      <c r="I100" s="78"/>
      <c r="J100" s="78"/>
    </row>
    <row r="101" spans="1:10" ht="18.75" customHeight="1" x14ac:dyDescent="0.35">
      <c r="A101" s="78"/>
      <c r="B101" s="58">
        <v>701</v>
      </c>
      <c r="C101" s="129" t="str">
        <f t="shared" ca="1" si="4"/>
        <v>Pendapatan Lain-lain Diluar Usaha</v>
      </c>
      <c r="D101" s="129">
        <f ca="1">IF(B101="","",IF($I$5="SEMUA",SUMIF('Neraca Lajur'!B:B,B101,'Neraca Lajur'!L:L)+SUMIF('Neraca Lajur'!B:B,B101,'Neraca Lajur'!M:M),SUMIF('Neraca Lajur'!B:B,B101,'Neraca Lajur'!R:R)+SUMIF('Neraca Lajur'!B:B,B101,'Neraca Lajur'!S:S)))</f>
        <v>0</v>
      </c>
      <c r="E101" s="129"/>
      <c r="F101" s="107"/>
      <c r="G101" s="211"/>
      <c r="H101" s="78"/>
      <c r="I101" s="78"/>
      <c r="J101" s="78"/>
    </row>
    <row r="102" spans="1:10" ht="18.75" customHeight="1" x14ac:dyDescent="0.35">
      <c r="A102" s="78"/>
      <c r="B102" s="58"/>
      <c r="C102" s="129" t="str">
        <f t="shared" ca="1" si="4"/>
        <v/>
      </c>
      <c r="D102" s="129" t="str">
        <f>IF(B102="","",IF($I$5="SEMUA",SUMIF('Neraca Lajur'!B:B,B102,'Neraca Lajur'!L:L)+SUMIF('Neraca Lajur'!B:B,B102,'Neraca Lajur'!M:M),SUMIF('Neraca Lajur'!B:B,B102,'Neraca Lajur'!R:R)+SUMIF('Neraca Lajur'!B:B,B102,'Neraca Lajur'!S:S)))</f>
        <v/>
      </c>
      <c r="E102" s="129"/>
      <c r="F102" s="107"/>
      <c r="G102" s="211"/>
      <c r="H102" s="78"/>
      <c r="I102" s="78"/>
      <c r="J102" s="78"/>
    </row>
    <row r="103" spans="1:10" ht="18.75" customHeight="1" x14ac:dyDescent="0.35">
      <c r="A103" s="78"/>
      <c r="B103" s="58"/>
      <c r="C103" s="129" t="str">
        <f t="shared" ca="1" si="4"/>
        <v/>
      </c>
      <c r="D103" s="129" t="str">
        <f>IF(B103="","",IF($I$5="SEMUA",SUMIF('Neraca Lajur'!B:B,B103,'Neraca Lajur'!L:L)+SUMIF('Neraca Lajur'!B:B,B103,'Neraca Lajur'!M:M),SUMIF('Neraca Lajur'!B:B,B103,'Neraca Lajur'!R:R)+SUMIF('Neraca Lajur'!B:B,B103,'Neraca Lajur'!S:S)))</f>
        <v/>
      </c>
      <c r="E103" s="129"/>
      <c r="F103" s="107"/>
      <c r="G103" s="211"/>
      <c r="H103" s="78"/>
      <c r="I103" s="78"/>
      <c r="J103" s="78"/>
    </row>
    <row r="104" spans="1:10" ht="18.75" customHeight="1" x14ac:dyDescent="0.35">
      <c r="A104" s="78"/>
      <c r="B104" s="58"/>
      <c r="C104" s="129" t="str">
        <f t="shared" ca="1" si="4"/>
        <v/>
      </c>
      <c r="D104" s="129" t="str">
        <f>IF(B104="","",IF($I$5="SEMUA",SUMIF('Neraca Lajur'!B:B,B104,'Neraca Lajur'!L:L)+SUMIF('Neraca Lajur'!B:B,B104,'Neraca Lajur'!M:M),SUMIF('Neraca Lajur'!B:B,B104,'Neraca Lajur'!R:R)+SUMIF('Neraca Lajur'!B:B,B104,'Neraca Lajur'!S:S)))</f>
        <v/>
      </c>
      <c r="E104" s="129"/>
      <c r="F104" s="107"/>
      <c r="G104" s="211"/>
      <c r="H104" s="78"/>
      <c r="I104" s="78"/>
      <c r="J104" s="78"/>
    </row>
    <row r="105" spans="1:10" ht="18.75" customHeight="1" x14ac:dyDescent="0.35">
      <c r="A105" s="78"/>
      <c r="B105" s="58"/>
      <c r="C105" s="129" t="str">
        <f t="shared" ca="1" si="4"/>
        <v/>
      </c>
      <c r="D105" s="129" t="str">
        <f>IF(B105="","",IF($I$5="SEMUA",SUMIF('Neraca Lajur'!B:B,B105,'Neraca Lajur'!L:L)+SUMIF('Neraca Lajur'!B:B,B105,'Neraca Lajur'!M:M),SUMIF('Neraca Lajur'!B:B,B105,'Neraca Lajur'!R:R)+SUMIF('Neraca Lajur'!B:B,B105,'Neraca Lajur'!S:S)))</f>
        <v/>
      </c>
      <c r="E105" s="129"/>
      <c r="F105" s="107"/>
      <c r="G105" s="211"/>
      <c r="H105" s="78"/>
      <c r="I105" s="78"/>
      <c r="J105" s="78"/>
    </row>
    <row r="106" spans="1:10" ht="26.25" customHeight="1" x14ac:dyDescent="0.35">
      <c r="A106" s="78"/>
      <c r="B106" s="230" t="str">
        <f>IF(COUNT(B99:B105)=0,"","JUMLAH PENDAPATAN LAIN-LAIN")</f>
        <v>JUMLAH PENDAPATAN LAIN-LAIN</v>
      </c>
      <c r="C106" s="221"/>
      <c r="D106" s="220"/>
      <c r="E106" s="201"/>
      <c r="F106" s="188">
        <f ca="1">SUM(D99:D105)</f>
        <v>0</v>
      </c>
      <c r="G106" s="215">
        <f ca="1">IF($F$11=0,"",F106/$F$11)</f>
        <v>0</v>
      </c>
      <c r="H106" s="78"/>
      <c r="I106" s="78"/>
      <c r="J106" s="78"/>
    </row>
    <row r="107" spans="1:10" ht="18.75" customHeight="1" x14ac:dyDescent="0.35">
      <c r="A107" s="78"/>
      <c r="B107" s="58"/>
      <c r="C107" s="129" t="str">
        <f t="shared" ref="C107:C113" ca="1" si="5">IF(TODAY()&gt;EXP,"0",IF(B107="","",VLOOKUP(B107,DA,2,FALSE)))</f>
        <v/>
      </c>
      <c r="D107" s="129" t="str">
        <f>IF(B107="","",IF($I$5="SEMUA",SUMIF('Neraca Lajur'!B:B,B107,'Neraca Lajur'!L:L)+SUMIF('Neraca Lajur'!B:B,B107,'Neraca Lajur'!M:M),SUMIF('Neraca Lajur'!B:B,B107,'Neraca Lajur'!R:R)+SUMIF('Neraca Lajur'!B:B,B107,'Neraca Lajur'!S:S)))</f>
        <v/>
      </c>
      <c r="E107" s="129"/>
      <c r="F107" s="107"/>
      <c r="G107" s="211"/>
      <c r="H107" s="78"/>
      <c r="I107" s="78"/>
      <c r="J107" s="78"/>
    </row>
    <row r="108" spans="1:10" ht="18.75" customHeight="1" x14ac:dyDescent="0.35">
      <c r="A108" s="78"/>
      <c r="B108" s="58">
        <v>800</v>
      </c>
      <c r="C108" s="129" t="str">
        <f t="shared" ca="1" si="5"/>
        <v>BIAYA LAIN-LAIN</v>
      </c>
      <c r="D108" s="129">
        <f ca="1">IF(B108="","",IF($I$5="SEMUA",SUMIF('Neraca Lajur'!B:B,B108,'Neraca Lajur'!L:L)+SUMIF('Neraca Lajur'!B:B,B108,'Neraca Lajur'!M:M),SUMIF('Neraca Lajur'!B:B,B108,'Neraca Lajur'!R:R)+SUMIF('Neraca Lajur'!B:B,B108,'Neraca Lajur'!S:S)))</f>
        <v>0</v>
      </c>
      <c r="E108" s="129"/>
      <c r="F108" s="107"/>
      <c r="G108" s="211"/>
      <c r="H108" s="78"/>
      <c r="I108" s="78"/>
      <c r="J108" s="78"/>
    </row>
    <row r="109" spans="1:10" ht="18.75" customHeight="1" x14ac:dyDescent="0.35">
      <c r="A109" s="78"/>
      <c r="B109" s="58">
        <v>801</v>
      </c>
      <c r="C109" s="129" t="str">
        <f t="shared" ca="1" si="5"/>
        <v>Biaya Lain-lain Diluar Usaha</v>
      </c>
      <c r="D109" s="129">
        <f ca="1">IF(B109="","",IF($I$5="SEMUA",SUMIF('Neraca Lajur'!B:B,B109,'Neraca Lajur'!L:L)+SUMIF('Neraca Lajur'!B:B,B109,'Neraca Lajur'!M:M),SUMIF('Neraca Lajur'!B:B,B109,'Neraca Lajur'!R:R)+SUMIF('Neraca Lajur'!B:B,B109,'Neraca Lajur'!S:S)))</f>
        <v>0</v>
      </c>
      <c r="E109" s="129"/>
      <c r="F109" s="107"/>
      <c r="G109" s="211"/>
      <c r="H109" s="78"/>
      <c r="I109" s="78"/>
      <c r="J109" s="78"/>
    </row>
    <row r="110" spans="1:10" ht="18.75" customHeight="1" x14ac:dyDescent="0.35">
      <c r="A110" s="78"/>
      <c r="B110" s="58"/>
      <c r="C110" s="129" t="str">
        <f t="shared" ca="1" si="5"/>
        <v/>
      </c>
      <c r="D110" s="129" t="str">
        <f>IF(B110="","",IF($I$5="SEMUA",SUMIF('Neraca Lajur'!B:B,B110,'Neraca Lajur'!L:L)+SUMIF('Neraca Lajur'!B:B,B110,'Neraca Lajur'!M:M),SUMIF('Neraca Lajur'!B:B,B110,'Neraca Lajur'!R:R)+SUMIF('Neraca Lajur'!B:B,B110,'Neraca Lajur'!S:S)))</f>
        <v/>
      </c>
      <c r="E110" s="129"/>
      <c r="F110" s="107"/>
      <c r="G110" s="211"/>
      <c r="H110" s="78"/>
      <c r="I110" s="78"/>
      <c r="J110" s="78"/>
    </row>
    <row r="111" spans="1:10" ht="18.75" customHeight="1" x14ac:dyDescent="0.35">
      <c r="A111" s="78"/>
      <c r="B111" s="58"/>
      <c r="C111" s="129" t="str">
        <f t="shared" ca="1" si="5"/>
        <v/>
      </c>
      <c r="D111" s="129" t="str">
        <f>IF(B111="","",IF($I$5="SEMUA",SUMIF('Neraca Lajur'!B:B,B111,'Neraca Lajur'!L:L)+SUMIF('Neraca Lajur'!B:B,B111,'Neraca Lajur'!M:M),SUMIF('Neraca Lajur'!B:B,B111,'Neraca Lajur'!R:R)+SUMIF('Neraca Lajur'!B:B,B111,'Neraca Lajur'!S:S)))</f>
        <v/>
      </c>
      <c r="E111" s="129"/>
      <c r="F111" s="107"/>
      <c r="G111" s="211"/>
      <c r="H111" s="78"/>
      <c r="I111" s="78"/>
      <c r="J111" s="78"/>
    </row>
    <row r="112" spans="1:10" ht="18.75" customHeight="1" x14ac:dyDescent="0.35">
      <c r="A112" s="78"/>
      <c r="B112" s="58"/>
      <c r="C112" s="129" t="str">
        <f t="shared" ca="1" si="5"/>
        <v/>
      </c>
      <c r="D112" s="129" t="str">
        <f>IF(B112="","",IF($I$5="SEMUA",SUMIF('Neraca Lajur'!B:B,B112,'Neraca Lajur'!L:L)+SUMIF('Neraca Lajur'!B:B,B112,'Neraca Lajur'!M:M),SUMIF('Neraca Lajur'!B:B,B112,'Neraca Lajur'!R:R)+SUMIF('Neraca Lajur'!B:B,B112,'Neraca Lajur'!S:S)))</f>
        <v/>
      </c>
      <c r="E112" s="129"/>
      <c r="F112" s="107"/>
      <c r="G112" s="211"/>
      <c r="H112" s="78"/>
      <c r="I112" s="78"/>
      <c r="J112" s="78"/>
    </row>
    <row r="113" spans="1:10" ht="18.75" customHeight="1" x14ac:dyDescent="0.35">
      <c r="A113" s="78"/>
      <c r="B113" s="58"/>
      <c r="C113" s="129" t="str">
        <f t="shared" ca="1" si="5"/>
        <v/>
      </c>
      <c r="D113" s="129" t="str">
        <f>IF(B113="","",IF($I$5="SEMUA",SUMIF('Neraca Lajur'!B:B,B113,'Neraca Lajur'!L:L)+SUMIF('Neraca Lajur'!B:B,B113,'Neraca Lajur'!M:M),SUMIF('Neraca Lajur'!B:B,B113,'Neraca Lajur'!R:R)+SUMIF('Neraca Lajur'!B:B,B113,'Neraca Lajur'!S:S)))</f>
        <v/>
      </c>
      <c r="E113" s="129"/>
      <c r="F113" s="107"/>
      <c r="G113" s="211"/>
      <c r="H113" s="78"/>
      <c r="I113" s="78"/>
      <c r="J113" s="78"/>
    </row>
    <row r="114" spans="1:10" ht="26.25" customHeight="1" x14ac:dyDescent="0.35">
      <c r="A114" s="78"/>
      <c r="B114" s="230" t="str">
        <f>IF(COUNT(B107:B113)=0,"","JUMLAH BIAYA LAIN-LAIN")</f>
        <v>JUMLAH BIAYA LAIN-LAIN</v>
      </c>
      <c r="C114" s="221"/>
      <c r="D114" s="220"/>
      <c r="E114" s="201"/>
      <c r="F114" s="217">
        <f ca="1">SUM(D107:D113)</f>
        <v>0</v>
      </c>
      <c r="G114" s="215">
        <f t="shared" ref="G114:G115" ca="1" si="6">IF($F$11=0,"",F114/$F$11)</f>
        <v>0</v>
      </c>
      <c r="H114" s="78"/>
      <c r="I114" s="78"/>
      <c r="J114" s="78"/>
    </row>
    <row r="115" spans="1:10" ht="26.25" customHeight="1" x14ac:dyDescent="0.35">
      <c r="A115" s="78"/>
      <c r="B115" s="281" t="str">
        <f ca="1">IF(F115&gt;=0,"LABA BERSIH","RUGI BERSIH")</f>
        <v>LABA BERSIH</v>
      </c>
      <c r="C115" s="282"/>
      <c r="D115" s="216"/>
      <c r="E115" s="205"/>
      <c r="F115" s="217">
        <f ca="1">F98+F106-F114</f>
        <v>105162047.61904761</v>
      </c>
      <c r="G115" s="218">
        <f t="shared" ca="1" si="6"/>
        <v>0.14097819159583055</v>
      </c>
      <c r="H115" s="78"/>
      <c r="I115" s="78"/>
      <c r="J115" s="78"/>
    </row>
    <row r="116" spans="1:10" x14ac:dyDescent="0.35">
      <c r="A116" s="78"/>
      <c r="B116" s="78"/>
      <c r="C116" s="78"/>
      <c r="D116" s="78"/>
      <c r="E116" s="78"/>
      <c r="F116" s="78"/>
      <c r="G116" s="78"/>
      <c r="H116" s="78"/>
      <c r="I116" s="78"/>
      <c r="J116" s="78"/>
    </row>
    <row r="117" spans="1:10" x14ac:dyDescent="0.35">
      <c r="A117" s="78"/>
      <c r="B117" s="78"/>
      <c r="C117" s="78"/>
      <c r="D117" s="78"/>
      <c r="E117" s="78"/>
      <c r="F117" s="78"/>
      <c r="G117" s="78"/>
      <c r="H117" s="78"/>
      <c r="I117" s="78"/>
      <c r="J117" s="78"/>
    </row>
    <row r="118" spans="1:10" x14ac:dyDescent="0.35">
      <c r="A118" s="78"/>
      <c r="B118" s="78"/>
      <c r="C118" s="78"/>
      <c r="D118" s="78"/>
      <c r="E118" s="78"/>
      <c r="F118" s="78"/>
      <c r="G118" s="78"/>
      <c r="H118" s="78"/>
      <c r="I118" s="78"/>
      <c r="J118" s="78"/>
    </row>
    <row r="119" spans="1:10" x14ac:dyDescent="0.35">
      <c r="A119" s="78"/>
      <c r="B119" s="78"/>
      <c r="C119" s="78"/>
      <c r="D119" s="78"/>
      <c r="E119" s="78"/>
      <c r="F119" s="78"/>
      <c r="G119" s="78"/>
      <c r="H119" s="78"/>
      <c r="I119" s="78"/>
      <c r="J119" s="78"/>
    </row>
    <row r="120" spans="1:10" x14ac:dyDescent="0.35">
      <c r="A120" s="78"/>
      <c r="B120" s="78"/>
      <c r="C120" s="78"/>
      <c r="D120" s="78"/>
      <c r="E120" s="78"/>
      <c r="F120" s="78"/>
      <c r="G120" s="78"/>
      <c r="H120" s="78"/>
      <c r="I120" s="78"/>
      <c r="J120" s="78"/>
    </row>
  </sheetData>
  <sheetProtection algorithmName="SHA-512" hashValue="UXBtTWEwKxvms5xjlXOi0yfirTWMeJiuqz2G3jF8UKw+gKYxlGbjMxz/q3p9TzZjB1pGLd/pzfVaO33qUbKmQg==" saltValue="6QeDvK3cMd4AUjdejZUxew==" spinCount="100000" sheet="1" objects="1" scenarios="1" formatCells="0" formatColumns="0" formatRows="0" autoFilter="0"/>
  <autoFilter ref="B5:B115" xr:uid="{00000000-0009-0000-0000-00000B000000}"/>
  <mergeCells count="3">
    <mergeCell ref="B2:G2"/>
    <mergeCell ref="B3:G3"/>
    <mergeCell ref="B4:G4"/>
  </mergeCells>
  <dataValidations count="2">
    <dataValidation type="list" showInputMessage="1" showErrorMessage="1" errorTitle="KESALAHAN INPUT DATA" error="        KODE AKUN SALAH_x000a_SILAHKAN PILIH DARI DAFTAR" sqref="B107:B113 B99:B105 B12:B14 B6:B9 B17:B96" xr:uid="{00000000-0002-0000-0B00-000000000000}">
      <formula1>KA</formula1>
    </dataValidation>
    <dataValidation type="list" showInputMessage="1" showErrorMessage="1" errorTitle="KESALAHAN INPUT DATA" error="SILAKAN PILIH DARI DAFTAR" sqref="I5" xr:uid="{0630ADB2-3F41-41B3-A5B1-5A0CDD987B0C}">
      <formula1>LRBL</formula1>
    </dataValidation>
  </dataValidations>
  <pageMargins left="0.17" right="0.16" top="0.49" bottom="0.55000000000000004" header="0.3" footer="0.3"/>
  <pageSetup paperSize="9" orientation="portrait" blackAndWhite="1" horizontalDpi="300" verticalDpi="300" r:id="rId1"/>
  <ignoredErrors>
    <ignoredError sqref="D7 D115 D106 F6 F13:F14 D97:D98 F98 F8:F9 F18:F19 F100:F101 D11 D15:D16 F16 D6" unlockedFormula="1"/>
  </ignoredError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2"/>
  <dimension ref="A1:H182"/>
  <sheetViews>
    <sheetView showGridLines="0" workbookViewId="0">
      <pane ySplit="5" topLeftCell="A6" activePane="bottomLeft" state="frozen"/>
      <selection activeCell="B2" sqref="B2:H2"/>
      <selection pane="bottomLeft" activeCell="D8" sqref="D8"/>
    </sheetView>
  </sheetViews>
  <sheetFormatPr defaultColWidth="0" defaultRowHeight="14.5" zeroHeight="1" x14ac:dyDescent="0.35"/>
  <cols>
    <col min="1" max="1" width="14.26953125" customWidth="1"/>
    <col min="2" max="2" width="10" customWidth="1"/>
    <col min="3" max="3" width="38.54296875" customWidth="1"/>
    <col min="4" max="5" width="16.453125" customWidth="1"/>
    <col min="6" max="6" width="17.1796875" customWidth="1"/>
    <col min="7" max="8" width="28.54296875" customWidth="1"/>
    <col min="9" max="16384" width="9.1796875" hidden="1"/>
  </cols>
  <sheetData>
    <row r="1" spans="1:8" ht="3.75" customHeight="1" x14ac:dyDescent="0.35">
      <c r="A1" s="78"/>
      <c r="B1" s="78"/>
      <c r="C1" s="78"/>
      <c r="D1" s="78"/>
      <c r="E1" s="78"/>
      <c r="F1" s="78"/>
      <c r="G1" s="78"/>
      <c r="H1" s="78"/>
    </row>
    <row r="2" spans="1:8" ht="22.5" customHeight="1" x14ac:dyDescent="0.6">
      <c r="A2" s="78"/>
      <c r="B2" s="549" t="str">
        <f ca="1">IF(TODAY()&gt;EXP,"APLIKASI INI SUDAH KADALUARSA",PR)</f>
        <v>NAMA PERUSAHAAN ANDA</v>
      </c>
      <c r="C2" s="550"/>
      <c r="D2" s="550"/>
      <c r="E2" s="550"/>
      <c r="F2" s="550"/>
      <c r="G2" s="78"/>
      <c r="H2" s="78"/>
    </row>
    <row r="3" spans="1:8" ht="18.75" customHeight="1" x14ac:dyDescent="0.5">
      <c r="A3" s="78"/>
      <c r="B3" s="551" t="s">
        <v>27</v>
      </c>
      <c r="C3" s="551"/>
      <c r="D3" s="551"/>
      <c r="E3" s="551"/>
      <c r="F3" s="551"/>
      <c r="G3" s="78"/>
      <c r="H3" s="78"/>
    </row>
    <row r="4" spans="1:8" ht="18.75" customHeight="1" x14ac:dyDescent="0.35">
      <c r="A4" s="78"/>
      <c r="B4" s="629" t="str">
        <f>TG_2&amp;" "&amp;BL_2&amp;" "&amp;TH_2</f>
        <v>31 Desember 2025</v>
      </c>
      <c r="C4" s="629"/>
      <c r="D4" s="629"/>
      <c r="E4" s="629"/>
      <c r="F4" s="629"/>
      <c r="G4" s="78"/>
      <c r="H4" s="78"/>
    </row>
    <row r="5" spans="1:8" ht="22.5" customHeight="1" x14ac:dyDescent="0.35">
      <c r="A5" s="78"/>
      <c r="B5" s="228" t="s">
        <v>8</v>
      </c>
      <c r="C5" s="236" t="s">
        <v>0</v>
      </c>
      <c r="D5" s="620" t="s">
        <v>6</v>
      </c>
      <c r="E5" s="620"/>
      <c r="F5" s="630"/>
      <c r="G5" s="78"/>
      <c r="H5" s="78"/>
    </row>
    <row r="6" spans="1:8" ht="18.75" customHeight="1" x14ac:dyDescent="0.35">
      <c r="A6" s="78"/>
      <c r="B6" s="59"/>
      <c r="C6" s="127" t="str">
        <f t="shared" ref="C6:C37" ca="1" si="0">IF(TODAY()&gt;EXP,"0",IF(B6="","",VLOOKUP(B6,DA,2,FALSE)))</f>
        <v/>
      </c>
      <c r="D6" s="127" t="str">
        <f>IF(B6="","",SUMIF('Neraca Lajur'!B:B,B6,'Neraca Lajur'!N:N)+SUMIF('Neraca Lajur'!B:B,B6,'Neraca Lajur'!O:O))</f>
        <v/>
      </c>
      <c r="E6" s="127"/>
      <c r="F6" s="171"/>
      <c r="G6" s="78"/>
      <c r="H6" s="78"/>
    </row>
    <row r="7" spans="1:8" ht="18.75" customHeight="1" x14ac:dyDescent="0.35">
      <c r="A7" s="78"/>
      <c r="B7" s="58">
        <v>100</v>
      </c>
      <c r="C7" s="129" t="str">
        <f t="shared" ca="1" si="0"/>
        <v>AKTIVA</v>
      </c>
      <c r="D7" s="129">
        <f ca="1">IF(B7="","",SUMIF('Neraca Lajur'!B:B,B7,'Neraca Lajur'!N:N)+SUMIF('Neraca Lajur'!B:B,B7,'Neraca Lajur'!O:O))</f>
        <v>0</v>
      </c>
      <c r="E7" s="129"/>
      <c r="F7" s="134"/>
      <c r="G7" s="78"/>
      <c r="H7" s="78"/>
    </row>
    <row r="8" spans="1:8" ht="18.75" customHeight="1" x14ac:dyDescent="0.35">
      <c r="A8" s="78"/>
      <c r="B8" s="58">
        <v>110</v>
      </c>
      <c r="C8" s="129" t="str">
        <f t="shared" ca="1" si="0"/>
        <v>AKTIVA LANCAR</v>
      </c>
      <c r="D8" s="129">
        <f ca="1">IF(B8="","",SUMIF('Neraca Lajur'!B:B,B8,'Neraca Lajur'!N:N)+SUMIF('Neraca Lajur'!B:B,B8,'Neraca Lajur'!O:O))</f>
        <v>0</v>
      </c>
      <c r="E8" s="129"/>
      <c r="F8" s="134"/>
      <c r="G8" s="78"/>
      <c r="H8" s="78"/>
    </row>
    <row r="9" spans="1:8" ht="18.75" customHeight="1" x14ac:dyDescent="0.35">
      <c r="A9" s="78"/>
      <c r="B9" s="58">
        <v>111</v>
      </c>
      <c r="C9" s="129" t="str">
        <f t="shared" ca="1" si="0"/>
        <v>Kas</v>
      </c>
      <c r="D9" s="129">
        <f ca="1">IF(B9="","",SUMIF('Neraca Lajur'!B:B,B9,'Neraca Lajur'!N:N)+SUMIF('Neraca Lajur'!B:B,B9,'Neraca Lajur'!O:O))</f>
        <v>196788000</v>
      </c>
      <c r="E9" s="129"/>
      <c r="F9" s="134"/>
      <c r="G9" s="78"/>
      <c r="H9" s="78"/>
    </row>
    <row r="10" spans="1:8" ht="18.75" customHeight="1" x14ac:dyDescent="0.35">
      <c r="A10" s="78"/>
      <c r="B10" s="58">
        <v>112</v>
      </c>
      <c r="C10" s="129" t="str">
        <f t="shared" ca="1" si="0"/>
        <v>Bank</v>
      </c>
      <c r="D10" s="129">
        <f ca="1">IF(B10="","",SUMIF('Neraca Lajur'!B:B,B10,'Neraca Lajur'!N:N)+SUMIF('Neraca Lajur'!B:B,B10,'Neraca Lajur'!O:O))</f>
        <v>3002000</v>
      </c>
      <c r="E10" s="129"/>
      <c r="F10" s="134"/>
      <c r="G10" s="78"/>
      <c r="H10" s="78"/>
    </row>
    <row r="11" spans="1:8" ht="18.75" customHeight="1" x14ac:dyDescent="0.35">
      <c r="A11" s="78"/>
      <c r="B11" s="58">
        <v>130</v>
      </c>
      <c r="C11" s="129" t="str">
        <f t="shared" ca="1" si="0"/>
        <v>Piutang Dagang</v>
      </c>
      <c r="D11" s="129">
        <f ca="1">IF(B11="","",SUMIF('Neraca Lajur'!B:B,B11,'Neraca Lajur'!N:N)+SUMIF('Neraca Lajur'!B:B,B11,'Neraca Lajur'!O:O))</f>
        <v>168897500</v>
      </c>
      <c r="E11" s="129"/>
      <c r="F11" s="134"/>
      <c r="G11" s="78"/>
      <c r="H11" s="78"/>
    </row>
    <row r="12" spans="1:8" ht="18.75" customHeight="1" x14ac:dyDescent="0.35">
      <c r="A12" s="78"/>
      <c r="B12" s="58">
        <v>135</v>
      </c>
      <c r="C12" s="129" t="str">
        <f t="shared" ca="1" si="0"/>
        <v>Cadangan Kerugian Piutang</v>
      </c>
      <c r="D12" s="129">
        <f ca="1">IF(B12="","",SUMIF('Neraca Lajur'!B:B,B12,'Neraca Lajur'!N:N)+SUMIF('Neraca Lajur'!B:B,B12,'Neraca Lajur'!O:O))</f>
        <v>0</v>
      </c>
      <c r="E12" s="129"/>
      <c r="F12" s="134"/>
      <c r="G12" s="78"/>
      <c r="H12" s="78"/>
    </row>
    <row r="13" spans="1:8" ht="18.75" customHeight="1" x14ac:dyDescent="0.35">
      <c r="A13" s="78"/>
      <c r="B13" s="58">
        <v>138</v>
      </c>
      <c r="C13" s="129" t="str">
        <f t="shared" ca="1" si="0"/>
        <v>Piutang Karyawan</v>
      </c>
      <c r="D13" s="129">
        <f ca="1">IF(B13="","",SUMIF('Neraca Lajur'!B:B,B13,'Neraca Lajur'!N:N)+SUMIF('Neraca Lajur'!B:B,B13,'Neraca Lajur'!O:O))</f>
        <v>0</v>
      </c>
      <c r="E13" s="129"/>
      <c r="F13" s="134"/>
      <c r="G13" s="78"/>
      <c r="H13" s="78"/>
    </row>
    <row r="14" spans="1:8" ht="18.75" customHeight="1" x14ac:dyDescent="0.35">
      <c r="A14" s="78"/>
      <c r="B14" s="58">
        <v>139</v>
      </c>
      <c r="C14" s="129" t="str">
        <f t="shared" ca="1" si="0"/>
        <v>Piutang Lain-Lain</v>
      </c>
      <c r="D14" s="129">
        <f ca="1">IF(B14="","",SUMIF('Neraca Lajur'!B:B,B14,'Neraca Lajur'!N:N)+SUMIF('Neraca Lajur'!B:B,B14,'Neraca Lajur'!O:O))</f>
        <v>0</v>
      </c>
      <c r="E14" s="129"/>
      <c r="F14" s="134"/>
      <c r="G14" s="78"/>
      <c r="H14" s="78"/>
    </row>
    <row r="15" spans="1:8" ht="18.75" customHeight="1" x14ac:dyDescent="0.35">
      <c r="A15" s="78"/>
      <c r="B15" s="58">
        <v>141</v>
      </c>
      <c r="C15" s="129" t="str">
        <f t="shared" ca="1" si="0"/>
        <v>Persediaan Awal Barang</v>
      </c>
      <c r="D15" s="129">
        <f ca="1">IF(B15="","",SUMIF('Neraca Lajur'!B:B,B15,'Neraca Lajur'!N:N)+SUMIF('Neraca Lajur'!B:B,B15,'Neraca Lajur'!O:O))</f>
        <v>0</v>
      </c>
      <c r="E15" s="129"/>
      <c r="F15" s="134"/>
      <c r="G15" s="78"/>
      <c r="H15" s="78"/>
    </row>
    <row r="16" spans="1:8" ht="18.75" customHeight="1" x14ac:dyDescent="0.35">
      <c r="A16" s="78"/>
      <c r="B16" s="58">
        <v>142</v>
      </c>
      <c r="C16" s="129" t="str">
        <f t="shared" ca="1" si="0"/>
        <v>Pembelian Barang</v>
      </c>
      <c r="D16" s="129">
        <f ca="1">IF(B16="","",SUMIF('Neraca Lajur'!B:B,B16,'Neraca Lajur'!N:N)+SUMIF('Neraca Lajur'!B:B,B16,'Neraca Lajur'!O:O))</f>
        <v>0</v>
      </c>
      <c r="E16" s="129"/>
      <c r="F16" s="134"/>
      <c r="G16" s="78"/>
      <c r="H16" s="78"/>
    </row>
    <row r="17" spans="1:8" ht="18.75" customHeight="1" x14ac:dyDescent="0.35">
      <c r="A17" s="78"/>
      <c r="B17" s="58">
        <v>143</v>
      </c>
      <c r="C17" s="129" t="str">
        <f t="shared" ca="1" si="0"/>
        <v>Ongkos Angkut Barang</v>
      </c>
      <c r="D17" s="129">
        <f ca="1">IF(B17="","",SUMIF('Neraca Lajur'!B:B,B17,'Neraca Lajur'!N:N)+SUMIF('Neraca Lajur'!B:B,B17,'Neraca Lajur'!O:O))</f>
        <v>0</v>
      </c>
      <c r="E17" s="129"/>
      <c r="F17" s="134"/>
      <c r="G17" s="78"/>
      <c r="H17" s="78"/>
    </row>
    <row r="18" spans="1:8" ht="18.75" customHeight="1" x14ac:dyDescent="0.35">
      <c r="A18" s="78"/>
      <c r="B18" s="58">
        <v>144</v>
      </c>
      <c r="C18" s="129" t="str">
        <f t="shared" ca="1" si="0"/>
        <v>Retur Pembelian</v>
      </c>
      <c r="D18" s="129">
        <f ca="1">IF(B18="","",SUMIF('Neraca Lajur'!B:B,B18,'Neraca Lajur'!N:N)+SUMIF('Neraca Lajur'!B:B,B18,'Neraca Lajur'!O:O))</f>
        <v>0</v>
      </c>
      <c r="E18" s="129"/>
      <c r="F18" s="134"/>
      <c r="G18" s="78"/>
      <c r="H18" s="78"/>
    </row>
    <row r="19" spans="1:8" ht="18.75" customHeight="1" x14ac:dyDescent="0.35">
      <c r="A19" s="78"/>
      <c r="B19" s="58">
        <v>145</v>
      </c>
      <c r="C19" s="129" t="str">
        <f t="shared" ca="1" si="0"/>
        <v>Potongan Pembelian</v>
      </c>
      <c r="D19" s="129">
        <f ca="1">IF(B19="","",SUMIF('Neraca Lajur'!B:B,B19,'Neraca Lajur'!N:N)+SUMIF('Neraca Lajur'!B:B,B19,'Neraca Lajur'!O:O))</f>
        <v>0</v>
      </c>
      <c r="E19" s="129"/>
      <c r="F19" s="134"/>
      <c r="G19" s="78"/>
      <c r="H19" s="78"/>
    </row>
    <row r="20" spans="1:8" ht="18.75" customHeight="1" x14ac:dyDescent="0.35">
      <c r="A20" s="78"/>
      <c r="B20" s="58">
        <v>148</v>
      </c>
      <c r="C20" s="129" t="str">
        <f t="shared" ca="1" si="0"/>
        <v>Persediaan Akhir Barang</v>
      </c>
      <c r="D20" s="129">
        <f ca="1">IF(B20="","",SUMIF('Neraca Lajur'!B:B,B20,'Neraca Lajur'!N:N)+SUMIF('Neraca Lajur'!B:B,B20,'Neraca Lajur'!O:O))</f>
        <v>313475000</v>
      </c>
      <c r="E20" s="129"/>
      <c r="F20" s="134"/>
      <c r="G20" s="78"/>
      <c r="H20" s="78"/>
    </row>
    <row r="21" spans="1:8" ht="18.75" customHeight="1" x14ac:dyDescent="0.35">
      <c r="A21" s="78"/>
      <c r="B21" s="58">
        <v>165</v>
      </c>
      <c r="C21" s="129" t="str">
        <f t="shared" ca="1" si="0"/>
        <v>Sewa Dibayar Dimuka</v>
      </c>
      <c r="D21" s="129">
        <f ca="1">IF(B21="","",SUMIF('Neraca Lajur'!B:B,B21,'Neraca Lajur'!N:N)+SUMIF('Neraca Lajur'!B:B,B21,'Neraca Lajur'!O:O))</f>
        <v>0</v>
      </c>
      <c r="E21" s="129"/>
      <c r="F21" s="134"/>
      <c r="G21" s="78"/>
      <c r="H21" s="78"/>
    </row>
    <row r="22" spans="1:8" ht="18.75" customHeight="1" x14ac:dyDescent="0.35">
      <c r="A22" s="78"/>
      <c r="B22" s="58">
        <v>166</v>
      </c>
      <c r="C22" s="129" t="str">
        <f t="shared" ca="1" si="0"/>
        <v>Asuransi Dibayar Dimuka</v>
      </c>
      <c r="D22" s="129">
        <f ca="1">IF(B22="","",SUMIF('Neraca Lajur'!B:B,B22,'Neraca Lajur'!N:N)+SUMIF('Neraca Lajur'!B:B,B22,'Neraca Lajur'!O:O))</f>
        <v>0</v>
      </c>
      <c r="E22" s="129"/>
      <c r="F22" s="134"/>
      <c r="G22" s="78"/>
      <c r="H22" s="78"/>
    </row>
    <row r="23" spans="1:8" ht="18.75" customHeight="1" x14ac:dyDescent="0.35">
      <c r="A23" s="78"/>
      <c r="B23" s="58">
        <v>167</v>
      </c>
      <c r="C23" s="129" t="str">
        <f t="shared" ca="1" si="0"/>
        <v>Bunga Bank Dibayar Dimuka</v>
      </c>
      <c r="D23" s="129">
        <f ca="1">IF(B23="","",SUMIF('Neraca Lajur'!B:B,B23,'Neraca Lajur'!N:N)+SUMIF('Neraca Lajur'!B:B,B23,'Neraca Lajur'!O:O))</f>
        <v>46400000</v>
      </c>
      <c r="E23" s="129"/>
      <c r="F23" s="134"/>
      <c r="G23" s="78"/>
      <c r="H23" s="78"/>
    </row>
    <row r="24" spans="1:8" ht="18.75" customHeight="1" x14ac:dyDescent="0.35">
      <c r="A24" s="78"/>
      <c r="B24" s="58">
        <v>169</v>
      </c>
      <c r="C24" s="129" t="str">
        <f t="shared" ca="1" si="0"/>
        <v>Investasi Saham / Obligasi</v>
      </c>
      <c r="D24" s="129">
        <f ca="1">IF(B24="","",SUMIF('Neraca Lajur'!B:B,B24,'Neraca Lajur'!N:N)+SUMIF('Neraca Lajur'!B:B,B24,'Neraca Lajur'!O:O))</f>
        <v>0</v>
      </c>
      <c r="E24" s="129"/>
      <c r="F24" s="134"/>
      <c r="G24" s="78"/>
      <c r="H24" s="78"/>
    </row>
    <row r="25" spans="1:8" ht="18.75" customHeight="1" x14ac:dyDescent="0.35">
      <c r="A25" s="78"/>
      <c r="B25" s="58"/>
      <c r="C25" s="129" t="str">
        <f t="shared" ca="1" si="0"/>
        <v/>
      </c>
      <c r="D25" s="129" t="str">
        <f>IF(B25="","",SUMIF('Neraca Lajur'!B:B,B25,'Neraca Lajur'!N:N)+SUMIF('Neraca Lajur'!B:B,B25,'Neraca Lajur'!O:O))</f>
        <v/>
      </c>
      <c r="E25" s="129"/>
      <c r="F25" s="134"/>
      <c r="G25" s="78"/>
      <c r="H25" s="78"/>
    </row>
    <row r="26" spans="1:8" ht="18.75" customHeight="1" x14ac:dyDescent="0.35">
      <c r="A26" s="78"/>
      <c r="B26" s="58"/>
      <c r="C26" s="129" t="str">
        <f t="shared" ca="1" si="0"/>
        <v/>
      </c>
      <c r="D26" s="129" t="str">
        <f>IF(B26="","",SUMIF('Neraca Lajur'!B:B,B26,'Neraca Lajur'!N:N)+SUMIF('Neraca Lajur'!B:B,B26,'Neraca Lajur'!O:O))</f>
        <v/>
      </c>
      <c r="E26" s="129"/>
      <c r="F26" s="134"/>
      <c r="G26" s="78"/>
      <c r="H26" s="78"/>
    </row>
    <row r="27" spans="1:8" ht="18.75" customHeight="1" x14ac:dyDescent="0.35">
      <c r="A27" s="78"/>
      <c r="B27" s="58"/>
      <c r="C27" s="129" t="str">
        <f t="shared" ca="1" si="0"/>
        <v/>
      </c>
      <c r="D27" s="129" t="str">
        <f>IF(B27="","",SUMIF('Neraca Lajur'!B:B,B27,'Neraca Lajur'!N:N)+SUMIF('Neraca Lajur'!B:B,B27,'Neraca Lajur'!O:O))</f>
        <v/>
      </c>
      <c r="E27" s="129"/>
      <c r="F27" s="134"/>
      <c r="G27" s="78"/>
      <c r="H27" s="78"/>
    </row>
    <row r="28" spans="1:8" ht="18.75" customHeight="1" x14ac:dyDescent="0.35">
      <c r="A28" s="78"/>
      <c r="B28" s="58"/>
      <c r="C28" s="129" t="str">
        <f t="shared" ca="1" si="0"/>
        <v/>
      </c>
      <c r="D28" s="129" t="str">
        <f>IF(B28="","",SUMIF('Neraca Lajur'!B:B,B28,'Neraca Lajur'!N:N)+SUMIF('Neraca Lajur'!B:B,B28,'Neraca Lajur'!O:O))</f>
        <v/>
      </c>
      <c r="E28" s="129"/>
      <c r="F28" s="134"/>
      <c r="G28" s="78"/>
      <c r="H28" s="78"/>
    </row>
    <row r="29" spans="1:8" ht="18.75" customHeight="1" x14ac:dyDescent="0.35">
      <c r="A29" s="78"/>
      <c r="B29" s="58"/>
      <c r="C29" s="129" t="str">
        <f t="shared" ca="1" si="0"/>
        <v/>
      </c>
      <c r="D29" s="129" t="str">
        <f>IF(B29="","",SUMIF('Neraca Lajur'!B:B,B29,'Neraca Lajur'!N:N)+SUMIF('Neraca Lajur'!B:B,B29,'Neraca Lajur'!O:O))</f>
        <v/>
      </c>
      <c r="E29" s="129"/>
      <c r="F29" s="134"/>
      <c r="G29" s="78"/>
      <c r="H29" s="78"/>
    </row>
    <row r="30" spans="1:8" ht="18.75" customHeight="1" x14ac:dyDescent="0.35">
      <c r="A30" s="78"/>
      <c r="B30" s="58"/>
      <c r="C30" s="129" t="str">
        <f t="shared" ca="1" si="0"/>
        <v/>
      </c>
      <c r="D30" s="129" t="str">
        <f>IF(B30="","",SUMIF('Neraca Lajur'!B:B,B30,'Neraca Lajur'!N:N)+SUMIF('Neraca Lajur'!B:B,B30,'Neraca Lajur'!O:O))</f>
        <v/>
      </c>
      <c r="E30" s="129"/>
      <c r="F30" s="134"/>
      <c r="G30" s="78"/>
      <c r="H30" s="78"/>
    </row>
    <row r="31" spans="1:8" ht="18.75" customHeight="1" x14ac:dyDescent="0.35">
      <c r="A31" s="78"/>
      <c r="B31" s="58"/>
      <c r="C31" s="129" t="str">
        <f t="shared" ca="1" si="0"/>
        <v/>
      </c>
      <c r="D31" s="129" t="str">
        <f>IF(B31="","",SUMIF('Neraca Lajur'!B:B,B31,'Neraca Lajur'!N:N)+SUMIF('Neraca Lajur'!B:B,B31,'Neraca Lajur'!O:O))</f>
        <v/>
      </c>
      <c r="E31" s="129"/>
      <c r="F31" s="134"/>
      <c r="G31" s="78"/>
      <c r="H31" s="78"/>
    </row>
    <row r="32" spans="1:8" ht="18.75" customHeight="1" x14ac:dyDescent="0.35">
      <c r="A32" s="78"/>
      <c r="B32" s="58"/>
      <c r="C32" s="129" t="str">
        <f t="shared" ca="1" si="0"/>
        <v/>
      </c>
      <c r="D32" s="129" t="str">
        <f>IF(B32="","",SUMIF('Neraca Lajur'!B:B,B32,'Neraca Lajur'!N:N)+SUMIF('Neraca Lajur'!B:B,B32,'Neraca Lajur'!O:O))</f>
        <v/>
      </c>
      <c r="E32" s="129"/>
      <c r="F32" s="134"/>
      <c r="G32" s="78"/>
      <c r="H32" s="78"/>
    </row>
    <row r="33" spans="1:8" ht="18.75" customHeight="1" x14ac:dyDescent="0.35">
      <c r="A33" s="78"/>
      <c r="B33" s="58"/>
      <c r="C33" s="129" t="str">
        <f t="shared" ca="1" si="0"/>
        <v/>
      </c>
      <c r="D33" s="129" t="str">
        <f>IF(B33="","",SUMIF('Neraca Lajur'!B:B,B33,'Neraca Lajur'!N:N)+SUMIF('Neraca Lajur'!B:B,B33,'Neraca Lajur'!O:O))</f>
        <v/>
      </c>
      <c r="E33" s="129"/>
      <c r="F33" s="134"/>
      <c r="G33" s="78"/>
      <c r="H33" s="78"/>
    </row>
    <row r="34" spans="1:8" ht="18.75" customHeight="1" x14ac:dyDescent="0.35">
      <c r="A34" s="78"/>
      <c r="B34" s="58"/>
      <c r="C34" s="129" t="str">
        <f t="shared" ca="1" si="0"/>
        <v/>
      </c>
      <c r="D34" s="129" t="str">
        <f>IF(B34="","",SUMIF('Neraca Lajur'!B:B,B34,'Neraca Lajur'!N:N)+SUMIF('Neraca Lajur'!B:B,B34,'Neraca Lajur'!O:O))</f>
        <v/>
      </c>
      <c r="E34" s="129"/>
      <c r="F34" s="134"/>
      <c r="G34" s="78"/>
      <c r="H34" s="78"/>
    </row>
    <row r="35" spans="1:8" ht="18.75" customHeight="1" x14ac:dyDescent="0.35">
      <c r="A35" s="78"/>
      <c r="B35" s="58"/>
      <c r="C35" s="129" t="str">
        <f t="shared" ca="1" si="0"/>
        <v/>
      </c>
      <c r="D35" s="129" t="str">
        <f>IF(B35="","",SUMIF('Neraca Lajur'!B:B,B35,'Neraca Lajur'!N:N)+SUMIF('Neraca Lajur'!B:B,B35,'Neraca Lajur'!O:O))</f>
        <v/>
      </c>
      <c r="E35" s="129"/>
      <c r="F35" s="134"/>
      <c r="G35" s="78"/>
      <c r="H35" s="78"/>
    </row>
    <row r="36" spans="1:8" ht="18.75" customHeight="1" x14ac:dyDescent="0.35">
      <c r="A36" s="78"/>
      <c r="B36" s="58"/>
      <c r="C36" s="129" t="str">
        <f t="shared" ca="1" si="0"/>
        <v/>
      </c>
      <c r="D36" s="129" t="str">
        <f>IF(B36="","",SUMIF('Neraca Lajur'!B:B,B36,'Neraca Lajur'!N:N)+SUMIF('Neraca Lajur'!B:B,B36,'Neraca Lajur'!O:O))</f>
        <v/>
      </c>
      <c r="E36" s="129"/>
      <c r="F36" s="134"/>
      <c r="G36" s="78"/>
      <c r="H36" s="78"/>
    </row>
    <row r="37" spans="1:8" ht="18.75" customHeight="1" x14ac:dyDescent="0.35">
      <c r="A37" s="78"/>
      <c r="B37" s="58"/>
      <c r="C37" s="129" t="str">
        <f t="shared" ca="1" si="0"/>
        <v/>
      </c>
      <c r="D37" s="129" t="str">
        <f>IF(B37="","",SUMIF('Neraca Lajur'!B:B,B37,'Neraca Lajur'!N:N)+SUMIF('Neraca Lajur'!B:B,B37,'Neraca Lajur'!O:O))</f>
        <v/>
      </c>
      <c r="E37" s="129"/>
      <c r="F37" s="134"/>
      <c r="G37" s="78"/>
      <c r="H37" s="78"/>
    </row>
    <row r="38" spans="1:8" ht="18.75" customHeight="1" x14ac:dyDescent="0.35">
      <c r="A38" s="78"/>
      <c r="B38" s="58"/>
      <c r="C38" s="129" t="str">
        <f t="shared" ref="C38:C69" ca="1" si="1">IF(TODAY()&gt;EXP,"0",IF(B38="","",VLOOKUP(B38,DA,2,FALSE)))</f>
        <v/>
      </c>
      <c r="D38" s="129" t="str">
        <f>IF(B38="","",SUMIF('Neraca Lajur'!B:B,B38,'Neraca Lajur'!N:N)+SUMIF('Neraca Lajur'!B:B,B38,'Neraca Lajur'!O:O))</f>
        <v/>
      </c>
      <c r="E38" s="129"/>
      <c r="F38" s="134"/>
      <c r="G38" s="78"/>
      <c r="H38" s="78"/>
    </row>
    <row r="39" spans="1:8" ht="18.75" customHeight="1" x14ac:dyDescent="0.35">
      <c r="A39" s="78"/>
      <c r="B39" s="58"/>
      <c r="C39" s="129" t="str">
        <f t="shared" ca="1" si="1"/>
        <v/>
      </c>
      <c r="D39" s="129" t="str">
        <f>IF(B39="","",SUMIF('Neraca Lajur'!B:B,B39,'Neraca Lajur'!N:N)+SUMIF('Neraca Lajur'!B:B,B39,'Neraca Lajur'!O:O))</f>
        <v/>
      </c>
      <c r="E39" s="129"/>
      <c r="F39" s="134"/>
      <c r="G39" s="78"/>
      <c r="H39" s="78"/>
    </row>
    <row r="40" spans="1:8" ht="18.75" customHeight="1" x14ac:dyDescent="0.35">
      <c r="A40" s="78"/>
      <c r="B40" s="58"/>
      <c r="C40" s="129" t="str">
        <f t="shared" ca="1" si="1"/>
        <v/>
      </c>
      <c r="D40" s="129" t="str">
        <f>IF(B40="","",SUMIF('Neraca Lajur'!B:B,B40,'Neraca Lajur'!N:N)+SUMIF('Neraca Lajur'!B:B,B40,'Neraca Lajur'!O:O))</f>
        <v/>
      </c>
      <c r="E40" s="129"/>
      <c r="F40" s="134"/>
      <c r="G40" s="78"/>
      <c r="H40" s="78"/>
    </row>
    <row r="41" spans="1:8" ht="18.75" customHeight="1" x14ac:dyDescent="0.35">
      <c r="A41" s="78"/>
      <c r="B41" s="58"/>
      <c r="C41" s="129" t="str">
        <f t="shared" ca="1" si="1"/>
        <v/>
      </c>
      <c r="D41" s="129" t="str">
        <f>IF(B41="","",SUMIF('Neraca Lajur'!B:B,B41,'Neraca Lajur'!N:N)+SUMIF('Neraca Lajur'!B:B,B41,'Neraca Lajur'!O:O))</f>
        <v/>
      </c>
      <c r="E41" s="129"/>
      <c r="F41" s="134"/>
      <c r="G41" s="78"/>
      <c r="H41" s="78"/>
    </row>
    <row r="42" spans="1:8" ht="18.75" customHeight="1" x14ac:dyDescent="0.35">
      <c r="A42" s="78"/>
      <c r="B42" s="58"/>
      <c r="C42" s="129" t="str">
        <f t="shared" ca="1" si="1"/>
        <v/>
      </c>
      <c r="D42" s="129" t="str">
        <f>IF(B42="","",SUMIF('Neraca Lajur'!B:B,B42,'Neraca Lajur'!N:N)+SUMIF('Neraca Lajur'!B:B,B42,'Neraca Lajur'!O:O))</f>
        <v/>
      </c>
      <c r="E42" s="129"/>
      <c r="F42" s="134"/>
      <c r="G42" s="78"/>
      <c r="H42" s="78"/>
    </row>
    <row r="43" spans="1:8" ht="18.75" customHeight="1" x14ac:dyDescent="0.35">
      <c r="A43" s="78"/>
      <c r="B43" s="58"/>
      <c r="C43" s="129" t="str">
        <f t="shared" ca="1" si="1"/>
        <v/>
      </c>
      <c r="D43" s="129" t="str">
        <f>IF(B43="","",SUMIF('Neraca Lajur'!B:B,B43,'Neraca Lajur'!N:N)+SUMIF('Neraca Lajur'!B:B,B43,'Neraca Lajur'!O:O))</f>
        <v/>
      </c>
      <c r="E43" s="129"/>
      <c r="F43" s="134"/>
      <c r="G43" s="78"/>
      <c r="H43" s="78"/>
    </row>
    <row r="44" spans="1:8" ht="18.75" customHeight="1" x14ac:dyDescent="0.35">
      <c r="A44" s="78"/>
      <c r="B44" s="58"/>
      <c r="C44" s="129" t="str">
        <f t="shared" ca="1" si="1"/>
        <v/>
      </c>
      <c r="D44" s="129" t="str">
        <f>IF(B44="","",SUMIF('Neraca Lajur'!B:B,B44,'Neraca Lajur'!N:N)+SUMIF('Neraca Lajur'!B:B,B44,'Neraca Lajur'!O:O))</f>
        <v/>
      </c>
      <c r="E44" s="129"/>
      <c r="F44" s="134"/>
      <c r="G44" s="78"/>
      <c r="H44" s="78"/>
    </row>
    <row r="45" spans="1:8" ht="18.75" customHeight="1" x14ac:dyDescent="0.35">
      <c r="A45" s="78"/>
      <c r="B45" s="58"/>
      <c r="C45" s="129" t="str">
        <f t="shared" ca="1" si="1"/>
        <v/>
      </c>
      <c r="D45" s="129" t="str">
        <f>IF(B45="","",SUMIF('Neraca Lajur'!B:B,B45,'Neraca Lajur'!N:N)+SUMIF('Neraca Lajur'!B:B,B45,'Neraca Lajur'!O:O))</f>
        <v/>
      </c>
      <c r="E45" s="129"/>
      <c r="F45" s="134"/>
      <c r="G45" s="78"/>
      <c r="H45" s="78"/>
    </row>
    <row r="46" spans="1:8" ht="18.75" customHeight="1" x14ac:dyDescent="0.35">
      <c r="A46" s="78"/>
      <c r="B46" s="58"/>
      <c r="C46" s="129" t="str">
        <f t="shared" ca="1" si="1"/>
        <v/>
      </c>
      <c r="D46" s="129" t="str">
        <f>IF(B46="","",SUMIF('Neraca Lajur'!B:B,B46,'Neraca Lajur'!N:N)+SUMIF('Neraca Lajur'!B:B,B46,'Neraca Lajur'!O:O))</f>
        <v/>
      </c>
      <c r="E46" s="129"/>
      <c r="F46" s="134"/>
      <c r="G46" s="78"/>
      <c r="H46" s="78"/>
    </row>
    <row r="47" spans="1:8" ht="18.75" customHeight="1" x14ac:dyDescent="0.35">
      <c r="A47" s="78"/>
      <c r="B47" s="58"/>
      <c r="C47" s="129" t="str">
        <f t="shared" ca="1" si="1"/>
        <v/>
      </c>
      <c r="D47" s="129" t="str">
        <f>IF(B47="","",SUMIF('Neraca Lajur'!B:B,B47,'Neraca Lajur'!N:N)+SUMIF('Neraca Lajur'!B:B,B47,'Neraca Lajur'!O:O))</f>
        <v/>
      </c>
      <c r="E47" s="129"/>
      <c r="F47" s="134"/>
      <c r="G47" s="78"/>
      <c r="H47" s="78"/>
    </row>
    <row r="48" spans="1:8" ht="18.75" customHeight="1" x14ac:dyDescent="0.35">
      <c r="A48" s="78"/>
      <c r="B48" s="58"/>
      <c r="C48" s="129" t="str">
        <f t="shared" ca="1" si="1"/>
        <v/>
      </c>
      <c r="D48" s="129" t="str">
        <f>IF(B48="","",SUMIF('Neraca Lajur'!B:B,B48,'Neraca Lajur'!N:N)+SUMIF('Neraca Lajur'!B:B,B48,'Neraca Lajur'!O:O))</f>
        <v/>
      </c>
      <c r="E48" s="129"/>
      <c r="F48" s="134"/>
      <c r="G48" s="78"/>
      <c r="H48" s="78"/>
    </row>
    <row r="49" spans="1:8" ht="18.75" customHeight="1" x14ac:dyDescent="0.35">
      <c r="A49" s="78"/>
      <c r="B49" s="58"/>
      <c r="C49" s="129" t="str">
        <f t="shared" ca="1" si="1"/>
        <v/>
      </c>
      <c r="D49" s="129" t="str">
        <f>IF(B49="","",SUMIF('Neraca Lajur'!B:B,B49,'Neraca Lajur'!N:N)+SUMIF('Neraca Lajur'!B:B,B49,'Neraca Lajur'!O:O))</f>
        <v/>
      </c>
      <c r="E49" s="129"/>
      <c r="F49" s="134"/>
      <c r="G49" s="78"/>
      <c r="H49" s="78"/>
    </row>
    <row r="50" spans="1:8" ht="18.75" customHeight="1" x14ac:dyDescent="0.35">
      <c r="A50" s="78"/>
      <c r="B50" s="58"/>
      <c r="C50" s="129" t="str">
        <f t="shared" ca="1" si="1"/>
        <v/>
      </c>
      <c r="D50" s="129" t="str">
        <f>IF(B50="","",SUMIF('Neraca Lajur'!B:B,B50,'Neraca Lajur'!N:N)+SUMIF('Neraca Lajur'!B:B,B50,'Neraca Lajur'!O:O))</f>
        <v/>
      </c>
      <c r="E50" s="129"/>
      <c r="F50" s="134"/>
      <c r="G50" s="78"/>
      <c r="H50" s="78"/>
    </row>
    <row r="51" spans="1:8" ht="18.75" customHeight="1" x14ac:dyDescent="0.35">
      <c r="A51" s="78"/>
      <c r="B51" s="58"/>
      <c r="C51" s="129" t="str">
        <f t="shared" ca="1" si="1"/>
        <v/>
      </c>
      <c r="D51" s="129" t="str">
        <f>IF(B51="","",SUMIF('Neraca Lajur'!B:B,B51,'Neraca Lajur'!N:N)+SUMIF('Neraca Lajur'!B:B,B51,'Neraca Lajur'!O:O))</f>
        <v/>
      </c>
      <c r="E51" s="129"/>
      <c r="F51" s="134"/>
      <c r="G51" s="78"/>
      <c r="H51" s="78"/>
    </row>
    <row r="52" spans="1:8" ht="18.75" customHeight="1" x14ac:dyDescent="0.35">
      <c r="A52" s="78"/>
      <c r="B52" s="58"/>
      <c r="C52" s="129" t="str">
        <f t="shared" ca="1" si="1"/>
        <v/>
      </c>
      <c r="D52" s="129" t="str">
        <f>IF(B52="","",SUMIF('Neraca Lajur'!B:B,B52,'Neraca Lajur'!N:N)+SUMIF('Neraca Lajur'!B:B,B52,'Neraca Lajur'!O:O))</f>
        <v/>
      </c>
      <c r="E52" s="129"/>
      <c r="F52" s="134"/>
      <c r="G52" s="78"/>
      <c r="H52" s="78"/>
    </row>
    <row r="53" spans="1:8" ht="18.75" customHeight="1" x14ac:dyDescent="0.35">
      <c r="A53" s="78"/>
      <c r="B53" s="58"/>
      <c r="C53" s="129" t="str">
        <f t="shared" ca="1" si="1"/>
        <v/>
      </c>
      <c r="D53" s="129" t="str">
        <f>IF(B53="","",SUMIF('Neraca Lajur'!B:B,B53,'Neraca Lajur'!N:N)+SUMIF('Neraca Lajur'!B:B,B53,'Neraca Lajur'!O:O))</f>
        <v/>
      </c>
      <c r="E53" s="129"/>
      <c r="F53" s="134"/>
      <c r="G53" s="78"/>
      <c r="H53" s="78"/>
    </row>
    <row r="54" spans="1:8" ht="18.75" customHeight="1" x14ac:dyDescent="0.35">
      <c r="A54" s="78"/>
      <c r="B54" s="58"/>
      <c r="C54" s="129" t="str">
        <f t="shared" ca="1" si="1"/>
        <v/>
      </c>
      <c r="D54" s="129" t="str">
        <f>IF(B54="","",SUMIF('Neraca Lajur'!B:B,B54,'Neraca Lajur'!N:N)+SUMIF('Neraca Lajur'!B:B,B54,'Neraca Lajur'!O:O))</f>
        <v/>
      </c>
      <c r="E54" s="129"/>
      <c r="F54" s="134"/>
      <c r="G54" s="78"/>
      <c r="H54" s="78"/>
    </row>
    <row r="55" spans="1:8" ht="18.75" customHeight="1" x14ac:dyDescent="0.35">
      <c r="A55" s="78"/>
      <c r="B55" s="58"/>
      <c r="C55" s="129" t="str">
        <f t="shared" ca="1" si="1"/>
        <v/>
      </c>
      <c r="D55" s="129" t="str">
        <f>IF(B55="","",SUMIF('Neraca Lajur'!B:B,B55,'Neraca Lajur'!N:N)+SUMIF('Neraca Lajur'!B:B,B55,'Neraca Lajur'!O:O))</f>
        <v/>
      </c>
      <c r="E55" s="129"/>
      <c r="F55" s="134"/>
      <c r="G55" s="78"/>
      <c r="H55" s="78"/>
    </row>
    <row r="56" spans="1:8" ht="18.75" customHeight="1" x14ac:dyDescent="0.35">
      <c r="A56" s="78"/>
      <c r="B56" s="58"/>
      <c r="C56" s="129" t="str">
        <f t="shared" ca="1" si="1"/>
        <v/>
      </c>
      <c r="D56" s="129" t="str">
        <f>IF(B56="","",SUMIF('Neraca Lajur'!B:B,B56,'Neraca Lajur'!N:N)+SUMIF('Neraca Lajur'!B:B,B56,'Neraca Lajur'!O:O))</f>
        <v/>
      </c>
      <c r="E56" s="129"/>
      <c r="F56" s="134"/>
      <c r="G56" s="78"/>
      <c r="H56" s="78"/>
    </row>
    <row r="57" spans="1:8" ht="18.75" customHeight="1" x14ac:dyDescent="0.35">
      <c r="A57" s="78"/>
      <c r="B57" s="58"/>
      <c r="C57" s="129" t="str">
        <f t="shared" ca="1" si="1"/>
        <v/>
      </c>
      <c r="D57" s="129" t="str">
        <f>IF(B57="","",SUMIF('Neraca Lajur'!B:B,B57,'Neraca Lajur'!N:N)+SUMIF('Neraca Lajur'!B:B,B57,'Neraca Lajur'!O:O))</f>
        <v/>
      </c>
      <c r="E57" s="129"/>
      <c r="F57" s="134"/>
      <c r="G57" s="78"/>
      <c r="H57" s="78"/>
    </row>
    <row r="58" spans="1:8" ht="18.75" customHeight="1" x14ac:dyDescent="0.35">
      <c r="A58" s="78"/>
      <c r="B58" s="58"/>
      <c r="C58" s="129" t="str">
        <f t="shared" ca="1" si="1"/>
        <v/>
      </c>
      <c r="D58" s="129" t="str">
        <f>IF(B58="","",SUMIF('Neraca Lajur'!B:B,B58,'Neraca Lajur'!N:N)+SUMIF('Neraca Lajur'!B:B,B58,'Neraca Lajur'!O:O))</f>
        <v/>
      </c>
      <c r="E58" s="129"/>
      <c r="F58" s="134"/>
      <c r="G58" s="78"/>
      <c r="H58" s="78"/>
    </row>
    <row r="59" spans="1:8" ht="18.75" customHeight="1" x14ac:dyDescent="0.35">
      <c r="A59" s="78"/>
      <c r="B59" s="58"/>
      <c r="C59" s="129" t="str">
        <f t="shared" ca="1" si="1"/>
        <v/>
      </c>
      <c r="D59" s="129" t="str">
        <f>IF(B59="","",SUMIF('Neraca Lajur'!B:B,B59,'Neraca Lajur'!N:N)+SUMIF('Neraca Lajur'!B:B,B59,'Neraca Lajur'!O:O))</f>
        <v/>
      </c>
      <c r="E59" s="129"/>
      <c r="F59" s="134"/>
      <c r="G59" s="78"/>
      <c r="H59" s="78"/>
    </row>
    <row r="60" spans="1:8" ht="18.75" customHeight="1" x14ac:dyDescent="0.35">
      <c r="A60" s="78"/>
      <c r="B60" s="58"/>
      <c r="C60" s="129" t="str">
        <f t="shared" ca="1" si="1"/>
        <v/>
      </c>
      <c r="D60" s="129" t="str">
        <f>IF(B60="","",SUMIF('Neraca Lajur'!B:B,B60,'Neraca Lajur'!N:N)+SUMIF('Neraca Lajur'!B:B,B60,'Neraca Lajur'!O:O))</f>
        <v/>
      </c>
      <c r="E60" s="129"/>
      <c r="F60" s="134"/>
      <c r="G60" s="78"/>
      <c r="H60" s="78"/>
    </row>
    <row r="61" spans="1:8" ht="18.75" customHeight="1" x14ac:dyDescent="0.35">
      <c r="A61" s="78"/>
      <c r="B61" s="58"/>
      <c r="C61" s="129" t="str">
        <f t="shared" ca="1" si="1"/>
        <v/>
      </c>
      <c r="D61" s="129" t="str">
        <f>IF(B61="","",SUMIF('Neraca Lajur'!B:B,B61,'Neraca Lajur'!N:N)+SUMIF('Neraca Lajur'!B:B,B61,'Neraca Lajur'!O:O))</f>
        <v/>
      </c>
      <c r="E61" s="129"/>
      <c r="F61" s="134"/>
      <c r="G61" s="78"/>
      <c r="H61" s="78"/>
    </row>
    <row r="62" spans="1:8" ht="18.75" customHeight="1" x14ac:dyDescent="0.35">
      <c r="A62" s="78"/>
      <c r="B62" s="58"/>
      <c r="C62" s="129" t="str">
        <f t="shared" ca="1" si="1"/>
        <v/>
      </c>
      <c r="D62" s="129" t="str">
        <f>IF(B62="","",SUMIF('Neraca Lajur'!B:B,B62,'Neraca Lajur'!N:N)+SUMIF('Neraca Lajur'!B:B,B62,'Neraca Lajur'!O:O))</f>
        <v/>
      </c>
      <c r="E62" s="129"/>
      <c r="F62" s="134"/>
      <c r="G62" s="78"/>
      <c r="H62" s="78"/>
    </row>
    <row r="63" spans="1:8" ht="18.75" customHeight="1" x14ac:dyDescent="0.35">
      <c r="A63" s="78"/>
      <c r="B63" s="58"/>
      <c r="C63" s="129" t="str">
        <f t="shared" ca="1" si="1"/>
        <v/>
      </c>
      <c r="D63" s="129" t="str">
        <f>IF(B63="","",SUMIF('Neraca Lajur'!B:B,B63,'Neraca Lajur'!N:N)+SUMIF('Neraca Lajur'!B:B,B63,'Neraca Lajur'!O:O))</f>
        <v/>
      </c>
      <c r="E63" s="129"/>
      <c r="F63" s="134"/>
      <c r="G63" s="78"/>
      <c r="H63" s="78"/>
    </row>
    <row r="64" spans="1:8" ht="18.75" customHeight="1" x14ac:dyDescent="0.35">
      <c r="A64" s="78"/>
      <c r="B64" s="58"/>
      <c r="C64" s="129" t="str">
        <f t="shared" ca="1" si="1"/>
        <v/>
      </c>
      <c r="D64" s="129" t="str">
        <f>IF(B64="","",SUMIF('Neraca Lajur'!B:B,B64,'Neraca Lajur'!N:N)+SUMIF('Neraca Lajur'!B:B,B64,'Neraca Lajur'!O:O))</f>
        <v/>
      </c>
      <c r="E64" s="129"/>
      <c r="F64" s="134"/>
      <c r="G64" s="78"/>
      <c r="H64" s="78"/>
    </row>
    <row r="65" spans="1:8" ht="18.75" customHeight="1" x14ac:dyDescent="0.35">
      <c r="A65" s="78"/>
      <c r="B65" s="58"/>
      <c r="C65" s="129" t="str">
        <f t="shared" ca="1" si="1"/>
        <v/>
      </c>
      <c r="D65" s="129" t="str">
        <f>IF(B65="","",SUMIF('Neraca Lajur'!B:B,B65,'Neraca Lajur'!N:N)+SUMIF('Neraca Lajur'!B:B,B65,'Neraca Lajur'!O:O))</f>
        <v/>
      </c>
      <c r="E65" s="129"/>
      <c r="F65" s="134"/>
      <c r="G65" s="78"/>
      <c r="H65" s="78"/>
    </row>
    <row r="66" spans="1:8" ht="18.75" customHeight="1" x14ac:dyDescent="0.35">
      <c r="A66" s="78"/>
      <c r="B66" s="58"/>
      <c r="C66" s="129" t="str">
        <f t="shared" ca="1" si="1"/>
        <v/>
      </c>
      <c r="D66" s="129" t="str">
        <f>IF(B66="","",SUMIF('Neraca Lajur'!B:B,B66,'Neraca Lajur'!N:N)+SUMIF('Neraca Lajur'!B:B,B66,'Neraca Lajur'!O:O))</f>
        <v/>
      </c>
      <c r="E66" s="129"/>
      <c r="F66" s="134"/>
      <c r="G66" s="78"/>
      <c r="H66" s="78"/>
    </row>
    <row r="67" spans="1:8" ht="18.75" customHeight="1" x14ac:dyDescent="0.35">
      <c r="A67" s="78"/>
      <c r="B67" s="58"/>
      <c r="C67" s="129" t="str">
        <f t="shared" ca="1" si="1"/>
        <v/>
      </c>
      <c r="D67" s="129" t="str">
        <f>IF(B67="","",SUMIF('Neraca Lajur'!B:B,B67,'Neraca Lajur'!N:N)+SUMIF('Neraca Lajur'!B:B,B67,'Neraca Lajur'!O:O))</f>
        <v/>
      </c>
      <c r="E67" s="129"/>
      <c r="F67" s="134"/>
      <c r="G67" s="78"/>
      <c r="H67" s="78"/>
    </row>
    <row r="68" spans="1:8" ht="18.75" customHeight="1" x14ac:dyDescent="0.35">
      <c r="A68" s="78"/>
      <c r="B68" s="58"/>
      <c r="C68" s="129" t="str">
        <f t="shared" ca="1" si="1"/>
        <v/>
      </c>
      <c r="D68" s="129" t="str">
        <f>IF(B68="","",SUMIF('Neraca Lajur'!B:B,B68,'Neraca Lajur'!N:N)+SUMIF('Neraca Lajur'!B:B,B68,'Neraca Lajur'!O:O))</f>
        <v/>
      </c>
      <c r="E68" s="129"/>
      <c r="F68" s="134"/>
      <c r="G68" s="78"/>
      <c r="H68" s="78"/>
    </row>
    <row r="69" spans="1:8" ht="18.75" customHeight="1" x14ac:dyDescent="0.35">
      <c r="A69" s="78"/>
      <c r="B69" s="58"/>
      <c r="C69" s="129" t="str">
        <f t="shared" ca="1" si="1"/>
        <v/>
      </c>
      <c r="D69" s="129" t="str">
        <f>IF(B69="","",SUMIF('Neraca Lajur'!B:B,B69,'Neraca Lajur'!N:N)+SUMIF('Neraca Lajur'!B:B,B69,'Neraca Lajur'!O:O))</f>
        <v/>
      </c>
      <c r="E69" s="129"/>
      <c r="F69" s="134"/>
      <c r="G69" s="78"/>
      <c r="H69" s="78"/>
    </row>
    <row r="70" spans="1:8" ht="18.75" customHeight="1" x14ac:dyDescent="0.35">
      <c r="A70" s="78"/>
      <c r="B70" s="58"/>
      <c r="C70" s="129" t="str">
        <f t="shared" ref="C70:C75" ca="1" si="2">IF(TODAY()&gt;EXP,"0",IF(B70="","",VLOOKUP(B70,DA,2,FALSE)))</f>
        <v/>
      </c>
      <c r="D70" s="129" t="str">
        <f>IF(B70="","",SUMIF('Neraca Lajur'!B:B,B70,'Neraca Lajur'!N:N)+SUMIF('Neraca Lajur'!B:B,B70,'Neraca Lajur'!O:O))</f>
        <v/>
      </c>
      <c r="E70" s="129"/>
      <c r="F70" s="134"/>
      <c r="G70" s="78"/>
      <c r="H70" s="78"/>
    </row>
    <row r="71" spans="1:8" ht="18.75" customHeight="1" x14ac:dyDescent="0.35">
      <c r="A71" s="78"/>
      <c r="B71" s="58"/>
      <c r="C71" s="129" t="str">
        <f t="shared" ca="1" si="2"/>
        <v/>
      </c>
      <c r="D71" s="129" t="str">
        <f>IF(B71="","",SUMIF('Neraca Lajur'!B:B,B71,'Neraca Lajur'!N:N)+SUMIF('Neraca Lajur'!B:B,B71,'Neraca Lajur'!O:O))</f>
        <v/>
      </c>
      <c r="E71" s="129"/>
      <c r="F71" s="134"/>
      <c r="G71" s="78"/>
      <c r="H71" s="78"/>
    </row>
    <row r="72" spans="1:8" ht="18.75" customHeight="1" x14ac:dyDescent="0.35">
      <c r="A72" s="78"/>
      <c r="B72" s="58"/>
      <c r="C72" s="129" t="str">
        <f t="shared" ca="1" si="2"/>
        <v/>
      </c>
      <c r="D72" s="129" t="str">
        <f>IF(B72="","",SUMIF('Neraca Lajur'!B:B,B72,'Neraca Lajur'!N:N)+SUMIF('Neraca Lajur'!B:B,B72,'Neraca Lajur'!O:O))</f>
        <v/>
      </c>
      <c r="E72" s="129"/>
      <c r="F72" s="134"/>
      <c r="G72" s="78"/>
      <c r="H72" s="78"/>
    </row>
    <row r="73" spans="1:8" ht="18.75" customHeight="1" x14ac:dyDescent="0.35">
      <c r="A73" s="78"/>
      <c r="B73" s="58"/>
      <c r="C73" s="129" t="str">
        <f t="shared" ca="1" si="2"/>
        <v/>
      </c>
      <c r="D73" s="129" t="str">
        <f>IF(B73="","",SUMIF('Neraca Lajur'!B:B,B73,'Neraca Lajur'!N:N)+SUMIF('Neraca Lajur'!B:B,B73,'Neraca Lajur'!O:O))</f>
        <v/>
      </c>
      <c r="E73" s="129"/>
      <c r="F73" s="134"/>
      <c r="G73" s="78"/>
      <c r="H73" s="78"/>
    </row>
    <row r="74" spans="1:8" ht="18.75" customHeight="1" x14ac:dyDescent="0.35">
      <c r="A74" s="78"/>
      <c r="B74" s="58"/>
      <c r="C74" s="129" t="str">
        <f t="shared" ca="1" si="2"/>
        <v/>
      </c>
      <c r="D74" s="129" t="str">
        <f>IF(B74="","",SUMIF('Neraca Lajur'!B:B,B74,'Neraca Lajur'!N:N)+SUMIF('Neraca Lajur'!B:B,B74,'Neraca Lajur'!O:O))</f>
        <v/>
      </c>
      <c r="E74" s="129"/>
      <c r="F74" s="134"/>
      <c r="G74" s="78"/>
      <c r="H74" s="78"/>
    </row>
    <row r="75" spans="1:8" ht="18.75" customHeight="1" x14ac:dyDescent="0.35">
      <c r="A75" s="78"/>
      <c r="B75" s="58"/>
      <c r="C75" s="129" t="str">
        <f t="shared" ca="1" si="2"/>
        <v/>
      </c>
      <c r="D75" s="129" t="str">
        <f>IF(B75="","",SUMIF('Neraca Lajur'!B:B,B75,'Neraca Lajur'!N:N)+SUMIF('Neraca Lajur'!B:B,B75,'Neraca Lajur'!O:O))</f>
        <v/>
      </c>
      <c r="E75" s="129"/>
      <c r="F75" s="134"/>
      <c r="G75" s="78"/>
      <c r="H75" s="78"/>
    </row>
    <row r="76" spans="1:8" ht="26.25" customHeight="1" x14ac:dyDescent="0.35">
      <c r="A76" s="78"/>
      <c r="B76" s="268" t="s">
        <v>30</v>
      </c>
      <c r="C76" s="279"/>
      <c r="D76" s="207"/>
      <c r="E76" s="201"/>
      <c r="F76" s="202">
        <f ca="1">SUM(D6:D75)</f>
        <v>728562500</v>
      </c>
      <c r="G76" s="78"/>
      <c r="H76" s="78"/>
    </row>
    <row r="77" spans="1:8" ht="18.75" customHeight="1" x14ac:dyDescent="0.35">
      <c r="A77" s="78"/>
      <c r="B77" s="58"/>
      <c r="C77" s="129" t="str">
        <f t="shared" ref="C77:C96" ca="1" si="3">IF(TODAY()&gt;EXP,"0",IF(B77="","",VLOOKUP(B77,DA,2,FALSE)))</f>
        <v/>
      </c>
      <c r="D77" s="129" t="str">
        <f>IF(B77="","",SUMIF('Neraca Lajur'!B:B,B77,'Neraca Lajur'!N:N)+SUMIF('Neraca Lajur'!B:B,B77,'Neraca Lajur'!O:O))</f>
        <v/>
      </c>
      <c r="E77" s="133"/>
      <c r="F77" s="134"/>
      <c r="G77" s="78"/>
      <c r="H77" s="78"/>
    </row>
    <row r="78" spans="1:8" ht="18.75" customHeight="1" x14ac:dyDescent="0.35">
      <c r="A78" s="78"/>
      <c r="B78" s="58">
        <v>170</v>
      </c>
      <c r="C78" s="129" t="str">
        <f t="shared" ca="1" si="3"/>
        <v>AKTIVA TETAP</v>
      </c>
      <c r="D78" s="129">
        <f ca="1">IF(B78="","",SUMIF('Neraca Lajur'!B:B,B78,'Neraca Lajur'!N:N)+SUMIF('Neraca Lajur'!B:B,B78,'Neraca Lajur'!O:O))</f>
        <v>0</v>
      </c>
      <c r="E78" s="129"/>
      <c r="F78" s="134"/>
      <c r="G78" s="78"/>
      <c r="H78" s="78"/>
    </row>
    <row r="79" spans="1:8" ht="18.75" customHeight="1" x14ac:dyDescent="0.35">
      <c r="A79" s="78"/>
      <c r="B79" s="58">
        <v>171</v>
      </c>
      <c r="C79" s="129" t="str">
        <f t="shared" ca="1" si="3"/>
        <v>Tanah</v>
      </c>
      <c r="D79" s="129">
        <f ca="1">IF(B79="","",SUMIF('Neraca Lajur'!B:B,B79,'Neraca Lajur'!N:N)+SUMIF('Neraca Lajur'!B:B,B79,'Neraca Lajur'!O:O))</f>
        <v>300000000</v>
      </c>
      <c r="E79" s="129"/>
      <c r="F79" s="134"/>
      <c r="G79" s="78"/>
      <c r="H79" s="78"/>
    </row>
    <row r="80" spans="1:8" ht="18.75" customHeight="1" x14ac:dyDescent="0.35">
      <c r="A80" s="78"/>
      <c r="B80" s="58">
        <v>172</v>
      </c>
      <c r="C80" s="129" t="str">
        <f t="shared" ca="1" si="3"/>
        <v>Bangunan</v>
      </c>
      <c r="D80" s="129">
        <f ca="1">IF(B80="","",SUMIF('Neraca Lajur'!B:B,B80,'Neraca Lajur'!N:N)+SUMIF('Neraca Lajur'!B:B,B80,'Neraca Lajur'!O:O))</f>
        <v>450000000</v>
      </c>
      <c r="E80" s="129"/>
      <c r="F80" s="134"/>
      <c r="G80" s="78"/>
      <c r="H80" s="78"/>
    </row>
    <row r="81" spans="1:8" ht="18.75" customHeight="1" x14ac:dyDescent="0.35">
      <c r="A81" s="78"/>
      <c r="B81" s="58">
        <v>173</v>
      </c>
      <c r="C81" s="129" t="str">
        <f t="shared" ca="1" si="3"/>
        <v>Kendaraan</v>
      </c>
      <c r="D81" s="129">
        <f ca="1">IF(B81="","",SUMIF('Neraca Lajur'!B:B,B81,'Neraca Lajur'!N:N)+SUMIF('Neraca Lajur'!B:B,B81,'Neraca Lajur'!O:O))</f>
        <v>546600000</v>
      </c>
      <c r="E81" s="129"/>
      <c r="F81" s="134"/>
      <c r="G81" s="78"/>
      <c r="H81" s="78"/>
    </row>
    <row r="82" spans="1:8" ht="18.75" customHeight="1" x14ac:dyDescent="0.35">
      <c r="A82" s="78"/>
      <c r="B82" s="58">
        <v>174</v>
      </c>
      <c r="C82" s="129" t="str">
        <f t="shared" ca="1" si="3"/>
        <v>Inventaris Kantor</v>
      </c>
      <c r="D82" s="129">
        <f ca="1">IF(B82="","",SUMIF('Neraca Lajur'!B:B,B82,'Neraca Lajur'!N:N)+SUMIF('Neraca Lajur'!B:B,B82,'Neraca Lajur'!O:O))</f>
        <v>93150000</v>
      </c>
      <c r="E82" s="129"/>
      <c r="F82" s="134"/>
      <c r="G82" s="78"/>
      <c r="H82" s="78"/>
    </row>
    <row r="83" spans="1:8" ht="18.75" customHeight="1" x14ac:dyDescent="0.35">
      <c r="A83" s="78"/>
      <c r="B83" s="58">
        <v>175</v>
      </c>
      <c r="C83" s="129" t="str">
        <f t="shared" ca="1" si="3"/>
        <v>Inventaris Toko</v>
      </c>
      <c r="D83" s="129">
        <f ca="1">IF(B83="","",SUMIF('Neraca Lajur'!B:B,B83,'Neraca Lajur'!N:N)+SUMIF('Neraca Lajur'!B:B,B83,'Neraca Lajur'!O:O))</f>
        <v>262800000</v>
      </c>
      <c r="E83" s="129"/>
      <c r="F83" s="134"/>
      <c r="G83" s="78"/>
      <c r="H83" s="78"/>
    </row>
    <row r="84" spans="1:8" ht="18.75" customHeight="1" x14ac:dyDescent="0.35">
      <c r="A84" s="78"/>
      <c r="B84" s="58"/>
      <c r="C84" s="129" t="str">
        <f t="shared" ca="1" si="3"/>
        <v/>
      </c>
      <c r="D84" s="129" t="str">
        <f>IF(B84="","",SUMIF('Neraca Lajur'!B:B,B84,'Neraca Lajur'!N:N)+SUMIF('Neraca Lajur'!B:B,B84,'Neraca Lajur'!O:O))</f>
        <v/>
      </c>
      <c r="E84" s="129"/>
      <c r="F84" s="134"/>
      <c r="G84" s="78"/>
      <c r="H84" s="78"/>
    </row>
    <row r="85" spans="1:8" ht="18.75" customHeight="1" x14ac:dyDescent="0.35">
      <c r="A85" s="78"/>
      <c r="B85" s="58"/>
      <c r="C85" s="129" t="str">
        <f t="shared" ca="1" si="3"/>
        <v/>
      </c>
      <c r="D85" s="129" t="str">
        <f>IF(B85="","",SUMIF('Neraca Lajur'!B:B,B85,'Neraca Lajur'!N:N)+SUMIF('Neraca Lajur'!B:B,B85,'Neraca Lajur'!O:O))</f>
        <v/>
      </c>
      <c r="E85" s="129"/>
      <c r="F85" s="134"/>
      <c r="G85" s="78"/>
      <c r="H85" s="78"/>
    </row>
    <row r="86" spans="1:8" ht="18.75" customHeight="1" x14ac:dyDescent="0.35">
      <c r="A86" s="78"/>
      <c r="B86" s="58"/>
      <c r="C86" s="129" t="str">
        <f t="shared" ca="1" si="3"/>
        <v/>
      </c>
      <c r="D86" s="129" t="str">
        <f>IF(B86="","",SUMIF('Neraca Lajur'!B:B,B86,'Neraca Lajur'!N:N)+SUMIF('Neraca Lajur'!B:B,B86,'Neraca Lajur'!O:O))</f>
        <v/>
      </c>
      <c r="E86" s="129"/>
      <c r="F86" s="134"/>
      <c r="G86" s="78"/>
      <c r="H86" s="78"/>
    </row>
    <row r="87" spans="1:8" ht="18.75" customHeight="1" x14ac:dyDescent="0.35">
      <c r="A87" s="78"/>
      <c r="B87" s="58"/>
      <c r="C87" s="129" t="str">
        <f t="shared" ca="1" si="3"/>
        <v/>
      </c>
      <c r="D87" s="129" t="str">
        <f>IF(B87="","",SUMIF('Neraca Lajur'!B:B,B87,'Neraca Lajur'!N:N)+SUMIF('Neraca Lajur'!B:B,B87,'Neraca Lajur'!O:O))</f>
        <v/>
      </c>
      <c r="E87" s="129"/>
      <c r="F87" s="134"/>
      <c r="G87" s="78"/>
      <c r="H87" s="78"/>
    </row>
    <row r="88" spans="1:8" ht="18.75" customHeight="1" x14ac:dyDescent="0.35">
      <c r="A88" s="78"/>
      <c r="B88" s="58"/>
      <c r="C88" s="129" t="str">
        <f t="shared" ca="1" si="3"/>
        <v/>
      </c>
      <c r="D88" s="129" t="str">
        <f>IF(B88="","",SUMIF('Neraca Lajur'!B:B,B88,'Neraca Lajur'!N:N)+SUMIF('Neraca Lajur'!B:B,B88,'Neraca Lajur'!O:O))</f>
        <v/>
      </c>
      <c r="E88" s="129"/>
      <c r="F88" s="134"/>
      <c r="G88" s="78"/>
      <c r="H88" s="78"/>
    </row>
    <row r="89" spans="1:8" ht="18.75" customHeight="1" x14ac:dyDescent="0.35">
      <c r="A89" s="78"/>
      <c r="B89" s="58"/>
      <c r="C89" s="129" t="str">
        <f t="shared" ca="1" si="3"/>
        <v/>
      </c>
      <c r="D89" s="129" t="str">
        <f>IF(B89="","",SUMIF('Neraca Lajur'!B:B,B89,'Neraca Lajur'!N:N)+SUMIF('Neraca Lajur'!B:B,B89,'Neraca Lajur'!O:O))</f>
        <v/>
      </c>
      <c r="E89" s="129"/>
      <c r="F89" s="134"/>
      <c r="G89" s="78"/>
      <c r="H89" s="78"/>
    </row>
    <row r="90" spans="1:8" ht="18.75" customHeight="1" x14ac:dyDescent="0.35">
      <c r="A90" s="78"/>
      <c r="B90" s="58"/>
      <c r="C90" s="129" t="str">
        <f t="shared" ca="1" si="3"/>
        <v/>
      </c>
      <c r="D90" s="129" t="str">
        <f>IF(B90="","",SUMIF('Neraca Lajur'!B:B,B90,'Neraca Lajur'!N:N)+SUMIF('Neraca Lajur'!B:B,B90,'Neraca Lajur'!O:O))</f>
        <v/>
      </c>
      <c r="E90" s="129"/>
      <c r="F90" s="134"/>
      <c r="G90" s="78"/>
      <c r="H90" s="78"/>
    </row>
    <row r="91" spans="1:8" ht="18.75" customHeight="1" x14ac:dyDescent="0.35">
      <c r="A91" s="78"/>
      <c r="B91" s="58"/>
      <c r="C91" s="129" t="str">
        <f t="shared" ca="1" si="3"/>
        <v/>
      </c>
      <c r="D91" s="129" t="str">
        <f>IF(B91="","",SUMIF('Neraca Lajur'!B:B,B91,'Neraca Lajur'!N:N)+SUMIF('Neraca Lajur'!B:B,B91,'Neraca Lajur'!O:O))</f>
        <v/>
      </c>
      <c r="E91" s="129"/>
      <c r="F91" s="134"/>
      <c r="G91" s="78"/>
      <c r="H91" s="78"/>
    </row>
    <row r="92" spans="1:8" ht="18.75" customHeight="1" x14ac:dyDescent="0.35">
      <c r="A92" s="78"/>
      <c r="B92" s="58"/>
      <c r="C92" s="129" t="str">
        <f t="shared" ca="1" si="3"/>
        <v/>
      </c>
      <c r="D92" s="129" t="str">
        <f>IF(B92="","",SUMIF('Neraca Lajur'!B:B,B92,'Neraca Lajur'!N:N)+SUMIF('Neraca Lajur'!B:B,B92,'Neraca Lajur'!O:O))</f>
        <v/>
      </c>
      <c r="E92" s="129"/>
      <c r="F92" s="134"/>
      <c r="G92" s="78"/>
      <c r="H92" s="78"/>
    </row>
    <row r="93" spans="1:8" ht="18.75" customHeight="1" x14ac:dyDescent="0.35">
      <c r="A93" s="78"/>
      <c r="B93" s="58"/>
      <c r="C93" s="129" t="str">
        <f t="shared" ca="1" si="3"/>
        <v/>
      </c>
      <c r="D93" s="129" t="str">
        <f>IF(B93="","",SUMIF('Neraca Lajur'!B:B,B93,'Neraca Lajur'!N:N)+SUMIF('Neraca Lajur'!B:B,B93,'Neraca Lajur'!O:O))</f>
        <v/>
      </c>
      <c r="E93" s="129"/>
      <c r="F93" s="134"/>
      <c r="G93" s="78"/>
      <c r="H93" s="78"/>
    </row>
    <row r="94" spans="1:8" ht="18.75" customHeight="1" x14ac:dyDescent="0.35">
      <c r="A94" s="78"/>
      <c r="B94" s="58"/>
      <c r="C94" s="129" t="str">
        <f t="shared" ca="1" si="3"/>
        <v/>
      </c>
      <c r="D94" s="129" t="str">
        <f>IF(B94="","",SUMIF('Neraca Lajur'!B:B,B94,'Neraca Lajur'!N:N)+SUMIF('Neraca Lajur'!B:B,B94,'Neraca Lajur'!O:O))</f>
        <v/>
      </c>
      <c r="E94" s="129"/>
      <c r="F94" s="134"/>
      <c r="G94" s="78"/>
      <c r="H94" s="78"/>
    </row>
    <row r="95" spans="1:8" ht="18.75" customHeight="1" x14ac:dyDescent="0.35">
      <c r="A95" s="78"/>
      <c r="B95" s="58"/>
      <c r="C95" s="129" t="str">
        <f t="shared" ca="1" si="3"/>
        <v/>
      </c>
      <c r="D95" s="129" t="str">
        <f>IF(B95="","",SUMIF('Neraca Lajur'!B:B,B95,'Neraca Lajur'!N:N)+SUMIF('Neraca Lajur'!B:B,B95,'Neraca Lajur'!O:O))</f>
        <v/>
      </c>
      <c r="E95" s="129"/>
      <c r="F95" s="134"/>
      <c r="G95" s="78"/>
      <c r="H95" s="78"/>
    </row>
    <row r="96" spans="1:8" ht="18.75" customHeight="1" x14ac:dyDescent="0.35">
      <c r="A96" s="78"/>
      <c r="B96" s="58"/>
      <c r="C96" s="129" t="str">
        <f t="shared" ca="1" si="3"/>
        <v/>
      </c>
      <c r="D96" s="129" t="str">
        <f>IF(B96="","",SUMIF('Neraca Lajur'!B:B,B96,'Neraca Lajur'!N:N)+SUMIF('Neraca Lajur'!B:B,B96,'Neraca Lajur'!O:O))</f>
        <v/>
      </c>
      <c r="E96" s="129"/>
      <c r="F96" s="134"/>
      <c r="G96" s="78"/>
      <c r="H96" s="78"/>
    </row>
    <row r="97" spans="1:8" ht="26.25" customHeight="1" x14ac:dyDescent="0.35">
      <c r="A97" s="78"/>
      <c r="B97" s="268" t="s">
        <v>67</v>
      </c>
      <c r="C97" s="279"/>
      <c r="D97" s="207"/>
      <c r="E97" s="203">
        <f ca="1">SUM(D77:D96)</f>
        <v>1652550000</v>
      </c>
      <c r="F97" s="202"/>
      <c r="G97" s="78"/>
      <c r="H97" s="78"/>
    </row>
    <row r="98" spans="1:8" ht="18.75" customHeight="1" x14ac:dyDescent="0.35">
      <c r="A98" s="78"/>
      <c r="B98" s="58"/>
      <c r="C98" s="129" t="str">
        <f t="shared" ref="C98:C117" ca="1" si="4">IF(TODAY()&gt;EXP,"0",IF(B98="","",VLOOKUP(B98,DA,2,FALSE)))</f>
        <v/>
      </c>
      <c r="D98" s="129" t="str">
        <f>IF(B98="","",SUMIF('Neraca Lajur'!B:B,B98,'Neraca Lajur'!N:N)+SUMIF('Neraca Lajur'!B:B,B98,'Neraca Lajur'!O:O))</f>
        <v/>
      </c>
      <c r="E98" s="129"/>
      <c r="F98" s="134"/>
      <c r="G98" s="78"/>
      <c r="H98" s="78"/>
    </row>
    <row r="99" spans="1:8" ht="18.75" customHeight="1" x14ac:dyDescent="0.35">
      <c r="A99" s="78"/>
      <c r="B99" s="58">
        <v>182</v>
      </c>
      <c r="C99" s="129" t="str">
        <f t="shared" ca="1" si="4"/>
        <v>Akum. Penyusutan Bangunan</v>
      </c>
      <c r="D99" s="129">
        <f ca="1">IF(B99="","",SUMIF('Neraca Lajur'!B:B,B99,'Neraca Lajur'!N:N)+SUMIF('Neraca Lajur'!B:B,B99,'Neraca Lajur'!O:O))</f>
        <v>111375000</v>
      </c>
      <c r="E99" s="129"/>
      <c r="F99" s="134"/>
      <c r="G99" s="78"/>
      <c r="H99" s="78"/>
    </row>
    <row r="100" spans="1:8" ht="18.75" customHeight="1" x14ac:dyDescent="0.35">
      <c r="A100" s="78"/>
      <c r="B100" s="58">
        <v>183</v>
      </c>
      <c r="C100" s="129" t="str">
        <f t="shared" ca="1" si="4"/>
        <v>Akum. Penyusutan Kendaraan</v>
      </c>
      <c r="D100" s="129">
        <f ca="1">IF(B100="","",SUMIF('Neraca Lajur'!B:B,B100,'Neraca Lajur'!N:N)+SUMIF('Neraca Lajur'!B:B,B100,'Neraca Lajur'!O:O))</f>
        <v>140334999.66666666</v>
      </c>
      <c r="E100" s="129"/>
      <c r="F100" s="134"/>
      <c r="G100" s="78"/>
      <c r="H100" s="78"/>
    </row>
    <row r="101" spans="1:8" ht="18.75" customHeight="1" x14ac:dyDescent="0.35">
      <c r="A101" s="78"/>
      <c r="B101" s="58">
        <v>184</v>
      </c>
      <c r="C101" s="129" t="str">
        <f t="shared" ca="1" si="4"/>
        <v>Akum. Penyusutan Inventaris Kantor</v>
      </c>
      <c r="D101" s="129">
        <f ca="1">IF(B101="","",SUMIF('Neraca Lajur'!B:B,B101,'Neraca Lajur'!N:N)+SUMIF('Neraca Lajur'!B:B,B101,'Neraca Lajur'!O:O))</f>
        <v>48631587.380952381</v>
      </c>
      <c r="E101" s="129"/>
      <c r="F101" s="134"/>
      <c r="G101" s="78"/>
      <c r="H101" s="78"/>
    </row>
    <row r="102" spans="1:8" ht="18.75" customHeight="1" x14ac:dyDescent="0.35">
      <c r="A102" s="78"/>
      <c r="B102" s="58">
        <v>185</v>
      </c>
      <c r="C102" s="129" t="str">
        <f t="shared" ca="1" si="4"/>
        <v>Akum. Penyusutan Inventaris Toko</v>
      </c>
      <c r="D102" s="129">
        <f ca="1">IF(B102="","",SUMIF('Neraca Lajur'!B:B,B102,'Neraca Lajur'!N:N)+SUMIF('Neraca Lajur'!B:B,B102,'Neraca Lajur'!O:O))</f>
        <v>67457222.333333328</v>
      </c>
      <c r="E102" s="129"/>
      <c r="F102" s="134"/>
      <c r="G102" s="78"/>
      <c r="H102" s="78"/>
    </row>
    <row r="103" spans="1:8" ht="18.75" customHeight="1" x14ac:dyDescent="0.35">
      <c r="A103" s="78"/>
      <c r="B103" s="58"/>
      <c r="C103" s="129" t="str">
        <f t="shared" ca="1" si="4"/>
        <v/>
      </c>
      <c r="D103" s="129" t="str">
        <f>IF(B103="","",SUMIF('Neraca Lajur'!B:B,B103,'Neraca Lajur'!N:N)+SUMIF('Neraca Lajur'!B:B,B103,'Neraca Lajur'!O:O))</f>
        <v/>
      </c>
      <c r="E103" s="129"/>
      <c r="F103" s="134"/>
      <c r="G103" s="78"/>
      <c r="H103" s="78"/>
    </row>
    <row r="104" spans="1:8" ht="18.75" customHeight="1" x14ac:dyDescent="0.35">
      <c r="A104" s="78"/>
      <c r="B104" s="58"/>
      <c r="C104" s="129" t="str">
        <f t="shared" ca="1" si="4"/>
        <v/>
      </c>
      <c r="D104" s="129" t="str">
        <f>IF(B104="","",SUMIF('Neraca Lajur'!B:B,B104,'Neraca Lajur'!N:N)+SUMIF('Neraca Lajur'!B:B,B104,'Neraca Lajur'!O:O))</f>
        <v/>
      </c>
      <c r="E104" s="129"/>
      <c r="F104" s="134"/>
      <c r="G104" s="78"/>
      <c r="H104" s="78"/>
    </row>
    <row r="105" spans="1:8" ht="18.75" customHeight="1" x14ac:dyDescent="0.35">
      <c r="A105" s="78"/>
      <c r="B105" s="58"/>
      <c r="C105" s="129" t="str">
        <f t="shared" ca="1" si="4"/>
        <v/>
      </c>
      <c r="D105" s="129" t="str">
        <f>IF(B105="","",SUMIF('Neraca Lajur'!B:B,B105,'Neraca Lajur'!N:N)+SUMIF('Neraca Lajur'!B:B,B105,'Neraca Lajur'!O:O))</f>
        <v/>
      </c>
      <c r="E105" s="129"/>
      <c r="F105" s="134"/>
      <c r="G105" s="78"/>
      <c r="H105" s="78"/>
    </row>
    <row r="106" spans="1:8" ht="18.75" customHeight="1" x14ac:dyDescent="0.35">
      <c r="A106" s="78"/>
      <c r="B106" s="58"/>
      <c r="C106" s="129" t="str">
        <f t="shared" ca="1" si="4"/>
        <v/>
      </c>
      <c r="D106" s="129" t="str">
        <f>IF(B106="","",SUMIF('Neraca Lajur'!B:B,B106,'Neraca Lajur'!N:N)+SUMIF('Neraca Lajur'!B:B,B106,'Neraca Lajur'!O:O))</f>
        <v/>
      </c>
      <c r="E106" s="129"/>
      <c r="F106" s="134"/>
      <c r="G106" s="78"/>
      <c r="H106" s="78"/>
    </row>
    <row r="107" spans="1:8" ht="18.75" customHeight="1" x14ac:dyDescent="0.35">
      <c r="A107" s="78"/>
      <c r="B107" s="58"/>
      <c r="C107" s="129" t="str">
        <f t="shared" ca="1" si="4"/>
        <v/>
      </c>
      <c r="D107" s="129" t="str">
        <f>IF(B107="","",SUMIF('Neraca Lajur'!B:B,B107,'Neraca Lajur'!N:N)+SUMIF('Neraca Lajur'!B:B,B107,'Neraca Lajur'!O:O))</f>
        <v/>
      </c>
      <c r="E107" s="129"/>
      <c r="F107" s="134"/>
      <c r="G107" s="78"/>
      <c r="H107" s="78"/>
    </row>
    <row r="108" spans="1:8" ht="18.75" customHeight="1" x14ac:dyDescent="0.35">
      <c r="A108" s="78"/>
      <c r="B108" s="58"/>
      <c r="C108" s="129" t="str">
        <f t="shared" ca="1" si="4"/>
        <v/>
      </c>
      <c r="D108" s="129" t="str">
        <f>IF(B108="","",SUMIF('Neraca Lajur'!B:B,B108,'Neraca Lajur'!N:N)+SUMIF('Neraca Lajur'!B:B,B108,'Neraca Lajur'!O:O))</f>
        <v/>
      </c>
      <c r="E108" s="129"/>
      <c r="F108" s="134"/>
      <c r="G108" s="78"/>
      <c r="H108" s="78"/>
    </row>
    <row r="109" spans="1:8" ht="18.75" customHeight="1" x14ac:dyDescent="0.35">
      <c r="A109" s="78"/>
      <c r="B109" s="58"/>
      <c r="C109" s="129" t="str">
        <f t="shared" ca="1" si="4"/>
        <v/>
      </c>
      <c r="D109" s="129" t="str">
        <f>IF(B109="","",SUMIF('Neraca Lajur'!B:B,B109,'Neraca Lajur'!N:N)+SUMIF('Neraca Lajur'!B:B,B109,'Neraca Lajur'!O:O))</f>
        <v/>
      </c>
      <c r="E109" s="129"/>
      <c r="F109" s="134"/>
      <c r="G109" s="78"/>
      <c r="H109" s="78"/>
    </row>
    <row r="110" spans="1:8" ht="18.75" customHeight="1" x14ac:dyDescent="0.35">
      <c r="A110" s="78"/>
      <c r="B110" s="58"/>
      <c r="C110" s="129" t="str">
        <f t="shared" ca="1" si="4"/>
        <v/>
      </c>
      <c r="D110" s="129" t="str">
        <f>IF(B110="","",SUMIF('Neraca Lajur'!B:B,B110,'Neraca Lajur'!N:N)+SUMIF('Neraca Lajur'!B:B,B110,'Neraca Lajur'!O:O))</f>
        <v/>
      </c>
      <c r="E110" s="129"/>
      <c r="F110" s="134"/>
      <c r="G110" s="78"/>
      <c r="H110" s="78"/>
    </row>
    <row r="111" spans="1:8" ht="18.75" customHeight="1" x14ac:dyDescent="0.35">
      <c r="A111" s="78"/>
      <c r="B111" s="58"/>
      <c r="C111" s="129" t="str">
        <f t="shared" ca="1" si="4"/>
        <v/>
      </c>
      <c r="D111" s="129" t="str">
        <f>IF(B111="","",SUMIF('Neraca Lajur'!B:B,B111,'Neraca Lajur'!N:N)+SUMIF('Neraca Lajur'!B:B,B111,'Neraca Lajur'!O:O))</f>
        <v/>
      </c>
      <c r="E111" s="129"/>
      <c r="F111" s="134"/>
      <c r="G111" s="78"/>
      <c r="H111" s="78"/>
    </row>
    <row r="112" spans="1:8" ht="18.75" customHeight="1" x14ac:dyDescent="0.35">
      <c r="A112" s="78"/>
      <c r="B112" s="58"/>
      <c r="C112" s="129" t="str">
        <f t="shared" ca="1" si="4"/>
        <v/>
      </c>
      <c r="D112" s="129" t="str">
        <f>IF(B112="","",SUMIF('Neraca Lajur'!B:B,B112,'Neraca Lajur'!N:N)+SUMIF('Neraca Lajur'!B:B,B112,'Neraca Lajur'!O:O))</f>
        <v/>
      </c>
      <c r="E112" s="129"/>
      <c r="F112" s="134"/>
      <c r="G112" s="78"/>
      <c r="H112" s="78"/>
    </row>
    <row r="113" spans="1:8" ht="18.75" customHeight="1" x14ac:dyDescent="0.35">
      <c r="A113" s="78"/>
      <c r="B113" s="58"/>
      <c r="C113" s="129" t="str">
        <f t="shared" ca="1" si="4"/>
        <v/>
      </c>
      <c r="D113" s="129" t="str">
        <f>IF(B113="","",SUMIF('Neraca Lajur'!B:B,B113,'Neraca Lajur'!N:N)+SUMIF('Neraca Lajur'!B:B,B113,'Neraca Lajur'!O:O))</f>
        <v/>
      </c>
      <c r="E113" s="129"/>
      <c r="F113" s="134"/>
      <c r="G113" s="78"/>
      <c r="H113" s="78"/>
    </row>
    <row r="114" spans="1:8" ht="18.75" customHeight="1" x14ac:dyDescent="0.35">
      <c r="A114" s="78"/>
      <c r="B114" s="58"/>
      <c r="C114" s="129" t="str">
        <f t="shared" ca="1" si="4"/>
        <v/>
      </c>
      <c r="D114" s="129" t="str">
        <f>IF(B114="","",SUMIF('Neraca Lajur'!B:B,B114,'Neraca Lajur'!N:N)+SUMIF('Neraca Lajur'!B:B,B114,'Neraca Lajur'!O:O))</f>
        <v/>
      </c>
      <c r="E114" s="129"/>
      <c r="F114" s="134"/>
      <c r="G114" s="78"/>
      <c r="H114" s="78"/>
    </row>
    <row r="115" spans="1:8" ht="18.75" customHeight="1" x14ac:dyDescent="0.35">
      <c r="A115" s="78"/>
      <c r="B115" s="58"/>
      <c r="C115" s="129" t="str">
        <f t="shared" ca="1" si="4"/>
        <v/>
      </c>
      <c r="D115" s="129" t="str">
        <f>IF(B115="","",SUMIF('Neraca Lajur'!B:B,B115,'Neraca Lajur'!N:N)+SUMIF('Neraca Lajur'!B:B,B115,'Neraca Lajur'!O:O))</f>
        <v/>
      </c>
      <c r="E115" s="129"/>
      <c r="F115" s="134"/>
      <c r="G115" s="78"/>
      <c r="H115" s="78"/>
    </row>
    <row r="116" spans="1:8" ht="18.75" customHeight="1" x14ac:dyDescent="0.35">
      <c r="A116" s="78"/>
      <c r="B116" s="58"/>
      <c r="C116" s="129" t="str">
        <f t="shared" ca="1" si="4"/>
        <v/>
      </c>
      <c r="D116" s="129" t="str">
        <f>IF(B116="","",SUMIF('Neraca Lajur'!B:B,B116,'Neraca Lajur'!N:N)+SUMIF('Neraca Lajur'!B:B,B116,'Neraca Lajur'!O:O))</f>
        <v/>
      </c>
      <c r="E116" s="129"/>
      <c r="F116" s="134"/>
      <c r="G116" s="78"/>
      <c r="H116" s="78"/>
    </row>
    <row r="117" spans="1:8" ht="18.75" customHeight="1" x14ac:dyDescent="0.35">
      <c r="A117" s="78"/>
      <c r="B117" s="58"/>
      <c r="C117" s="129" t="str">
        <f t="shared" ca="1" si="4"/>
        <v/>
      </c>
      <c r="D117" s="129" t="str">
        <f>IF(B117="","",SUMIF('Neraca Lajur'!B:B,B117,'Neraca Lajur'!N:N)+SUMIF('Neraca Lajur'!B:B,B117,'Neraca Lajur'!O:O))</f>
        <v/>
      </c>
      <c r="E117" s="129"/>
      <c r="F117" s="134"/>
      <c r="G117" s="78"/>
      <c r="H117" s="78"/>
    </row>
    <row r="118" spans="1:8" ht="26.25" customHeight="1" x14ac:dyDescent="0.35">
      <c r="A118" s="78"/>
      <c r="B118" s="268" t="s">
        <v>73</v>
      </c>
      <c r="C118" s="279"/>
      <c r="D118" s="207"/>
      <c r="E118" s="208">
        <f ca="1">SUM(D98:D117)</f>
        <v>367798809.38095236</v>
      </c>
      <c r="F118" s="202"/>
      <c r="G118" s="78"/>
      <c r="H118" s="78"/>
    </row>
    <row r="119" spans="1:8" ht="26.25" customHeight="1" x14ac:dyDescent="0.35">
      <c r="A119" s="78"/>
      <c r="B119" s="268" t="s">
        <v>68</v>
      </c>
      <c r="C119" s="279"/>
      <c r="D119" s="194"/>
      <c r="E119" s="201"/>
      <c r="F119" s="202">
        <f ca="1">E97-E118</f>
        <v>1284751190.6190476</v>
      </c>
      <c r="G119" s="78"/>
      <c r="H119" s="78"/>
    </row>
    <row r="120" spans="1:8" ht="18.75" customHeight="1" x14ac:dyDescent="0.35">
      <c r="A120" s="78"/>
      <c r="B120" s="58"/>
      <c r="C120" s="129" t="str">
        <f t="shared" ref="C120:C129" ca="1" si="5">IF(TODAY()&gt;EXP,"0",IF(B120="","",VLOOKUP(B120,DA,2,FALSE)))</f>
        <v/>
      </c>
      <c r="D120" s="129" t="str">
        <f>IF(B120="","",SUMIF('Neraca Lajur'!B:B,B120,'Neraca Lajur'!N:N)+SUMIF('Neraca Lajur'!B:B,B120,'Neraca Lajur'!O:O))</f>
        <v/>
      </c>
      <c r="E120" s="129"/>
      <c r="F120" s="134"/>
      <c r="G120" s="78"/>
      <c r="H120" s="78"/>
    </row>
    <row r="121" spans="1:8" ht="18.75" customHeight="1" x14ac:dyDescent="0.35">
      <c r="A121" s="78"/>
      <c r="B121" s="58">
        <v>190</v>
      </c>
      <c r="C121" s="129" t="str">
        <f t="shared" ca="1" si="5"/>
        <v>AKTIVA LAIN-LAIN</v>
      </c>
      <c r="D121" s="129">
        <f ca="1">IF(B121="","",SUMIF('Neraca Lajur'!B:B,B121,'Neraca Lajur'!N:N)+SUMIF('Neraca Lajur'!B:B,B121,'Neraca Lajur'!O:O))</f>
        <v>0</v>
      </c>
      <c r="E121" s="129"/>
      <c r="F121" s="134"/>
      <c r="G121" s="78"/>
      <c r="H121" s="78"/>
    </row>
    <row r="122" spans="1:8" ht="18.75" customHeight="1" x14ac:dyDescent="0.35">
      <c r="A122" s="78"/>
      <c r="B122" s="58">
        <v>191</v>
      </c>
      <c r="C122" s="129" t="str">
        <f t="shared" ca="1" si="5"/>
        <v>Bangunan Dalam Proses</v>
      </c>
      <c r="D122" s="129">
        <f ca="1">IF(B122="","",SUMIF('Neraca Lajur'!B:B,B122,'Neraca Lajur'!N:N)+SUMIF('Neraca Lajur'!B:B,B122,'Neraca Lajur'!O:O))</f>
        <v>0</v>
      </c>
      <c r="E122" s="129"/>
      <c r="F122" s="134"/>
      <c r="G122" s="78"/>
      <c r="H122" s="78"/>
    </row>
    <row r="123" spans="1:8" ht="18.75" customHeight="1" x14ac:dyDescent="0.35">
      <c r="A123" s="78"/>
      <c r="B123" s="58">
        <v>192</v>
      </c>
      <c r="C123" s="129" t="str">
        <f t="shared" ca="1" si="5"/>
        <v>Goodwill</v>
      </c>
      <c r="D123" s="129">
        <f ca="1">IF(B123="","",SUMIF('Neraca Lajur'!B:B,B123,'Neraca Lajur'!N:N)+SUMIF('Neraca Lajur'!B:B,B123,'Neraca Lajur'!O:O))</f>
        <v>0</v>
      </c>
      <c r="E123" s="129"/>
      <c r="F123" s="134"/>
      <c r="G123" s="78"/>
      <c r="H123" s="78"/>
    </row>
    <row r="124" spans="1:8" ht="18.75" customHeight="1" x14ac:dyDescent="0.35">
      <c r="A124" s="78"/>
      <c r="B124" s="58"/>
      <c r="C124" s="129" t="str">
        <f t="shared" ca="1" si="5"/>
        <v/>
      </c>
      <c r="D124" s="129" t="str">
        <f>IF(B124="","",SUMIF('Neraca Lajur'!B:B,B124,'Neraca Lajur'!N:N)+SUMIF('Neraca Lajur'!B:B,B124,'Neraca Lajur'!O:O))</f>
        <v/>
      </c>
      <c r="E124" s="129"/>
      <c r="F124" s="134"/>
      <c r="G124" s="78"/>
      <c r="H124" s="78"/>
    </row>
    <row r="125" spans="1:8" ht="18.75" customHeight="1" x14ac:dyDescent="0.35">
      <c r="A125" s="78"/>
      <c r="B125" s="58"/>
      <c r="C125" s="129" t="str">
        <f t="shared" ca="1" si="5"/>
        <v/>
      </c>
      <c r="D125" s="129" t="str">
        <f>IF(B125="","",SUMIF('Neraca Lajur'!B:B,B125,'Neraca Lajur'!N:N)+SUMIF('Neraca Lajur'!B:B,B125,'Neraca Lajur'!O:O))</f>
        <v/>
      </c>
      <c r="E125" s="129"/>
      <c r="F125" s="134"/>
      <c r="G125" s="78"/>
      <c r="H125" s="78"/>
    </row>
    <row r="126" spans="1:8" ht="18.75" customHeight="1" x14ac:dyDescent="0.35">
      <c r="A126" s="78"/>
      <c r="B126" s="58"/>
      <c r="C126" s="129" t="str">
        <f t="shared" ca="1" si="5"/>
        <v/>
      </c>
      <c r="D126" s="129" t="str">
        <f>IF(B126="","",SUMIF('Neraca Lajur'!B:B,B126,'Neraca Lajur'!N:N)+SUMIF('Neraca Lajur'!B:B,B126,'Neraca Lajur'!O:O))</f>
        <v/>
      </c>
      <c r="E126" s="129"/>
      <c r="F126" s="134"/>
      <c r="G126" s="78"/>
      <c r="H126" s="78"/>
    </row>
    <row r="127" spans="1:8" ht="18.75" customHeight="1" x14ac:dyDescent="0.35">
      <c r="A127" s="78"/>
      <c r="B127" s="58"/>
      <c r="C127" s="129" t="str">
        <f t="shared" ca="1" si="5"/>
        <v/>
      </c>
      <c r="D127" s="129" t="str">
        <f>IF(B127="","",SUMIF('Neraca Lajur'!B:B,B127,'Neraca Lajur'!N:N)+SUMIF('Neraca Lajur'!B:B,B127,'Neraca Lajur'!O:O))</f>
        <v/>
      </c>
      <c r="E127" s="129"/>
      <c r="F127" s="134"/>
      <c r="G127" s="78"/>
      <c r="H127" s="78"/>
    </row>
    <row r="128" spans="1:8" ht="18.75" customHeight="1" x14ac:dyDescent="0.35">
      <c r="A128" s="78"/>
      <c r="B128" s="58"/>
      <c r="C128" s="129" t="str">
        <f t="shared" ca="1" si="5"/>
        <v/>
      </c>
      <c r="D128" s="129" t="str">
        <f>IF(B128="","",SUMIF('Neraca Lajur'!B:B,B128,'Neraca Lajur'!N:N)+SUMIF('Neraca Lajur'!B:B,B128,'Neraca Lajur'!O:O))</f>
        <v/>
      </c>
      <c r="E128" s="129"/>
      <c r="F128" s="134"/>
      <c r="G128" s="78"/>
      <c r="H128" s="78"/>
    </row>
    <row r="129" spans="1:8" ht="18.75" customHeight="1" x14ac:dyDescent="0.35">
      <c r="A129" s="78"/>
      <c r="B129" s="58"/>
      <c r="C129" s="129" t="str">
        <f t="shared" ca="1" si="5"/>
        <v/>
      </c>
      <c r="D129" s="129" t="str">
        <f>IF(B129="","",SUMIF('Neraca Lajur'!B:B,B129,'Neraca Lajur'!N:N)+SUMIF('Neraca Lajur'!B:B,B129,'Neraca Lajur'!O:O))</f>
        <v/>
      </c>
      <c r="E129" s="129"/>
      <c r="F129" s="134"/>
      <c r="G129" s="78"/>
      <c r="H129" s="78"/>
    </row>
    <row r="130" spans="1:8" ht="26.25" customHeight="1" x14ac:dyDescent="0.35">
      <c r="A130" s="78"/>
      <c r="B130" s="268" t="s">
        <v>60</v>
      </c>
      <c r="C130" s="279"/>
      <c r="D130" s="207"/>
      <c r="E130" s="201"/>
      <c r="F130" s="209">
        <f ca="1">SUM(D120:D129)</f>
        <v>0</v>
      </c>
      <c r="G130" s="78"/>
      <c r="H130" s="78"/>
    </row>
    <row r="131" spans="1:8" ht="26.25" customHeight="1" x14ac:dyDescent="0.35">
      <c r="A131" s="78"/>
      <c r="B131" s="268" t="s">
        <v>31</v>
      </c>
      <c r="C131" s="279"/>
      <c r="D131" s="194"/>
      <c r="E131" s="201"/>
      <c r="F131" s="204">
        <f ca="1">F76+F119+F130</f>
        <v>2013313690.6190476</v>
      </c>
      <c r="G131" s="78"/>
      <c r="H131" s="78"/>
    </row>
    <row r="132" spans="1:8" ht="18.75" customHeight="1" x14ac:dyDescent="0.35">
      <c r="A132" s="78"/>
      <c r="B132" s="58"/>
      <c r="C132" s="129" t="str">
        <f t="shared" ref="C132:C151" ca="1" si="6">IF(TODAY()&gt;EXP,"0",IF(B132="","",VLOOKUP(B132,DA,2,FALSE)))</f>
        <v/>
      </c>
      <c r="D132" s="129" t="str">
        <f>IF(B132="","",SUMIF('Neraca Lajur'!B:B,B132,'Neraca Lajur'!N:N)+SUMIF('Neraca Lajur'!B:B,B132,'Neraca Lajur'!O:O))</f>
        <v/>
      </c>
      <c r="E132" s="129"/>
      <c r="F132" s="135"/>
      <c r="G132" s="78"/>
      <c r="H132" s="78"/>
    </row>
    <row r="133" spans="1:8" ht="18.75" customHeight="1" x14ac:dyDescent="0.35">
      <c r="A133" s="78"/>
      <c r="B133" s="58">
        <v>200</v>
      </c>
      <c r="C133" s="129" t="str">
        <f t="shared" ca="1" si="6"/>
        <v>KEWAJIBAN</v>
      </c>
      <c r="D133" s="129">
        <f ca="1">IF(B133="","",SUMIF('Neraca Lajur'!B:B,B133,'Neraca Lajur'!N:N)+SUMIF('Neraca Lajur'!B:B,B133,'Neraca Lajur'!O:O))</f>
        <v>0</v>
      </c>
      <c r="E133" s="129"/>
      <c r="F133" s="134"/>
      <c r="G133" s="78"/>
      <c r="H133" s="78"/>
    </row>
    <row r="134" spans="1:8" ht="18.75" customHeight="1" x14ac:dyDescent="0.35">
      <c r="A134" s="78"/>
      <c r="B134" s="58">
        <v>210</v>
      </c>
      <c r="C134" s="129" t="str">
        <f t="shared" ca="1" si="6"/>
        <v>KEWAJIBAN LANCAR</v>
      </c>
      <c r="D134" s="129">
        <f ca="1">IF(B134="","",SUMIF('Neraca Lajur'!B:B,B134,'Neraca Lajur'!N:N)+SUMIF('Neraca Lajur'!B:B,B134,'Neraca Lajur'!O:O))</f>
        <v>0</v>
      </c>
      <c r="E134" s="129"/>
      <c r="F134" s="134"/>
      <c r="G134" s="78"/>
      <c r="H134" s="78"/>
    </row>
    <row r="135" spans="1:8" ht="18.75" customHeight="1" x14ac:dyDescent="0.35">
      <c r="A135" s="78"/>
      <c r="B135" s="58">
        <v>211</v>
      </c>
      <c r="C135" s="129" t="str">
        <f t="shared" ca="1" si="6"/>
        <v>Hutang Dagang</v>
      </c>
      <c r="D135" s="129">
        <f ca="1">IF(B135="","",SUMIF('Neraca Lajur'!B:B,B135,'Neraca Lajur'!N:N)+SUMIF('Neraca Lajur'!B:B,B135,'Neraca Lajur'!O:O))</f>
        <v>127280000</v>
      </c>
      <c r="E135" s="129"/>
      <c r="F135" s="134"/>
      <c r="G135" s="78"/>
      <c r="H135" s="78"/>
    </row>
    <row r="136" spans="1:8" ht="18.75" customHeight="1" x14ac:dyDescent="0.35">
      <c r="A136" s="78"/>
      <c r="B136" s="58">
        <v>212</v>
      </c>
      <c r="C136" s="129" t="str">
        <f t="shared" ca="1" si="6"/>
        <v>Hutang Bank</v>
      </c>
      <c r="D136" s="129">
        <f ca="1">IF(B136="","",SUMIF('Neraca Lajur'!B:B,B136,'Neraca Lajur'!N:N)+SUMIF('Neraca Lajur'!B:B,B136,'Neraca Lajur'!O:O))</f>
        <v>350150000</v>
      </c>
      <c r="E136" s="129"/>
      <c r="F136" s="134"/>
      <c r="G136" s="78"/>
      <c r="H136" s="78"/>
    </row>
    <row r="137" spans="1:8" ht="18.75" customHeight="1" x14ac:dyDescent="0.35">
      <c r="A137" s="78"/>
      <c r="B137" s="58">
        <v>219</v>
      </c>
      <c r="C137" s="129" t="str">
        <f t="shared" ca="1" si="6"/>
        <v>Pendapatan Diterima Dimuka</v>
      </c>
      <c r="D137" s="129">
        <f ca="1">IF(B137="","",SUMIF('Neraca Lajur'!B:B,B137,'Neraca Lajur'!N:N)+SUMIF('Neraca Lajur'!B:B,B137,'Neraca Lajur'!O:O))</f>
        <v>0</v>
      </c>
      <c r="E137" s="129"/>
      <c r="F137" s="134"/>
      <c r="G137" s="78"/>
      <c r="H137" s="78"/>
    </row>
    <row r="138" spans="1:8" ht="18.75" customHeight="1" x14ac:dyDescent="0.35">
      <c r="A138" s="78"/>
      <c r="B138" s="58"/>
      <c r="C138" s="129" t="str">
        <f t="shared" ca="1" si="6"/>
        <v/>
      </c>
      <c r="D138" s="129" t="str">
        <f>IF(B138="","",SUMIF('Neraca Lajur'!B:B,B138,'Neraca Lajur'!N:N)+SUMIF('Neraca Lajur'!B:B,B138,'Neraca Lajur'!O:O))</f>
        <v/>
      </c>
      <c r="E138" s="129"/>
      <c r="F138" s="134"/>
      <c r="G138" s="78"/>
      <c r="H138" s="78"/>
    </row>
    <row r="139" spans="1:8" ht="18.75" customHeight="1" x14ac:dyDescent="0.35">
      <c r="A139" s="78"/>
      <c r="B139" s="58"/>
      <c r="C139" s="129" t="str">
        <f t="shared" ca="1" si="6"/>
        <v/>
      </c>
      <c r="D139" s="129" t="str">
        <f>IF(B139="","",SUMIF('Neraca Lajur'!B:B,B139,'Neraca Lajur'!N:N)+SUMIF('Neraca Lajur'!B:B,B139,'Neraca Lajur'!O:O))</f>
        <v/>
      </c>
      <c r="E139" s="129"/>
      <c r="F139" s="134"/>
      <c r="G139" s="78"/>
      <c r="H139" s="78"/>
    </row>
    <row r="140" spans="1:8" ht="18.75" customHeight="1" x14ac:dyDescent="0.35">
      <c r="A140" s="78"/>
      <c r="B140" s="58"/>
      <c r="C140" s="129" t="str">
        <f t="shared" ca="1" si="6"/>
        <v/>
      </c>
      <c r="D140" s="129" t="str">
        <f>IF(B140="","",SUMIF('Neraca Lajur'!B:B,B140,'Neraca Lajur'!N:N)+SUMIF('Neraca Lajur'!B:B,B140,'Neraca Lajur'!O:O))</f>
        <v/>
      </c>
      <c r="E140" s="129"/>
      <c r="F140" s="134"/>
      <c r="G140" s="78"/>
      <c r="H140" s="78"/>
    </row>
    <row r="141" spans="1:8" ht="18.75" customHeight="1" x14ac:dyDescent="0.35">
      <c r="A141" s="78"/>
      <c r="B141" s="58"/>
      <c r="C141" s="129" t="str">
        <f t="shared" ca="1" si="6"/>
        <v/>
      </c>
      <c r="D141" s="129" t="str">
        <f>IF(B141="","",SUMIF('Neraca Lajur'!B:B,B141,'Neraca Lajur'!N:N)+SUMIF('Neraca Lajur'!B:B,B141,'Neraca Lajur'!O:O))</f>
        <v/>
      </c>
      <c r="E141" s="129"/>
      <c r="F141" s="134"/>
      <c r="G141" s="78"/>
      <c r="H141" s="78"/>
    </row>
    <row r="142" spans="1:8" ht="18.75" customHeight="1" x14ac:dyDescent="0.35">
      <c r="A142" s="78"/>
      <c r="B142" s="58"/>
      <c r="C142" s="129" t="str">
        <f t="shared" ca="1" si="6"/>
        <v/>
      </c>
      <c r="D142" s="129" t="str">
        <f>IF(B142="","",SUMIF('Neraca Lajur'!B:B,B142,'Neraca Lajur'!N:N)+SUMIF('Neraca Lajur'!B:B,B142,'Neraca Lajur'!O:O))</f>
        <v/>
      </c>
      <c r="E142" s="129"/>
      <c r="F142" s="134"/>
      <c r="G142" s="78"/>
      <c r="H142" s="78"/>
    </row>
    <row r="143" spans="1:8" ht="18.75" customHeight="1" x14ac:dyDescent="0.35">
      <c r="A143" s="78"/>
      <c r="B143" s="58"/>
      <c r="C143" s="129" t="str">
        <f t="shared" ca="1" si="6"/>
        <v/>
      </c>
      <c r="D143" s="129" t="str">
        <f>IF(B143="","",SUMIF('Neraca Lajur'!B:B,B143,'Neraca Lajur'!N:N)+SUMIF('Neraca Lajur'!B:B,B143,'Neraca Lajur'!O:O))</f>
        <v/>
      </c>
      <c r="E143" s="129"/>
      <c r="F143" s="134"/>
      <c r="G143" s="78"/>
      <c r="H143" s="78"/>
    </row>
    <row r="144" spans="1:8" ht="18.75" customHeight="1" x14ac:dyDescent="0.35">
      <c r="A144" s="78"/>
      <c r="B144" s="58"/>
      <c r="C144" s="129" t="str">
        <f t="shared" ca="1" si="6"/>
        <v/>
      </c>
      <c r="D144" s="129" t="str">
        <f>IF(B144="","",SUMIF('Neraca Lajur'!B:B,B144,'Neraca Lajur'!N:N)+SUMIF('Neraca Lajur'!B:B,B144,'Neraca Lajur'!O:O))</f>
        <v/>
      </c>
      <c r="E144" s="129"/>
      <c r="F144" s="134"/>
      <c r="G144" s="78"/>
      <c r="H144" s="78"/>
    </row>
    <row r="145" spans="1:8" ht="18.75" customHeight="1" x14ac:dyDescent="0.35">
      <c r="A145" s="78"/>
      <c r="B145" s="58"/>
      <c r="C145" s="129" t="str">
        <f t="shared" ca="1" si="6"/>
        <v/>
      </c>
      <c r="D145" s="129" t="str">
        <f>IF(B145="","",SUMIF('Neraca Lajur'!B:B,B145,'Neraca Lajur'!N:N)+SUMIF('Neraca Lajur'!B:B,B145,'Neraca Lajur'!O:O))</f>
        <v/>
      </c>
      <c r="E145" s="129"/>
      <c r="F145" s="134"/>
      <c r="G145" s="78"/>
      <c r="H145" s="78"/>
    </row>
    <row r="146" spans="1:8" ht="18.75" customHeight="1" x14ac:dyDescent="0.35">
      <c r="A146" s="78"/>
      <c r="B146" s="58"/>
      <c r="C146" s="129" t="str">
        <f t="shared" ca="1" si="6"/>
        <v/>
      </c>
      <c r="D146" s="129" t="str">
        <f>IF(B146="","",SUMIF('Neraca Lajur'!B:B,B146,'Neraca Lajur'!N:N)+SUMIF('Neraca Lajur'!B:B,B146,'Neraca Lajur'!O:O))</f>
        <v/>
      </c>
      <c r="E146" s="129"/>
      <c r="F146" s="134"/>
      <c r="G146" s="78"/>
      <c r="H146" s="78"/>
    </row>
    <row r="147" spans="1:8" ht="18.75" customHeight="1" x14ac:dyDescent="0.35">
      <c r="A147" s="78"/>
      <c r="B147" s="58"/>
      <c r="C147" s="129" t="str">
        <f t="shared" ca="1" si="6"/>
        <v/>
      </c>
      <c r="D147" s="129" t="str">
        <f>IF(B147="","",SUMIF('Neraca Lajur'!B:B,B147,'Neraca Lajur'!N:N)+SUMIF('Neraca Lajur'!B:B,B147,'Neraca Lajur'!O:O))</f>
        <v/>
      </c>
      <c r="E147" s="129"/>
      <c r="F147" s="134"/>
      <c r="G147" s="78"/>
      <c r="H147" s="78"/>
    </row>
    <row r="148" spans="1:8" ht="18.75" customHeight="1" x14ac:dyDescent="0.35">
      <c r="A148" s="78"/>
      <c r="B148" s="58"/>
      <c r="C148" s="129" t="str">
        <f t="shared" ca="1" si="6"/>
        <v/>
      </c>
      <c r="D148" s="129" t="str">
        <f>IF(B148="","",SUMIF('Neraca Lajur'!B:B,B148,'Neraca Lajur'!N:N)+SUMIF('Neraca Lajur'!B:B,B148,'Neraca Lajur'!O:O))</f>
        <v/>
      </c>
      <c r="E148" s="129"/>
      <c r="F148" s="134"/>
      <c r="G148" s="78"/>
      <c r="H148" s="78"/>
    </row>
    <row r="149" spans="1:8" ht="18.75" customHeight="1" x14ac:dyDescent="0.35">
      <c r="A149" s="78"/>
      <c r="B149" s="58"/>
      <c r="C149" s="129" t="str">
        <f t="shared" ca="1" si="6"/>
        <v/>
      </c>
      <c r="D149" s="129" t="str">
        <f>IF(B149="","",SUMIF('Neraca Lajur'!B:B,B149,'Neraca Lajur'!N:N)+SUMIF('Neraca Lajur'!B:B,B149,'Neraca Lajur'!O:O))</f>
        <v/>
      </c>
      <c r="E149" s="129"/>
      <c r="F149" s="134"/>
      <c r="G149" s="78"/>
      <c r="H149" s="78"/>
    </row>
    <row r="150" spans="1:8" ht="18.75" customHeight="1" x14ac:dyDescent="0.35">
      <c r="A150" s="78"/>
      <c r="B150" s="58"/>
      <c r="C150" s="129" t="str">
        <f t="shared" ca="1" si="6"/>
        <v/>
      </c>
      <c r="D150" s="129" t="str">
        <f>IF(B150="","",SUMIF('Neraca Lajur'!B:B,B150,'Neraca Lajur'!N:N)+SUMIF('Neraca Lajur'!B:B,B150,'Neraca Lajur'!O:O))</f>
        <v/>
      </c>
      <c r="E150" s="129"/>
      <c r="F150" s="134"/>
      <c r="G150" s="78"/>
      <c r="H150" s="78"/>
    </row>
    <row r="151" spans="1:8" ht="18.75" customHeight="1" x14ac:dyDescent="0.35">
      <c r="A151" s="78"/>
      <c r="B151" s="58"/>
      <c r="C151" s="129" t="str">
        <f t="shared" ca="1" si="6"/>
        <v/>
      </c>
      <c r="D151" s="129" t="str">
        <f>IF(B151="","",SUMIF('Neraca Lajur'!B:B,B151,'Neraca Lajur'!N:N)+SUMIF('Neraca Lajur'!B:B,B151,'Neraca Lajur'!O:O))</f>
        <v/>
      </c>
      <c r="E151" s="129"/>
      <c r="F151" s="134"/>
      <c r="G151" s="78"/>
      <c r="H151" s="78"/>
    </row>
    <row r="152" spans="1:8" ht="26.25" customHeight="1" x14ac:dyDescent="0.35">
      <c r="A152" s="78"/>
      <c r="B152" s="268" t="s">
        <v>69</v>
      </c>
      <c r="C152" s="279"/>
      <c r="D152" s="207"/>
      <c r="E152" s="203">
        <f ca="1">SUM(D132:D151)</f>
        <v>477430000</v>
      </c>
      <c r="F152" s="202"/>
      <c r="G152" s="78"/>
      <c r="H152" s="78"/>
    </row>
    <row r="153" spans="1:8" ht="18.75" customHeight="1" x14ac:dyDescent="0.35">
      <c r="A153" s="78"/>
      <c r="B153" s="58"/>
      <c r="C153" s="129" t="str">
        <f t="shared" ref="C153:C162" ca="1" si="7">IF(TODAY()&gt;EXP,"0",IF(B153="","",VLOOKUP(B153,DA,2,FALSE)))</f>
        <v/>
      </c>
      <c r="D153" s="129" t="str">
        <f>IF(B153="","",SUMIF('Neraca Lajur'!B:B,B153,'Neraca Lajur'!N:N)+SUMIF('Neraca Lajur'!B:B,B153,'Neraca Lajur'!O:O))</f>
        <v/>
      </c>
      <c r="E153" s="129"/>
      <c r="F153" s="134"/>
      <c r="G153" s="78"/>
      <c r="H153" s="78"/>
    </row>
    <row r="154" spans="1:8" ht="18.75" customHeight="1" x14ac:dyDescent="0.35">
      <c r="A154" s="78"/>
      <c r="B154" s="58">
        <v>270</v>
      </c>
      <c r="C154" s="129" t="str">
        <f t="shared" ca="1" si="7"/>
        <v>KEWAJIBAN JANGKA PANJANG</v>
      </c>
      <c r="D154" s="129">
        <f ca="1">IF(B154="","",SUMIF('Neraca Lajur'!B:B,B154,'Neraca Lajur'!N:N)+SUMIF('Neraca Lajur'!B:B,B154,'Neraca Lajur'!O:O))</f>
        <v>0</v>
      </c>
      <c r="E154" s="129"/>
      <c r="F154" s="134"/>
      <c r="G154" s="78"/>
      <c r="H154" s="78"/>
    </row>
    <row r="155" spans="1:8" ht="18.75" customHeight="1" x14ac:dyDescent="0.35">
      <c r="A155" s="78"/>
      <c r="B155" s="58">
        <v>271</v>
      </c>
      <c r="C155" s="129" t="str">
        <f t="shared" ca="1" si="7"/>
        <v>Hutang Jangka Panjang</v>
      </c>
      <c r="D155" s="129">
        <f ca="1">IF(B155="","",SUMIF('Neraca Lajur'!B:B,B155,'Neraca Lajur'!N:N)+SUMIF('Neraca Lajur'!B:B,B155,'Neraca Lajur'!O:O))</f>
        <v>0</v>
      </c>
      <c r="E155" s="129"/>
      <c r="F155" s="134"/>
      <c r="G155" s="78"/>
      <c r="H155" s="78"/>
    </row>
    <row r="156" spans="1:8" ht="18.75" customHeight="1" x14ac:dyDescent="0.35">
      <c r="A156" s="78"/>
      <c r="B156" s="58">
        <v>272</v>
      </c>
      <c r="C156" s="129" t="str">
        <f t="shared" ca="1" si="7"/>
        <v>Hutang Jangka Panjang Lainnya</v>
      </c>
      <c r="D156" s="129">
        <f ca="1">IF(B156="","",SUMIF('Neraca Lajur'!B:B,B156,'Neraca Lajur'!N:N)+SUMIF('Neraca Lajur'!B:B,B156,'Neraca Lajur'!O:O))</f>
        <v>0</v>
      </c>
      <c r="E156" s="129"/>
      <c r="F156" s="134"/>
      <c r="G156" s="78"/>
      <c r="H156" s="78"/>
    </row>
    <row r="157" spans="1:8" ht="18.75" customHeight="1" x14ac:dyDescent="0.35">
      <c r="A157" s="78"/>
      <c r="B157" s="58"/>
      <c r="C157" s="129" t="str">
        <f t="shared" ca="1" si="7"/>
        <v/>
      </c>
      <c r="D157" s="129" t="str">
        <f>IF(B157="","",SUMIF('Neraca Lajur'!B:B,B157,'Neraca Lajur'!N:N)+SUMIF('Neraca Lajur'!B:B,B157,'Neraca Lajur'!O:O))</f>
        <v/>
      </c>
      <c r="E157" s="129"/>
      <c r="F157" s="134"/>
      <c r="G157" s="78"/>
      <c r="H157" s="78"/>
    </row>
    <row r="158" spans="1:8" ht="18.75" customHeight="1" x14ac:dyDescent="0.35">
      <c r="A158" s="78"/>
      <c r="B158" s="58"/>
      <c r="C158" s="129" t="str">
        <f t="shared" ca="1" si="7"/>
        <v/>
      </c>
      <c r="D158" s="129" t="str">
        <f>IF(B158="","",SUMIF('Neraca Lajur'!B:B,B158,'Neraca Lajur'!N:N)+SUMIF('Neraca Lajur'!B:B,B158,'Neraca Lajur'!O:O))</f>
        <v/>
      </c>
      <c r="E158" s="129"/>
      <c r="F158" s="134"/>
      <c r="G158" s="78"/>
      <c r="H158" s="78"/>
    </row>
    <row r="159" spans="1:8" ht="18.75" customHeight="1" x14ac:dyDescent="0.35">
      <c r="A159" s="78"/>
      <c r="B159" s="58"/>
      <c r="C159" s="129" t="str">
        <f t="shared" ca="1" si="7"/>
        <v/>
      </c>
      <c r="D159" s="129" t="str">
        <f>IF(B159="","",SUMIF('Neraca Lajur'!B:B,B159,'Neraca Lajur'!N:N)+SUMIF('Neraca Lajur'!B:B,B159,'Neraca Lajur'!O:O))</f>
        <v/>
      </c>
      <c r="E159" s="129"/>
      <c r="F159" s="134"/>
      <c r="G159" s="78"/>
      <c r="H159" s="78"/>
    </row>
    <row r="160" spans="1:8" ht="18.75" customHeight="1" x14ac:dyDescent="0.35">
      <c r="A160" s="78"/>
      <c r="B160" s="58"/>
      <c r="C160" s="129" t="str">
        <f t="shared" ca="1" si="7"/>
        <v/>
      </c>
      <c r="D160" s="129" t="str">
        <f>IF(B160="","",SUMIF('Neraca Lajur'!B:B,B160,'Neraca Lajur'!N:N)+SUMIF('Neraca Lajur'!B:B,B160,'Neraca Lajur'!O:O))</f>
        <v/>
      </c>
      <c r="E160" s="129"/>
      <c r="F160" s="134"/>
      <c r="G160" s="78"/>
      <c r="H160" s="78"/>
    </row>
    <row r="161" spans="1:8" ht="18.75" customHeight="1" x14ac:dyDescent="0.35">
      <c r="A161" s="78"/>
      <c r="B161" s="58"/>
      <c r="C161" s="129" t="str">
        <f t="shared" ca="1" si="7"/>
        <v/>
      </c>
      <c r="D161" s="129" t="str">
        <f>IF(B161="","",SUMIF('Neraca Lajur'!B:B,B161,'Neraca Lajur'!N:N)+SUMIF('Neraca Lajur'!B:B,B161,'Neraca Lajur'!O:O))</f>
        <v/>
      </c>
      <c r="E161" s="129"/>
      <c r="F161" s="134"/>
      <c r="G161" s="78"/>
      <c r="H161" s="78"/>
    </row>
    <row r="162" spans="1:8" ht="18.75" customHeight="1" x14ac:dyDescent="0.35">
      <c r="A162" s="78"/>
      <c r="B162" s="58"/>
      <c r="C162" s="129" t="str">
        <f t="shared" ca="1" si="7"/>
        <v/>
      </c>
      <c r="D162" s="129" t="str">
        <f>IF(B162="","",SUMIF('Neraca Lajur'!B:B,B162,'Neraca Lajur'!N:N)+SUMIF('Neraca Lajur'!B:B,B162,'Neraca Lajur'!O:O))</f>
        <v/>
      </c>
      <c r="E162" s="129"/>
      <c r="F162" s="134"/>
      <c r="G162" s="78"/>
      <c r="H162" s="78"/>
    </row>
    <row r="163" spans="1:8" ht="26.25" customHeight="1" x14ac:dyDescent="0.35">
      <c r="A163" s="78"/>
      <c r="B163" s="268" t="s">
        <v>70</v>
      </c>
      <c r="C163" s="279"/>
      <c r="D163" s="207"/>
      <c r="E163" s="208">
        <f ca="1">SUM(D153:D162)</f>
        <v>0</v>
      </c>
      <c r="F163" s="202"/>
      <c r="G163" s="78"/>
      <c r="H163" s="78"/>
    </row>
    <row r="164" spans="1:8" ht="26.25" customHeight="1" x14ac:dyDescent="0.35">
      <c r="A164" s="78"/>
      <c r="B164" s="268" t="s">
        <v>32</v>
      </c>
      <c r="C164" s="279"/>
      <c r="D164" s="194"/>
      <c r="E164" s="203">
        <f ca="1">E152+E163</f>
        <v>477430000</v>
      </c>
      <c r="F164" s="202"/>
      <c r="G164" s="78"/>
      <c r="H164" s="78"/>
    </row>
    <row r="165" spans="1:8" ht="18.75" customHeight="1" x14ac:dyDescent="0.35">
      <c r="A165" s="78"/>
      <c r="B165" s="58"/>
      <c r="C165" s="129" t="str">
        <f t="shared" ref="C165:C174" ca="1" si="8">IF(TODAY()&gt;EXP,"0",IF(B165="","",VLOOKUP(B165,DA,2,FALSE)))</f>
        <v/>
      </c>
      <c r="D165" s="129" t="str">
        <f>IF(B165="","",IF(C165="Laba Bersih",'Laba Rugi'!$F$115,SUMIF('Neraca Lajur'!B:B,B165,'Neraca Lajur'!N:N)+SUMIF('Neraca Lajur'!B:B,B165,'Neraca Lajur'!O:O)))</f>
        <v/>
      </c>
      <c r="E165" s="129"/>
      <c r="F165" s="134"/>
      <c r="G165" s="78"/>
      <c r="H165" s="78"/>
    </row>
    <row r="166" spans="1:8" ht="18.75" customHeight="1" x14ac:dyDescent="0.35">
      <c r="A166" s="78"/>
      <c r="B166" s="58">
        <v>300</v>
      </c>
      <c r="C166" s="129" t="str">
        <f t="shared" ca="1" si="8"/>
        <v>EKUITAS</v>
      </c>
      <c r="D166" s="129">
        <f ca="1">IF(B166="","",IF(C166="Laba Bersih",'Laba Rugi'!$F$115,SUMIF('Neraca Lajur'!B:B,B166,'Neraca Lajur'!N:N)+SUMIF('Neraca Lajur'!B:B,B166,'Neraca Lajur'!O:O)))</f>
        <v>0</v>
      </c>
      <c r="E166" s="129"/>
      <c r="F166" s="134"/>
      <c r="G166" s="78"/>
      <c r="H166" s="78"/>
    </row>
    <row r="167" spans="1:8" ht="18.75" customHeight="1" x14ac:dyDescent="0.35">
      <c r="A167" s="78"/>
      <c r="B167" s="58">
        <v>301</v>
      </c>
      <c r="C167" s="129" t="str">
        <f t="shared" ca="1" si="8"/>
        <v>Modal Awal</v>
      </c>
      <c r="D167" s="129">
        <f ca="1">IF(B167="","",IF(C167="Laba Bersih",'Laba Rugi'!$F$115,SUMIF('Neraca Lajur'!B:B,B167,'Neraca Lajur'!N:N)+SUMIF('Neraca Lajur'!B:B,B167,'Neraca Lajur'!O:O)))</f>
        <v>800000000</v>
      </c>
      <c r="E167" s="129"/>
      <c r="F167" s="134"/>
      <c r="G167" s="78"/>
      <c r="H167" s="78"/>
    </row>
    <row r="168" spans="1:8" ht="18.75" customHeight="1" x14ac:dyDescent="0.35">
      <c r="A168" s="78"/>
      <c r="B168" s="58">
        <v>302</v>
      </c>
      <c r="C168" s="129" t="str">
        <f t="shared" ca="1" si="8"/>
        <v>Laba Bersih</v>
      </c>
      <c r="D168" s="129">
        <f ca="1">IF(B168="","",IF(C168="Laba Bersih",'Laba Rugi'!$F$115,SUMIF('Neraca Lajur'!B:B,B168,'Neraca Lajur'!N:N)+SUMIF('Neraca Lajur'!B:B,B168,'Neraca Lajur'!O:O)))</f>
        <v>105162047.61904761</v>
      </c>
      <c r="E168" s="129"/>
      <c r="F168" s="134"/>
      <c r="G168" s="78"/>
      <c r="H168" s="78"/>
    </row>
    <row r="169" spans="1:8" ht="18.75" customHeight="1" x14ac:dyDescent="0.35">
      <c r="A169" s="78"/>
      <c r="B169" s="58">
        <v>303</v>
      </c>
      <c r="C169" s="129" t="str">
        <f t="shared" ca="1" si="8"/>
        <v>Laba Ditahan</v>
      </c>
      <c r="D169" s="129">
        <f ca="1">IF(B169="","",IF(C169="Laba Bersih",'Laba Rugi'!$F$115,SUMIF('Neraca Lajur'!B:B,B169,'Neraca Lajur'!N:N)+SUMIF('Neraca Lajur'!B:B,B169,'Neraca Lajur'!O:O)))</f>
        <v>630721643</v>
      </c>
      <c r="E169" s="129"/>
      <c r="F169" s="134"/>
      <c r="G169" s="78"/>
      <c r="H169" s="78"/>
    </row>
    <row r="170" spans="1:8" ht="18.75" customHeight="1" x14ac:dyDescent="0.35">
      <c r="A170" s="78"/>
      <c r="B170" s="58"/>
      <c r="C170" s="129" t="str">
        <f t="shared" ca="1" si="8"/>
        <v/>
      </c>
      <c r="D170" s="129" t="str">
        <f>IF(B170="","",IF(C170="Laba Bersih",'Laba Rugi'!$F$115,SUMIF('Neraca Lajur'!B:B,B170,'Neraca Lajur'!N:N)+SUMIF('Neraca Lajur'!B:B,B170,'Neraca Lajur'!O:O)))</f>
        <v/>
      </c>
      <c r="E170" s="129"/>
      <c r="F170" s="134"/>
      <c r="G170" s="78"/>
      <c r="H170" s="78"/>
    </row>
    <row r="171" spans="1:8" ht="18.75" customHeight="1" x14ac:dyDescent="0.35">
      <c r="A171" s="78"/>
      <c r="B171" s="58"/>
      <c r="C171" s="129" t="str">
        <f t="shared" ca="1" si="8"/>
        <v/>
      </c>
      <c r="D171" s="129" t="str">
        <f>IF(B171="","",IF(C171="Laba Bersih",'Laba Rugi'!$F$115,SUMIF('Neraca Lajur'!B:B,B171,'Neraca Lajur'!N:N)+SUMIF('Neraca Lajur'!B:B,B171,'Neraca Lajur'!O:O)))</f>
        <v/>
      </c>
      <c r="E171" s="129"/>
      <c r="F171" s="134"/>
      <c r="G171" s="78"/>
      <c r="H171" s="78"/>
    </row>
    <row r="172" spans="1:8" ht="18.75" customHeight="1" x14ac:dyDescent="0.35">
      <c r="A172" s="78"/>
      <c r="B172" s="58"/>
      <c r="C172" s="129" t="str">
        <f t="shared" ca="1" si="8"/>
        <v/>
      </c>
      <c r="D172" s="129" t="str">
        <f>IF(B172="","",IF(C172="Laba Bersih",'Laba Rugi'!$F$115,SUMIF('Neraca Lajur'!B:B,B172,'Neraca Lajur'!N:N)+SUMIF('Neraca Lajur'!B:B,B172,'Neraca Lajur'!O:O)))</f>
        <v/>
      </c>
      <c r="E172" s="129"/>
      <c r="F172" s="134"/>
      <c r="G172" s="78"/>
      <c r="H172" s="78"/>
    </row>
    <row r="173" spans="1:8" ht="18.75" customHeight="1" x14ac:dyDescent="0.35">
      <c r="A173" s="78"/>
      <c r="B173" s="58"/>
      <c r="C173" s="129" t="str">
        <f t="shared" ca="1" si="8"/>
        <v/>
      </c>
      <c r="D173" s="129" t="str">
        <f>IF(B173="","",IF(C173="Laba Bersih",'Laba Rugi'!$F$115,SUMIF('Neraca Lajur'!B:B,B173,'Neraca Lajur'!N:N)+SUMIF('Neraca Lajur'!B:B,B173,'Neraca Lajur'!O:O)))</f>
        <v/>
      </c>
      <c r="E173" s="129"/>
      <c r="F173" s="134"/>
      <c r="G173" s="78"/>
      <c r="H173" s="78"/>
    </row>
    <row r="174" spans="1:8" ht="18.75" customHeight="1" x14ac:dyDescent="0.35">
      <c r="A174" s="78"/>
      <c r="B174" s="58"/>
      <c r="C174" s="129" t="str">
        <f t="shared" ca="1" si="8"/>
        <v/>
      </c>
      <c r="D174" s="129" t="str">
        <f>IF(B174="","",IF(C174="Laba Bersih",'Laba Rugi'!$F$115,SUMIF('Neraca Lajur'!B:B,B174,'Neraca Lajur'!N:N)+SUMIF('Neraca Lajur'!B:B,B174,'Neraca Lajur'!O:O)))</f>
        <v/>
      </c>
      <c r="E174" s="129"/>
      <c r="F174" s="134"/>
      <c r="G174" s="78"/>
      <c r="H174" s="78"/>
    </row>
    <row r="175" spans="1:8" ht="26.25" customHeight="1" x14ac:dyDescent="0.35">
      <c r="A175" s="78"/>
      <c r="B175" s="268" t="s">
        <v>33</v>
      </c>
      <c r="C175" s="279"/>
      <c r="D175" s="207"/>
      <c r="E175" s="208">
        <f ca="1">SUM(D165:D174)</f>
        <v>1535883690.6190476</v>
      </c>
      <c r="F175" s="202"/>
      <c r="G175" s="78"/>
      <c r="H175" s="78"/>
    </row>
    <row r="176" spans="1:8" ht="26.25" customHeight="1" x14ac:dyDescent="0.35">
      <c r="A176" s="78"/>
      <c r="B176" s="268" t="s">
        <v>34</v>
      </c>
      <c r="C176" s="279"/>
      <c r="D176" s="194"/>
      <c r="E176" s="201"/>
      <c r="F176" s="204">
        <f ca="1">E164+E175</f>
        <v>2013313690.6190476</v>
      </c>
      <c r="G176" s="78"/>
      <c r="H176" s="78"/>
    </row>
    <row r="177" spans="1:8" ht="26.25" customHeight="1" x14ac:dyDescent="0.35">
      <c r="A177" s="78"/>
      <c r="B177" s="283" t="s">
        <v>157</v>
      </c>
      <c r="C177" s="284"/>
      <c r="D177" s="205"/>
      <c r="E177" s="205"/>
      <c r="F177" s="206">
        <f ca="1">F131-F176</f>
        <v>0</v>
      </c>
      <c r="G177" s="78"/>
      <c r="H177" s="78"/>
    </row>
    <row r="178" spans="1:8" x14ac:dyDescent="0.35">
      <c r="A178" s="78"/>
      <c r="B178" s="78"/>
      <c r="C178" s="78"/>
      <c r="D178" s="78"/>
      <c r="E178" s="78"/>
      <c r="F178" s="78"/>
      <c r="G178" s="78"/>
      <c r="H178" s="78"/>
    </row>
    <row r="179" spans="1:8" x14ac:dyDescent="0.35">
      <c r="A179" s="78"/>
      <c r="B179" s="78"/>
      <c r="C179" s="78"/>
      <c r="D179" s="78"/>
      <c r="E179" s="78"/>
      <c r="F179" s="78"/>
      <c r="G179" s="78"/>
      <c r="H179" s="78"/>
    </row>
    <row r="180" spans="1:8" x14ac:dyDescent="0.35">
      <c r="A180" s="78"/>
      <c r="B180" s="78"/>
      <c r="C180" s="78"/>
      <c r="D180" s="78"/>
      <c r="E180" s="78"/>
      <c r="F180" s="78"/>
      <c r="G180" s="78"/>
      <c r="H180" s="78"/>
    </row>
    <row r="181" spans="1:8" x14ac:dyDescent="0.35">
      <c r="A181" s="78"/>
      <c r="B181" s="78"/>
      <c r="C181" s="78"/>
      <c r="D181" s="78"/>
      <c r="E181" s="78"/>
      <c r="F181" s="78"/>
      <c r="G181" s="78"/>
      <c r="H181" s="78"/>
    </row>
    <row r="182" spans="1:8" x14ac:dyDescent="0.35">
      <c r="A182" s="78"/>
      <c r="B182" s="78"/>
      <c r="C182" s="78"/>
      <c r="D182" s="78"/>
      <c r="E182" s="78"/>
      <c r="F182" s="78"/>
      <c r="G182" s="78"/>
      <c r="H182" s="78"/>
    </row>
  </sheetData>
  <sheetProtection algorithmName="SHA-512" hashValue="Jbefdxpvpqn9dxpn9ui/dN/y6lIYxNLqN0zpCem6qK25Y5D/P40MurMxxj93BU1ow85TOlDwZlJLguFCMg4YBQ==" saltValue="Xo1Zo6WARZu2XJlEOhcGqA==" spinCount="100000" sheet="1" objects="1" scenarios="1" formatCells="0" formatColumns="0" formatRows="0" autoFilter="0"/>
  <autoFilter ref="B5:B177" xr:uid="{00000000-0009-0000-0000-00000C000000}"/>
  <mergeCells count="4">
    <mergeCell ref="B2:F2"/>
    <mergeCell ref="B3:F3"/>
    <mergeCell ref="B4:F4"/>
    <mergeCell ref="D5:F5"/>
  </mergeCells>
  <dataValidations count="1">
    <dataValidation type="list" showInputMessage="1" showErrorMessage="1" errorTitle="KESALAHAN INPUT DATA" error="        KODE AKUN SALAH_x000a_SILAHKAN PILIH DARI DAFTAR" sqref="B77:B96 B153:B162 B98:B117 B132:B151 B120:B129 B165:B174 B6:B75" xr:uid="{00000000-0002-0000-0C00-000000000000}">
      <formula1>KA</formula1>
    </dataValidation>
  </dataValidations>
  <pageMargins left="0.31" right="0.19" top="0.59" bottom="0.51" header="0.3" footer="0.3"/>
  <pageSetup paperSize="9" orientation="portrait" blackAndWhite="1" horizontalDpi="300" verticalDpi="30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3"/>
  <dimension ref="A1:H182"/>
  <sheetViews>
    <sheetView showGridLines="0" workbookViewId="0">
      <pane ySplit="5" topLeftCell="A6" activePane="bottomLeft" state="frozen"/>
      <selection activeCell="B2" sqref="B2:H2"/>
      <selection pane="bottomLeft" activeCell="B2" sqref="B2:F2"/>
    </sheetView>
  </sheetViews>
  <sheetFormatPr defaultColWidth="0" defaultRowHeight="15" customHeight="1" zeroHeight="1" x14ac:dyDescent="0.35"/>
  <cols>
    <col min="1" max="1" width="14.26953125" customWidth="1"/>
    <col min="2" max="2" width="10" customWidth="1"/>
    <col min="3" max="3" width="40" customWidth="1"/>
    <col min="4" max="6" width="15.7265625" customWidth="1"/>
    <col min="7" max="8" width="28.54296875" customWidth="1"/>
    <col min="9" max="16384" width="9.1796875" hidden="1"/>
  </cols>
  <sheetData>
    <row r="1" spans="1:8" ht="3.75" customHeight="1" x14ac:dyDescent="0.35">
      <c r="A1" s="78"/>
      <c r="B1" s="78"/>
      <c r="C1" s="78"/>
      <c r="D1" s="78"/>
      <c r="E1" s="78"/>
      <c r="F1" s="78"/>
      <c r="G1" s="78"/>
      <c r="H1" s="78"/>
    </row>
    <row r="2" spans="1:8" ht="22.5" customHeight="1" x14ac:dyDescent="0.6">
      <c r="A2" s="78"/>
      <c r="B2" s="549" t="str">
        <f ca="1">IF(TODAY()&gt;EXP,"APLIKASI INI SUDAH KADALUARSA",PR)</f>
        <v>NAMA PERUSAHAAN ANDA</v>
      </c>
      <c r="C2" s="550"/>
      <c r="D2" s="550"/>
      <c r="E2" s="550"/>
      <c r="F2" s="550"/>
      <c r="G2" s="78"/>
      <c r="H2" s="78"/>
    </row>
    <row r="3" spans="1:8" ht="18.75" customHeight="1" x14ac:dyDescent="0.5">
      <c r="A3" s="78"/>
      <c r="B3" s="551" t="s">
        <v>91</v>
      </c>
      <c r="C3" s="551"/>
      <c r="D3" s="551"/>
      <c r="E3" s="551"/>
      <c r="F3" s="551"/>
      <c r="G3" s="78"/>
      <c r="H3" s="78"/>
    </row>
    <row r="4" spans="1:8" ht="18.75" customHeight="1" x14ac:dyDescent="0.35">
      <c r="A4" s="78"/>
      <c r="B4" s="629" t="str">
        <f>TG_2&amp;" "&amp;BL_2&amp;" "&amp;TH_2</f>
        <v>31 Desember 2025</v>
      </c>
      <c r="C4" s="631"/>
      <c r="D4" s="631"/>
      <c r="E4" s="631"/>
      <c r="F4" s="631"/>
      <c r="G4" s="78"/>
      <c r="H4" s="78"/>
    </row>
    <row r="5" spans="1:8" ht="22.5" customHeight="1" x14ac:dyDescent="0.35">
      <c r="A5" s="78"/>
      <c r="B5" s="228" t="s">
        <v>8</v>
      </c>
      <c r="C5" s="236" t="s">
        <v>0</v>
      </c>
      <c r="D5" s="226" t="str">
        <f>$B$4</f>
        <v>31 Desember 2025</v>
      </c>
      <c r="E5" s="227" t="str">
        <f>TG&amp;" "&amp;BL&amp;" "&amp;TH</f>
        <v>1 Januari 2025</v>
      </c>
      <c r="F5" s="285" t="s">
        <v>66</v>
      </c>
      <c r="G5" s="78"/>
      <c r="H5" s="78"/>
    </row>
    <row r="6" spans="1:8" ht="18.75" customHeight="1" x14ac:dyDescent="0.35">
      <c r="A6" s="78"/>
      <c r="B6" s="303" t="str">
        <f>IF(Neraca!B6="","",Neraca!B6)</f>
        <v/>
      </c>
      <c r="C6" s="129" t="str">
        <f t="shared" ref="C6:C37" ca="1" si="0">IF(TODAY()&gt;EXP,"0",IF(B6="","",VLOOKUP(B6,DA,2,FALSE)))</f>
        <v/>
      </c>
      <c r="D6" s="129" t="str">
        <f ca="1">IF(TODAY()&gt;EXP,"0",IF(B6="","",SUMIF('Neraca Lajur'!B:B,B6,'Neraca Lajur'!N:N)+SUMIF('Neraca Lajur'!B:B,B6,'Neraca Lajur'!O:O)))</f>
        <v/>
      </c>
      <c r="E6" s="129" t="str">
        <f t="shared" ref="E6:E37" ca="1" si="1">IF(TODAY()&gt;EXP,"0",IF(B6="","",VLOOKUP(B6,DA,6)))</f>
        <v/>
      </c>
      <c r="F6" s="174" t="str">
        <f t="shared" ref="F6:F37" ca="1" si="2">IF(TODAY()&gt;EXP,"0",IF(B6="","",D6-E6))</f>
        <v/>
      </c>
      <c r="G6" s="78"/>
      <c r="H6" s="78"/>
    </row>
    <row r="7" spans="1:8" ht="18.75" customHeight="1" x14ac:dyDescent="0.35">
      <c r="A7" s="78"/>
      <c r="B7" s="303">
        <f>IF(Neraca!B7="","",Neraca!B7)</f>
        <v>100</v>
      </c>
      <c r="C7" s="129" t="str">
        <f t="shared" ca="1" si="0"/>
        <v>AKTIVA</v>
      </c>
      <c r="D7" s="129">
        <f ca="1">IF(TODAY()&gt;EXP,"0",IF(B7="","",SUMIF('Neraca Lajur'!B:B,B7,'Neraca Lajur'!N:N)+SUMIF('Neraca Lajur'!B:B,B7,'Neraca Lajur'!O:O)))</f>
        <v>0</v>
      </c>
      <c r="E7" s="129">
        <f t="shared" ca="1" si="1"/>
        <v>0</v>
      </c>
      <c r="F7" s="174">
        <f t="shared" ca="1" si="2"/>
        <v>0</v>
      </c>
      <c r="G7" s="78"/>
      <c r="H7" s="78"/>
    </row>
    <row r="8" spans="1:8" ht="18.75" customHeight="1" x14ac:dyDescent="0.35">
      <c r="A8" s="78"/>
      <c r="B8" s="303">
        <f>IF(Neraca!B8="","",Neraca!B8)</f>
        <v>110</v>
      </c>
      <c r="C8" s="129" t="str">
        <f t="shared" ca="1" si="0"/>
        <v>AKTIVA LANCAR</v>
      </c>
      <c r="D8" s="129">
        <f ca="1">IF(TODAY()&gt;EXP,"0",IF(B8="","",SUMIF('Neraca Lajur'!B:B,B8,'Neraca Lajur'!N:N)+SUMIF('Neraca Lajur'!B:B,B8,'Neraca Lajur'!O:O)))</f>
        <v>0</v>
      </c>
      <c r="E8" s="129">
        <f t="shared" ca="1" si="1"/>
        <v>0</v>
      </c>
      <c r="F8" s="174">
        <f t="shared" ca="1" si="2"/>
        <v>0</v>
      </c>
      <c r="G8" s="78"/>
      <c r="H8" s="78"/>
    </row>
    <row r="9" spans="1:8" ht="18.75" customHeight="1" x14ac:dyDescent="0.35">
      <c r="A9" s="78"/>
      <c r="B9" s="303">
        <f>IF(Neraca!B9="","",Neraca!B9)</f>
        <v>111</v>
      </c>
      <c r="C9" s="129" t="str">
        <f t="shared" ca="1" si="0"/>
        <v>Kas</v>
      </c>
      <c r="D9" s="129">
        <f ca="1">IF(TODAY()&gt;EXP,"0",IF(B9="","",SUMIF('Neraca Lajur'!B:B,B9,'Neraca Lajur'!N:N)+SUMIF('Neraca Lajur'!B:B,B9,'Neraca Lajur'!O:O)))</f>
        <v>196788000</v>
      </c>
      <c r="E9" s="129">
        <f t="shared" ca="1" si="1"/>
        <v>36125000</v>
      </c>
      <c r="F9" s="174">
        <f t="shared" ca="1" si="2"/>
        <v>160663000</v>
      </c>
      <c r="G9" s="78"/>
      <c r="H9" s="78"/>
    </row>
    <row r="10" spans="1:8" ht="18.75" customHeight="1" x14ac:dyDescent="0.35">
      <c r="A10" s="78"/>
      <c r="B10" s="303">
        <f>IF(Neraca!B10="","",Neraca!B10)</f>
        <v>112</v>
      </c>
      <c r="C10" s="129" t="str">
        <f t="shared" ca="1" si="0"/>
        <v>Bank</v>
      </c>
      <c r="D10" s="129">
        <f ca="1">IF(TODAY()&gt;EXP,"0",IF(B10="","",SUMIF('Neraca Lajur'!B:B,B10,'Neraca Lajur'!N:N)+SUMIF('Neraca Lajur'!B:B,B10,'Neraca Lajur'!O:O)))</f>
        <v>3002000</v>
      </c>
      <c r="E10" s="129">
        <f t="shared" ca="1" si="1"/>
        <v>44952000</v>
      </c>
      <c r="F10" s="174">
        <f t="shared" ca="1" si="2"/>
        <v>-41950000</v>
      </c>
      <c r="G10" s="78"/>
      <c r="H10" s="78"/>
    </row>
    <row r="11" spans="1:8" ht="18.75" customHeight="1" x14ac:dyDescent="0.35">
      <c r="A11" s="78"/>
      <c r="B11" s="303">
        <f>IF(Neraca!B11="","",Neraca!B11)</f>
        <v>130</v>
      </c>
      <c r="C11" s="129" t="str">
        <f t="shared" ca="1" si="0"/>
        <v>Piutang Dagang</v>
      </c>
      <c r="D11" s="129">
        <f ca="1">IF(TODAY()&gt;EXP,"0",IF(B11="","",SUMIF('Neraca Lajur'!B:B,B11,'Neraca Lajur'!N:N)+SUMIF('Neraca Lajur'!B:B,B11,'Neraca Lajur'!O:O)))</f>
        <v>168897500</v>
      </c>
      <c r="E11" s="129">
        <f t="shared" ca="1" si="1"/>
        <v>42750000</v>
      </c>
      <c r="F11" s="174">
        <f t="shared" ca="1" si="2"/>
        <v>126147500</v>
      </c>
      <c r="G11" s="78"/>
      <c r="H11" s="78"/>
    </row>
    <row r="12" spans="1:8" ht="18.75" customHeight="1" x14ac:dyDescent="0.35">
      <c r="A12" s="78"/>
      <c r="B12" s="303">
        <f>IF(Neraca!B12="","",Neraca!B12)</f>
        <v>135</v>
      </c>
      <c r="C12" s="129" t="str">
        <f t="shared" ca="1" si="0"/>
        <v>Cadangan Kerugian Piutang</v>
      </c>
      <c r="D12" s="129">
        <f ca="1">IF(TODAY()&gt;EXP,"0",IF(B12="","",SUMIF('Neraca Lajur'!B:B,B12,'Neraca Lajur'!N:N)+SUMIF('Neraca Lajur'!B:B,B12,'Neraca Lajur'!O:O)))</f>
        <v>0</v>
      </c>
      <c r="E12" s="129">
        <f t="shared" ca="1" si="1"/>
        <v>0</v>
      </c>
      <c r="F12" s="174">
        <f t="shared" ca="1" si="2"/>
        <v>0</v>
      </c>
      <c r="G12" s="78"/>
      <c r="H12" s="78"/>
    </row>
    <row r="13" spans="1:8" ht="18.75" customHeight="1" x14ac:dyDescent="0.35">
      <c r="A13" s="78"/>
      <c r="B13" s="303">
        <f>IF(Neraca!B13="","",Neraca!B13)</f>
        <v>138</v>
      </c>
      <c r="C13" s="129" t="str">
        <f t="shared" ca="1" si="0"/>
        <v>Piutang Karyawan</v>
      </c>
      <c r="D13" s="129">
        <f ca="1">IF(TODAY()&gt;EXP,"0",IF(B13="","",SUMIF('Neraca Lajur'!B:B,B13,'Neraca Lajur'!N:N)+SUMIF('Neraca Lajur'!B:B,B13,'Neraca Lajur'!O:O)))</f>
        <v>0</v>
      </c>
      <c r="E13" s="129">
        <f t="shared" ca="1" si="1"/>
        <v>0</v>
      </c>
      <c r="F13" s="174">
        <f t="shared" ca="1" si="2"/>
        <v>0</v>
      </c>
      <c r="G13" s="78"/>
      <c r="H13" s="78"/>
    </row>
    <row r="14" spans="1:8" ht="18.75" customHeight="1" x14ac:dyDescent="0.35">
      <c r="A14" s="78"/>
      <c r="B14" s="303">
        <f>IF(Neraca!B14="","",Neraca!B14)</f>
        <v>139</v>
      </c>
      <c r="C14" s="129" t="str">
        <f t="shared" ca="1" si="0"/>
        <v>Piutang Lain-Lain</v>
      </c>
      <c r="D14" s="129">
        <f ca="1">IF(TODAY()&gt;EXP,"0",IF(B14="","",SUMIF('Neraca Lajur'!B:B,B14,'Neraca Lajur'!N:N)+SUMIF('Neraca Lajur'!B:B,B14,'Neraca Lajur'!O:O)))</f>
        <v>0</v>
      </c>
      <c r="E14" s="129">
        <f t="shared" ca="1" si="1"/>
        <v>0</v>
      </c>
      <c r="F14" s="174">
        <f t="shared" ca="1" si="2"/>
        <v>0</v>
      </c>
      <c r="G14" s="78"/>
      <c r="H14" s="78"/>
    </row>
    <row r="15" spans="1:8" ht="18.75" customHeight="1" x14ac:dyDescent="0.35">
      <c r="A15" s="78"/>
      <c r="B15" s="303">
        <f>IF(Neraca!B15="","",Neraca!B15)</f>
        <v>141</v>
      </c>
      <c r="C15" s="129" t="str">
        <f t="shared" ca="1" si="0"/>
        <v>Persediaan Awal Barang</v>
      </c>
      <c r="D15" s="129">
        <f ca="1">IF(TODAY()&gt;EXP,"0",IF(B15="","",SUMIF('Neraca Lajur'!B:B,B15,'Neraca Lajur'!N:N)+SUMIF('Neraca Lajur'!B:B,B15,'Neraca Lajur'!O:O)))</f>
        <v>0</v>
      </c>
      <c r="E15" s="129">
        <f t="shared" ca="1" si="1"/>
        <v>431800000</v>
      </c>
      <c r="F15" s="174">
        <f t="shared" ca="1" si="2"/>
        <v>-431800000</v>
      </c>
      <c r="G15" s="78"/>
      <c r="H15" s="78"/>
    </row>
    <row r="16" spans="1:8" ht="18.75" customHeight="1" x14ac:dyDescent="0.35">
      <c r="A16" s="78"/>
      <c r="B16" s="303">
        <f>IF(Neraca!B16="","",Neraca!B16)</f>
        <v>142</v>
      </c>
      <c r="C16" s="129" t="str">
        <f t="shared" ca="1" si="0"/>
        <v>Pembelian Barang</v>
      </c>
      <c r="D16" s="129">
        <f ca="1">IF(TODAY()&gt;EXP,"0",IF(B16="","",SUMIF('Neraca Lajur'!B:B,B16,'Neraca Lajur'!N:N)+SUMIF('Neraca Lajur'!B:B,B16,'Neraca Lajur'!O:O)))</f>
        <v>0</v>
      </c>
      <c r="E16" s="129">
        <f t="shared" ca="1" si="1"/>
        <v>0</v>
      </c>
      <c r="F16" s="174">
        <f t="shared" ca="1" si="2"/>
        <v>0</v>
      </c>
      <c r="G16" s="78"/>
      <c r="H16" s="78"/>
    </row>
    <row r="17" spans="1:8" ht="18.75" customHeight="1" x14ac:dyDescent="0.35">
      <c r="A17" s="78"/>
      <c r="B17" s="303">
        <f>IF(Neraca!B17="","",Neraca!B17)</f>
        <v>143</v>
      </c>
      <c r="C17" s="129" t="str">
        <f t="shared" ca="1" si="0"/>
        <v>Ongkos Angkut Barang</v>
      </c>
      <c r="D17" s="129">
        <f ca="1">IF(TODAY()&gt;EXP,"0",IF(B17="","",SUMIF('Neraca Lajur'!B:B,B17,'Neraca Lajur'!N:N)+SUMIF('Neraca Lajur'!B:B,B17,'Neraca Lajur'!O:O)))</f>
        <v>0</v>
      </c>
      <c r="E17" s="129">
        <f t="shared" ca="1" si="1"/>
        <v>0</v>
      </c>
      <c r="F17" s="174">
        <f t="shared" ca="1" si="2"/>
        <v>0</v>
      </c>
      <c r="G17" s="78"/>
      <c r="H17" s="78"/>
    </row>
    <row r="18" spans="1:8" ht="18.75" customHeight="1" x14ac:dyDescent="0.35">
      <c r="A18" s="78"/>
      <c r="B18" s="303">
        <f>IF(Neraca!B18="","",Neraca!B18)</f>
        <v>144</v>
      </c>
      <c r="C18" s="129" t="str">
        <f t="shared" ca="1" si="0"/>
        <v>Retur Pembelian</v>
      </c>
      <c r="D18" s="129">
        <f ca="1">IF(TODAY()&gt;EXP,"0",IF(B18="","",SUMIF('Neraca Lajur'!B:B,B18,'Neraca Lajur'!N:N)+SUMIF('Neraca Lajur'!B:B,B18,'Neraca Lajur'!O:O)))</f>
        <v>0</v>
      </c>
      <c r="E18" s="129">
        <f t="shared" ca="1" si="1"/>
        <v>0</v>
      </c>
      <c r="F18" s="174">
        <f t="shared" ca="1" si="2"/>
        <v>0</v>
      </c>
      <c r="G18" s="78"/>
      <c r="H18" s="78"/>
    </row>
    <row r="19" spans="1:8" ht="18.75" customHeight="1" x14ac:dyDescent="0.35">
      <c r="A19" s="78"/>
      <c r="B19" s="303">
        <f>IF(Neraca!B19="","",Neraca!B19)</f>
        <v>145</v>
      </c>
      <c r="C19" s="129" t="str">
        <f t="shared" ca="1" si="0"/>
        <v>Potongan Pembelian</v>
      </c>
      <c r="D19" s="129">
        <f ca="1">IF(TODAY()&gt;EXP,"0",IF(B19="","",SUMIF('Neraca Lajur'!B:B,B19,'Neraca Lajur'!N:N)+SUMIF('Neraca Lajur'!B:B,B19,'Neraca Lajur'!O:O)))</f>
        <v>0</v>
      </c>
      <c r="E19" s="129">
        <f t="shared" ca="1" si="1"/>
        <v>0</v>
      </c>
      <c r="F19" s="174">
        <f t="shared" ca="1" si="2"/>
        <v>0</v>
      </c>
      <c r="G19" s="78"/>
      <c r="H19" s="78"/>
    </row>
    <row r="20" spans="1:8" ht="18.75" customHeight="1" x14ac:dyDescent="0.35">
      <c r="A20" s="78"/>
      <c r="B20" s="303">
        <f>IF(Neraca!B20="","",Neraca!B20)</f>
        <v>148</v>
      </c>
      <c r="C20" s="129" t="str">
        <f t="shared" ca="1" si="0"/>
        <v>Persediaan Akhir Barang</v>
      </c>
      <c r="D20" s="129">
        <f ca="1">IF(TODAY()&gt;EXP,"0",IF(B20="","",SUMIF('Neraca Lajur'!B:B,B20,'Neraca Lajur'!N:N)+SUMIF('Neraca Lajur'!B:B,B20,'Neraca Lajur'!O:O)))</f>
        <v>313475000</v>
      </c>
      <c r="E20" s="129">
        <f t="shared" ca="1" si="1"/>
        <v>0</v>
      </c>
      <c r="F20" s="174">
        <f t="shared" ca="1" si="2"/>
        <v>313475000</v>
      </c>
      <c r="G20" s="78"/>
      <c r="H20" s="78"/>
    </row>
    <row r="21" spans="1:8" ht="18.75" customHeight="1" x14ac:dyDescent="0.35">
      <c r="A21" s="78"/>
      <c r="B21" s="303">
        <f>IF(Neraca!B21="","",Neraca!B21)</f>
        <v>165</v>
      </c>
      <c r="C21" s="129" t="str">
        <f t="shared" ca="1" si="0"/>
        <v>Sewa Dibayar Dimuka</v>
      </c>
      <c r="D21" s="129">
        <f ca="1">IF(TODAY()&gt;EXP,"0",IF(B21="","",SUMIF('Neraca Lajur'!B:B,B21,'Neraca Lajur'!N:N)+SUMIF('Neraca Lajur'!B:B,B21,'Neraca Lajur'!O:O)))</f>
        <v>0</v>
      </c>
      <c r="E21" s="129">
        <f t="shared" ca="1" si="1"/>
        <v>0</v>
      </c>
      <c r="F21" s="174">
        <f t="shared" ca="1" si="2"/>
        <v>0</v>
      </c>
      <c r="G21" s="78"/>
      <c r="H21" s="78"/>
    </row>
    <row r="22" spans="1:8" ht="18.75" customHeight="1" x14ac:dyDescent="0.35">
      <c r="A22" s="78"/>
      <c r="B22" s="303">
        <f>IF(Neraca!B22="","",Neraca!B22)</f>
        <v>166</v>
      </c>
      <c r="C22" s="129" t="str">
        <f t="shared" ca="1" si="0"/>
        <v>Asuransi Dibayar Dimuka</v>
      </c>
      <c r="D22" s="129">
        <f ca="1">IF(TODAY()&gt;EXP,"0",IF(B22="","",SUMIF('Neraca Lajur'!B:B,B22,'Neraca Lajur'!N:N)+SUMIF('Neraca Lajur'!B:B,B22,'Neraca Lajur'!O:O)))</f>
        <v>0</v>
      </c>
      <c r="E22" s="129">
        <f t="shared" ca="1" si="1"/>
        <v>0</v>
      </c>
      <c r="F22" s="174">
        <f t="shared" ca="1" si="2"/>
        <v>0</v>
      </c>
      <c r="G22" s="78"/>
      <c r="H22" s="78"/>
    </row>
    <row r="23" spans="1:8" ht="18.75" customHeight="1" x14ac:dyDescent="0.35">
      <c r="A23" s="78"/>
      <c r="B23" s="303">
        <f>IF(Neraca!B23="","",Neraca!B23)</f>
        <v>167</v>
      </c>
      <c r="C23" s="129" t="str">
        <f t="shared" ca="1" si="0"/>
        <v>Bunga Bank Dibayar Dimuka</v>
      </c>
      <c r="D23" s="129">
        <f ca="1">IF(TODAY()&gt;EXP,"0",IF(B23="","",SUMIF('Neraca Lajur'!B:B,B23,'Neraca Lajur'!N:N)+SUMIF('Neraca Lajur'!B:B,B23,'Neraca Lajur'!O:O)))</f>
        <v>46400000</v>
      </c>
      <c r="E23" s="129">
        <f t="shared" ca="1" si="1"/>
        <v>0</v>
      </c>
      <c r="F23" s="174">
        <f t="shared" ca="1" si="2"/>
        <v>46400000</v>
      </c>
      <c r="G23" s="78"/>
      <c r="H23" s="78"/>
    </row>
    <row r="24" spans="1:8" ht="18.75" customHeight="1" x14ac:dyDescent="0.35">
      <c r="A24" s="78"/>
      <c r="B24" s="303">
        <f>IF(Neraca!B24="","",Neraca!B24)</f>
        <v>169</v>
      </c>
      <c r="C24" s="129" t="str">
        <f t="shared" ca="1" si="0"/>
        <v>Investasi Saham / Obligasi</v>
      </c>
      <c r="D24" s="129">
        <f ca="1">IF(TODAY()&gt;EXP,"0",IF(B24="","",SUMIF('Neraca Lajur'!B:B,B24,'Neraca Lajur'!N:N)+SUMIF('Neraca Lajur'!B:B,B24,'Neraca Lajur'!O:O)))</f>
        <v>0</v>
      </c>
      <c r="E24" s="129">
        <f t="shared" ca="1" si="1"/>
        <v>0</v>
      </c>
      <c r="F24" s="174">
        <f t="shared" ca="1" si="2"/>
        <v>0</v>
      </c>
      <c r="G24" s="78"/>
      <c r="H24" s="78"/>
    </row>
    <row r="25" spans="1:8" ht="18.75" customHeight="1" x14ac:dyDescent="0.35">
      <c r="A25" s="78"/>
      <c r="B25" s="303" t="str">
        <f>IF(Neraca!B25="","",Neraca!B25)</f>
        <v/>
      </c>
      <c r="C25" s="129" t="str">
        <f t="shared" ca="1" si="0"/>
        <v/>
      </c>
      <c r="D25" s="129" t="str">
        <f ca="1">IF(TODAY()&gt;EXP,"0",IF(B25="","",SUMIF('Neraca Lajur'!B:B,B25,'Neraca Lajur'!N:N)+SUMIF('Neraca Lajur'!B:B,B25,'Neraca Lajur'!O:O)))</f>
        <v/>
      </c>
      <c r="E25" s="129" t="str">
        <f t="shared" ca="1" si="1"/>
        <v/>
      </c>
      <c r="F25" s="174" t="str">
        <f t="shared" ca="1" si="2"/>
        <v/>
      </c>
      <c r="G25" s="78"/>
      <c r="H25" s="78"/>
    </row>
    <row r="26" spans="1:8" ht="18.75" customHeight="1" x14ac:dyDescent="0.35">
      <c r="A26" s="78"/>
      <c r="B26" s="303" t="str">
        <f>IF(Neraca!B26="","",Neraca!B26)</f>
        <v/>
      </c>
      <c r="C26" s="129" t="str">
        <f t="shared" ca="1" si="0"/>
        <v/>
      </c>
      <c r="D26" s="129" t="str">
        <f ca="1">IF(TODAY()&gt;EXP,"0",IF(B26="","",SUMIF('Neraca Lajur'!B:B,B26,'Neraca Lajur'!N:N)+SUMIF('Neraca Lajur'!B:B,B26,'Neraca Lajur'!O:O)))</f>
        <v/>
      </c>
      <c r="E26" s="129" t="str">
        <f t="shared" ca="1" si="1"/>
        <v/>
      </c>
      <c r="F26" s="174" t="str">
        <f t="shared" ca="1" si="2"/>
        <v/>
      </c>
      <c r="G26" s="78"/>
      <c r="H26" s="78"/>
    </row>
    <row r="27" spans="1:8" ht="18.75" customHeight="1" x14ac:dyDescent="0.35">
      <c r="A27" s="78"/>
      <c r="B27" s="303" t="str">
        <f>IF(Neraca!B27="","",Neraca!B27)</f>
        <v/>
      </c>
      <c r="C27" s="129" t="str">
        <f t="shared" ca="1" si="0"/>
        <v/>
      </c>
      <c r="D27" s="129" t="str">
        <f ca="1">IF(TODAY()&gt;EXP,"0",IF(B27="","",SUMIF('Neraca Lajur'!B:B,B27,'Neraca Lajur'!N:N)+SUMIF('Neraca Lajur'!B:B,B27,'Neraca Lajur'!O:O)))</f>
        <v/>
      </c>
      <c r="E27" s="129" t="str">
        <f t="shared" ca="1" si="1"/>
        <v/>
      </c>
      <c r="F27" s="174" t="str">
        <f t="shared" ca="1" si="2"/>
        <v/>
      </c>
      <c r="G27" s="78"/>
      <c r="H27" s="78"/>
    </row>
    <row r="28" spans="1:8" ht="18.75" customHeight="1" x14ac:dyDescent="0.35">
      <c r="A28" s="78"/>
      <c r="B28" s="303" t="str">
        <f>IF(Neraca!B28="","",Neraca!B28)</f>
        <v/>
      </c>
      <c r="C28" s="129" t="str">
        <f t="shared" ca="1" si="0"/>
        <v/>
      </c>
      <c r="D28" s="129" t="str">
        <f ca="1">IF(TODAY()&gt;EXP,"0",IF(B28="","",SUMIF('Neraca Lajur'!B:B,B28,'Neraca Lajur'!N:N)+SUMIF('Neraca Lajur'!B:B,B28,'Neraca Lajur'!O:O)))</f>
        <v/>
      </c>
      <c r="E28" s="129" t="str">
        <f t="shared" ca="1" si="1"/>
        <v/>
      </c>
      <c r="F28" s="174" t="str">
        <f t="shared" ca="1" si="2"/>
        <v/>
      </c>
      <c r="G28" s="78"/>
      <c r="H28" s="78"/>
    </row>
    <row r="29" spans="1:8" ht="18.75" customHeight="1" x14ac:dyDescent="0.35">
      <c r="A29" s="78"/>
      <c r="B29" s="303" t="str">
        <f>IF(Neraca!B29="","",Neraca!B29)</f>
        <v/>
      </c>
      <c r="C29" s="129" t="str">
        <f t="shared" ca="1" si="0"/>
        <v/>
      </c>
      <c r="D29" s="129" t="str">
        <f ca="1">IF(TODAY()&gt;EXP,"0",IF(B29="","",SUMIF('Neraca Lajur'!B:B,B29,'Neraca Lajur'!N:N)+SUMIF('Neraca Lajur'!B:B,B29,'Neraca Lajur'!O:O)))</f>
        <v/>
      </c>
      <c r="E29" s="129" t="str">
        <f t="shared" ca="1" si="1"/>
        <v/>
      </c>
      <c r="F29" s="174" t="str">
        <f t="shared" ca="1" si="2"/>
        <v/>
      </c>
      <c r="G29" s="78"/>
      <c r="H29" s="78"/>
    </row>
    <row r="30" spans="1:8" ht="18.75" customHeight="1" x14ac:dyDescent="0.35">
      <c r="A30" s="78"/>
      <c r="B30" s="303" t="str">
        <f>IF(Neraca!B30="","",Neraca!B30)</f>
        <v/>
      </c>
      <c r="C30" s="129" t="str">
        <f t="shared" ca="1" si="0"/>
        <v/>
      </c>
      <c r="D30" s="129" t="str">
        <f ca="1">IF(TODAY()&gt;EXP,"0",IF(B30="","",SUMIF('Neraca Lajur'!B:B,B30,'Neraca Lajur'!N:N)+SUMIF('Neraca Lajur'!B:B,B30,'Neraca Lajur'!O:O)))</f>
        <v/>
      </c>
      <c r="E30" s="129" t="str">
        <f t="shared" ca="1" si="1"/>
        <v/>
      </c>
      <c r="F30" s="174" t="str">
        <f t="shared" ca="1" si="2"/>
        <v/>
      </c>
      <c r="G30" s="78"/>
      <c r="H30" s="78"/>
    </row>
    <row r="31" spans="1:8" ht="18.75" customHeight="1" x14ac:dyDescent="0.35">
      <c r="A31" s="78"/>
      <c r="B31" s="303" t="str">
        <f>IF(Neraca!B31="","",Neraca!B31)</f>
        <v/>
      </c>
      <c r="C31" s="129" t="str">
        <f t="shared" ca="1" si="0"/>
        <v/>
      </c>
      <c r="D31" s="129" t="str">
        <f ca="1">IF(TODAY()&gt;EXP,"0",IF(B31="","",SUMIF('Neraca Lajur'!B:B,B31,'Neraca Lajur'!N:N)+SUMIF('Neraca Lajur'!B:B,B31,'Neraca Lajur'!O:O)))</f>
        <v/>
      </c>
      <c r="E31" s="129" t="str">
        <f t="shared" ca="1" si="1"/>
        <v/>
      </c>
      <c r="F31" s="174" t="str">
        <f t="shared" ca="1" si="2"/>
        <v/>
      </c>
      <c r="G31" s="78"/>
      <c r="H31" s="78"/>
    </row>
    <row r="32" spans="1:8" ht="18.75" customHeight="1" x14ac:dyDescent="0.35">
      <c r="A32" s="78"/>
      <c r="B32" s="303" t="str">
        <f>IF(Neraca!B32="","",Neraca!B32)</f>
        <v/>
      </c>
      <c r="C32" s="129" t="str">
        <f t="shared" ca="1" si="0"/>
        <v/>
      </c>
      <c r="D32" s="129" t="str">
        <f ca="1">IF(TODAY()&gt;EXP,"0",IF(B32="","",SUMIF('Neraca Lajur'!B:B,B32,'Neraca Lajur'!N:N)+SUMIF('Neraca Lajur'!B:B,B32,'Neraca Lajur'!O:O)))</f>
        <v/>
      </c>
      <c r="E32" s="129" t="str">
        <f t="shared" ca="1" si="1"/>
        <v/>
      </c>
      <c r="F32" s="174" t="str">
        <f t="shared" ca="1" si="2"/>
        <v/>
      </c>
      <c r="G32" s="78"/>
      <c r="H32" s="78"/>
    </row>
    <row r="33" spans="1:8" ht="18.75" customHeight="1" x14ac:dyDescent="0.35">
      <c r="A33" s="78"/>
      <c r="B33" s="303" t="str">
        <f>IF(Neraca!B33="","",Neraca!B33)</f>
        <v/>
      </c>
      <c r="C33" s="129" t="str">
        <f t="shared" ca="1" si="0"/>
        <v/>
      </c>
      <c r="D33" s="129" t="str">
        <f ca="1">IF(TODAY()&gt;EXP,"0",IF(B33="","",SUMIF('Neraca Lajur'!B:B,B33,'Neraca Lajur'!N:N)+SUMIF('Neraca Lajur'!B:B,B33,'Neraca Lajur'!O:O)))</f>
        <v/>
      </c>
      <c r="E33" s="129" t="str">
        <f t="shared" ca="1" si="1"/>
        <v/>
      </c>
      <c r="F33" s="174" t="str">
        <f t="shared" ca="1" si="2"/>
        <v/>
      </c>
      <c r="G33" s="78"/>
      <c r="H33" s="78"/>
    </row>
    <row r="34" spans="1:8" ht="18.75" customHeight="1" x14ac:dyDescent="0.35">
      <c r="A34" s="78"/>
      <c r="B34" s="303" t="str">
        <f>IF(Neraca!B34="","",Neraca!B34)</f>
        <v/>
      </c>
      <c r="C34" s="129" t="str">
        <f t="shared" ca="1" si="0"/>
        <v/>
      </c>
      <c r="D34" s="129" t="str">
        <f ca="1">IF(TODAY()&gt;EXP,"0",IF(B34="","",SUMIF('Neraca Lajur'!B:B,B34,'Neraca Lajur'!N:N)+SUMIF('Neraca Lajur'!B:B,B34,'Neraca Lajur'!O:O)))</f>
        <v/>
      </c>
      <c r="E34" s="129" t="str">
        <f t="shared" ca="1" si="1"/>
        <v/>
      </c>
      <c r="F34" s="174" t="str">
        <f t="shared" ca="1" si="2"/>
        <v/>
      </c>
      <c r="G34" s="78"/>
      <c r="H34" s="78"/>
    </row>
    <row r="35" spans="1:8" ht="18.75" customHeight="1" x14ac:dyDescent="0.35">
      <c r="A35" s="78"/>
      <c r="B35" s="303" t="str">
        <f>IF(Neraca!B35="","",Neraca!B35)</f>
        <v/>
      </c>
      <c r="C35" s="129" t="str">
        <f t="shared" ca="1" si="0"/>
        <v/>
      </c>
      <c r="D35" s="129" t="str">
        <f ca="1">IF(TODAY()&gt;EXP,"0",IF(B35="","",SUMIF('Neraca Lajur'!B:B,B35,'Neraca Lajur'!N:N)+SUMIF('Neraca Lajur'!B:B,B35,'Neraca Lajur'!O:O)))</f>
        <v/>
      </c>
      <c r="E35" s="129" t="str">
        <f t="shared" ca="1" si="1"/>
        <v/>
      </c>
      <c r="F35" s="174" t="str">
        <f t="shared" ca="1" si="2"/>
        <v/>
      </c>
      <c r="G35" s="78"/>
      <c r="H35" s="78"/>
    </row>
    <row r="36" spans="1:8" ht="18.75" customHeight="1" x14ac:dyDescent="0.35">
      <c r="A36" s="78"/>
      <c r="B36" s="303" t="str">
        <f>IF(Neraca!B36="","",Neraca!B36)</f>
        <v/>
      </c>
      <c r="C36" s="129" t="str">
        <f t="shared" ca="1" si="0"/>
        <v/>
      </c>
      <c r="D36" s="129" t="str">
        <f ca="1">IF(TODAY()&gt;EXP,"0",IF(B36="","",SUMIF('Neraca Lajur'!B:B,B36,'Neraca Lajur'!N:N)+SUMIF('Neraca Lajur'!B:B,B36,'Neraca Lajur'!O:O)))</f>
        <v/>
      </c>
      <c r="E36" s="129" t="str">
        <f t="shared" ca="1" si="1"/>
        <v/>
      </c>
      <c r="F36" s="174" t="str">
        <f t="shared" ca="1" si="2"/>
        <v/>
      </c>
      <c r="G36" s="78"/>
      <c r="H36" s="78"/>
    </row>
    <row r="37" spans="1:8" ht="18.75" customHeight="1" x14ac:dyDescent="0.35">
      <c r="A37" s="78"/>
      <c r="B37" s="303" t="str">
        <f>IF(Neraca!B37="","",Neraca!B37)</f>
        <v/>
      </c>
      <c r="C37" s="129" t="str">
        <f t="shared" ca="1" si="0"/>
        <v/>
      </c>
      <c r="D37" s="129" t="str">
        <f ca="1">IF(TODAY()&gt;EXP,"0",IF(B37="","",SUMIF('Neraca Lajur'!B:B,B37,'Neraca Lajur'!N:N)+SUMIF('Neraca Lajur'!B:B,B37,'Neraca Lajur'!O:O)))</f>
        <v/>
      </c>
      <c r="E37" s="129" t="str">
        <f t="shared" ca="1" si="1"/>
        <v/>
      </c>
      <c r="F37" s="174" t="str">
        <f t="shared" ca="1" si="2"/>
        <v/>
      </c>
      <c r="G37" s="78"/>
      <c r="H37" s="78"/>
    </row>
    <row r="38" spans="1:8" ht="18.75" customHeight="1" x14ac:dyDescent="0.35">
      <c r="A38" s="78"/>
      <c r="B38" s="303" t="str">
        <f>IF(Neraca!B38="","",Neraca!B38)</f>
        <v/>
      </c>
      <c r="C38" s="129" t="str">
        <f t="shared" ref="C38:C69" ca="1" si="3">IF(TODAY()&gt;EXP,"0",IF(B38="","",VLOOKUP(B38,DA,2,FALSE)))</f>
        <v/>
      </c>
      <c r="D38" s="129" t="str">
        <f ca="1">IF(TODAY()&gt;EXP,"0",IF(B38="","",SUMIF('Neraca Lajur'!B:B,B38,'Neraca Lajur'!N:N)+SUMIF('Neraca Lajur'!B:B,B38,'Neraca Lajur'!O:O)))</f>
        <v/>
      </c>
      <c r="E38" s="129" t="str">
        <f t="shared" ref="E38:E69" ca="1" si="4">IF(TODAY()&gt;EXP,"0",IF(B38="","",VLOOKUP(B38,DA,6)))</f>
        <v/>
      </c>
      <c r="F38" s="174" t="str">
        <f t="shared" ref="F38:F69" ca="1" si="5">IF(TODAY()&gt;EXP,"0",IF(B38="","",D38-E38))</f>
        <v/>
      </c>
      <c r="G38" s="78"/>
      <c r="H38" s="78"/>
    </row>
    <row r="39" spans="1:8" ht="18.75" customHeight="1" x14ac:dyDescent="0.35">
      <c r="A39" s="78"/>
      <c r="B39" s="303" t="str">
        <f>IF(Neraca!B39="","",Neraca!B39)</f>
        <v/>
      </c>
      <c r="C39" s="129" t="str">
        <f t="shared" ca="1" si="3"/>
        <v/>
      </c>
      <c r="D39" s="129" t="str">
        <f ca="1">IF(TODAY()&gt;EXP,"0",IF(B39="","",SUMIF('Neraca Lajur'!B:B,B39,'Neraca Lajur'!N:N)+SUMIF('Neraca Lajur'!B:B,B39,'Neraca Lajur'!O:O)))</f>
        <v/>
      </c>
      <c r="E39" s="129" t="str">
        <f t="shared" ca="1" si="4"/>
        <v/>
      </c>
      <c r="F39" s="174" t="str">
        <f t="shared" ca="1" si="5"/>
        <v/>
      </c>
      <c r="G39" s="78"/>
      <c r="H39" s="78"/>
    </row>
    <row r="40" spans="1:8" ht="18.75" customHeight="1" x14ac:dyDescent="0.35">
      <c r="A40" s="78"/>
      <c r="B40" s="303" t="str">
        <f>IF(Neraca!B40="","",Neraca!B40)</f>
        <v/>
      </c>
      <c r="C40" s="129" t="str">
        <f t="shared" ca="1" si="3"/>
        <v/>
      </c>
      <c r="D40" s="129" t="str">
        <f ca="1">IF(TODAY()&gt;EXP,"0",IF(B40="","",SUMIF('Neraca Lajur'!B:B,B40,'Neraca Lajur'!N:N)+SUMIF('Neraca Lajur'!B:B,B40,'Neraca Lajur'!O:O)))</f>
        <v/>
      </c>
      <c r="E40" s="129" t="str">
        <f t="shared" ca="1" si="4"/>
        <v/>
      </c>
      <c r="F40" s="174" t="str">
        <f t="shared" ca="1" si="5"/>
        <v/>
      </c>
      <c r="G40" s="78"/>
      <c r="H40" s="78"/>
    </row>
    <row r="41" spans="1:8" ht="18.75" customHeight="1" x14ac:dyDescent="0.35">
      <c r="A41" s="78"/>
      <c r="B41" s="303" t="str">
        <f>IF(Neraca!B41="","",Neraca!B41)</f>
        <v/>
      </c>
      <c r="C41" s="129" t="str">
        <f t="shared" ca="1" si="3"/>
        <v/>
      </c>
      <c r="D41" s="129" t="str">
        <f ca="1">IF(TODAY()&gt;EXP,"0",IF(B41="","",SUMIF('Neraca Lajur'!B:B,B41,'Neraca Lajur'!N:N)+SUMIF('Neraca Lajur'!B:B,B41,'Neraca Lajur'!O:O)))</f>
        <v/>
      </c>
      <c r="E41" s="129" t="str">
        <f t="shared" ca="1" si="4"/>
        <v/>
      </c>
      <c r="F41" s="174" t="str">
        <f t="shared" ca="1" si="5"/>
        <v/>
      </c>
      <c r="G41" s="78"/>
      <c r="H41" s="78"/>
    </row>
    <row r="42" spans="1:8" ht="18.75" customHeight="1" x14ac:dyDescent="0.35">
      <c r="A42" s="78"/>
      <c r="B42" s="303" t="str">
        <f>IF(Neraca!B42="","",Neraca!B42)</f>
        <v/>
      </c>
      <c r="C42" s="129" t="str">
        <f t="shared" ca="1" si="3"/>
        <v/>
      </c>
      <c r="D42" s="129" t="str">
        <f ca="1">IF(TODAY()&gt;EXP,"0",IF(B42="","",SUMIF('Neraca Lajur'!B:B,B42,'Neraca Lajur'!N:N)+SUMIF('Neraca Lajur'!B:B,B42,'Neraca Lajur'!O:O)))</f>
        <v/>
      </c>
      <c r="E42" s="129" t="str">
        <f t="shared" ca="1" si="4"/>
        <v/>
      </c>
      <c r="F42" s="174" t="str">
        <f t="shared" ca="1" si="5"/>
        <v/>
      </c>
      <c r="G42" s="78"/>
      <c r="H42" s="78"/>
    </row>
    <row r="43" spans="1:8" ht="18.75" customHeight="1" x14ac:dyDescent="0.35">
      <c r="A43" s="78"/>
      <c r="B43" s="303" t="str">
        <f>IF(Neraca!B43="","",Neraca!B43)</f>
        <v/>
      </c>
      <c r="C43" s="129" t="str">
        <f t="shared" ca="1" si="3"/>
        <v/>
      </c>
      <c r="D43" s="129" t="str">
        <f ca="1">IF(TODAY()&gt;EXP,"0",IF(B43="","",SUMIF('Neraca Lajur'!B:B,B43,'Neraca Lajur'!N:N)+SUMIF('Neraca Lajur'!B:B,B43,'Neraca Lajur'!O:O)))</f>
        <v/>
      </c>
      <c r="E43" s="129" t="str">
        <f t="shared" ca="1" si="4"/>
        <v/>
      </c>
      <c r="F43" s="174" t="str">
        <f t="shared" ca="1" si="5"/>
        <v/>
      </c>
      <c r="G43" s="78"/>
      <c r="H43" s="78"/>
    </row>
    <row r="44" spans="1:8" ht="18.75" customHeight="1" x14ac:dyDescent="0.35">
      <c r="A44" s="78"/>
      <c r="B44" s="303" t="str">
        <f>IF(Neraca!B44="","",Neraca!B44)</f>
        <v/>
      </c>
      <c r="C44" s="129" t="str">
        <f t="shared" ca="1" si="3"/>
        <v/>
      </c>
      <c r="D44" s="129" t="str">
        <f ca="1">IF(TODAY()&gt;EXP,"0",IF(B44="","",SUMIF('Neraca Lajur'!B:B,B44,'Neraca Lajur'!N:N)+SUMIF('Neraca Lajur'!B:B,B44,'Neraca Lajur'!O:O)))</f>
        <v/>
      </c>
      <c r="E44" s="129" t="str">
        <f t="shared" ca="1" si="4"/>
        <v/>
      </c>
      <c r="F44" s="174" t="str">
        <f t="shared" ca="1" si="5"/>
        <v/>
      </c>
      <c r="G44" s="78"/>
      <c r="H44" s="78"/>
    </row>
    <row r="45" spans="1:8" ht="18.75" customHeight="1" x14ac:dyDescent="0.35">
      <c r="A45" s="78"/>
      <c r="B45" s="303" t="str">
        <f>IF(Neraca!B45="","",Neraca!B45)</f>
        <v/>
      </c>
      <c r="C45" s="129" t="str">
        <f t="shared" ca="1" si="3"/>
        <v/>
      </c>
      <c r="D45" s="129" t="str">
        <f ca="1">IF(TODAY()&gt;EXP,"0",IF(B45="","",SUMIF('Neraca Lajur'!B:B,B45,'Neraca Lajur'!N:N)+SUMIF('Neraca Lajur'!B:B,B45,'Neraca Lajur'!O:O)))</f>
        <v/>
      </c>
      <c r="E45" s="129" t="str">
        <f t="shared" ca="1" si="4"/>
        <v/>
      </c>
      <c r="F45" s="174" t="str">
        <f t="shared" ca="1" si="5"/>
        <v/>
      </c>
      <c r="G45" s="78"/>
      <c r="H45" s="78"/>
    </row>
    <row r="46" spans="1:8" ht="18.75" customHeight="1" x14ac:dyDescent="0.35">
      <c r="A46" s="78"/>
      <c r="B46" s="303" t="str">
        <f>IF(Neraca!B46="","",Neraca!B46)</f>
        <v/>
      </c>
      <c r="C46" s="129" t="str">
        <f t="shared" ca="1" si="3"/>
        <v/>
      </c>
      <c r="D46" s="129" t="str">
        <f ca="1">IF(TODAY()&gt;EXP,"0",IF(B46="","",SUMIF('Neraca Lajur'!B:B,B46,'Neraca Lajur'!N:N)+SUMIF('Neraca Lajur'!B:B,B46,'Neraca Lajur'!O:O)))</f>
        <v/>
      </c>
      <c r="E46" s="129" t="str">
        <f t="shared" ca="1" si="4"/>
        <v/>
      </c>
      <c r="F46" s="174" t="str">
        <f t="shared" ca="1" si="5"/>
        <v/>
      </c>
      <c r="G46" s="78"/>
      <c r="H46" s="78"/>
    </row>
    <row r="47" spans="1:8" ht="18.75" customHeight="1" x14ac:dyDescent="0.35">
      <c r="A47" s="78"/>
      <c r="B47" s="303" t="str">
        <f>IF(Neraca!B47="","",Neraca!B47)</f>
        <v/>
      </c>
      <c r="C47" s="129" t="str">
        <f t="shared" ca="1" si="3"/>
        <v/>
      </c>
      <c r="D47" s="129" t="str">
        <f ca="1">IF(TODAY()&gt;EXP,"0",IF(B47="","",SUMIF('Neraca Lajur'!B:B,B47,'Neraca Lajur'!N:N)+SUMIF('Neraca Lajur'!B:B,B47,'Neraca Lajur'!O:O)))</f>
        <v/>
      </c>
      <c r="E47" s="129" t="str">
        <f t="shared" ca="1" si="4"/>
        <v/>
      </c>
      <c r="F47" s="174" t="str">
        <f t="shared" ca="1" si="5"/>
        <v/>
      </c>
      <c r="G47" s="78"/>
      <c r="H47" s="78"/>
    </row>
    <row r="48" spans="1:8" ht="18.75" customHeight="1" x14ac:dyDescent="0.35">
      <c r="A48" s="78"/>
      <c r="B48" s="303" t="str">
        <f>IF(Neraca!B48="","",Neraca!B48)</f>
        <v/>
      </c>
      <c r="C48" s="129" t="str">
        <f t="shared" ca="1" si="3"/>
        <v/>
      </c>
      <c r="D48" s="129" t="str">
        <f ca="1">IF(TODAY()&gt;EXP,"0",IF(B48="","",SUMIF('Neraca Lajur'!B:B,B48,'Neraca Lajur'!N:N)+SUMIF('Neraca Lajur'!B:B,B48,'Neraca Lajur'!O:O)))</f>
        <v/>
      </c>
      <c r="E48" s="129" t="str">
        <f t="shared" ca="1" si="4"/>
        <v/>
      </c>
      <c r="F48" s="174" t="str">
        <f t="shared" ca="1" si="5"/>
        <v/>
      </c>
      <c r="G48" s="78"/>
      <c r="H48" s="78"/>
    </row>
    <row r="49" spans="1:8" ht="18.75" customHeight="1" x14ac:dyDescent="0.35">
      <c r="A49" s="78"/>
      <c r="B49" s="303" t="str">
        <f>IF(Neraca!B49="","",Neraca!B49)</f>
        <v/>
      </c>
      <c r="C49" s="129" t="str">
        <f t="shared" ca="1" si="3"/>
        <v/>
      </c>
      <c r="D49" s="129" t="str">
        <f ca="1">IF(TODAY()&gt;EXP,"0",IF(B49="","",SUMIF('Neraca Lajur'!B:B,B49,'Neraca Lajur'!N:N)+SUMIF('Neraca Lajur'!B:B,B49,'Neraca Lajur'!O:O)))</f>
        <v/>
      </c>
      <c r="E49" s="129" t="str">
        <f t="shared" ca="1" si="4"/>
        <v/>
      </c>
      <c r="F49" s="174" t="str">
        <f t="shared" ca="1" si="5"/>
        <v/>
      </c>
      <c r="G49" s="78"/>
      <c r="H49" s="78"/>
    </row>
    <row r="50" spans="1:8" ht="18.75" customHeight="1" x14ac:dyDescent="0.35">
      <c r="A50" s="78"/>
      <c r="B50" s="303" t="str">
        <f>IF(Neraca!B50="","",Neraca!B50)</f>
        <v/>
      </c>
      <c r="C50" s="129" t="str">
        <f t="shared" ca="1" si="3"/>
        <v/>
      </c>
      <c r="D50" s="129" t="str">
        <f ca="1">IF(TODAY()&gt;EXP,"0",IF(B50="","",SUMIF('Neraca Lajur'!B:B,B50,'Neraca Lajur'!N:N)+SUMIF('Neraca Lajur'!B:B,B50,'Neraca Lajur'!O:O)))</f>
        <v/>
      </c>
      <c r="E50" s="129" t="str">
        <f t="shared" ca="1" si="4"/>
        <v/>
      </c>
      <c r="F50" s="174" t="str">
        <f t="shared" ca="1" si="5"/>
        <v/>
      </c>
      <c r="G50" s="78"/>
      <c r="H50" s="78"/>
    </row>
    <row r="51" spans="1:8" ht="18.75" customHeight="1" x14ac:dyDescent="0.35">
      <c r="A51" s="78"/>
      <c r="B51" s="303" t="str">
        <f>IF(Neraca!B51="","",Neraca!B51)</f>
        <v/>
      </c>
      <c r="C51" s="129" t="str">
        <f t="shared" ca="1" si="3"/>
        <v/>
      </c>
      <c r="D51" s="129" t="str">
        <f ca="1">IF(TODAY()&gt;EXP,"0",IF(B51="","",SUMIF('Neraca Lajur'!B:B,B51,'Neraca Lajur'!N:N)+SUMIF('Neraca Lajur'!B:B,B51,'Neraca Lajur'!O:O)))</f>
        <v/>
      </c>
      <c r="E51" s="129" t="str">
        <f t="shared" ca="1" si="4"/>
        <v/>
      </c>
      <c r="F51" s="174" t="str">
        <f t="shared" ca="1" si="5"/>
        <v/>
      </c>
      <c r="G51" s="78"/>
      <c r="H51" s="78"/>
    </row>
    <row r="52" spans="1:8" ht="18.75" customHeight="1" x14ac:dyDescent="0.35">
      <c r="A52" s="78"/>
      <c r="B52" s="303" t="str">
        <f>IF(Neraca!B52="","",Neraca!B52)</f>
        <v/>
      </c>
      <c r="C52" s="129" t="str">
        <f t="shared" ca="1" si="3"/>
        <v/>
      </c>
      <c r="D52" s="129" t="str">
        <f ca="1">IF(TODAY()&gt;EXP,"0",IF(B52="","",SUMIF('Neraca Lajur'!B:B,B52,'Neraca Lajur'!N:N)+SUMIF('Neraca Lajur'!B:B,B52,'Neraca Lajur'!O:O)))</f>
        <v/>
      </c>
      <c r="E52" s="129" t="str">
        <f t="shared" ca="1" si="4"/>
        <v/>
      </c>
      <c r="F52" s="174" t="str">
        <f t="shared" ca="1" si="5"/>
        <v/>
      </c>
      <c r="G52" s="78"/>
      <c r="H52" s="78"/>
    </row>
    <row r="53" spans="1:8" ht="18.75" customHeight="1" x14ac:dyDescent="0.35">
      <c r="A53" s="78"/>
      <c r="B53" s="303" t="str">
        <f>IF(Neraca!B53="","",Neraca!B53)</f>
        <v/>
      </c>
      <c r="C53" s="129" t="str">
        <f t="shared" ca="1" si="3"/>
        <v/>
      </c>
      <c r="D53" s="129" t="str">
        <f ca="1">IF(TODAY()&gt;EXP,"0",IF(B53="","",SUMIF('Neraca Lajur'!B:B,B53,'Neraca Lajur'!N:N)+SUMIF('Neraca Lajur'!B:B,B53,'Neraca Lajur'!O:O)))</f>
        <v/>
      </c>
      <c r="E53" s="129" t="str">
        <f t="shared" ca="1" si="4"/>
        <v/>
      </c>
      <c r="F53" s="174" t="str">
        <f t="shared" ca="1" si="5"/>
        <v/>
      </c>
      <c r="G53" s="78"/>
      <c r="H53" s="78"/>
    </row>
    <row r="54" spans="1:8" ht="18.75" customHeight="1" x14ac:dyDescent="0.35">
      <c r="A54" s="78"/>
      <c r="B54" s="303" t="str">
        <f>IF(Neraca!B54="","",Neraca!B54)</f>
        <v/>
      </c>
      <c r="C54" s="129" t="str">
        <f t="shared" ca="1" si="3"/>
        <v/>
      </c>
      <c r="D54" s="129" t="str">
        <f ca="1">IF(TODAY()&gt;EXP,"0",IF(B54="","",SUMIF('Neraca Lajur'!B:B,B54,'Neraca Lajur'!N:N)+SUMIF('Neraca Lajur'!B:B,B54,'Neraca Lajur'!O:O)))</f>
        <v/>
      </c>
      <c r="E54" s="129" t="str">
        <f t="shared" ca="1" si="4"/>
        <v/>
      </c>
      <c r="F54" s="174" t="str">
        <f t="shared" ca="1" si="5"/>
        <v/>
      </c>
      <c r="G54" s="78"/>
      <c r="H54" s="78"/>
    </row>
    <row r="55" spans="1:8" ht="18.75" customHeight="1" x14ac:dyDescent="0.35">
      <c r="A55" s="78"/>
      <c r="B55" s="303" t="str">
        <f>IF(Neraca!B55="","",Neraca!B55)</f>
        <v/>
      </c>
      <c r="C55" s="129" t="str">
        <f t="shared" ca="1" si="3"/>
        <v/>
      </c>
      <c r="D55" s="129" t="str">
        <f ca="1">IF(TODAY()&gt;EXP,"0",IF(B55="","",SUMIF('Neraca Lajur'!B:B,B55,'Neraca Lajur'!N:N)+SUMIF('Neraca Lajur'!B:B,B55,'Neraca Lajur'!O:O)))</f>
        <v/>
      </c>
      <c r="E55" s="129" t="str">
        <f t="shared" ca="1" si="4"/>
        <v/>
      </c>
      <c r="F55" s="174" t="str">
        <f t="shared" ca="1" si="5"/>
        <v/>
      </c>
      <c r="G55" s="78"/>
      <c r="H55" s="78"/>
    </row>
    <row r="56" spans="1:8" ht="18.75" customHeight="1" x14ac:dyDescent="0.35">
      <c r="A56" s="78"/>
      <c r="B56" s="303" t="str">
        <f>IF(Neraca!B56="","",Neraca!B56)</f>
        <v/>
      </c>
      <c r="C56" s="129" t="str">
        <f t="shared" ca="1" si="3"/>
        <v/>
      </c>
      <c r="D56" s="129" t="str">
        <f ca="1">IF(TODAY()&gt;EXP,"0",IF(B56="","",SUMIF('Neraca Lajur'!B:B,B56,'Neraca Lajur'!N:N)+SUMIF('Neraca Lajur'!B:B,B56,'Neraca Lajur'!O:O)))</f>
        <v/>
      </c>
      <c r="E56" s="129" t="str">
        <f t="shared" ca="1" si="4"/>
        <v/>
      </c>
      <c r="F56" s="174" t="str">
        <f t="shared" ca="1" si="5"/>
        <v/>
      </c>
      <c r="G56" s="78"/>
      <c r="H56" s="78"/>
    </row>
    <row r="57" spans="1:8" ht="18.75" customHeight="1" x14ac:dyDescent="0.35">
      <c r="A57" s="78"/>
      <c r="B57" s="303" t="str">
        <f>IF(Neraca!B57="","",Neraca!B57)</f>
        <v/>
      </c>
      <c r="C57" s="129" t="str">
        <f t="shared" ca="1" si="3"/>
        <v/>
      </c>
      <c r="D57" s="129" t="str">
        <f ca="1">IF(TODAY()&gt;EXP,"0",IF(B57="","",SUMIF('Neraca Lajur'!B:B,B57,'Neraca Lajur'!N:N)+SUMIF('Neraca Lajur'!B:B,B57,'Neraca Lajur'!O:O)))</f>
        <v/>
      </c>
      <c r="E57" s="129" t="str">
        <f t="shared" ca="1" si="4"/>
        <v/>
      </c>
      <c r="F57" s="174" t="str">
        <f t="shared" ca="1" si="5"/>
        <v/>
      </c>
      <c r="G57" s="78"/>
      <c r="H57" s="78"/>
    </row>
    <row r="58" spans="1:8" ht="18.75" customHeight="1" x14ac:dyDescent="0.35">
      <c r="A58" s="78"/>
      <c r="B58" s="303" t="str">
        <f>IF(Neraca!B58="","",Neraca!B58)</f>
        <v/>
      </c>
      <c r="C58" s="129" t="str">
        <f t="shared" ca="1" si="3"/>
        <v/>
      </c>
      <c r="D58" s="129" t="str">
        <f ca="1">IF(TODAY()&gt;EXP,"0",IF(B58="","",SUMIF('Neraca Lajur'!B:B,B58,'Neraca Lajur'!N:N)+SUMIF('Neraca Lajur'!B:B,B58,'Neraca Lajur'!O:O)))</f>
        <v/>
      </c>
      <c r="E58" s="129" t="str">
        <f t="shared" ca="1" si="4"/>
        <v/>
      </c>
      <c r="F58" s="174" t="str">
        <f t="shared" ca="1" si="5"/>
        <v/>
      </c>
      <c r="G58" s="78"/>
      <c r="H58" s="78"/>
    </row>
    <row r="59" spans="1:8" ht="18.75" customHeight="1" x14ac:dyDescent="0.35">
      <c r="A59" s="78"/>
      <c r="B59" s="303" t="str">
        <f>IF(Neraca!B59="","",Neraca!B59)</f>
        <v/>
      </c>
      <c r="C59" s="129" t="str">
        <f t="shared" ca="1" si="3"/>
        <v/>
      </c>
      <c r="D59" s="129" t="str">
        <f ca="1">IF(TODAY()&gt;EXP,"0",IF(B59="","",SUMIF('Neraca Lajur'!B:B,B59,'Neraca Lajur'!N:N)+SUMIF('Neraca Lajur'!B:B,B59,'Neraca Lajur'!O:O)))</f>
        <v/>
      </c>
      <c r="E59" s="129" t="str">
        <f t="shared" ca="1" si="4"/>
        <v/>
      </c>
      <c r="F59" s="174" t="str">
        <f t="shared" ca="1" si="5"/>
        <v/>
      </c>
      <c r="G59" s="78"/>
      <c r="H59" s="78"/>
    </row>
    <row r="60" spans="1:8" ht="18.75" customHeight="1" x14ac:dyDescent="0.35">
      <c r="A60" s="78"/>
      <c r="B60" s="303" t="str">
        <f>IF(Neraca!B60="","",Neraca!B60)</f>
        <v/>
      </c>
      <c r="C60" s="129" t="str">
        <f t="shared" ca="1" si="3"/>
        <v/>
      </c>
      <c r="D60" s="129" t="str">
        <f ca="1">IF(TODAY()&gt;EXP,"0",IF(B60="","",SUMIF('Neraca Lajur'!B:B,B60,'Neraca Lajur'!N:N)+SUMIF('Neraca Lajur'!B:B,B60,'Neraca Lajur'!O:O)))</f>
        <v/>
      </c>
      <c r="E60" s="129" t="str">
        <f t="shared" ca="1" si="4"/>
        <v/>
      </c>
      <c r="F60" s="174" t="str">
        <f t="shared" ca="1" si="5"/>
        <v/>
      </c>
      <c r="G60" s="78"/>
      <c r="H60" s="78"/>
    </row>
    <row r="61" spans="1:8" ht="18.75" customHeight="1" x14ac:dyDescent="0.35">
      <c r="A61" s="78"/>
      <c r="B61" s="303" t="str">
        <f>IF(Neraca!B61="","",Neraca!B61)</f>
        <v/>
      </c>
      <c r="C61" s="129" t="str">
        <f t="shared" ca="1" si="3"/>
        <v/>
      </c>
      <c r="D61" s="129" t="str">
        <f ca="1">IF(TODAY()&gt;EXP,"0",IF(B61="","",SUMIF('Neraca Lajur'!B:B,B61,'Neraca Lajur'!N:N)+SUMIF('Neraca Lajur'!B:B,B61,'Neraca Lajur'!O:O)))</f>
        <v/>
      </c>
      <c r="E61" s="129" t="str">
        <f t="shared" ca="1" si="4"/>
        <v/>
      </c>
      <c r="F61" s="174" t="str">
        <f t="shared" ca="1" si="5"/>
        <v/>
      </c>
      <c r="G61" s="78"/>
      <c r="H61" s="78"/>
    </row>
    <row r="62" spans="1:8" ht="18.75" customHeight="1" x14ac:dyDescent="0.35">
      <c r="A62" s="78"/>
      <c r="B62" s="303" t="str">
        <f>IF(Neraca!B62="","",Neraca!B62)</f>
        <v/>
      </c>
      <c r="C62" s="129" t="str">
        <f t="shared" ca="1" si="3"/>
        <v/>
      </c>
      <c r="D62" s="129" t="str">
        <f ca="1">IF(TODAY()&gt;EXP,"0",IF(B62="","",SUMIF('Neraca Lajur'!B:B,B62,'Neraca Lajur'!N:N)+SUMIF('Neraca Lajur'!B:B,B62,'Neraca Lajur'!O:O)))</f>
        <v/>
      </c>
      <c r="E62" s="129" t="str">
        <f t="shared" ca="1" si="4"/>
        <v/>
      </c>
      <c r="F62" s="174" t="str">
        <f t="shared" ca="1" si="5"/>
        <v/>
      </c>
      <c r="G62" s="78"/>
      <c r="H62" s="78"/>
    </row>
    <row r="63" spans="1:8" ht="18.75" customHeight="1" x14ac:dyDescent="0.35">
      <c r="A63" s="78"/>
      <c r="B63" s="303" t="str">
        <f>IF(Neraca!B63="","",Neraca!B63)</f>
        <v/>
      </c>
      <c r="C63" s="129" t="str">
        <f t="shared" ca="1" si="3"/>
        <v/>
      </c>
      <c r="D63" s="129" t="str">
        <f ca="1">IF(TODAY()&gt;EXP,"0",IF(B63="","",SUMIF('Neraca Lajur'!B:B,B63,'Neraca Lajur'!N:N)+SUMIF('Neraca Lajur'!B:B,B63,'Neraca Lajur'!O:O)))</f>
        <v/>
      </c>
      <c r="E63" s="129" t="str">
        <f t="shared" ca="1" si="4"/>
        <v/>
      </c>
      <c r="F63" s="174" t="str">
        <f t="shared" ca="1" si="5"/>
        <v/>
      </c>
      <c r="G63" s="78"/>
      <c r="H63" s="78"/>
    </row>
    <row r="64" spans="1:8" ht="18.75" customHeight="1" x14ac:dyDescent="0.35">
      <c r="A64" s="78"/>
      <c r="B64" s="303" t="str">
        <f>IF(Neraca!B64="","",Neraca!B64)</f>
        <v/>
      </c>
      <c r="C64" s="129" t="str">
        <f t="shared" ca="1" si="3"/>
        <v/>
      </c>
      <c r="D64" s="129" t="str">
        <f ca="1">IF(TODAY()&gt;EXP,"0",IF(B64="","",SUMIF('Neraca Lajur'!B:B,B64,'Neraca Lajur'!N:N)+SUMIF('Neraca Lajur'!B:B,B64,'Neraca Lajur'!O:O)))</f>
        <v/>
      </c>
      <c r="E64" s="129" t="str">
        <f t="shared" ca="1" si="4"/>
        <v/>
      </c>
      <c r="F64" s="174" t="str">
        <f t="shared" ca="1" si="5"/>
        <v/>
      </c>
      <c r="G64" s="78"/>
      <c r="H64" s="78"/>
    </row>
    <row r="65" spans="1:8" ht="18.75" customHeight="1" x14ac:dyDescent="0.35">
      <c r="A65" s="78"/>
      <c r="B65" s="303" t="str">
        <f>IF(Neraca!B65="","",Neraca!B65)</f>
        <v/>
      </c>
      <c r="C65" s="129" t="str">
        <f t="shared" ca="1" si="3"/>
        <v/>
      </c>
      <c r="D65" s="129" t="str">
        <f ca="1">IF(TODAY()&gt;EXP,"0",IF(B65="","",SUMIF('Neraca Lajur'!B:B,B65,'Neraca Lajur'!N:N)+SUMIF('Neraca Lajur'!B:B,B65,'Neraca Lajur'!O:O)))</f>
        <v/>
      </c>
      <c r="E65" s="129" t="str">
        <f t="shared" ca="1" si="4"/>
        <v/>
      </c>
      <c r="F65" s="174" t="str">
        <f t="shared" ca="1" si="5"/>
        <v/>
      </c>
      <c r="G65" s="78"/>
      <c r="H65" s="78"/>
    </row>
    <row r="66" spans="1:8" ht="18.75" customHeight="1" x14ac:dyDescent="0.35">
      <c r="A66" s="78"/>
      <c r="B66" s="303" t="str">
        <f>IF(Neraca!B66="","",Neraca!B66)</f>
        <v/>
      </c>
      <c r="C66" s="129" t="str">
        <f t="shared" ca="1" si="3"/>
        <v/>
      </c>
      <c r="D66" s="129" t="str">
        <f ca="1">IF(TODAY()&gt;EXP,"0",IF(B66="","",SUMIF('Neraca Lajur'!B:B,B66,'Neraca Lajur'!N:N)+SUMIF('Neraca Lajur'!B:B,B66,'Neraca Lajur'!O:O)))</f>
        <v/>
      </c>
      <c r="E66" s="129" t="str">
        <f t="shared" ca="1" si="4"/>
        <v/>
      </c>
      <c r="F66" s="174" t="str">
        <f t="shared" ca="1" si="5"/>
        <v/>
      </c>
      <c r="G66" s="78"/>
      <c r="H66" s="78"/>
    </row>
    <row r="67" spans="1:8" ht="18.75" customHeight="1" x14ac:dyDescent="0.35">
      <c r="A67" s="78"/>
      <c r="B67" s="303" t="str">
        <f>IF(Neraca!B67="","",Neraca!B67)</f>
        <v/>
      </c>
      <c r="C67" s="129" t="str">
        <f t="shared" ca="1" si="3"/>
        <v/>
      </c>
      <c r="D67" s="129" t="str">
        <f ca="1">IF(TODAY()&gt;EXP,"0",IF(B67="","",SUMIF('Neraca Lajur'!B:B,B67,'Neraca Lajur'!N:N)+SUMIF('Neraca Lajur'!B:B,B67,'Neraca Lajur'!O:O)))</f>
        <v/>
      </c>
      <c r="E67" s="129" t="str">
        <f t="shared" ca="1" si="4"/>
        <v/>
      </c>
      <c r="F67" s="174" t="str">
        <f t="shared" ca="1" si="5"/>
        <v/>
      </c>
      <c r="G67" s="78"/>
      <c r="H67" s="78"/>
    </row>
    <row r="68" spans="1:8" ht="18.75" customHeight="1" x14ac:dyDescent="0.35">
      <c r="A68" s="78"/>
      <c r="B68" s="303" t="str">
        <f>IF(Neraca!B68="","",Neraca!B68)</f>
        <v/>
      </c>
      <c r="C68" s="129" t="str">
        <f t="shared" ca="1" si="3"/>
        <v/>
      </c>
      <c r="D68" s="129" t="str">
        <f ca="1">IF(TODAY()&gt;EXP,"0",IF(B68="","",SUMIF('Neraca Lajur'!B:B,B68,'Neraca Lajur'!N:N)+SUMIF('Neraca Lajur'!B:B,B68,'Neraca Lajur'!O:O)))</f>
        <v/>
      </c>
      <c r="E68" s="129" t="str">
        <f t="shared" ca="1" si="4"/>
        <v/>
      </c>
      <c r="F68" s="174" t="str">
        <f t="shared" ca="1" si="5"/>
        <v/>
      </c>
      <c r="G68" s="78"/>
      <c r="H68" s="78"/>
    </row>
    <row r="69" spans="1:8" ht="18.75" customHeight="1" x14ac:dyDescent="0.35">
      <c r="A69" s="78"/>
      <c r="B69" s="303" t="str">
        <f>IF(Neraca!B69="","",Neraca!B69)</f>
        <v/>
      </c>
      <c r="C69" s="129" t="str">
        <f t="shared" ca="1" si="3"/>
        <v/>
      </c>
      <c r="D69" s="129" t="str">
        <f ca="1">IF(TODAY()&gt;EXP,"0",IF(B69="","",SUMIF('Neraca Lajur'!B:B,B69,'Neraca Lajur'!N:N)+SUMIF('Neraca Lajur'!B:B,B69,'Neraca Lajur'!O:O)))</f>
        <v/>
      </c>
      <c r="E69" s="129" t="str">
        <f t="shared" ca="1" si="4"/>
        <v/>
      </c>
      <c r="F69" s="174" t="str">
        <f t="shared" ca="1" si="5"/>
        <v/>
      </c>
      <c r="G69" s="78"/>
      <c r="H69" s="78"/>
    </row>
    <row r="70" spans="1:8" ht="18.75" customHeight="1" x14ac:dyDescent="0.35">
      <c r="A70" s="78"/>
      <c r="B70" s="303" t="str">
        <f>IF(Neraca!B70="","",Neraca!B70)</f>
        <v/>
      </c>
      <c r="C70" s="129" t="str">
        <f t="shared" ref="C70:C75" ca="1" si="6">IF(TODAY()&gt;EXP,"0",IF(B70="","",VLOOKUP(B70,DA,2,FALSE)))</f>
        <v/>
      </c>
      <c r="D70" s="129" t="str">
        <f ca="1">IF(TODAY()&gt;EXP,"0",IF(B70="","",SUMIF('Neraca Lajur'!B:B,B70,'Neraca Lajur'!N:N)+SUMIF('Neraca Lajur'!B:B,B70,'Neraca Lajur'!O:O)))</f>
        <v/>
      </c>
      <c r="E70" s="129" t="str">
        <f t="shared" ref="E70:E75" ca="1" si="7">IF(TODAY()&gt;EXP,"0",IF(B70="","",VLOOKUP(B70,DA,6)))</f>
        <v/>
      </c>
      <c r="F70" s="174" t="str">
        <f t="shared" ref="F70:F75" ca="1" si="8">IF(TODAY()&gt;EXP,"0",IF(B70="","",D70-E70))</f>
        <v/>
      </c>
      <c r="G70" s="78"/>
      <c r="H70" s="78"/>
    </row>
    <row r="71" spans="1:8" ht="18.75" customHeight="1" x14ac:dyDescent="0.35">
      <c r="A71" s="78"/>
      <c r="B71" s="303" t="str">
        <f>IF(Neraca!B71="","",Neraca!B71)</f>
        <v/>
      </c>
      <c r="C71" s="129" t="str">
        <f t="shared" ca="1" si="6"/>
        <v/>
      </c>
      <c r="D71" s="129" t="str">
        <f ca="1">IF(TODAY()&gt;EXP,"0",IF(B71="","",SUMIF('Neraca Lajur'!B:B,B71,'Neraca Lajur'!N:N)+SUMIF('Neraca Lajur'!B:B,B71,'Neraca Lajur'!O:O)))</f>
        <v/>
      </c>
      <c r="E71" s="129" t="str">
        <f t="shared" ca="1" si="7"/>
        <v/>
      </c>
      <c r="F71" s="174" t="str">
        <f t="shared" ca="1" si="8"/>
        <v/>
      </c>
      <c r="G71" s="78"/>
      <c r="H71" s="78"/>
    </row>
    <row r="72" spans="1:8" ht="18.75" customHeight="1" x14ac:dyDescent="0.35">
      <c r="A72" s="78"/>
      <c r="B72" s="303" t="str">
        <f>IF(Neraca!B72="","",Neraca!B72)</f>
        <v/>
      </c>
      <c r="C72" s="129" t="str">
        <f t="shared" ca="1" si="6"/>
        <v/>
      </c>
      <c r="D72" s="129" t="str">
        <f ca="1">IF(TODAY()&gt;EXP,"0",IF(B72="","",SUMIF('Neraca Lajur'!B:B,B72,'Neraca Lajur'!N:N)+SUMIF('Neraca Lajur'!B:B,B72,'Neraca Lajur'!O:O)))</f>
        <v/>
      </c>
      <c r="E72" s="129" t="str">
        <f t="shared" ca="1" si="7"/>
        <v/>
      </c>
      <c r="F72" s="174" t="str">
        <f t="shared" ca="1" si="8"/>
        <v/>
      </c>
      <c r="G72" s="78"/>
      <c r="H72" s="78"/>
    </row>
    <row r="73" spans="1:8" ht="18.75" customHeight="1" x14ac:dyDescent="0.35">
      <c r="A73" s="78"/>
      <c r="B73" s="303" t="str">
        <f>IF(Neraca!B73="","",Neraca!B73)</f>
        <v/>
      </c>
      <c r="C73" s="129" t="str">
        <f t="shared" ca="1" si="6"/>
        <v/>
      </c>
      <c r="D73" s="129" t="str">
        <f ca="1">IF(TODAY()&gt;EXP,"0",IF(B73="","",SUMIF('Neraca Lajur'!B:B,B73,'Neraca Lajur'!N:N)+SUMIF('Neraca Lajur'!B:B,B73,'Neraca Lajur'!O:O)))</f>
        <v/>
      </c>
      <c r="E73" s="129" t="str">
        <f t="shared" ca="1" si="7"/>
        <v/>
      </c>
      <c r="F73" s="174" t="str">
        <f t="shared" ca="1" si="8"/>
        <v/>
      </c>
      <c r="G73" s="78"/>
      <c r="H73" s="78"/>
    </row>
    <row r="74" spans="1:8" ht="18.75" customHeight="1" x14ac:dyDescent="0.35">
      <c r="A74" s="78"/>
      <c r="B74" s="303" t="str">
        <f>IF(Neraca!B74="","",Neraca!B74)</f>
        <v/>
      </c>
      <c r="C74" s="129" t="str">
        <f t="shared" ca="1" si="6"/>
        <v/>
      </c>
      <c r="D74" s="129" t="str">
        <f ca="1">IF(TODAY()&gt;EXP,"0",IF(B74="","",SUMIF('Neraca Lajur'!B:B,B74,'Neraca Lajur'!N:N)+SUMIF('Neraca Lajur'!B:B,B74,'Neraca Lajur'!O:O)))</f>
        <v/>
      </c>
      <c r="E74" s="129" t="str">
        <f t="shared" ca="1" si="7"/>
        <v/>
      </c>
      <c r="F74" s="174" t="str">
        <f t="shared" ca="1" si="8"/>
        <v/>
      </c>
      <c r="G74" s="78"/>
      <c r="H74" s="78"/>
    </row>
    <row r="75" spans="1:8" ht="18.75" customHeight="1" x14ac:dyDescent="0.35">
      <c r="A75" s="78"/>
      <c r="B75" s="303" t="str">
        <f>IF(Neraca!B75="","",Neraca!B75)</f>
        <v/>
      </c>
      <c r="C75" s="129" t="str">
        <f t="shared" ca="1" si="6"/>
        <v/>
      </c>
      <c r="D75" s="129" t="str">
        <f ca="1">IF(TODAY()&gt;EXP,"0",IF(B75="","",SUMIF('Neraca Lajur'!B:B,B75,'Neraca Lajur'!N:N)+SUMIF('Neraca Lajur'!B:B,B75,'Neraca Lajur'!O:O)))</f>
        <v/>
      </c>
      <c r="E75" s="129" t="str">
        <f t="shared" ca="1" si="7"/>
        <v/>
      </c>
      <c r="F75" s="174" t="str">
        <f t="shared" ca="1" si="8"/>
        <v/>
      </c>
      <c r="G75" s="78"/>
      <c r="H75" s="78"/>
    </row>
    <row r="76" spans="1:8" ht="26.25" customHeight="1" x14ac:dyDescent="0.35">
      <c r="A76" s="78"/>
      <c r="B76" s="268" t="s">
        <v>30</v>
      </c>
      <c r="C76" s="269"/>
      <c r="D76" s="195">
        <f ca="1">SUM(D6:D75)</f>
        <v>728562500</v>
      </c>
      <c r="E76" s="195">
        <f ca="1">SUM(E6:E75)</f>
        <v>555627000</v>
      </c>
      <c r="F76" s="196">
        <f ca="1">SUM(F6:F75)</f>
        <v>172935500</v>
      </c>
      <c r="G76" s="78"/>
      <c r="H76" s="78"/>
    </row>
    <row r="77" spans="1:8" ht="18.75" customHeight="1" x14ac:dyDescent="0.35">
      <c r="A77" s="78"/>
      <c r="B77" s="303" t="str">
        <f>IF(Neraca!B77="","",Neraca!B77)</f>
        <v/>
      </c>
      <c r="C77" s="129" t="str">
        <f t="shared" ref="C77:C96" ca="1" si="9">IF(TODAY()&gt;EXP,"0",IF(B77="","",VLOOKUP(B77,DA,2,FALSE)))</f>
        <v/>
      </c>
      <c r="D77" s="129" t="str">
        <f ca="1">IF(TODAY()&gt;EXP,"0",IF(B77="","",SUMIF('Neraca Lajur'!B:B,B77,'Neraca Lajur'!N:N)+SUMIF('Neraca Lajur'!B:B,B77,'Neraca Lajur'!O:O)))</f>
        <v/>
      </c>
      <c r="E77" s="129" t="str">
        <f t="shared" ref="E77:E96" ca="1" si="10">IF(TODAY()&gt;EXP,"0",IF(B77="","",VLOOKUP(B77,DA,6)))</f>
        <v/>
      </c>
      <c r="F77" s="174" t="str">
        <f t="shared" ref="F77:F96" ca="1" si="11">IF(TODAY()&gt;EXP,"0",IF(B77="","",D77-E77))</f>
        <v/>
      </c>
      <c r="G77" s="78"/>
      <c r="H77" s="78"/>
    </row>
    <row r="78" spans="1:8" ht="18.75" customHeight="1" x14ac:dyDescent="0.35">
      <c r="A78" s="78"/>
      <c r="B78" s="303">
        <f>IF(Neraca!B78="","",Neraca!B78)</f>
        <v>170</v>
      </c>
      <c r="C78" s="129" t="str">
        <f t="shared" ca="1" si="9"/>
        <v>AKTIVA TETAP</v>
      </c>
      <c r="D78" s="129">
        <f ca="1">IF(TODAY()&gt;EXP,"0",IF(B78="","",SUMIF('Neraca Lajur'!B:B,B78,'Neraca Lajur'!N:N)+SUMIF('Neraca Lajur'!B:B,B78,'Neraca Lajur'!O:O)))</f>
        <v>0</v>
      </c>
      <c r="E78" s="129">
        <f t="shared" ca="1" si="10"/>
        <v>0</v>
      </c>
      <c r="F78" s="174">
        <f t="shared" ca="1" si="11"/>
        <v>0</v>
      </c>
      <c r="G78" s="78"/>
      <c r="H78" s="78"/>
    </row>
    <row r="79" spans="1:8" ht="18.75" customHeight="1" x14ac:dyDescent="0.35">
      <c r="A79" s="78"/>
      <c r="B79" s="303">
        <f>IF(Neraca!B79="","",Neraca!B79)</f>
        <v>171</v>
      </c>
      <c r="C79" s="129" t="str">
        <f t="shared" ca="1" si="9"/>
        <v>Tanah</v>
      </c>
      <c r="D79" s="129">
        <f ca="1">IF(TODAY()&gt;EXP,"0",IF(B79="","",SUMIF('Neraca Lajur'!B:B,B79,'Neraca Lajur'!N:N)+SUMIF('Neraca Lajur'!B:B,B79,'Neraca Lajur'!O:O)))</f>
        <v>300000000</v>
      </c>
      <c r="E79" s="129">
        <f t="shared" ca="1" si="10"/>
        <v>300000000</v>
      </c>
      <c r="F79" s="174">
        <f t="shared" ca="1" si="11"/>
        <v>0</v>
      </c>
      <c r="G79" s="78"/>
      <c r="H79" s="78"/>
    </row>
    <row r="80" spans="1:8" ht="18.75" customHeight="1" x14ac:dyDescent="0.35">
      <c r="A80" s="78"/>
      <c r="B80" s="303">
        <f>IF(Neraca!B80="","",Neraca!B80)</f>
        <v>172</v>
      </c>
      <c r="C80" s="129" t="str">
        <f t="shared" ca="1" si="9"/>
        <v>Bangunan</v>
      </c>
      <c r="D80" s="129">
        <f ca="1">IF(TODAY()&gt;EXP,"0",IF(B80="","",SUMIF('Neraca Lajur'!B:B,B80,'Neraca Lajur'!N:N)+SUMIF('Neraca Lajur'!B:B,B80,'Neraca Lajur'!O:O)))</f>
        <v>450000000</v>
      </c>
      <c r="E80" s="129">
        <f t="shared" ca="1" si="10"/>
        <v>450000000</v>
      </c>
      <c r="F80" s="174">
        <f t="shared" ca="1" si="11"/>
        <v>0</v>
      </c>
      <c r="G80" s="78"/>
      <c r="H80" s="78"/>
    </row>
    <row r="81" spans="1:8" ht="18.75" customHeight="1" x14ac:dyDescent="0.35">
      <c r="A81" s="78"/>
      <c r="B81" s="303">
        <f>IF(Neraca!B81="","",Neraca!B81)</f>
        <v>173</v>
      </c>
      <c r="C81" s="129" t="str">
        <f t="shared" ca="1" si="9"/>
        <v>Kendaraan</v>
      </c>
      <c r="D81" s="129">
        <f ca="1">IF(TODAY()&gt;EXP,"0",IF(B81="","",SUMIF('Neraca Lajur'!B:B,B81,'Neraca Lajur'!N:N)+SUMIF('Neraca Lajur'!B:B,B81,'Neraca Lajur'!O:O)))</f>
        <v>546600000</v>
      </c>
      <c r="E81" s="129">
        <f t="shared" ca="1" si="10"/>
        <v>546600000</v>
      </c>
      <c r="F81" s="174">
        <f t="shared" ca="1" si="11"/>
        <v>0</v>
      </c>
      <c r="G81" s="78"/>
      <c r="H81" s="78"/>
    </row>
    <row r="82" spans="1:8" ht="18.75" customHeight="1" x14ac:dyDescent="0.35">
      <c r="A82" s="78"/>
      <c r="B82" s="303">
        <f>IF(Neraca!B82="","",Neraca!B82)</f>
        <v>174</v>
      </c>
      <c r="C82" s="129" t="str">
        <f t="shared" ca="1" si="9"/>
        <v>Inventaris Kantor</v>
      </c>
      <c r="D82" s="129">
        <f ca="1">IF(TODAY()&gt;EXP,"0",IF(B82="","",SUMIF('Neraca Lajur'!B:B,B82,'Neraca Lajur'!N:N)+SUMIF('Neraca Lajur'!B:B,B82,'Neraca Lajur'!O:O)))</f>
        <v>93150000</v>
      </c>
      <c r="E82" s="129">
        <f t="shared" ca="1" si="10"/>
        <v>93150000</v>
      </c>
      <c r="F82" s="174">
        <f t="shared" ca="1" si="11"/>
        <v>0</v>
      </c>
      <c r="G82" s="78"/>
      <c r="H82" s="78"/>
    </row>
    <row r="83" spans="1:8" ht="18.75" customHeight="1" x14ac:dyDescent="0.35">
      <c r="A83" s="78"/>
      <c r="B83" s="303">
        <f>IF(Neraca!B83="","",Neraca!B83)</f>
        <v>175</v>
      </c>
      <c r="C83" s="129" t="str">
        <f t="shared" ca="1" si="9"/>
        <v>Inventaris Toko</v>
      </c>
      <c r="D83" s="129">
        <f ca="1">IF(TODAY()&gt;EXP,"0",IF(B83="","",SUMIF('Neraca Lajur'!B:B,B83,'Neraca Lajur'!N:N)+SUMIF('Neraca Lajur'!B:B,B83,'Neraca Lajur'!O:O)))</f>
        <v>262800000</v>
      </c>
      <c r="E83" s="129">
        <f t="shared" ca="1" si="10"/>
        <v>229300000</v>
      </c>
      <c r="F83" s="174">
        <f t="shared" ca="1" si="11"/>
        <v>33500000</v>
      </c>
      <c r="G83" s="78"/>
      <c r="H83" s="78"/>
    </row>
    <row r="84" spans="1:8" ht="18.75" customHeight="1" x14ac:dyDescent="0.35">
      <c r="A84" s="78"/>
      <c r="B84" s="303" t="str">
        <f>IF(Neraca!B84="","",Neraca!B84)</f>
        <v/>
      </c>
      <c r="C84" s="129" t="str">
        <f t="shared" ca="1" si="9"/>
        <v/>
      </c>
      <c r="D84" s="129" t="str">
        <f ca="1">IF(TODAY()&gt;EXP,"0",IF(B84="","",SUMIF('Neraca Lajur'!B:B,B84,'Neraca Lajur'!N:N)+SUMIF('Neraca Lajur'!B:B,B84,'Neraca Lajur'!O:O)))</f>
        <v/>
      </c>
      <c r="E84" s="129" t="str">
        <f t="shared" ca="1" si="10"/>
        <v/>
      </c>
      <c r="F84" s="174" t="str">
        <f t="shared" ca="1" si="11"/>
        <v/>
      </c>
      <c r="G84" s="78"/>
      <c r="H84" s="78"/>
    </row>
    <row r="85" spans="1:8" ht="18.75" customHeight="1" x14ac:dyDescent="0.35">
      <c r="A85" s="78"/>
      <c r="B85" s="303" t="str">
        <f>IF(Neraca!B85="","",Neraca!B85)</f>
        <v/>
      </c>
      <c r="C85" s="129" t="str">
        <f t="shared" ca="1" si="9"/>
        <v/>
      </c>
      <c r="D85" s="129" t="str">
        <f ca="1">IF(TODAY()&gt;EXP,"0",IF(B85="","",SUMIF('Neraca Lajur'!B:B,B85,'Neraca Lajur'!N:N)+SUMIF('Neraca Lajur'!B:B,B85,'Neraca Lajur'!O:O)))</f>
        <v/>
      </c>
      <c r="E85" s="129" t="str">
        <f t="shared" ca="1" si="10"/>
        <v/>
      </c>
      <c r="F85" s="174" t="str">
        <f t="shared" ca="1" si="11"/>
        <v/>
      </c>
      <c r="G85" s="78"/>
      <c r="H85" s="78"/>
    </row>
    <row r="86" spans="1:8" ht="18.75" customHeight="1" x14ac:dyDescent="0.35">
      <c r="A86" s="78"/>
      <c r="B86" s="303" t="str">
        <f>IF(Neraca!B86="","",Neraca!B86)</f>
        <v/>
      </c>
      <c r="C86" s="129" t="str">
        <f t="shared" ca="1" si="9"/>
        <v/>
      </c>
      <c r="D86" s="129" t="str">
        <f ca="1">IF(TODAY()&gt;EXP,"0",IF(B86="","",SUMIF('Neraca Lajur'!B:B,B86,'Neraca Lajur'!N:N)+SUMIF('Neraca Lajur'!B:B,B86,'Neraca Lajur'!O:O)))</f>
        <v/>
      </c>
      <c r="E86" s="129" t="str">
        <f t="shared" ca="1" si="10"/>
        <v/>
      </c>
      <c r="F86" s="174" t="str">
        <f t="shared" ca="1" si="11"/>
        <v/>
      </c>
      <c r="G86" s="78"/>
      <c r="H86" s="78"/>
    </row>
    <row r="87" spans="1:8" ht="18.75" customHeight="1" x14ac:dyDescent="0.35">
      <c r="A87" s="78"/>
      <c r="B87" s="303" t="str">
        <f>IF(Neraca!B87="","",Neraca!B87)</f>
        <v/>
      </c>
      <c r="C87" s="129" t="str">
        <f t="shared" ca="1" si="9"/>
        <v/>
      </c>
      <c r="D87" s="129" t="str">
        <f ca="1">IF(TODAY()&gt;EXP,"0",IF(B87="","",SUMIF('Neraca Lajur'!B:B,B87,'Neraca Lajur'!N:N)+SUMIF('Neraca Lajur'!B:B,B87,'Neraca Lajur'!O:O)))</f>
        <v/>
      </c>
      <c r="E87" s="129" t="str">
        <f t="shared" ca="1" si="10"/>
        <v/>
      </c>
      <c r="F87" s="174" t="str">
        <f t="shared" ca="1" si="11"/>
        <v/>
      </c>
      <c r="G87" s="78"/>
      <c r="H87" s="78"/>
    </row>
    <row r="88" spans="1:8" ht="18.75" customHeight="1" x14ac:dyDescent="0.35">
      <c r="A88" s="78"/>
      <c r="B88" s="303" t="str">
        <f>IF(Neraca!B88="","",Neraca!B88)</f>
        <v/>
      </c>
      <c r="C88" s="129" t="str">
        <f t="shared" ca="1" si="9"/>
        <v/>
      </c>
      <c r="D88" s="129" t="str">
        <f ca="1">IF(TODAY()&gt;EXP,"0",IF(B88="","",SUMIF('Neraca Lajur'!B:B,B88,'Neraca Lajur'!N:N)+SUMIF('Neraca Lajur'!B:B,B88,'Neraca Lajur'!O:O)))</f>
        <v/>
      </c>
      <c r="E88" s="129" t="str">
        <f t="shared" ca="1" si="10"/>
        <v/>
      </c>
      <c r="F88" s="174" t="str">
        <f t="shared" ca="1" si="11"/>
        <v/>
      </c>
      <c r="G88" s="78"/>
      <c r="H88" s="78"/>
    </row>
    <row r="89" spans="1:8" ht="18.75" customHeight="1" x14ac:dyDescent="0.35">
      <c r="A89" s="78"/>
      <c r="B89" s="303" t="str">
        <f>IF(Neraca!B89="","",Neraca!B89)</f>
        <v/>
      </c>
      <c r="C89" s="129" t="str">
        <f t="shared" ca="1" si="9"/>
        <v/>
      </c>
      <c r="D89" s="129" t="str">
        <f ca="1">IF(TODAY()&gt;EXP,"0",IF(B89="","",SUMIF('Neraca Lajur'!B:B,B89,'Neraca Lajur'!N:N)+SUMIF('Neraca Lajur'!B:B,B89,'Neraca Lajur'!O:O)))</f>
        <v/>
      </c>
      <c r="E89" s="129" t="str">
        <f t="shared" ca="1" si="10"/>
        <v/>
      </c>
      <c r="F89" s="174" t="str">
        <f t="shared" ca="1" si="11"/>
        <v/>
      </c>
      <c r="G89" s="78"/>
      <c r="H89" s="78"/>
    </row>
    <row r="90" spans="1:8" ht="18.75" customHeight="1" x14ac:dyDescent="0.35">
      <c r="A90" s="78"/>
      <c r="B90" s="303" t="str">
        <f>IF(Neraca!B90="","",Neraca!B90)</f>
        <v/>
      </c>
      <c r="C90" s="129" t="str">
        <f t="shared" ca="1" si="9"/>
        <v/>
      </c>
      <c r="D90" s="129" t="str">
        <f ca="1">IF(TODAY()&gt;EXP,"0",IF(B90="","",SUMIF('Neraca Lajur'!B:B,B90,'Neraca Lajur'!N:N)+SUMIF('Neraca Lajur'!B:B,B90,'Neraca Lajur'!O:O)))</f>
        <v/>
      </c>
      <c r="E90" s="129" t="str">
        <f t="shared" ca="1" si="10"/>
        <v/>
      </c>
      <c r="F90" s="174" t="str">
        <f t="shared" ca="1" si="11"/>
        <v/>
      </c>
      <c r="G90" s="78"/>
      <c r="H90" s="78"/>
    </row>
    <row r="91" spans="1:8" ht="18.75" customHeight="1" x14ac:dyDescent="0.35">
      <c r="A91" s="78"/>
      <c r="B91" s="303" t="str">
        <f>IF(Neraca!B91="","",Neraca!B91)</f>
        <v/>
      </c>
      <c r="C91" s="129" t="str">
        <f t="shared" ca="1" si="9"/>
        <v/>
      </c>
      <c r="D91" s="129" t="str">
        <f ca="1">IF(TODAY()&gt;EXP,"0",IF(B91="","",SUMIF('Neraca Lajur'!B:B,B91,'Neraca Lajur'!N:N)+SUMIF('Neraca Lajur'!B:B,B91,'Neraca Lajur'!O:O)))</f>
        <v/>
      </c>
      <c r="E91" s="129" t="str">
        <f t="shared" ca="1" si="10"/>
        <v/>
      </c>
      <c r="F91" s="174" t="str">
        <f t="shared" ca="1" si="11"/>
        <v/>
      </c>
      <c r="G91" s="78"/>
      <c r="H91" s="78"/>
    </row>
    <row r="92" spans="1:8" ht="18.75" customHeight="1" x14ac:dyDescent="0.35">
      <c r="A92" s="78"/>
      <c r="B92" s="303" t="str">
        <f>IF(Neraca!B92="","",Neraca!B92)</f>
        <v/>
      </c>
      <c r="C92" s="129" t="str">
        <f t="shared" ca="1" si="9"/>
        <v/>
      </c>
      <c r="D92" s="129" t="str">
        <f ca="1">IF(TODAY()&gt;EXP,"0",IF(B92="","",SUMIF('Neraca Lajur'!B:B,B92,'Neraca Lajur'!N:N)+SUMIF('Neraca Lajur'!B:B,B92,'Neraca Lajur'!O:O)))</f>
        <v/>
      </c>
      <c r="E92" s="129" t="str">
        <f t="shared" ca="1" si="10"/>
        <v/>
      </c>
      <c r="F92" s="174" t="str">
        <f t="shared" ca="1" si="11"/>
        <v/>
      </c>
      <c r="G92" s="78"/>
      <c r="H92" s="78"/>
    </row>
    <row r="93" spans="1:8" ht="18.75" customHeight="1" x14ac:dyDescent="0.35">
      <c r="A93" s="78"/>
      <c r="B93" s="303" t="str">
        <f>IF(Neraca!B93="","",Neraca!B93)</f>
        <v/>
      </c>
      <c r="C93" s="129" t="str">
        <f t="shared" ca="1" si="9"/>
        <v/>
      </c>
      <c r="D93" s="129" t="str">
        <f ca="1">IF(TODAY()&gt;EXP,"0",IF(B93="","",SUMIF('Neraca Lajur'!B:B,B93,'Neraca Lajur'!N:N)+SUMIF('Neraca Lajur'!B:B,B93,'Neraca Lajur'!O:O)))</f>
        <v/>
      </c>
      <c r="E93" s="129" t="str">
        <f t="shared" ca="1" si="10"/>
        <v/>
      </c>
      <c r="F93" s="174" t="str">
        <f t="shared" ca="1" si="11"/>
        <v/>
      </c>
      <c r="G93" s="78"/>
      <c r="H93" s="78"/>
    </row>
    <row r="94" spans="1:8" ht="18.75" customHeight="1" x14ac:dyDescent="0.35">
      <c r="A94" s="78"/>
      <c r="B94" s="303" t="str">
        <f>IF(Neraca!B94="","",Neraca!B94)</f>
        <v/>
      </c>
      <c r="C94" s="129" t="str">
        <f t="shared" ca="1" si="9"/>
        <v/>
      </c>
      <c r="D94" s="129" t="str">
        <f ca="1">IF(TODAY()&gt;EXP,"0",IF(B94="","",SUMIF('Neraca Lajur'!B:B,B94,'Neraca Lajur'!N:N)+SUMIF('Neraca Lajur'!B:B,B94,'Neraca Lajur'!O:O)))</f>
        <v/>
      </c>
      <c r="E94" s="129" t="str">
        <f t="shared" ca="1" si="10"/>
        <v/>
      </c>
      <c r="F94" s="174" t="str">
        <f t="shared" ca="1" si="11"/>
        <v/>
      </c>
      <c r="G94" s="78"/>
      <c r="H94" s="78"/>
    </row>
    <row r="95" spans="1:8" ht="18.75" customHeight="1" x14ac:dyDescent="0.35">
      <c r="A95" s="78"/>
      <c r="B95" s="303" t="str">
        <f>IF(Neraca!B95="","",Neraca!B95)</f>
        <v/>
      </c>
      <c r="C95" s="129" t="str">
        <f t="shared" ca="1" si="9"/>
        <v/>
      </c>
      <c r="D95" s="129" t="str">
        <f ca="1">IF(TODAY()&gt;EXP,"0",IF(B95="","",SUMIF('Neraca Lajur'!B:B,B95,'Neraca Lajur'!N:N)+SUMIF('Neraca Lajur'!B:B,B95,'Neraca Lajur'!O:O)))</f>
        <v/>
      </c>
      <c r="E95" s="129" t="str">
        <f t="shared" ca="1" si="10"/>
        <v/>
      </c>
      <c r="F95" s="174" t="str">
        <f t="shared" ca="1" si="11"/>
        <v/>
      </c>
      <c r="G95" s="78"/>
      <c r="H95" s="78"/>
    </row>
    <row r="96" spans="1:8" ht="18.75" customHeight="1" x14ac:dyDescent="0.35">
      <c r="A96" s="78"/>
      <c r="B96" s="303" t="str">
        <f>IF(Neraca!B96="","",Neraca!B96)</f>
        <v/>
      </c>
      <c r="C96" s="129" t="str">
        <f t="shared" ca="1" si="9"/>
        <v/>
      </c>
      <c r="D96" s="129" t="str">
        <f ca="1">IF(TODAY()&gt;EXP,"0",IF(B96="","",SUMIF('Neraca Lajur'!B:B,B96,'Neraca Lajur'!N:N)+SUMIF('Neraca Lajur'!B:B,B96,'Neraca Lajur'!O:O)))</f>
        <v/>
      </c>
      <c r="E96" s="129" t="str">
        <f t="shared" ca="1" si="10"/>
        <v/>
      </c>
      <c r="F96" s="174" t="str">
        <f t="shared" ca="1" si="11"/>
        <v/>
      </c>
      <c r="G96" s="78"/>
      <c r="H96" s="78"/>
    </row>
    <row r="97" spans="1:8" ht="26.25" customHeight="1" x14ac:dyDescent="0.35">
      <c r="A97" s="78"/>
      <c r="B97" s="268" t="s">
        <v>67</v>
      </c>
      <c r="C97" s="269"/>
      <c r="D97" s="195">
        <f ca="1">SUM(D77:D96)</f>
        <v>1652550000</v>
      </c>
      <c r="E97" s="195">
        <f ca="1">SUM(E77:E96)</f>
        <v>1619050000</v>
      </c>
      <c r="F97" s="196">
        <f ca="1">SUM(F77:F96)</f>
        <v>33500000</v>
      </c>
      <c r="G97" s="78"/>
      <c r="H97" s="78"/>
    </row>
    <row r="98" spans="1:8" ht="18.75" customHeight="1" x14ac:dyDescent="0.35">
      <c r="A98" s="78"/>
      <c r="B98" s="303" t="str">
        <f>IF(Neraca!B98="","",Neraca!B98)</f>
        <v/>
      </c>
      <c r="C98" s="129" t="str">
        <f t="shared" ref="C98:C117" ca="1" si="12">IF(TODAY()&gt;EXP,"0",IF(B98="","",VLOOKUP(B98,DA,2,FALSE)))</f>
        <v/>
      </c>
      <c r="D98" s="129" t="str">
        <f ca="1">IF(TODAY()&gt;EXP,"0",IF(B98="","",SUMIF('Neraca Lajur'!B:B,B98,'Neraca Lajur'!N:N)+SUMIF('Neraca Lajur'!B:B,B98,'Neraca Lajur'!O:O)))</f>
        <v/>
      </c>
      <c r="E98" s="129" t="str">
        <f t="shared" ref="E98:E117" ca="1" si="13">IF(TODAY()&gt;EXP,"0",IF(B98="","",VLOOKUP(B98,DA,7)))</f>
        <v/>
      </c>
      <c r="F98" s="174" t="str">
        <f t="shared" ref="F98:F117" ca="1" si="14">IF(TODAY()&gt;EXP,"0",IF(B98="","",D98-E98))</f>
        <v/>
      </c>
      <c r="G98" s="78"/>
      <c r="H98" s="78"/>
    </row>
    <row r="99" spans="1:8" ht="18.75" customHeight="1" x14ac:dyDescent="0.35">
      <c r="A99" s="78"/>
      <c r="B99" s="303">
        <f>IF(Neraca!B99="","",Neraca!B99)</f>
        <v>182</v>
      </c>
      <c r="C99" s="129" t="str">
        <f t="shared" ca="1" si="12"/>
        <v>Akum. Penyusutan Bangunan</v>
      </c>
      <c r="D99" s="129">
        <f ca="1">IF(TODAY()&gt;EXP,"0",IF(B99="","",SUMIF('Neraca Lajur'!B:B,B99,'Neraca Lajur'!N:N)+SUMIF('Neraca Lajur'!B:B,B99,'Neraca Lajur'!O:O)))</f>
        <v>111375000</v>
      </c>
      <c r="E99" s="129">
        <f t="shared" ca="1" si="13"/>
        <v>91125000</v>
      </c>
      <c r="F99" s="174">
        <f t="shared" ca="1" si="14"/>
        <v>20250000</v>
      </c>
      <c r="G99" s="78"/>
      <c r="H99" s="78"/>
    </row>
    <row r="100" spans="1:8" ht="18.75" customHeight="1" x14ac:dyDescent="0.35">
      <c r="A100" s="78"/>
      <c r="B100" s="303">
        <f>IF(Neraca!B100="","",Neraca!B100)</f>
        <v>183</v>
      </c>
      <c r="C100" s="129" t="str">
        <f t="shared" ca="1" si="12"/>
        <v>Akum. Penyusutan Kendaraan</v>
      </c>
      <c r="D100" s="129">
        <f ca="1">IF(TODAY()&gt;EXP,"0",IF(B100="","",SUMIF('Neraca Lajur'!B:B,B100,'Neraca Lajur'!N:N)+SUMIF('Neraca Lajur'!B:B,B100,'Neraca Lajur'!O:O)))</f>
        <v>140334999.66666666</v>
      </c>
      <c r="E100" s="129">
        <f t="shared" ca="1" si="13"/>
        <v>109608333</v>
      </c>
      <c r="F100" s="174">
        <f t="shared" ca="1" si="14"/>
        <v>30726666.666666657</v>
      </c>
      <c r="G100" s="78"/>
      <c r="H100" s="78"/>
    </row>
    <row r="101" spans="1:8" ht="18.75" customHeight="1" x14ac:dyDescent="0.35">
      <c r="A101" s="78"/>
      <c r="B101" s="303">
        <f>IF(Neraca!B101="","",Neraca!B101)</f>
        <v>184</v>
      </c>
      <c r="C101" s="129" t="str">
        <f t="shared" ca="1" si="12"/>
        <v>Akum. Penyusutan Inventaris Kantor</v>
      </c>
      <c r="D101" s="129">
        <f ca="1">IF(TODAY()&gt;EXP,"0",IF(B101="","",SUMIF('Neraca Lajur'!B:B,B101,'Neraca Lajur'!N:N)+SUMIF('Neraca Lajur'!B:B,B101,'Neraca Lajur'!O:O)))</f>
        <v>48631587.380952381</v>
      </c>
      <c r="E101" s="129">
        <f t="shared" ca="1" si="13"/>
        <v>37558135</v>
      </c>
      <c r="F101" s="174">
        <f t="shared" ca="1" si="14"/>
        <v>11073452.380952381</v>
      </c>
      <c r="G101" s="78"/>
      <c r="H101" s="78"/>
    </row>
    <row r="102" spans="1:8" ht="18.75" customHeight="1" x14ac:dyDescent="0.35">
      <c r="A102" s="78"/>
      <c r="B102" s="303">
        <f>IF(Neraca!B102="","",Neraca!B102)</f>
        <v>185</v>
      </c>
      <c r="C102" s="129" t="str">
        <f t="shared" ca="1" si="12"/>
        <v>Akum. Penyusutan Inventaris Toko</v>
      </c>
      <c r="D102" s="129">
        <f ca="1">IF(TODAY()&gt;EXP,"0",IF(B102="","",SUMIF('Neraca Lajur'!B:B,B102,'Neraca Lajur'!N:N)+SUMIF('Neraca Lajur'!B:B,B102,'Neraca Lajur'!O:O)))</f>
        <v>67457222.333333328</v>
      </c>
      <c r="E102" s="129">
        <f t="shared" ca="1" si="13"/>
        <v>55233889</v>
      </c>
      <c r="F102" s="174">
        <f t="shared" ca="1" si="14"/>
        <v>12223333.333333328</v>
      </c>
      <c r="G102" s="78"/>
      <c r="H102" s="78"/>
    </row>
    <row r="103" spans="1:8" ht="18.75" customHeight="1" x14ac:dyDescent="0.35">
      <c r="A103" s="78"/>
      <c r="B103" s="303" t="str">
        <f>IF(Neraca!B103="","",Neraca!B103)</f>
        <v/>
      </c>
      <c r="C103" s="129" t="str">
        <f t="shared" ca="1" si="12"/>
        <v/>
      </c>
      <c r="D103" s="129" t="str">
        <f ca="1">IF(TODAY()&gt;EXP,"0",IF(B103="","",SUMIF('Neraca Lajur'!B:B,B103,'Neraca Lajur'!N:N)+SUMIF('Neraca Lajur'!B:B,B103,'Neraca Lajur'!O:O)))</f>
        <v/>
      </c>
      <c r="E103" s="129" t="str">
        <f t="shared" ca="1" si="13"/>
        <v/>
      </c>
      <c r="F103" s="174" t="str">
        <f t="shared" ca="1" si="14"/>
        <v/>
      </c>
      <c r="G103" s="78"/>
      <c r="H103" s="78"/>
    </row>
    <row r="104" spans="1:8" ht="18.75" customHeight="1" x14ac:dyDescent="0.35">
      <c r="A104" s="78"/>
      <c r="B104" s="303" t="str">
        <f>IF(Neraca!B104="","",Neraca!B104)</f>
        <v/>
      </c>
      <c r="C104" s="129" t="str">
        <f t="shared" ca="1" si="12"/>
        <v/>
      </c>
      <c r="D104" s="129" t="str">
        <f ca="1">IF(TODAY()&gt;EXP,"0",IF(B104="","",SUMIF('Neraca Lajur'!B:B,B104,'Neraca Lajur'!N:N)+SUMIF('Neraca Lajur'!B:B,B104,'Neraca Lajur'!O:O)))</f>
        <v/>
      </c>
      <c r="E104" s="129" t="str">
        <f t="shared" ca="1" si="13"/>
        <v/>
      </c>
      <c r="F104" s="174" t="str">
        <f t="shared" ca="1" si="14"/>
        <v/>
      </c>
      <c r="G104" s="78"/>
      <c r="H104" s="78"/>
    </row>
    <row r="105" spans="1:8" ht="18.75" customHeight="1" x14ac:dyDescent="0.35">
      <c r="A105" s="78"/>
      <c r="B105" s="303" t="str">
        <f>IF(Neraca!B105="","",Neraca!B105)</f>
        <v/>
      </c>
      <c r="C105" s="129" t="str">
        <f t="shared" ca="1" si="12"/>
        <v/>
      </c>
      <c r="D105" s="129" t="str">
        <f ca="1">IF(TODAY()&gt;EXP,"0",IF(B105="","",SUMIF('Neraca Lajur'!B:B,B105,'Neraca Lajur'!N:N)+SUMIF('Neraca Lajur'!B:B,B105,'Neraca Lajur'!O:O)))</f>
        <v/>
      </c>
      <c r="E105" s="129" t="str">
        <f t="shared" ca="1" si="13"/>
        <v/>
      </c>
      <c r="F105" s="174" t="str">
        <f t="shared" ca="1" si="14"/>
        <v/>
      </c>
      <c r="G105" s="78"/>
      <c r="H105" s="78"/>
    </row>
    <row r="106" spans="1:8" ht="18.75" customHeight="1" x14ac:dyDescent="0.35">
      <c r="A106" s="78"/>
      <c r="B106" s="303" t="str">
        <f>IF(Neraca!B106="","",Neraca!B106)</f>
        <v/>
      </c>
      <c r="C106" s="129" t="str">
        <f t="shared" ca="1" si="12"/>
        <v/>
      </c>
      <c r="D106" s="129" t="str">
        <f ca="1">IF(TODAY()&gt;EXP,"0",IF(B106="","",SUMIF('Neraca Lajur'!B:B,B106,'Neraca Lajur'!N:N)+SUMIF('Neraca Lajur'!B:B,B106,'Neraca Lajur'!O:O)))</f>
        <v/>
      </c>
      <c r="E106" s="129" t="str">
        <f t="shared" ca="1" si="13"/>
        <v/>
      </c>
      <c r="F106" s="174" t="str">
        <f t="shared" ca="1" si="14"/>
        <v/>
      </c>
      <c r="G106" s="78"/>
      <c r="H106" s="78"/>
    </row>
    <row r="107" spans="1:8" ht="18.75" customHeight="1" x14ac:dyDescent="0.35">
      <c r="A107" s="78"/>
      <c r="B107" s="303" t="str">
        <f>IF(Neraca!B107="","",Neraca!B107)</f>
        <v/>
      </c>
      <c r="C107" s="129" t="str">
        <f t="shared" ca="1" si="12"/>
        <v/>
      </c>
      <c r="D107" s="129" t="str">
        <f ca="1">IF(TODAY()&gt;EXP,"0",IF(B107="","",SUMIF('Neraca Lajur'!B:B,B107,'Neraca Lajur'!N:N)+SUMIF('Neraca Lajur'!B:B,B107,'Neraca Lajur'!O:O)))</f>
        <v/>
      </c>
      <c r="E107" s="129" t="str">
        <f t="shared" ca="1" si="13"/>
        <v/>
      </c>
      <c r="F107" s="174" t="str">
        <f t="shared" ca="1" si="14"/>
        <v/>
      </c>
      <c r="G107" s="78"/>
      <c r="H107" s="78"/>
    </row>
    <row r="108" spans="1:8" ht="18.75" customHeight="1" x14ac:dyDescent="0.35">
      <c r="A108" s="78"/>
      <c r="B108" s="303" t="str">
        <f>IF(Neraca!B108="","",Neraca!B108)</f>
        <v/>
      </c>
      <c r="C108" s="129" t="str">
        <f t="shared" ca="1" si="12"/>
        <v/>
      </c>
      <c r="D108" s="129" t="str">
        <f ca="1">IF(TODAY()&gt;EXP,"0",IF(B108="","",SUMIF('Neraca Lajur'!B:B,B108,'Neraca Lajur'!N:N)+SUMIF('Neraca Lajur'!B:B,B108,'Neraca Lajur'!O:O)))</f>
        <v/>
      </c>
      <c r="E108" s="129" t="str">
        <f t="shared" ca="1" si="13"/>
        <v/>
      </c>
      <c r="F108" s="174" t="str">
        <f t="shared" ca="1" si="14"/>
        <v/>
      </c>
      <c r="G108" s="78"/>
      <c r="H108" s="78"/>
    </row>
    <row r="109" spans="1:8" ht="18.75" customHeight="1" x14ac:dyDescent="0.35">
      <c r="A109" s="78"/>
      <c r="B109" s="303" t="str">
        <f>IF(Neraca!B109="","",Neraca!B109)</f>
        <v/>
      </c>
      <c r="C109" s="129" t="str">
        <f t="shared" ca="1" si="12"/>
        <v/>
      </c>
      <c r="D109" s="129" t="str">
        <f ca="1">IF(TODAY()&gt;EXP,"0",IF(B109="","",SUMIF('Neraca Lajur'!B:B,B109,'Neraca Lajur'!N:N)+SUMIF('Neraca Lajur'!B:B,B109,'Neraca Lajur'!O:O)))</f>
        <v/>
      </c>
      <c r="E109" s="129" t="str">
        <f t="shared" ca="1" si="13"/>
        <v/>
      </c>
      <c r="F109" s="174" t="str">
        <f t="shared" ca="1" si="14"/>
        <v/>
      </c>
      <c r="G109" s="78"/>
      <c r="H109" s="78"/>
    </row>
    <row r="110" spans="1:8" ht="18.75" customHeight="1" x14ac:dyDescent="0.35">
      <c r="A110" s="78"/>
      <c r="B110" s="303" t="str">
        <f>IF(Neraca!B110="","",Neraca!B110)</f>
        <v/>
      </c>
      <c r="C110" s="129" t="str">
        <f t="shared" ca="1" si="12"/>
        <v/>
      </c>
      <c r="D110" s="129" t="str">
        <f ca="1">IF(TODAY()&gt;EXP,"0",IF(B110="","",SUMIF('Neraca Lajur'!B:B,B110,'Neraca Lajur'!N:N)+SUMIF('Neraca Lajur'!B:B,B110,'Neraca Lajur'!O:O)))</f>
        <v/>
      </c>
      <c r="E110" s="129" t="str">
        <f t="shared" ca="1" si="13"/>
        <v/>
      </c>
      <c r="F110" s="174" t="str">
        <f t="shared" ca="1" si="14"/>
        <v/>
      </c>
      <c r="G110" s="78"/>
      <c r="H110" s="78"/>
    </row>
    <row r="111" spans="1:8" ht="18.75" customHeight="1" x14ac:dyDescent="0.35">
      <c r="A111" s="78"/>
      <c r="B111" s="303" t="str">
        <f>IF(Neraca!B111="","",Neraca!B111)</f>
        <v/>
      </c>
      <c r="C111" s="129" t="str">
        <f t="shared" ca="1" si="12"/>
        <v/>
      </c>
      <c r="D111" s="129" t="str">
        <f ca="1">IF(TODAY()&gt;EXP,"0",IF(B111="","",SUMIF('Neraca Lajur'!B:B,B111,'Neraca Lajur'!N:N)+SUMIF('Neraca Lajur'!B:B,B111,'Neraca Lajur'!O:O)))</f>
        <v/>
      </c>
      <c r="E111" s="129" t="str">
        <f t="shared" ca="1" si="13"/>
        <v/>
      </c>
      <c r="F111" s="174" t="str">
        <f t="shared" ca="1" si="14"/>
        <v/>
      </c>
      <c r="G111" s="78"/>
      <c r="H111" s="78"/>
    </row>
    <row r="112" spans="1:8" ht="18.75" customHeight="1" x14ac:dyDescent="0.35">
      <c r="A112" s="78"/>
      <c r="B112" s="303" t="str">
        <f>IF(Neraca!B112="","",Neraca!B112)</f>
        <v/>
      </c>
      <c r="C112" s="129" t="str">
        <f t="shared" ca="1" si="12"/>
        <v/>
      </c>
      <c r="D112" s="129" t="str">
        <f ca="1">IF(TODAY()&gt;EXP,"0",IF(B112="","",SUMIF('Neraca Lajur'!B:B,B112,'Neraca Lajur'!N:N)+SUMIF('Neraca Lajur'!B:B,B112,'Neraca Lajur'!O:O)))</f>
        <v/>
      </c>
      <c r="E112" s="129" t="str">
        <f t="shared" ca="1" si="13"/>
        <v/>
      </c>
      <c r="F112" s="174" t="str">
        <f t="shared" ca="1" si="14"/>
        <v/>
      </c>
      <c r="G112" s="78"/>
      <c r="H112" s="78"/>
    </row>
    <row r="113" spans="1:8" ht="18.75" customHeight="1" x14ac:dyDescent="0.35">
      <c r="A113" s="78"/>
      <c r="B113" s="303" t="str">
        <f>IF(Neraca!B113="","",Neraca!B113)</f>
        <v/>
      </c>
      <c r="C113" s="129" t="str">
        <f t="shared" ca="1" si="12"/>
        <v/>
      </c>
      <c r="D113" s="129" t="str">
        <f ca="1">IF(TODAY()&gt;EXP,"0",IF(B113="","",SUMIF('Neraca Lajur'!B:B,B113,'Neraca Lajur'!N:N)+SUMIF('Neraca Lajur'!B:B,B113,'Neraca Lajur'!O:O)))</f>
        <v/>
      </c>
      <c r="E113" s="129" t="str">
        <f t="shared" ca="1" si="13"/>
        <v/>
      </c>
      <c r="F113" s="174" t="str">
        <f t="shared" ca="1" si="14"/>
        <v/>
      </c>
      <c r="G113" s="78"/>
      <c r="H113" s="78"/>
    </row>
    <row r="114" spans="1:8" ht="18.75" customHeight="1" x14ac:dyDescent="0.35">
      <c r="A114" s="78"/>
      <c r="B114" s="303" t="str">
        <f>IF(Neraca!B114="","",Neraca!B114)</f>
        <v/>
      </c>
      <c r="C114" s="129" t="str">
        <f t="shared" ca="1" si="12"/>
        <v/>
      </c>
      <c r="D114" s="129" t="str">
        <f ca="1">IF(TODAY()&gt;EXP,"0",IF(B114="","",SUMIF('Neraca Lajur'!B:B,B114,'Neraca Lajur'!N:N)+SUMIF('Neraca Lajur'!B:B,B114,'Neraca Lajur'!O:O)))</f>
        <v/>
      </c>
      <c r="E114" s="129" t="str">
        <f t="shared" ca="1" si="13"/>
        <v/>
      </c>
      <c r="F114" s="174" t="str">
        <f t="shared" ca="1" si="14"/>
        <v/>
      </c>
      <c r="G114" s="78"/>
      <c r="H114" s="78"/>
    </row>
    <row r="115" spans="1:8" ht="18.75" customHeight="1" x14ac:dyDescent="0.35">
      <c r="A115" s="78"/>
      <c r="B115" s="303" t="str">
        <f>IF(Neraca!B115="","",Neraca!B115)</f>
        <v/>
      </c>
      <c r="C115" s="129" t="str">
        <f t="shared" ca="1" si="12"/>
        <v/>
      </c>
      <c r="D115" s="129" t="str">
        <f ca="1">IF(TODAY()&gt;EXP,"0",IF(B115="","",SUMIF('Neraca Lajur'!B:B,B115,'Neraca Lajur'!N:N)+SUMIF('Neraca Lajur'!B:B,B115,'Neraca Lajur'!O:O)))</f>
        <v/>
      </c>
      <c r="E115" s="129" t="str">
        <f t="shared" ca="1" si="13"/>
        <v/>
      </c>
      <c r="F115" s="174" t="str">
        <f t="shared" ca="1" si="14"/>
        <v/>
      </c>
      <c r="G115" s="78"/>
      <c r="H115" s="78"/>
    </row>
    <row r="116" spans="1:8" ht="18.75" customHeight="1" x14ac:dyDescent="0.35">
      <c r="A116" s="78"/>
      <c r="B116" s="303" t="str">
        <f>IF(Neraca!B116="","",Neraca!B116)</f>
        <v/>
      </c>
      <c r="C116" s="129" t="str">
        <f t="shared" ca="1" si="12"/>
        <v/>
      </c>
      <c r="D116" s="129" t="str">
        <f ca="1">IF(TODAY()&gt;EXP,"0",IF(B116="","",SUMIF('Neraca Lajur'!B:B,B116,'Neraca Lajur'!N:N)+SUMIF('Neraca Lajur'!B:B,B116,'Neraca Lajur'!O:O)))</f>
        <v/>
      </c>
      <c r="E116" s="129" t="str">
        <f t="shared" ca="1" si="13"/>
        <v/>
      </c>
      <c r="F116" s="174" t="str">
        <f t="shared" ca="1" si="14"/>
        <v/>
      </c>
      <c r="G116" s="78"/>
      <c r="H116" s="78"/>
    </row>
    <row r="117" spans="1:8" ht="18.75" customHeight="1" x14ac:dyDescent="0.35">
      <c r="A117" s="78"/>
      <c r="B117" s="303" t="str">
        <f>IF(Neraca!B117="","",Neraca!B117)</f>
        <v/>
      </c>
      <c r="C117" s="129" t="str">
        <f t="shared" ca="1" si="12"/>
        <v/>
      </c>
      <c r="D117" s="129" t="str">
        <f ca="1">IF(TODAY()&gt;EXP,"0",IF(B117="","",SUMIF('Neraca Lajur'!B:B,B117,'Neraca Lajur'!N:N)+SUMIF('Neraca Lajur'!B:B,B117,'Neraca Lajur'!O:O)))</f>
        <v/>
      </c>
      <c r="E117" s="129" t="str">
        <f t="shared" ca="1" si="13"/>
        <v/>
      </c>
      <c r="F117" s="174" t="str">
        <f t="shared" ca="1" si="14"/>
        <v/>
      </c>
      <c r="G117" s="78"/>
      <c r="H117" s="78"/>
    </row>
    <row r="118" spans="1:8" ht="26.25" customHeight="1" x14ac:dyDescent="0.35">
      <c r="A118" s="78"/>
      <c r="B118" s="268" t="s">
        <v>73</v>
      </c>
      <c r="C118" s="269"/>
      <c r="D118" s="138">
        <f ca="1">SUM(D98:D117)</f>
        <v>367798809.38095236</v>
      </c>
      <c r="E118" s="138">
        <f ca="1">SUM(E98:E117)</f>
        <v>293525357</v>
      </c>
      <c r="F118" s="139">
        <f ca="1">SUM(F98:F117)</f>
        <v>74273452.380952358</v>
      </c>
      <c r="G118" s="78"/>
      <c r="H118" s="78"/>
    </row>
    <row r="119" spans="1:8" ht="26.25" customHeight="1" x14ac:dyDescent="0.35">
      <c r="A119" s="78"/>
      <c r="B119" s="268" t="s">
        <v>68</v>
      </c>
      <c r="C119" s="269"/>
      <c r="D119" s="197">
        <f ca="1">D97-D118</f>
        <v>1284751190.6190476</v>
      </c>
      <c r="E119" s="197">
        <f ca="1">E97-E118</f>
        <v>1325524643</v>
      </c>
      <c r="F119" s="198">
        <f ca="1">F97-F118</f>
        <v>-40773452.380952358</v>
      </c>
      <c r="G119" s="78"/>
      <c r="H119" s="78"/>
    </row>
    <row r="120" spans="1:8" ht="18.75" customHeight="1" x14ac:dyDescent="0.35">
      <c r="A120" s="78"/>
      <c r="B120" s="303" t="str">
        <f>IF(Neraca!B120="","",Neraca!B120)</f>
        <v/>
      </c>
      <c r="C120" s="129" t="str">
        <f t="shared" ref="C120:C129" ca="1" si="15">IF(TODAY()&gt;EXP,"0",IF(B120="","",VLOOKUP(B120,DA,2,FALSE)))</f>
        <v/>
      </c>
      <c r="D120" s="129" t="str">
        <f ca="1">IF(TODAY()&gt;EXP,"0",IF(B120="","",SUMIF('Neraca Lajur'!B:B,B120,'Neraca Lajur'!N:N)+SUMIF('Neraca Lajur'!B:B,B120,'Neraca Lajur'!O:O)))</f>
        <v/>
      </c>
      <c r="E120" s="129" t="str">
        <f t="shared" ref="E120:E129" ca="1" si="16">IF(TODAY()&gt;EXP,"0",IF(B120="","",VLOOKUP(B120,DA,6)))</f>
        <v/>
      </c>
      <c r="F120" s="174" t="str">
        <f t="shared" ref="F120:F129" ca="1" si="17">IF(TODAY()&gt;EXP,"0",IF(B120="","",D120-E120))</f>
        <v/>
      </c>
      <c r="G120" s="78"/>
      <c r="H120" s="78"/>
    </row>
    <row r="121" spans="1:8" ht="18.75" customHeight="1" x14ac:dyDescent="0.35">
      <c r="A121" s="78"/>
      <c r="B121" s="303">
        <f>IF(Neraca!B121="","",Neraca!B121)</f>
        <v>190</v>
      </c>
      <c r="C121" s="129" t="str">
        <f t="shared" ca="1" si="15"/>
        <v>AKTIVA LAIN-LAIN</v>
      </c>
      <c r="D121" s="129">
        <f ca="1">IF(TODAY()&gt;EXP,"0",IF(B121="","",SUMIF('Neraca Lajur'!B:B,B121,'Neraca Lajur'!N:N)+SUMIF('Neraca Lajur'!B:B,B121,'Neraca Lajur'!O:O)))</f>
        <v>0</v>
      </c>
      <c r="E121" s="129">
        <f t="shared" ca="1" si="16"/>
        <v>0</v>
      </c>
      <c r="F121" s="174">
        <f t="shared" ca="1" si="17"/>
        <v>0</v>
      </c>
      <c r="G121" s="78"/>
      <c r="H121" s="78"/>
    </row>
    <row r="122" spans="1:8" ht="18.75" customHeight="1" x14ac:dyDescent="0.35">
      <c r="A122" s="78"/>
      <c r="B122" s="303">
        <f>IF(Neraca!B122="","",Neraca!B122)</f>
        <v>191</v>
      </c>
      <c r="C122" s="129" t="str">
        <f t="shared" ca="1" si="15"/>
        <v>Bangunan Dalam Proses</v>
      </c>
      <c r="D122" s="129">
        <f ca="1">IF(TODAY()&gt;EXP,"0",IF(B122="","",SUMIF('Neraca Lajur'!B:B,B122,'Neraca Lajur'!N:N)+SUMIF('Neraca Lajur'!B:B,B122,'Neraca Lajur'!O:O)))</f>
        <v>0</v>
      </c>
      <c r="E122" s="129">
        <f t="shared" ca="1" si="16"/>
        <v>0</v>
      </c>
      <c r="F122" s="174">
        <f t="shared" ca="1" si="17"/>
        <v>0</v>
      </c>
      <c r="G122" s="78"/>
      <c r="H122" s="78"/>
    </row>
    <row r="123" spans="1:8" ht="18.75" customHeight="1" x14ac:dyDescent="0.35">
      <c r="A123" s="78"/>
      <c r="B123" s="303">
        <f>IF(Neraca!B123="","",Neraca!B123)</f>
        <v>192</v>
      </c>
      <c r="C123" s="129" t="str">
        <f t="shared" ca="1" si="15"/>
        <v>Goodwill</v>
      </c>
      <c r="D123" s="129">
        <f ca="1">IF(TODAY()&gt;EXP,"0",IF(B123="","",SUMIF('Neraca Lajur'!B:B,B123,'Neraca Lajur'!N:N)+SUMIF('Neraca Lajur'!B:B,B123,'Neraca Lajur'!O:O)))</f>
        <v>0</v>
      </c>
      <c r="E123" s="129">
        <f t="shared" ca="1" si="16"/>
        <v>0</v>
      </c>
      <c r="F123" s="174">
        <f t="shared" ca="1" si="17"/>
        <v>0</v>
      </c>
      <c r="G123" s="78"/>
      <c r="H123" s="78"/>
    </row>
    <row r="124" spans="1:8" ht="18.75" customHeight="1" x14ac:dyDescent="0.35">
      <c r="A124" s="78"/>
      <c r="B124" s="303" t="str">
        <f>IF(Neraca!B124="","",Neraca!B124)</f>
        <v/>
      </c>
      <c r="C124" s="129" t="str">
        <f t="shared" ca="1" si="15"/>
        <v/>
      </c>
      <c r="D124" s="129" t="str">
        <f ca="1">IF(TODAY()&gt;EXP,"0",IF(B124="","",SUMIF('Neraca Lajur'!B:B,B124,'Neraca Lajur'!N:N)+SUMIF('Neraca Lajur'!B:B,B124,'Neraca Lajur'!O:O)))</f>
        <v/>
      </c>
      <c r="E124" s="129" t="str">
        <f t="shared" ca="1" si="16"/>
        <v/>
      </c>
      <c r="F124" s="174" t="str">
        <f t="shared" ca="1" si="17"/>
        <v/>
      </c>
      <c r="G124" s="78"/>
      <c r="H124" s="78"/>
    </row>
    <row r="125" spans="1:8" ht="18.75" customHeight="1" x14ac:dyDescent="0.35">
      <c r="A125" s="78"/>
      <c r="B125" s="303" t="str">
        <f>IF(Neraca!B125="","",Neraca!B125)</f>
        <v/>
      </c>
      <c r="C125" s="129" t="str">
        <f t="shared" ca="1" si="15"/>
        <v/>
      </c>
      <c r="D125" s="129" t="str">
        <f ca="1">IF(TODAY()&gt;EXP,"0",IF(B125="","",SUMIF('Neraca Lajur'!B:B,B125,'Neraca Lajur'!N:N)+SUMIF('Neraca Lajur'!B:B,B125,'Neraca Lajur'!O:O)))</f>
        <v/>
      </c>
      <c r="E125" s="129" t="str">
        <f t="shared" ca="1" si="16"/>
        <v/>
      </c>
      <c r="F125" s="174" t="str">
        <f t="shared" ca="1" si="17"/>
        <v/>
      </c>
      <c r="G125" s="78"/>
      <c r="H125" s="78"/>
    </row>
    <row r="126" spans="1:8" ht="18.75" customHeight="1" x14ac:dyDescent="0.35">
      <c r="A126" s="78"/>
      <c r="B126" s="303" t="str">
        <f>IF(Neraca!B126="","",Neraca!B126)</f>
        <v/>
      </c>
      <c r="C126" s="129" t="str">
        <f t="shared" ca="1" si="15"/>
        <v/>
      </c>
      <c r="D126" s="129" t="str">
        <f ca="1">IF(TODAY()&gt;EXP,"0",IF(B126="","",SUMIF('Neraca Lajur'!B:B,B126,'Neraca Lajur'!N:N)+SUMIF('Neraca Lajur'!B:B,B126,'Neraca Lajur'!O:O)))</f>
        <v/>
      </c>
      <c r="E126" s="129" t="str">
        <f t="shared" ca="1" si="16"/>
        <v/>
      </c>
      <c r="F126" s="174" t="str">
        <f t="shared" ca="1" si="17"/>
        <v/>
      </c>
      <c r="G126" s="78"/>
      <c r="H126" s="78"/>
    </row>
    <row r="127" spans="1:8" ht="18.75" customHeight="1" x14ac:dyDescent="0.35">
      <c r="A127" s="78"/>
      <c r="B127" s="303" t="str">
        <f>IF(Neraca!B127="","",Neraca!B127)</f>
        <v/>
      </c>
      <c r="C127" s="129" t="str">
        <f t="shared" ca="1" si="15"/>
        <v/>
      </c>
      <c r="D127" s="129" t="str">
        <f ca="1">IF(TODAY()&gt;EXP,"0",IF(B127="","",SUMIF('Neraca Lajur'!B:B,B127,'Neraca Lajur'!N:N)+SUMIF('Neraca Lajur'!B:B,B127,'Neraca Lajur'!O:O)))</f>
        <v/>
      </c>
      <c r="E127" s="129" t="str">
        <f t="shared" ca="1" si="16"/>
        <v/>
      </c>
      <c r="F127" s="174" t="str">
        <f t="shared" ca="1" si="17"/>
        <v/>
      </c>
      <c r="G127" s="78"/>
      <c r="H127" s="78"/>
    </row>
    <row r="128" spans="1:8" ht="18.75" customHeight="1" x14ac:dyDescent="0.35">
      <c r="A128" s="78"/>
      <c r="B128" s="303" t="str">
        <f>IF(Neraca!B128="","",Neraca!B128)</f>
        <v/>
      </c>
      <c r="C128" s="129" t="str">
        <f t="shared" ca="1" si="15"/>
        <v/>
      </c>
      <c r="D128" s="129" t="str">
        <f ca="1">IF(TODAY()&gt;EXP,"0",IF(B128="","",SUMIF('Neraca Lajur'!B:B,B128,'Neraca Lajur'!N:N)+SUMIF('Neraca Lajur'!B:B,B128,'Neraca Lajur'!O:O)))</f>
        <v/>
      </c>
      <c r="E128" s="129" t="str">
        <f t="shared" ca="1" si="16"/>
        <v/>
      </c>
      <c r="F128" s="174" t="str">
        <f t="shared" ca="1" si="17"/>
        <v/>
      </c>
      <c r="G128" s="78"/>
      <c r="H128" s="78"/>
    </row>
    <row r="129" spans="1:8" ht="18.75" customHeight="1" x14ac:dyDescent="0.35">
      <c r="A129" s="78"/>
      <c r="B129" s="303" t="str">
        <f>IF(Neraca!B129="","",Neraca!B129)</f>
        <v/>
      </c>
      <c r="C129" s="129" t="str">
        <f t="shared" ca="1" si="15"/>
        <v/>
      </c>
      <c r="D129" s="129" t="str">
        <f ca="1">IF(TODAY()&gt;EXP,"0",IF(B129="","",SUMIF('Neraca Lajur'!B:B,B129,'Neraca Lajur'!N:N)+SUMIF('Neraca Lajur'!B:B,B129,'Neraca Lajur'!O:O)))</f>
        <v/>
      </c>
      <c r="E129" s="129" t="str">
        <f t="shared" ca="1" si="16"/>
        <v/>
      </c>
      <c r="F129" s="174" t="str">
        <f t="shared" ca="1" si="17"/>
        <v/>
      </c>
      <c r="G129" s="78"/>
      <c r="H129" s="78"/>
    </row>
    <row r="130" spans="1:8" ht="26.25" customHeight="1" x14ac:dyDescent="0.35">
      <c r="A130" s="78"/>
      <c r="B130" s="268" t="s">
        <v>60</v>
      </c>
      <c r="C130" s="269"/>
      <c r="D130" s="138">
        <f ca="1">SUM(D120:D129)</f>
        <v>0</v>
      </c>
      <c r="E130" s="138">
        <f ca="1">SUM(E120:E129)</f>
        <v>0</v>
      </c>
      <c r="F130" s="139">
        <f ca="1">SUM(F120:F129)</f>
        <v>0</v>
      </c>
      <c r="G130" s="78"/>
      <c r="H130" s="78"/>
    </row>
    <row r="131" spans="1:8" ht="26.25" customHeight="1" x14ac:dyDescent="0.35">
      <c r="A131" s="78"/>
      <c r="B131" s="268" t="s">
        <v>31</v>
      </c>
      <c r="C131" s="269"/>
      <c r="D131" s="199">
        <f ca="1">D76+D119+D130</f>
        <v>2013313690.6190476</v>
      </c>
      <c r="E131" s="199">
        <f ca="1">E76+E119+E130</f>
        <v>1881151643</v>
      </c>
      <c r="F131" s="200">
        <f ca="1">F76+F119+F130</f>
        <v>132162047.61904764</v>
      </c>
      <c r="G131" s="78"/>
      <c r="H131" s="78"/>
    </row>
    <row r="132" spans="1:8" ht="18.75" customHeight="1" x14ac:dyDescent="0.35">
      <c r="A132" s="78"/>
      <c r="B132" s="303" t="str">
        <f>IF(Neraca!B132="","",Neraca!B132)</f>
        <v/>
      </c>
      <c r="C132" s="129" t="str">
        <f t="shared" ref="C132:C151" ca="1" si="18">IF(TODAY()&gt;EXP,"0",IF(B132="","",VLOOKUP(B132,DA,2,FALSE)))</f>
        <v/>
      </c>
      <c r="D132" s="129" t="str">
        <f ca="1">IF(TODAY()&gt;EXP,"0",IF(B132="","",SUMIF('Neraca Lajur'!B:B,B132,'Neraca Lajur'!N:N)+SUMIF('Neraca Lajur'!B:B,B132,'Neraca Lajur'!O:O)))</f>
        <v/>
      </c>
      <c r="E132" s="129" t="str">
        <f t="shared" ref="E132:E151" ca="1" si="19">IF(TODAY()&gt;EXP,"0",IF(B132="","",VLOOKUP(B132,DA,7)))</f>
        <v/>
      </c>
      <c r="F132" s="174" t="str">
        <f t="shared" ref="F132:F151" ca="1" si="20">IF(TODAY()&gt;EXP,"0",IF(B132="","",D132-E132))</f>
        <v/>
      </c>
      <c r="G132" s="78"/>
      <c r="H132" s="78"/>
    </row>
    <row r="133" spans="1:8" ht="18.75" customHeight="1" x14ac:dyDescent="0.35">
      <c r="A133" s="78"/>
      <c r="B133" s="303">
        <f>IF(Neraca!B133="","",Neraca!B133)</f>
        <v>200</v>
      </c>
      <c r="C133" s="129" t="str">
        <f t="shared" ca="1" si="18"/>
        <v>KEWAJIBAN</v>
      </c>
      <c r="D133" s="129">
        <f ca="1">IF(TODAY()&gt;EXP,"0",IF(B133="","",SUMIF('Neraca Lajur'!B:B,B133,'Neraca Lajur'!N:N)+SUMIF('Neraca Lajur'!B:B,B133,'Neraca Lajur'!O:O)))</f>
        <v>0</v>
      </c>
      <c r="E133" s="129">
        <f t="shared" ca="1" si="19"/>
        <v>0</v>
      </c>
      <c r="F133" s="174">
        <f t="shared" ca="1" si="20"/>
        <v>0</v>
      </c>
      <c r="G133" s="78"/>
      <c r="H133" s="78"/>
    </row>
    <row r="134" spans="1:8" ht="18.75" customHeight="1" x14ac:dyDescent="0.35">
      <c r="A134" s="78"/>
      <c r="B134" s="303">
        <f>IF(Neraca!B134="","",Neraca!B134)</f>
        <v>210</v>
      </c>
      <c r="C134" s="129" t="str">
        <f t="shared" ca="1" si="18"/>
        <v>KEWAJIBAN LANCAR</v>
      </c>
      <c r="D134" s="129">
        <f ca="1">IF(TODAY()&gt;EXP,"0",IF(B134="","",SUMIF('Neraca Lajur'!B:B,B134,'Neraca Lajur'!N:N)+SUMIF('Neraca Lajur'!B:B,B134,'Neraca Lajur'!O:O)))</f>
        <v>0</v>
      </c>
      <c r="E134" s="129">
        <f t="shared" ca="1" si="19"/>
        <v>0</v>
      </c>
      <c r="F134" s="174">
        <f t="shared" ca="1" si="20"/>
        <v>0</v>
      </c>
      <c r="G134" s="78"/>
      <c r="H134" s="78"/>
    </row>
    <row r="135" spans="1:8" ht="18.75" customHeight="1" x14ac:dyDescent="0.35">
      <c r="A135" s="78"/>
      <c r="B135" s="303">
        <f>IF(Neraca!B135="","",Neraca!B135)</f>
        <v>211</v>
      </c>
      <c r="C135" s="129" t="str">
        <f t="shared" ca="1" si="18"/>
        <v>Hutang Dagang</v>
      </c>
      <c r="D135" s="129">
        <f ca="1">IF(TODAY()&gt;EXP,"0",IF(B135="","",SUMIF('Neraca Lajur'!B:B,B135,'Neraca Lajur'!N:N)+SUMIF('Neraca Lajur'!B:B,B135,'Neraca Lajur'!O:O)))</f>
        <v>127280000</v>
      </c>
      <c r="E135" s="129">
        <f t="shared" ca="1" si="19"/>
        <v>90430000</v>
      </c>
      <c r="F135" s="174">
        <f t="shared" ca="1" si="20"/>
        <v>36850000</v>
      </c>
      <c r="G135" s="78"/>
      <c r="H135" s="78"/>
    </row>
    <row r="136" spans="1:8" ht="18.75" customHeight="1" x14ac:dyDescent="0.35">
      <c r="A136" s="78"/>
      <c r="B136" s="303">
        <f>IF(Neraca!B136="","",Neraca!B136)</f>
        <v>212</v>
      </c>
      <c r="C136" s="129" t="str">
        <f t="shared" ca="1" si="18"/>
        <v>Hutang Bank</v>
      </c>
      <c r="D136" s="129">
        <f ca="1">IF(TODAY()&gt;EXP,"0",IF(B136="","",SUMIF('Neraca Lajur'!B:B,B136,'Neraca Lajur'!N:N)+SUMIF('Neraca Lajur'!B:B,B136,'Neraca Lajur'!O:O)))</f>
        <v>350150000</v>
      </c>
      <c r="E136" s="129">
        <f t="shared" ca="1" si="19"/>
        <v>360000000</v>
      </c>
      <c r="F136" s="174">
        <f t="shared" ca="1" si="20"/>
        <v>-9850000</v>
      </c>
      <c r="G136" s="78"/>
      <c r="H136" s="78"/>
    </row>
    <row r="137" spans="1:8" ht="18.75" customHeight="1" x14ac:dyDescent="0.35">
      <c r="A137" s="78"/>
      <c r="B137" s="303">
        <f>IF(Neraca!B137="","",Neraca!B137)</f>
        <v>219</v>
      </c>
      <c r="C137" s="129" t="str">
        <f t="shared" ca="1" si="18"/>
        <v>Pendapatan Diterima Dimuka</v>
      </c>
      <c r="D137" s="129">
        <f ca="1">IF(TODAY()&gt;EXP,"0",IF(B137="","",SUMIF('Neraca Lajur'!B:B,B137,'Neraca Lajur'!N:N)+SUMIF('Neraca Lajur'!B:B,B137,'Neraca Lajur'!O:O)))</f>
        <v>0</v>
      </c>
      <c r="E137" s="129">
        <f t="shared" ca="1" si="19"/>
        <v>0</v>
      </c>
      <c r="F137" s="174">
        <f t="shared" ca="1" si="20"/>
        <v>0</v>
      </c>
      <c r="G137" s="78"/>
      <c r="H137" s="78"/>
    </row>
    <row r="138" spans="1:8" ht="18.75" customHeight="1" x14ac:dyDescent="0.35">
      <c r="A138" s="78"/>
      <c r="B138" s="303" t="str">
        <f>IF(Neraca!B138="","",Neraca!B138)</f>
        <v/>
      </c>
      <c r="C138" s="129" t="str">
        <f t="shared" ca="1" si="18"/>
        <v/>
      </c>
      <c r="D138" s="129" t="str">
        <f ca="1">IF(TODAY()&gt;EXP,"0",IF(B138="","",SUMIF('Neraca Lajur'!B:B,B138,'Neraca Lajur'!N:N)+SUMIF('Neraca Lajur'!B:B,B138,'Neraca Lajur'!O:O)))</f>
        <v/>
      </c>
      <c r="E138" s="129" t="str">
        <f t="shared" ca="1" si="19"/>
        <v/>
      </c>
      <c r="F138" s="174" t="str">
        <f t="shared" ca="1" si="20"/>
        <v/>
      </c>
      <c r="G138" s="78"/>
      <c r="H138" s="78"/>
    </row>
    <row r="139" spans="1:8" ht="18.75" customHeight="1" x14ac:dyDescent="0.35">
      <c r="A139" s="78"/>
      <c r="B139" s="303" t="str">
        <f>IF(Neraca!B139="","",Neraca!B139)</f>
        <v/>
      </c>
      <c r="C139" s="129" t="str">
        <f t="shared" ca="1" si="18"/>
        <v/>
      </c>
      <c r="D139" s="129" t="str">
        <f ca="1">IF(TODAY()&gt;EXP,"0",IF(B139="","",SUMIF('Neraca Lajur'!B:B,B139,'Neraca Lajur'!N:N)+SUMIF('Neraca Lajur'!B:B,B139,'Neraca Lajur'!O:O)))</f>
        <v/>
      </c>
      <c r="E139" s="129" t="str">
        <f t="shared" ca="1" si="19"/>
        <v/>
      </c>
      <c r="F139" s="174" t="str">
        <f t="shared" ca="1" si="20"/>
        <v/>
      </c>
      <c r="G139" s="78"/>
      <c r="H139" s="78"/>
    </row>
    <row r="140" spans="1:8" ht="18.75" customHeight="1" x14ac:dyDescent="0.35">
      <c r="A140" s="78"/>
      <c r="B140" s="303" t="str">
        <f>IF(Neraca!B140="","",Neraca!B140)</f>
        <v/>
      </c>
      <c r="C140" s="129" t="str">
        <f t="shared" ca="1" si="18"/>
        <v/>
      </c>
      <c r="D140" s="129" t="str">
        <f ca="1">IF(TODAY()&gt;EXP,"0",IF(B140="","",SUMIF('Neraca Lajur'!B:B,B140,'Neraca Lajur'!N:N)+SUMIF('Neraca Lajur'!B:B,B140,'Neraca Lajur'!O:O)))</f>
        <v/>
      </c>
      <c r="E140" s="129" t="str">
        <f t="shared" ca="1" si="19"/>
        <v/>
      </c>
      <c r="F140" s="174" t="str">
        <f t="shared" ca="1" si="20"/>
        <v/>
      </c>
      <c r="G140" s="78"/>
      <c r="H140" s="78"/>
    </row>
    <row r="141" spans="1:8" ht="18.75" customHeight="1" x14ac:dyDescent="0.35">
      <c r="A141" s="78"/>
      <c r="B141" s="303" t="str">
        <f>IF(Neraca!B141="","",Neraca!B141)</f>
        <v/>
      </c>
      <c r="C141" s="129" t="str">
        <f t="shared" ca="1" si="18"/>
        <v/>
      </c>
      <c r="D141" s="129" t="str">
        <f ca="1">IF(TODAY()&gt;EXP,"0",IF(B141="","",SUMIF('Neraca Lajur'!B:B,B141,'Neraca Lajur'!N:N)+SUMIF('Neraca Lajur'!B:B,B141,'Neraca Lajur'!O:O)))</f>
        <v/>
      </c>
      <c r="E141" s="129" t="str">
        <f t="shared" ca="1" si="19"/>
        <v/>
      </c>
      <c r="F141" s="174" t="str">
        <f t="shared" ca="1" si="20"/>
        <v/>
      </c>
      <c r="G141" s="78"/>
      <c r="H141" s="78"/>
    </row>
    <row r="142" spans="1:8" ht="18.75" customHeight="1" x14ac:dyDescent="0.35">
      <c r="A142" s="78"/>
      <c r="B142" s="303" t="str">
        <f>IF(Neraca!B142="","",Neraca!B142)</f>
        <v/>
      </c>
      <c r="C142" s="129" t="str">
        <f t="shared" ca="1" si="18"/>
        <v/>
      </c>
      <c r="D142" s="129" t="str">
        <f ca="1">IF(TODAY()&gt;EXP,"0",IF(B142="","",SUMIF('Neraca Lajur'!B:B,B142,'Neraca Lajur'!N:N)+SUMIF('Neraca Lajur'!B:B,B142,'Neraca Lajur'!O:O)))</f>
        <v/>
      </c>
      <c r="E142" s="129" t="str">
        <f t="shared" ca="1" si="19"/>
        <v/>
      </c>
      <c r="F142" s="174" t="str">
        <f t="shared" ca="1" si="20"/>
        <v/>
      </c>
      <c r="G142" s="78"/>
      <c r="H142" s="78"/>
    </row>
    <row r="143" spans="1:8" ht="18.75" customHeight="1" x14ac:dyDescent="0.35">
      <c r="A143" s="78"/>
      <c r="B143" s="303" t="str">
        <f>IF(Neraca!B143="","",Neraca!B143)</f>
        <v/>
      </c>
      <c r="C143" s="129" t="str">
        <f t="shared" ca="1" si="18"/>
        <v/>
      </c>
      <c r="D143" s="129" t="str">
        <f ca="1">IF(TODAY()&gt;EXP,"0",IF(B143="","",SUMIF('Neraca Lajur'!B:B,B143,'Neraca Lajur'!N:N)+SUMIF('Neraca Lajur'!B:B,B143,'Neraca Lajur'!O:O)))</f>
        <v/>
      </c>
      <c r="E143" s="129" t="str">
        <f t="shared" ca="1" si="19"/>
        <v/>
      </c>
      <c r="F143" s="174" t="str">
        <f t="shared" ca="1" si="20"/>
        <v/>
      </c>
      <c r="G143" s="78"/>
      <c r="H143" s="78"/>
    </row>
    <row r="144" spans="1:8" ht="18.75" customHeight="1" x14ac:dyDescent="0.35">
      <c r="A144" s="78"/>
      <c r="B144" s="303" t="str">
        <f>IF(Neraca!B144="","",Neraca!B144)</f>
        <v/>
      </c>
      <c r="C144" s="129" t="str">
        <f t="shared" ca="1" si="18"/>
        <v/>
      </c>
      <c r="D144" s="129" t="str">
        <f ca="1">IF(TODAY()&gt;EXP,"0",IF(B144="","",SUMIF('Neraca Lajur'!B:B,B144,'Neraca Lajur'!N:N)+SUMIF('Neraca Lajur'!B:B,B144,'Neraca Lajur'!O:O)))</f>
        <v/>
      </c>
      <c r="E144" s="129" t="str">
        <f t="shared" ca="1" si="19"/>
        <v/>
      </c>
      <c r="F144" s="174" t="str">
        <f t="shared" ca="1" si="20"/>
        <v/>
      </c>
      <c r="G144" s="78"/>
      <c r="H144" s="78"/>
    </row>
    <row r="145" spans="1:8" ht="18.75" customHeight="1" x14ac:dyDescent="0.35">
      <c r="A145" s="78"/>
      <c r="B145" s="303" t="str">
        <f>IF(Neraca!B145="","",Neraca!B145)</f>
        <v/>
      </c>
      <c r="C145" s="129" t="str">
        <f t="shared" ca="1" si="18"/>
        <v/>
      </c>
      <c r="D145" s="129" t="str">
        <f ca="1">IF(TODAY()&gt;EXP,"0",IF(B145="","",SUMIF('Neraca Lajur'!B:B,B145,'Neraca Lajur'!N:N)+SUMIF('Neraca Lajur'!B:B,B145,'Neraca Lajur'!O:O)))</f>
        <v/>
      </c>
      <c r="E145" s="129" t="str">
        <f t="shared" ca="1" si="19"/>
        <v/>
      </c>
      <c r="F145" s="174" t="str">
        <f t="shared" ca="1" si="20"/>
        <v/>
      </c>
      <c r="G145" s="78"/>
      <c r="H145" s="78"/>
    </row>
    <row r="146" spans="1:8" ht="18.75" customHeight="1" x14ac:dyDescent="0.35">
      <c r="A146" s="78"/>
      <c r="B146" s="303" t="str">
        <f>IF(Neraca!B146="","",Neraca!B146)</f>
        <v/>
      </c>
      <c r="C146" s="129" t="str">
        <f t="shared" ca="1" si="18"/>
        <v/>
      </c>
      <c r="D146" s="129" t="str">
        <f ca="1">IF(TODAY()&gt;EXP,"0",IF(B146="","",SUMIF('Neraca Lajur'!B:B,B146,'Neraca Lajur'!N:N)+SUMIF('Neraca Lajur'!B:B,B146,'Neraca Lajur'!O:O)))</f>
        <v/>
      </c>
      <c r="E146" s="129" t="str">
        <f t="shared" ca="1" si="19"/>
        <v/>
      </c>
      <c r="F146" s="174" t="str">
        <f t="shared" ca="1" si="20"/>
        <v/>
      </c>
      <c r="G146" s="78"/>
      <c r="H146" s="78"/>
    </row>
    <row r="147" spans="1:8" ht="18.75" customHeight="1" x14ac:dyDescent="0.35">
      <c r="A147" s="78"/>
      <c r="B147" s="303" t="str">
        <f>IF(Neraca!B147="","",Neraca!B147)</f>
        <v/>
      </c>
      <c r="C147" s="129" t="str">
        <f t="shared" ca="1" si="18"/>
        <v/>
      </c>
      <c r="D147" s="129" t="str">
        <f ca="1">IF(TODAY()&gt;EXP,"0",IF(B147="","",SUMIF('Neraca Lajur'!B:B,B147,'Neraca Lajur'!N:N)+SUMIF('Neraca Lajur'!B:B,B147,'Neraca Lajur'!O:O)))</f>
        <v/>
      </c>
      <c r="E147" s="129" t="str">
        <f t="shared" ca="1" si="19"/>
        <v/>
      </c>
      <c r="F147" s="174" t="str">
        <f t="shared" ca="1" si="20"/>
        <v/>
      </c>
      <c r="G147" s="78"/>
      <c r="H147" s="78"/>
    </row>
    <row r="148" spans="1:8" ht="18.75" customHeight="1" x14ac:dyDescent="0.35">
      <c r="A148" s="78"/>
      <c r="B148" s="303" t="str">
        <f>IF(Neraca!B148="","",Neraca!B148)</f>
        <v/>
      </c>
      <c r="C148" s="129" t="str">
        <f t="shared" ca="1" si="18"/>
        <v/>
      </c>
      <c r="D148" s="129" t="str">
        <f ca="1">IF(TODAY()&gt;EXP,"0",IF(B148="","",SUMIF('Neraca Lajur'!B:B,B148,'Neraca Lajur'!N:N)+SUMIF('Neraca Lajur'!B:B,B148,'Neraca Lajur'!O:O)))</f>
        <v/>
      </c>
      <c r="E148" s="129" t="str">
        <f t="shared" ca="1" si="19"/>
        <v/>
      </c>
      <c r="F148" s="174" t="str">
        <f t="shared" ca="1" si="20"/>
        <v/>
      </c>
      <c r="G148" s="78"/>
      <c r="H148" s="78"/>
    </row>
    <row r="149" spans="1:8" ht="18.75" customHeight="1" x14ac:dyDescent="0.35">
      <c r="A149" s="78"/>
      <c r="B149" s="303" t="str">
        <f>IF(Neraca!B149="","",Neraca!B149)</f>
        <v/>
      </c>
      <c r="C149" s="129" t="str">
        <f t="shared" ca="1" si="18"/>
        <v/>
      </c>
      <c r="D149" s="129" t="str">
        <f ca="1">IF(TODAY()&gt;EXP,"0",IF(B149="","",SUMIF('Neraca Lajur'!B:B,B149,'Neraca Lajur'!N:N)+SUMIF('Neraca Lajur'!B:B,B149,'Neraca Lajur'!O:O)))</f>
        <v/>
      </c>
      <c r="E149" s="129" t="str">
        <f t="shared" ca="1" si="19"/>
        <v/>
      </c>
      <c r="F149" s="174" t="str">
        <f t="shared" ca="1" si="20"/>
        <v/>
      </c>
      <c r="G149" s="78"/>
      <c r="H149" s="78"/>
    </row>
    <row r="150" spans="1:8" ht="18.75" customHeight="1" x14ac:dyDescent="0.35">
      <c r="A150" s="78"/>
      <c r="B150" s="303" t="str">
        <f>IF(Neraca!B150="","",Neraca!B150)</f>
        <v/>
      </c>
      <c r="C150" s="129" t="str">
        <f t="shared" ca="1" si="18"/>
        <v/>
      </c>
      <c r="D150" s="129" t="str">
        <f ca="1">IF(TODAY()&gt;EXP,"0",IF(B150="","",SUMIF('Neraca Lajur'!B:B,B150,'Neraca Lajur'!N:N)+SUMIF('Neraca Lajur'!B:B,B150,'Neraca Lajur'!O:O)))</f>
        <v/>
      </c>
      <c r="E150" s="129" t="str">
        <f t="shared" ca="1" si="19"/>
        <v/>
      </c>
      <c r="F150" s="174" t="str">
        <f t="shared" ca="1" si="20"/>
        <v/>
      </c>
      <c r="G150" s="78"/>
      <c r="H150" s="78"/>
    </row>
    <row r="151" spans="1:8" ht="18.75" customHeight="1" x14ac:dyDescent="0.35">
      <c r="A151" s="78"/>
      <c r="B151" s="303" t="str">
        <f>IF(Neraca!B151="","",Neraca!B151)</f>
        <v/>
      </c>
      <c r="C151" s="129" t="str">
        <f t="shared" ca="1" si="18"/>
        <v/>
      </c>
      <c r="D151" s="129" t="str">
        <f ca="1">IF(TODAY()&gt;EXP,"0",IF(B151="","",SUMIF('Neraca Lajur'!B:B,B151,'Neraca Lajur'!N:N)+SUMIF('Neraca Lajur'!B:B,B151,'Neraca Lajur'!O:O)))</f>
        <v/>
      </c>
      <c r="E151" s="129" t="str">
        <f t="shared" ca="1" si="19"/>
        <v/>
      </c>
      <c r="F151" s="174" t="str">
        <f t="shared" ca="1" si="20"/>
        <v/>
      </c>
      <c r="G151" s="78"/>
      <c r="H151" s="78"/>
    </row>
    <row r="152" spans="1:8" ht="26.25" customHeight="1" x14ac:dyDescent="0.35">
      <c r="A152" s="78"/>
      <c r="B152" s="268" t="s">
        <v>69</v>
      </c>
      <c r="C152" s="269"/>
      <c r="D152" s="195">
        <f ca="1">SUM(D132:D151)</f>
        <v>477430000</v>
      </c>
      <c r="E152" s="195">
        <f ca="1">SUM(E132:E151)</f>
        <v>450430000</v>
      </c>
      <c r="F152" s="196">
        <f ca="1">SUM(F132:F151)</f>
        <v>27000000</v>
      </c>
      <c r="G152" s="78"/>
      <c r="H152" s="78"/>
    </row>
    <row r="153" spans="1:8" ht="18.75" customHeight="1" x14ac:dyDescent="0.35">
      <c r="A153" s="78"/>
      <c r="B153" s="303" t="str">
        <f>IF(Neraca!B153="","",Neraca!B153)</f>
        <v/>
      </c>
      <c r="C153" s="129" t="str">
        <f t="shared" ref="C153:C162" ca="1" si="21">IF(TODAY()&gt;EXP,"0",IF(B153="","",VLOOKUP(B153,DA,2,FALSE)))</f>
        <v/>
      </c>
      <c r="D153" s="129" t="str">
        <f ca="1">IF(TODAY()&gt;EXP,"0",IF(B153="","",SUMIF('Neraca Lajur'!B:B,B153,'Neraca Lajur'!N:N)+SUMIF('Neraca Lajur'!B:B,B153,'Neraca Lajur'!O:O)))</f>
        <v/>
      </c>
      <c r="E153" s="129" t="str">
        <f t="shared" ref="E153:E162" ca="1" si="22">IF(TODAY()&gt;EXP,"0",IF(B153="","",VLOOKUP(B153,DA,7)))</f>
        <v/>
      </c>
      <c r="F153" s="174" t="str">
        <f t="shared" ref="F153:F162" ca="1" si="23">IF(TODAY()&gt;EXP,"0",IF(B153="","",D153-E153))</f>
        <v/>
      </c>
      <c r="G153" s="78"/>
      <c r="H153" s="78"/>
    </row>
    <row r="154" spans="1:8" ht="18.75" customHeight="1" x14ac:dyDescent="0.35">
      <c r="A154" s="78"/>
      <c r="B154" s="303">
        <f>IF(Neraca!B154="","",Neraca!B154)</f>
        <v>270</v>
      </c>
      <c r="C154" s="129" t="str">
        <f t="shared" ca="1" si="21"/>
        <v>KEWAJIBAN JANGKA PANJANG</v>
      </c>
      <c r="D154" s="129">
        <f ca="1">IF(TODAY()&gt;EXP,"0",IF(B154="","",SUMIF('Neraca Lajur'!B:B,B154,'Neraca Lajur'!N:N)+SUMIF('Neraca Lajur'!B:B,B154,'Neraca Lajur'!O:O)))</f>
        <v>0</v>
      </c>
      <c r="E154" s="129">
        <f t="shared" ca="1" si="22"/>
        <v>0</v>
      </c>
      <c r="F154" s="174">
        <f t="shared" ca="1" si="23"/>
        <v>0</v>
      </c>
      <c r="G154" s="78"/>
      <c r="H154" s="78"/>
    </row>
    <row r="155" spans="1:8" ht="18.75" customHeight="1" x14ac:dyDescent="0.35">
      <c r="A155" s="78"/>
      <c r="B155" s="303">
        <f>IF(Neraca!B155="","",Neraca!B155)</f>
        <v>271</v>
      </c>
      <c r="C155" s="129" t="str">
        <f t="shared" ca="1" si="21"/>
        <v>Hutang Jangka Panjang</v>
      </c>
      <c r="D155" s="129">
        <f ca="1">IF(TODAY()&gt;EXP,"0",IF(B155="","",SUMIF('Neraca Lajur'!B:B,B155,'Neraca Lajur'!N:N)+SUMIF('Neraca Lajur'!B:B,B155,'Neraca Lajur'!O:O)))</f>
        <v>0</v>
      </c>
      <c r="E155" s="129">
        <f t="shared" ca="1" si="22"/>
        <v>0</v>
      </c>
      <c r="F155" s="174">
        <f t="shared" ca="1" si="23"/>
        <v>0</v>
      </c>
      <c r="G155" s="78"/>
      <c r="H155" s="78"/>
    </row>
    <row r="156" spans="1:8" ht="18.75" customHeight="1" x14ac:dyDescent="0.35">
      <c r="A156" s="78"/>
      <c r="B156" s="303">
        <f>IF(Neraca!B156="","",Neraca!B156)</f>
        <v>272</v>
      </c>
      <c r="C156" s="129" t="str">
        <f t="shared" ca="1" si="21"/>
        <v>Hutang Jangka Panjang Lainnya</v>
      </c>
      <c r="D156" s="129">
        <f ca="1">IF(TODAY()&gt;EXP,"0",IF(B156="","",SUMIF('Neraca Lajur'!B:B,B156,'Neraca Lajur'!N:N)+SUMIF('Neraca Lajur'!B:B,B156,'Neraca Lajur'!O:O)))</f>
        <v>0</v>
      </c>
      <c r="E156" s="129">
        <f t="shared" ca="1" si="22"/>
        <v>0</v>
      </c>
      <c r="F156" s="174">
        <f t="shared" ca="1" si="23"/>
        <v>0</v>
      </c>
      <c r="G156" s="78"/>
      <c r="H156" s="78"/>
    </row>
    <row r="157" spans="1:8" ht="18.75" customHeight="1" x14ac:dyDescent="0.35">
      <c r="A157" s="78"/>
      <c r="B157" s="303" t="str">
        <f>IF(Neraca!B157="","",Neraca!B157)</f>
        <v/>
      </c>
      <c r="C157" s="129" t="str">
        <f t="shared" ca="1" si="21"/>
        <v/>
      </c>
      <c r="D157" s="129" t="str">
        <f ca="1">IF(TODAY()&gt;EXP,"0",IF(B157="","",SUMIF('Neraca Lajur'!B:B,B157,'Neraca Lajur'!N:N)+SUMIF('Neraca Lajur'!B:B,B157,'Neraca Lajur'!O:O)))</f>
        <v/>
      </c>
      <c r="E157" s="129" t="str">
        <f t="shared" ca="1" si="22"/>
        <v/>
      </c>
      <c r="F157" s="174" t="str">
        <f t="shared" ca="1" si="23"/>
        <v/>
      </c>
      <c r="G157" s="78"/>
      <c r="H157" s="78"/>
    </row>
    <row r="158" spans="1:8" ht="18.75" customHeight="1" x14ac:dyDescent="0.35">
      <c r="A158" s="78"/>
      <c r="B158" s="303" t="str">
        <f>IF(Neraca!B158="","",Neraca!B158)</f>
        <v/>
      </c>
      <c r="C158" s="129" t="str">
        <f t="shared" ca="1" si="21"/>
        <v/>
      </c>
      <c r="D158" s="129" t="str">
        <f ca="1">IF(TODAY()&gt;EXP,"0",IF(B158="","",SUMIF('Neraca Lajur'!B:B,B158,'Neraca Lajur'!N:N)+SUMIF('Neraca Lajur'!B:B,B158,'Neraca Lajur'!O:O)))</f>
        <v/>
      </c>
      <c r="E158" s="129" t="str">
        <f t="shared" ca="1" si="22"/>
        <v/>
      </c>
      <c r="F158" s="174" t="str">
        <f t="shared" ca="1" si="23"/>
        <v/>
      </c>
      <c r="G158" s="78"/>
      <c r="H158" s="78"/>
    </row>
    <row r="159" spans="1:8" ht="18.75" customHeight="1" x14ac:dyDescent="0.35">
      <c r="A159" s="78"/>
      <c r="B159" s="303" t="str">
        <f>IF(Neraca!B159="","",Neraca!B159)</f>
        <v/>
      </c>
      <c r="C159" s="129" t="str">
        <f t="shared" ca="1" si="21"/>
        <v/>
      </c>
      <c r="D159" s="129" t="str">
        <f ca="1">IF(TODAY()&gt;EXP,"0",IF(B159="","",SUMIF('Neraca Lajur'!B:B,B159,'Neraca Lajur'!N:N)+SUMIF('Neraca Lajur'!B:B,B159,'Neraca Lajur'!O:O)))</f>
        <v/>
      </c>
      <c r="E159" s="129" t="str">
        <f t="shared" ca="1" si="22"/>
        <v/>
      </c>
      <c r="F159" s="174" t="str">
        <f t="shared" ca="1" si="23"/>
        <v/>
      </c>
      <c r="G159" s="78"/>
      <c r="H159" s="78"/>
    </row>
    <row r="160" spans="1:8" ht="18.75" customHeight="1" x14ac:dyDescent="0.35">
      <c r="A160" s="78"/>
      <c r="B160" s="303" t="str">
        <f>IF(Neraca!B160="","",Neraca!B160)</f>
        <v/>
      </c>
      <c r="C160" s="129" t="str">
        <f t="shared" ca="1" si="21"/>
        <v/>
      </c>
      <c r="D160" s="129" t="str">
        <f ca="1">IF(TODAY()&gt;EXP,"0",IF(B160="","",SUMIF('Neraca Lajur'!B:B,B160,'Neraca Lajur'!N:N)+SUMIF('Neraca Lajur'!B:B,B160,'Neraca Lajur'!O:O)))</f>
        <v/>
      </c>
      <c r="E160" s="129" t="str">
        <f t="shared" ca="1" si="22"/>
        <v/>
      </c>
      <c r="F160" s="174" t="str">
        <f t="shared" ca="1" si="23"/>
        <v/>
      </c>
      <c r="G160" s="78"/>
      <c r="H160" s="78"/>
    </row>
    <row r="161" spans="1:8" ht="18.75" customHeight="1" x14ac:dyDescent="0.35">
      <c r="A161" s="78"/>
      <c r="B161" s="303" t="str">
        <f>IF(Neraca!B161="","",Neraca!B161)</f>
        <v/>
      </c>
      <c r="C161" s="129" t="str">
        <f t="shared" ca="1" si="21"/>
        <v/>
      </c>
      <c r="D161" s="129" t="str">
        <f ca="1">IF(TODAY()&gt;EXP,"0",IF(B161="","",SUMIF('Neraca Lajur'!B:B,B161,'Neraca Lajur'!N:N)+SUMIF('Neraca Lajur'!B:B,B161,'Neraca Lajur'!O:O)))</f>
        <v/>
      </c>
      <c r="E161" s="129" t="str">
        <f t="shared" ca="1" si="22"/>
        <v/>
      </c>
      <c r="F161" s="174" t="str">
        <f t="shared" ca="1" si="23"/>
        <v/>
      </c>
      <c r="G161" s="78"/>
      <c r="H161" s="78"/>
    </row>
    <row r="162" spans="1:8" ht="18.75" customHeight="1" x14ac:dyDescent="0.35">
      <c r="A162" s="78"/>
      <c r="B162" s="303" t="str">
        <f>IF(Neraca!B162="","",Neraca!B162)</f>
        <v/>
      </c>
      <c r="C162" s="129" t="str">
        <f t="shared" ca="1" si="21"/>
        <v/>
      </c>
      <c r="D162" s="129" t="str">
        <f ca="1">IF(TODAY()&gt;EXP,"0",IF(B162="","",SUMIF('Neraca Lajur'!B:B,B162,'Neraca Lajur'!N:N)+SUMIF('Neraca Lajur'!B:B,B162,'Neraca Lajur'!O:O)))</f>
        <v/>
      </c>
      <c r="E162" s="129" t="str">
        <f t="shared" ca="1" si="22"/>
        <v/>
      </c>
      <c r="F162" s="174" t="str">
        <f t="shared" ca="1" si="23"/>
        <v/>
      </c>
      <c r="G162" s="78"/>
      <c r="H162" s="78"/>
    </row>
    <row r="163" spans="1:8" ht="26.25" customHeight="1" x14ac:dyDescent="0.35">
      <c r="A163" s="78"/>
      <c r="B163" s="268" t="s">
        <v>70</v>
      </c>
      <c r="C163" s="269"/>
      <c r="D163" s="138">
        <f ca="1">SUM(D153:D162)</f>
        <v>0</v>
      </c>
      <c r="E163" s="138">
        <f ca="1">SUM(E153:E162)</f>
        <v>0</v>
      </c>
      <c r="F163" s="139">
        <f ca="1">SUM(F153:F162)</f>
        <v>0</v>
      </c>
      <c r="G163" s="78"/>
      <c r="H163" s="78"/>
    </row>
    <row r="164" spans="1:8" ht="26.25" customHeight="1" x14ac:dyDescent="0.35">
      <c r="A164" s="78"/>
      <c r="B164" s="268" t="s">
        <v>32</v>
      </c>
      <c r="C164" s="269"/>
      <c r="D164" s="199">
        <f ca="1">D152+D163</f>
        <v>477430000</v>
      </c>
      <c r="E164" s="199">
        <f t="shared" ref="E164:F164" ca="1" si="24">E152+E163</f>
        <v>450430000</v>
      </c>
      <c r="F164" s="200">
        <f t="shared" ca="1" si="24"/>
        <v>27000000</v>
      </c>
      <c r="G164" s="78"/>
      <c r="H164" s="78"/>
    </row>
    <row r="165" spans="1:8" ht="18.75" customHeight="1" x14ac:dyDescent="0.35">
      <c r="A165" s="78"/>
      <c r="B165" s="303" t="str">
        <f>IF(Neraca!B165="","",Neraca!B165)</f>
        <v/>
      </c>
      <c r="C165" s="129" t="str">
        <f t="shared" ref="C165:C174" ca="1" si="25">IF(TODAY()&gt;EXP,"0",IF(B165="","",VLOOKUP(B165,DA,2,FALSE)))</f>
        <v/>
      </c>
      <c r="D165" s="129" t="str">
        <f ca="1">IF(TODAY()&gt;EXP,"0",IF(B165="","",IF(C165="Laba Bersih",'Laba Rugi'!$F$115,SUMIF('Neraca Lajur'!B:B,B165,'Neraca Lajur'!N:N)+SUMIF('Neraca Lajur'!B:B,B165,'Neraca Lajur'!O:O))))</f>
        <v/>
      </c>
      <c r="E165" s="129" t="str">
        <f t="shared" ref="E165:E174" ca="1" si="26">IF(TODAY()&gt;EXP,"0",IF(B165="","",VLOOKUP(B165,DA,7)))</f>
        <v/>
      </c>
      <c r="F165" s="174" t="str">
        <f t="shared" ref="F165:F174" ca="1" si="27">IF(TODAY()&gt;EXP,"0",IF(B165="","",D165-E165))</f>
        <v/>
      </c>
      <c r="G165" s="78"/>
      <c r="H165" s="78"/>
    </row>
    <row r="166" spans="1:8" ht="18.75" customHeight="1" x14ac:dyDescent="0.35">
      <c r="A166" s="78"/>
      <c r="B166" s="303">
        <f>IF(Neraca!B166="","",Neraca!B166)</f>
        <v>300</v>
      </c>
      <c r="C166" s="129" t="str">
        <f t="shared" ca="1" si="25"/>
        <v>EKUITAS</v>
      </c>
      <c r="D166" s="129">
        <f ca="1">IF(TODAY()&gt;EXP,"0",IF(B166="","",IF(C166="Laba Bersih",'Laba Rugi'!$F$115,SUMIF('Neraca Lajur'!B:B,B166,'Neraca Lajur'!N:N)+SUMIF('Neraca Lajur'!B:B,B166,'Neraca Lajur'!O:O))))</f>
        <v>0</v>
      </c>
      <c r="E166" s="129">
        <f t="shared" ca="1" si="26"/>
        <v>0</v>
      </c>
      <c r="F166" s="174">
        <f t="shared" ca="1" si="27"/>
        <v>0</v>
      </c>
      <c r="G166" s="78"/>
      <c r="H166" s="78"/>
    </row>
    <row r="167" spans="1:8" ht="18.75" customHeight="1" x14ac:dyDescent="0.35">
      <c r="A167" s="78"/>
      <c r="B167" s="303">
        <f>IF(Neraca!B167="","",Neraca!B167)</f>
        <v>301</v>
      </c>
      <c r="C167" s="129" t="str">
        <f t="shared" ca="1" si="25"/>
        <v>Modal Awal</v>
      </c>
      <c r="D167" s="129">
        <f ca="1">IF(TODAY()&gt;EXP,"0",IF(B167="","",IF(C167="Laba Bersih",'Laba Rugi'!$F$115,SUMIF('Neraca Lajur'!B:B,B167,'Neraca Lajur'!N:N)+SUMIF('Neraca Lajur'!B:B,B167,'Neraca Lajur'!O:O))))</f>
        <v>800000000</v>
      </c>
      <c r="E167" s="129">
        <f t="shared" ca="1" si="26"/>
        <v>800000000</v>
      </c>
      <c r="F167" s="174">
        <f t="shared" ca="1" si="27"/>
        <v>0</v>
      </c>
      <c r="G167" s="78"/>
      <c r="H167" s="78"/>
    </row>
    <row r="168" spans="1:8" ht="18.75" customHeight="1" x14ac:dyDescent="0.35">
      <c r="A168" s="78"/>
      <c r="B168" s="303">
        <f>IF(Neraca!B168="","",Neraca!B168)</f>
        <v>302</v>
      </c>
      <c r="C168" s="129" t="str">
        <f t="shared" ca="1" si="25"/>
        <v>Laba Bersih</v>
      </c>
      <c r="D168" s="129">
        <f ca="1">IF(TODAY()&gt;EXP,"0",IF(B168="","",IF(C168="Laba Bersih",'Laba Rugi'!$F$115,SUMIF('Neraca Lajur'!B:B,B168,'Neraca Lajur'!N:N)+SUMIF('Neraca Lajur'!B:B,B168,'Neraca Lajur'!O:O))))</f>
        <v>105162047.61904761</v>
      </c>
      <c r="E168" s="129">
        <f t="shared" ca="1" si="26"/>
        <v>0</v>
      </c>
      <c r="F168" s="174">
        <f t="shared" ca="1" si="27"/>
        <v>105162047.61904761</v>
      </c>
      <c r="G168" s="78"/>
      <c r="H168" s="78"/>
    </row>
    <row r="169" spans="1:8" ht="18.75" customHeight="1" x14ac:dyDescent="0.35">
      <c r="A169" s="78"/>
      <c r="B169" s="303">
        <f>IF(Neraca!B169="","",Neraca!B169)</f>
        <v>303</v>
      </c>
      <c r="C169" s="129" t="str">
        <f t="shared" ca="1" si="25"/>
        <v>Laba Ditahan</v>
      </c>
      <c r="D169" s="129">
        <f ca="1">IF(TODAY()&gt;EXP,"0",IF(B169="","",IF(C169="Laba Bersih",'Laba Rugi'!$F$115,SUMIF('Neraca Lajur'!B:B,B169,'Neraca Lajur'!N:N)+SUMIF('Neraca Lajur'!B:B,B169,'Neraca Lajur'!O:O))))</f>
        <v>630721643</v>
      </c>
      <c r="E169" s="129">
        <f t="shared" ca="1" si="26"/>
        <v>630721643</v>
      </c>
      <c r="F169" s="174">
        <f t="shared" ca="1" si="27"/>
        <v>0</v>
      </c>
      <c r="G169" s="78"/>
      <c r="H169" s="78"/>
    </row>
    <row r="170" spans="1:8" ht="18.75" customHeight="1" x14ac:dyDescent="0.35">
      <c r="A170" s="78"/>
      <c r="B170" s="303" t="str">
        <f>IF(Neraca!B170="","",Neraca!B170)</f>
        <v/>
      </c>
      <c r="C170" s="129" t="str">
        <f t="shared" ca="1" si="25"/>
        <v/>
      </c>
      <c r="D170" s="129" t="str">
        <f ca="1">IF(TODAY()&gt;EXP,"0",IF(B170="","",IF(C170="Laba Bersih",'Laba Rugi'!$F$115,SUMIF('Neraca Lajur'!B:B,B170,'Neraca Lajur'!N:N)+SUMIF('Neraca Lajur'!B:B,B170,'Neraca Lajur'!O:O))))</f>
        <v/>
      </c>
      <c r="E170" s="129" t="str">
        <f t="shared" ca="1" si="26"/>
        <v/>
      </c>
      <c r="F170" s="174" t="str">
        <f t="shared" ca="1" si="27"/>
        <v/>
      </c>
      <c r="G170" s="78"/>
      <c r="H170" s="78"/>
    </row>
    <row r="171" spans="1:8" ht="18.75" customHeight="1" x14ac:dyDescent="0.35">
      <c r="A171" s="78"/>
      <c r="B171" s="303" t="str">
        <f>IF(Neraca!B171="","",Neraca!B171)</f>
        <v/>
      </c>
      <c r="C171" s="129" t="str">
        <f t="shared" ca="1" si="25"/>
        <v/>
      </c>
      <c r="D171" s="129" t="str">
        <f ca="1">IF(TODAY()&gt;EXP,"0",IF(B171="","",IF(C171="Laba Bersih",'Laba Rugi'!$F$115,SUMIF('Neraca Lajur'!B:B,B171,'Neraca Lajur'!N:N)+SUMIF('Neraca Lajur'!B:B,B171,'Neraca Lajur'!O:O))))</f>
        <v/>
      </c>
      <c r="E171" s="129" t="str">
        <f t="shared" ca="1" si="26"/>
        <v/>
      </c>
      <c r="F171" s="174" t="str">
        <f t="shared" ca="1" si="27"/>
        <v/>
      </c>
      <c r="G171" s="78"/>
      <c r="H171" s="78"/>
    </row>
    <row r="172" spans="1:8" ht="18.75" customHeight="1" x14ac:dyDescent="0.35">
      <c r="A172" s="78"/>
      <c r="B172" s="303" t="str">
        <f>IF(Neraca!B172="","",Neraca!B172)</f>
        <v/>
      </c>
      <c r="C172" s="129" t="str">
        <f t="shared" ca="1" si="25"/>
        <v/>
      </c>
      <c r="D172" s="129" t="str">
        <f ca="1">IF(TODAY()&gt;EXP,"0",IF(B172="","",IF(C172="Laba Bersih",'Laba Rugi'!$F$115,SUMIF('Neraca Lajur'!B:B,B172,'Neraca Lajur'!N:N)+SUMIF('Neraca Lajur'!B:B,B172,'Neraca Lajur'!O:O))))</f>
        <v/>
      </c>
      <c r="E172" s="129" t="str">
        <f t="shared" ca="1" si="26"/>
        <v/>
      </c>
      <c r="F172" s="174" t="str">
        <f t="shared" ca="1" si="27"/>
        <v/>
      </c>
      <c r="G172" s="78"/>
      <c r="H172" s="78"/>
    </row>
    <row r="173" spans="1:8" ht="18.75" customHeight="1" x14ac:dyDescent="0.35">
      <c r="A173" s="78"/>
      <c r="B173" s="303" t="str">
        <f>IF(Neraca!B173="","",Neraca!B173)</f>
        <v/>
      </c>
      <c r="C173" s="129" t="str">
        <f t="shared" ca="1" si="25"/>
        <v/>
      </c>
      <c r="D173" s="129" t="str">
        <f ca="1">IF(TODAY()&gt;EXP,"0",IF(B173="","",IF(C173="Laba Bersih",'Laba Rugi'!$F$115,SUMIF('Neraca Lajur'!B:B,B173,'Neraca Lajur'!N:N)+SUMIF('Neraca Lajur'!B:B,B173,'Neraca Lajur'!O:O))))</f>
        <v/>
      </c>
      <c r="E173" s="129" t="str">
        <f t="shared" ca="1" si="26"/>
        <v/>
      </c>
      <c r="F173" s="174" t="str">
        <f t="shared" ca="1" si="27"/>
        <v/>
      </c>
      <c r="G173" s="78"/>
      <c r="H173" s="78"/>
    </row>
    <row r="174" spans="1:8" ht="18.75" customHeight="1" x14ac:dyDescent="0.35">
      <c r="A174" s="78"/>
      <c r="B174" s="303" t="str">
        <f>IF(Neraca!B174="","",Neraca!B174)</f>
        <v/>
      </c>
      <c r="C174" s="129" t="str">
        <f t="shared" ca="1" si="25"/>
        <v/>
      </c>
      <c r="D174" s="129" t="str">
        <f ca="1">IF(TODAY()&gt;EXP,"0",IF(B174="","",IF(C174="Laba Bersih",'Laba Rugi'!$F$115,SUMIF('Neraca Lajur'!B:B,B174,'Neraca Lajur'!N:N)+SUMIF('Neraca Lajur'!B:B,B174,'Neraca Lajur'!O:O))))</f>
        <v/>
      </c>
      <c r="E174" s="129" t="str">
        <f t="shared" ca="1" si="26"/>
        <v/>
      </c>
      <c r="F174" s="174" t="str">
        <f t="shared" ca="1" si="27"/>
        <v/>
      </c>
      <c r="G174" s="78"/>
      <c r="H174" s="78"/>
    </row>
    <row r="175" spans="1:8" ht="26.25" customHeight="1" x14ac:dyDescent="0.35">
      <c r="A175" s="78"/>
      <c r="B175" s="268" t="s">
        <v>33</v>
      </c>
      <c r="C175" s="269"/>
      <c r="D175" s="138">
        <f ca="1">SUM(D165:D174)</f>
        <v>1535883690.6190476</v>
      </c>
      <c r="E175" s="138">
        <f ca="1">SUM(E165:E174)</f>
        <v>1430721643</v>
      </c>
      <c r="F175" s="139">
        <f ca="1">SUM(F165:F174)</f>
        <v>105162047.61904761</v>
      </c>
      <c r="G175" s="78"/>
      <c r="H175" s="78"/>
    </row>
    <row r="176" spans="1:8" ht="26.25" customHeight="1" x14ac:dyDescent="0.35">
      <c r="A176" s="78"/>
      <c r="B176" s="268" t="s">
        <v>34</v>
      </c>
      <c r="C176" s="269"/>
      <c r="D176" s="136">
        <f ca="1">D164+D175</f>
        <v>2013313690.6190476</v>
      </c>
      <c r="E176" s="136">
        <f ca="1">E164+E175</f>
        <v>1881151643</v>
      </c>
      <c r="F176" s="137">
        <f ca="1">F164+F175</f>
        <v>132162047.61904761</v>
      </c>
      <c r="G176" s="78"/>
      <c r="H176" s="78"/>
    </row>
    <row r="177" spans="1:8" ht="26.25" customHeight="1" x14ac:dyDescent="0.35">
      <c r="A177" s="78"/>
      <c r="B177" s="286" t="s">
        <v>157</v>
      </c>
      <c r="C177" s="287"/>
      <c r="D177" s="140">
        <f ca="1">D131-D176</f>
        <v>0</v>
      </c>
      <c r="E177" s="140">
        <f ca="1">E131-E176</f>
        <v>0</v>
      </c>
      <c r="F177" s="141">
        <f ca="1">F131-F176</f>
        <v>0</v>
      </c>
      <c r="G177" s="78"/>
      <c r="H177" s="78"/>
    </row>
    <row r="178" spans="1:8" ht="14.5" x14ac:dyDescent="0.35">
      <c r="A178" s="78"/>
      <c r="B178" s="78"/>
      <c r="C178" s="78"/>
      <c r="D178" s="78"/>
      <c r="E178" s="78"/>
      <c r="F178" s="78"/>
      <c r="G178" s="78"/>
      <c r="H178" s="78"/>
    </row>
    <row r="179" spans="1:8" ht="14.5" x14ac:dyDescent="0.35">
      <c r="A179" s="78"/>
      <c r="B179" s="78"/>
      <c r="C179" s="78"/>
      <c r="D179" s="78"/>
      <c r="E179" s="78"/>
      <c r="F179" s="78"/>
      <c r="G179" s="78"/>
      <c r="H179" s="78"/>
    </row>
    <row r="180" spans="1:8" ht="14.5" x14ac:dyDescent="0.35">
      <c r="A180" s="78"/>
      <c r="B180" s="78"/>
      <c r="C180" s="78"/>
      <c r="D180" s="78"/>
      <c r="E180" s="78"/>
      <c r="F180" s="78"/>
      <c r="G180" s="78"/>
      <c r="H180" s="78"/>
    </row>
    <row r="181" spans="1:8" ht="14.5" x14ac:dyDescent="0.35">
      <c r="A181" s="78"/>
      <c r="B181" s="78"/>
      <c r="C181" s="78"/>
      <c r="D181" s="78"/>
      <c r="E181" s="78"/>
      <c r="F181" s="78"/>
      <c r="G181" s="78"/>
      <c r="H181" s="78"/>
    </row>
    <row r="182" spans="1:8" ht="14.5" x14ac:dyDescent="0.35">
      <c r="A182" s="78"/>
      <c r="B182" s="78"/>
      <c r="C182" s="78"/>
      <c r="D182" s="78"/>
      <c r="E182" s="78"/>
      <c r="F182" s="78"/>
      <c r="G182" s="78"/>
      <c r="H182" s="78"/>
    </row>
  </sheetData>
  <sheetProtection algorithmName="SHA-512" hashValue="j8SGodRdRRTR/LlH+y1MUckFo08vG0xKYJABH1LpK6BkdvM7XEaFkuF+nDOZeU+0egbE+NAGI66Q29zqW6ELIA==" saltValue="dFZQPFH7KkX9dOIGEuH9Eg==" spinCount="100000" sheet="1" objects="1" scenarios="1" formatCells="0" formatColumns="0" formatRows="0" autoFilter="0"/>
  <autoFilter ref="B5:B177" xr:uid="{00000000-0009-0000-0000-00000D000000}"/>
  <mergeCells count="3">
    <mergeCell ref="B2:F2"/>
    <mergeCell ref="B3:F3"/>
    <mergeCell ref="B4:F4"/>
  </mergeCells>
  <pageMargins left="0.36" right="0.19" top="0.45" bottom="0.28999999999999998" header="0.3" footer="0.19"/>
  <pageSetup paperSize="9" orientation="portrait" blackAndWhite="1" horizontalDpi="300" verticalDpi="300" r:id="rId1"/>
  <ignoredErrors>
    <ignoredError sqref="D76:F76 F97 E152:F152 D97 D152" formula="1"/>
  </ignoredError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4"/>
  <dimension ref="A1:F36"/>
  <sheetViews>
    <sheetView showGridLines="0" workbookViewId="0">
      <selection activeCell="B2" sqref="B2:D2"/>
    </sheetView>
  </sheetViews>
  <sheetFormatPr defaultColWidth="0" defaultRowHeight="14.5" zeroHeight="1" x14ac:dyDescent="0.35"/>
  <cols>
    <col min="1" max="1" width="14.26953125" customWidth="1"/>
    <col min="2" max="2" width="54.26953125" customWidth="1"/>
    <col min="3" max="4" width="17.1796875" customWidth="1"/>
    <col min="5" max="6" width="28.54296875" customWidth="1"/>
    <col min="7" max="16384" width="9.1796875" hidden="1"/>
  </cols>
  <sheetData>
    <row r="1" spans="1:6" ht="3.75" customHeight="1" x14ac:dyDescent="0.35">
      <c r="A1" s="78"/>
      <c r="B1" s="78"/>
      <c r="C1" s="78"/>
      <c r="D1" s="78"/>
      <c r="E1" s="78"/>
      <c r="F1" s="78"/>
    </row>
    <row r="2" spans="1:6" ht="22.5" customHeight="1" x14ac:dyDescent="0.6">
      <c r="A2" s="78"/>
      <c r="B2" s="549" t="str">
        <f ca="1">IF(TODAY()&gt;EXP,"APLIKASI INI SUDAH KADALUARSA",PR)</f>
        <v>NAMA PERUSAHAAN ANDA</v>
      </c>
      <c r="C2" s="550"/>
      <c r="D2" s="550"/>
      <c r="E2" s="78"/>
      <c r="F2" s="78"/>
    </row>
    <row r="3" spans="1:6" ht="18.75" customHeight="1" x14ac:dyDescent="0.5">
      <c r="A3" s="78"/>
      <c r="B3" s="551" t="s">
        <v>62</v>
      </c>
      <c r="C3" s="551"/>
      <c r="D3" s="551"/>
      <c r="E3" s="78"/>
      <c r="F3" s="78"/>
    </row>
    <row r="4" spans="1:6" ht="18.75" customHeight="1" x14ac:dyDescent="0.35">
      <c r="A4" s="78"/>
      <c r="B4" s="600" t="str">
        <f>TG&amp;" "&amp;BL&amp;" "&amp;TH&amp;" - "&amp;TG_2&amp;" "&amp;BL_2&amp;" "&amp;TH_2</f>
        <v>1 Januari 2025 - 31 Desember 2025</v>
      </c>
      <c r="C4" s="600"/>
      <c r="D4" s="600"/>
      <c r="E4" s="78"/>
      <c r="F4" s="78"/>
    </row>
    <row r="5" spans="1:6" ht="22.5" customHeight="1" x14ac:dyDescent="0.35">
      <c r="A5" s="78"/>
      <c r="B5" s="288" t="s">
        <v>10</v>
      </c>
      <c r="C5" s="289" t="s">
        <v>6</v>
      </c>
      <c r="D5" s="290" t="s">
        <v>29</v>
      </c>
      <c r="E5" s="78"/>
      <c r="F5" s="78"/>
    </row>
    <row r="6" spans="1:6" ht="18.75" customHeight="1" x14ac:dyDescent="0.35">
      <c r="A6" s="78"/>
      <c r="B6" s="175" t="s">
        <v>61</v>
      </c>
      <c r="C6" s="176"/>
      <c r="D6" s="177"/>
      <c r="E6" s="78"/>
      <c r="F6" s="78"/>
    </row>
    <row r="7" spans="1:6" ht="18.75" customHeight="1" x14ac:dyDescent="0.35">
      <c r="A7" s="78"/>
      <c r="B7" s="178" t="s">
        <v>166</v>
      </c>
      <c r="C7" s="179">
        <f ca="1">IF('Laba Rugi'!$F$115&lt;=0,0,'Laba Rugi'!$F$115)</f>
        <v>105162047.61904761</v>
      </c>
      <c r="D7" s="180"/>
      <c r="E7" s="78"/>
      <c r="F7" s="78"/>
    </row>
    <row r="8" spans="1:6" ht="18.75" customHeight="1" x14ac:dyDescent="0.35">
      <c r="A8" s="78"/>
      <c r="B8" s="181" t="s">
        <v>167</v>
      </c>
      <c r="C8" s="130">
        <f ca="1">'Neraca Perbandingan'!$F$118</f>
        <v>74273452.380952358</v>
      </c>
      <c r="D8" s="134"/>
      <c r="E8" s="78"/>
      <c r="F8" s="78"/>
    </row>
    <row r="9" spans="1:6" ht="18.75" customHeight="1" x14ac:dyDescent="0.35">
      <c r="A9" s="78"/>
      <c r="B9" s="181" t="s">
        <v>63</v>
      </c>
      <c r="C9" s="130">
        <f ca="1">IF('Neraca Perbandingan'!$F$152&lt;=0,0,'Neraca Perbandingan'!$F$152)</f>
        <v>27000000</v>
      </c>
      <c r="D9" s="134"/>
      <c r="E9" s="78"/>
      <c r="F9" s="78"/>
    </row>
    <row r="10" spans="1:6" ht="18.75" customHeight="1" x14ac:dyDescent="0.35">
      <c r="A10" s="78"/>
      <c r="B10" s="181" t="s">
        <v>168</v>
      </c>
      <c r="C10" s="130">
        <f ca="1">IF('Neraca Perbandingan'!$F$76&gt;=0,0,'Neraca Perbandingan'!E$76-'Neraca Perbandingan'!D$76)+IF('Neraca Perbandingan'!$F$130&gt;=0,0,-'Neraca Perbandingan'!$F$130)</f>
        <v>0</v>
      </c>
      <c r="D10" s="134"/>
      <c r="E10" s="78"/>
      <c r="F10" s="78"/>
    </row>
    <row r="11" spans="1:6" ht="18.75" customHeight="1" x14ac:dyDescent="0.35">
      <c r="A11" s="78"/>
      <c r="B11" s="181" t="s">
        <v>169</v>
      </c>
      <c r="C11" s="130">
        <f ca="1">IF('Neraca Perbandingan'!$F$97&gt;=0,0,('Neraca Perbandingan'!$E$97-'Neraca Perbandingan'!$D$97))</f>
        <v>0</v>
      </c>
      <c r="D11" s="134"/>
      <c r="E11" s="78"/>
      <c r="F11" s="78"/>
    </row>
    <row r="12" spans="1:6" ht="26.25" customHeight="1" x14ac:dyDescent="0.35">
      <c r="A12" s="78"/>
      <c r="B12" s="291" t="s">
        <v>76</v>
      </c>
      <c r="C12" s="192"/>
      <c r="D12" s="189">
        <f ca="1">SUM(C6:C11)</f>
        <v>206435499.99999997</v>
      </c>
      <c r="E12" s="78"/>
      <c r="F12" s="78"/>
    </row>
    <row r="13" spans="1:6" ht="18.75" customHeight="1" x14ac:dyDescent="0.35">
      <c r="A13" s="78"/>
      <c r="B13" s="182"/>
      <c r="C13" s="183"/>
      <c r="D13" s="134"/>
      <c r="E13" s="78"/>
      <c r="F13" s="78"/>
    </row>
    <row r="14" spans="1:6" ht="18.75" customHeight="1" x14ac:dyDescent="0.35">
      <c r="A14" s="78"/>
      <c r="B14" s="184" t="s">
        <v>64</v>
      </c>
      <c r="C14" s="131"/>
      <c r="D14" s="134"/>
      <c r="E14" s="78"/>
      <c r="F14" s="78"/>
    </row>
    <row r="15" spans="1:6" ht="18.75" customHeight="1" x14ac:dyDescent="0.35">
      <c r="A15" s="78"/>
      <c r="B15" s="181" t="s">
        <v>114</v>
      </c>
      <c r="C15" s="130">
        <f ca="1">IF('Neraca Perbandingan'!$F$76&lt;=0,0,'Neraca Perbandingan'!$F$76)+IF('Neraca Perbandingan'!$F$130&lt;=0,0,'Neraca Perbandingan'!$F$130)</f>
        <v>172935500</v>
      </c>
      <c r="D15" s="134"/>
      <c r="E15" s="78"/>
      <c r="F15" s="78"/>
    </row>
    <row r="16" spans="1:6" ht="18.75" customHeight="1" x14ac:dyDescent="0.35">
      <c r="A16" s="78"/>
      <c r="B16" s="181" t="s">
        <v>65</v>
      </c>
      <c r="C16" s="130">
        <f ca="1">IF('Neraca Perbandingan'!$F$152&gt;=0,0,'Neraca Perbandingan'!E$152-'Neraca Perbandingan'!D$152)</f>
        <v>0</v>
      </c>
      <c r="D16" s="134"/>
      <c r="E16" s="78"/>
      <c r="F16" s="78"/>
    </row>
    <row r="17" spans="1:6" ht="18.75" customHeight="1" x14ac:dyDescent="0.35">
      <c r="A17" s="78"/>
      <c r="B17" s="181" t="s">
        <v>170</v>
      </c>
      <c r="C17" s="130">
        <f ca="1">IF('Laba Rugi'!$F$115&gt;=0,0,-'Laba Rugi'!$F$115)</f>
        <v>0</v>
      </c>
      <c r="D17" s="134"/>
      <c r="E17" s="78"/>
      <c r="F17" s="78"/>
    </row>
    <row r="18" spans="1:6" ht="26.25" customHeight="1" x14ac:dyDescent="0.35">
      <c r="A18" s="78"/>
      <c r="B18" s="291" t="s">
        <v>64</v>
      </c>
      <c r="C18" s="192"/>
      <c r="D18" s="193">
        <f ca="1">SUM(C14:C17)</f>
        <v>172935500</v>
      </c>
      <c r="E18" s="78"/>
      <c r="F18" s="78"/>
    </row>
    <row r="19" spans="1:6" ht="26.25" customHeight="1" x14ac:dyDescent="0.35">
      <c r="A19" s="78"/>
      <c r="B19" s="291" t="s">
        <v>171</v>
      </c>
      <c r="C19" s="188"/>
      <c r="D19" s="189">
        <f ca="1">D12-D18</f>
        <v>33499999.99999997</v>
      </c>
      <c r="E19" s="78"/>
      <c r="F19" s="78"/>
    </row>
    <row r="20" spans="1:6" ht="18.75" customHeight="1" x14ac:dyDescent="0.35">
      <c r="A20" s="78"/>
      <c r="B20" s="182"/>
      <c r="C20" s="183"/>
      <c r="D20" s="134"/>
      <c r="E20" s="78"/>
      <c r="F20" s="78"/>
    </row>
    <row r="21" spans="1:6" ht="18.75" customHeight="1" x14ac:dyDescent="0.35">
      <c r="A21" s="78"/>
      <c r="B21" s="184" t="s">
        <v>172</v>
      </c>
      <c r="C21" s="131"/>
      <c r="D21" s="134"/>
      <c r="E21" s="78"/>
      <c r="F21" s="78"/>
    </row>
    <row r="22" spans="1:6" ht="18.75" customHeight="1" x14ac:dyDescent="0.35">
      <c r="A22" s="78"/>
      <c r="B22" s="181" t="s">
        <v>173</v>
      </c>
      <c r="C22" s="235">
        <f ca="1">'Neraca Perbandingan'!$F$167</f>
        <v>0</v>
      </c>
      <c r="D22" s="134"/>
      <c r="E22" s="78"/>
      <c r="F22" s="78"/>
    </row>
    <row r="23" spans="1:6" ht="18.75" customHeight="1" x14ac:dyDescent="0.35">
      <c r="A23" s="78"/>
      <c r="B23" s="181" t="s">
        <v>174</v>
      </c>
      <c r="C23" s="185">
        <f ca="1">'Neraca Perbandingan'!$F$163</f>
        <v>0</v>
      </c>
      <c r="D23" s="134"/>
      <c r="E23" s="78"/>
      <c r="F23" s="78"/>
    </row>
    <row r="24" spans="1:6" ht="26.25" customHeight="1" x14ac:dyDescent="0.35">
      <c r="A24" s="78"/>
      <c r="B24" s="291" t="s">
        <v>175</v>
      </c>
      <c r="C24" s="192"/>
      <c r="D24" s="189">
        <f ca="1">SUM(C21:C23)</f>
        <v>0</v>
      </c>
      <c r="E24" s="78"/>
      <c r="F24" s="78"/>
    </row>
    <row r="25" spans="1:6" ht="18.75" customHeight="1" x14ac:dyDescent="0.35">
      <c r="A25" s="78"/>
      <c r="B25" s="182"/>
      <c r="C25" s="183"/>
      <c r="D25" s="134"/>
      <c r="E25" s="78"/>
      <c r="F25" s="78"/>
    </row>
    <row r="26" spans="1:6" ht="18.75" customHeight="1" x14ac:dyDescent="0.35">
      <c r="A26" s="78"/>
      <c r="B26" s="184" t="s">
        <v>176</v>
      </c>
      <c r="C26" s="131"/>
      <c r="D26" s="134"/>
      <c r="E26" s="78"/>
      <c r="F26" s="78"/>
    </row>
    <row r="27" spans="1:6" ht="18.75" customHeight="1" x14ac:dyDescent="0.35">
      <c r="A27" s="78"/>
      <c r="B27" s="181" t="s">
        <v>71</v>
      </c>
      <c r="C27" s="130">
        <f ca="1">IF('Neraca Perbandingan'!$F$97&lt;=0,0,'Neraca Perbandingan'!$F$97)</f>
        <v>33500000</v>
      </c>
      <c r="D27" s="134"/>
      <c r="E27" s="78"/>
      <c r="F27" s="78"/>
    </row>
    <row r="28" spans="1:6" ht="18.75" customHeight="1" x14ac:dyDescent="0.35">
      <c r="A28" s="78"/>
      <c r="B28" s="181" t="s">
        <v>72</v>
      </c>
      <c r="C28" s="130">
        <f ca="1">IF('Neraca Perbandingan'!$F$163&gt;=0,0,'Neraca Perbandingan'!E$163-'Neraca Perbandingan'!D$163)</f>
        <v>0</v>
      </c>
      <c r="D28" s="134"/>
      <c r="E28" s="78"/>
      <c r="F28" s="78"/>
    </row>
    <row r="29" spans="1:6" ht="26.25" customHeight="1" x14ac:dyDescent="0.35">
      <c r="A29" s="78"/>
      <c r="B29" s="291" t="s">
        <v>35</v>
      </c>
      <c r="C29" s="192"/>
      <c r="D29" s="193">
        <f ca="1">SUM(C26:C28)</f>
        <v>33500000</v>
      </c>
      <c r="E29" s="78"/>
      <c r="F29" s="78"/>
    </row>
    <row r="30" spans="1:6" ht="26.25" customHeight="1" x14ac:dyDescent="0.35">
      <c r="A30" s="78"/>
      <c r="B30" s="291" t="s">
        <v>177</v>
      </c>
      <c r="C30" s="188"/>
      <c r="D30" s="189">
        <f ca="1">D24-D29</f>
        <v>-33500000</v>
      </c>
      <c r="E30" s="78"/>
      <c r="F30" s="78"/>
    </row>
    <row r="31" spans="1:6" ht="26.25" customHeight="1" x14ac:dyDescent="0.35">
      <c r="A31" s="78"/>
      <c r="B31" s="292" t="s">
        <v>157</v>
      </c>
      <c r="C31" s="190"/>
      <c r="D31" s="191">
        <f ca="1">D30+D19</f>
        <v>-2.9802322387695313E-8</v>
      </c>
      <c r="E31" s="78"/>
      <c r="F31" s="78"/>
    </row>
    <row r="32" spans="1:6" x14ac:dyDescent="0.35">
      <c r="A32" s="78"/>
      <c r="B32" s="78"/>
      <c r="C32" s="78"/>
      <c r="D32" s="78"/>
      <c r="E32" s="78"/>
      <c r="F32" s="78"/>
    </row>
    <row r="33" spans="1:6" x14ac:dyDescent="0.35">
      <c r="A33" s="78"/>
      <c r="B33" s="78"/>
      <c r="C33" s="78"/>
      <c r="D33" s="78"/>
      <c r="E33" s="78"/>
      <c r="F33" s="78"/>
    </row>
    <row r="34" spans="1:6" x14ac:dyDescent="0.35">
      <c r="A34" s="78"/>
      <c r="B34" s="78"/>
      <c r="C34" s="78"/>
      <c r="D34" s="78"/>
      <c r="E34" s="78"/>
      <c r="F34" s="78"/>
    </row>
    <row r="35" spans="1:6" x14ac:dyDescent="0.35">
      <c r="A35" s="78"/>
      <c r="B35" s="78"/>
      <c r="C35" s="78"/>
      <c r="D35" s="78"/>
      <c r="E35" s="78"/>
      <c r="F35" s="78"/>
    </row>
    <row r="36" spans="1:6" x14ac:dyDescent="0.35">
      <c r="A36" s="78"/>
      <c r="B36" s="78"/>
      <c r="C36" s="78"/>
      <c r="D36" s="78"/>
      <c r="E36" s="78"/>
      <c r="F36" s="78"/>
    </row>
  </sheetData>
  <sheetProtection algorithmName="SHA-512" hashValue="YN/91Ox33gz6v8PLRt44aLrZrpJJQHIh/05HECGmXTT2myDaSjl/p6kRnQsrzs3Ctp3tuQ4ar+plY4uJPSIFeg==" saltValue="EICoXHGJuuG2bvy7gdtSgA==" spinCount="100000" sheet="1" objects="1" scenarios="1" formatCells="0" formatColumns="0" formatRows="0" autoFilter="0"/>
  <autoFilter ref="B5:B31" xr:uid="{00000000-0009-0000-0000-00000E000000}"/>
  <mergeCells count="3">
    <mergeCell ref="B2:D2"/>
    <mergeCell ref="B3:D3"/>
    <mergeCell ref="B4:D4"/>
  </mergeCells>
  <pageMargins left="0.64" right="0.42" top="0.74803149606299213" bottom="0.74803149606299213" header="0.31496062992125984" footer="0.31496062992125984"/>
  <pageSetup paperSize="9" orientation="portrait" blackAndWhite="1" horizontalDpi="0" verticalDpi="0" r:id="rId1"/>
  <ignoredErrors>
    <ignoredError sqref="C22" unlockedFormula="1"/>
  </ignoredError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5"/>
  <dimension ref="A1:K66"/>
  <sheetViews>
    <sheetView showGridLines="0" workbookViewId="0">
      <pane ySplit="10" topLeftCell="A11" activePane="bottomLeft" state="frozen"/>
      <selection activeCell="B2" sqref="B2:G2"/>
      <selection pane="bottomLeft" activeCell="B2" sqref="B2:I2"/>
    </sheetView>
  </sheetViews>
  <sheetFormatPr defaultColWidth="0" defaultRowHeight="15" customHeight="1" zeroHeight="1" x14ac:dyDescent="0.35"/>
  <cols>
    <col min="1" max="1" width="14.26953125" customWidth="1"/>
    <col min="2" max="2" width="6.453125" customWidth="1"/>
    <col min="3" max="3" width="11.453125" customWidth="1"/>
    <col min="4" max="4" width="10" customWidth="1"/>
    <col min="5" max="5" width="40" customWidth="1"/>
    <col min="6" max="9" width="15.7265625" customWidth="1"/>
    <col min="10" max="11" width="28.54296875" customWidth="1"/>
    <col min="12" max="16384" width="9.1796875" hidden="1"/>
  </cols>
  <sheetData>
    <row r="1" spans="1:11" ht="3.75" customHeight="1" x14ac:dyDescent="0.35">
      <c r="A1" s="78"/>
      <c r="B1" s="78"/>
      <c r="C1" s="78"/>
      <c r="D1" s="78"/>
      <c r="E1" s="78"/>
      <c r="F1" s="78"/>
      <c r="G1" s="78"/>
      <c r="H1" s="78"/>
      <c r="I1" s="78"/>
      <c r="J1" s="78"/>
      <c r="K1" s="78"/>
    </row>
    <row r="2" spans="1:11" ht="22.5" customHeight="1" x14ac:dyDescent="0.6">
      <c r="A2" s="78"/>
      <c r="B2" s="549" t="str">
        <f ca="1">IF(TODAY()&gt;EXP,"APLIKASI INI SUDAH KADALUARSA",PR)</f>
        <v>NAMA PERUSAHAAN ANDA</v>
      </c>
      <c r="C2" s="550"/>
      <c r="D2" s="550"/>
      <c r="E2" s="550"/>
      <c r="F2" s="550"/>
      <c r="G2" s="550"/>
      <c r="H2" s="550"/>
      <c r="I2" s="550"/>
      <c r="J2" s="78"/>
      <c r="K2" s="78"/>
    </row>
    <row r="3" spans="1:11" ht="18.75" customHeight="1" x14ac:dyDescent="0.5">
      <c r="A3" s="78"/>
      <c r="B3" s="551" t="s">
        <v>52</v>
      </c>
      <c r="C3" s="551"/>
      <c r="D3" s="551"/>
      <c r="E3" s="551"/>
      <c r="F3" s="551"/>
      <c r="G3" s="551"/>
      <c r="H3" s="551"/>
      <c r="I3" s="551"/>
      <c r="J3" s="78"/>
      <c r="K3" s="78"/>
    </row>
    <row r="4" spans="1:11" ht="18.75" customHeight="1" x14ac:dyDescent="0.35">
      <c r="A4" s="78"/>
      <c r="B4" s="600" t="str">
        <f ca="1">IF(OR(TEXT(VLOOKUP(SUBTOTAL(5,B12:B61),BBHP,2,FALSE),"[$-21]mmmm yyyy")="",TEXT(VLOOKUP(SUBTOTAL(4,B12:B61),BBHP,2,FALSE),"[$-21]mmmm yyyy")=""),BL_2&amp;" "&amp;TH_2,TEXT(VLOOKUP(SUBTOTAL(5,B12:B61),BBHP,2,FALSE),"[$-21]mmmm yyyy")&amp;IF(OR(TEXT(VLOOKUP(SUBTOTAL(4,B12:B61),BBHP,2,FALSE),"[$-21]mmmm yyyy")="",TEXT(VLOOKUP(SUBTOTAL(5,B12:B61),BBHP,2,FALSE),"[$-21]mmmm yyyy")=TEXT(VLOOKUP(SUBTOTAL(4,B12:B61),BBHP,2,FALSE),"[$-21]mmmm yyyy")),""," - ")&amp;IF(TEXT(VLOOKUP(SUBTOTAL(5,B12:B61),BBHP,2,FALSE),"[$-21]mmmm yyyy")=TEXT(VLOOKUP(SUBTOTAL(4,B12:B61),BBHP,2,FALSE),"[$-21]mmmm yyyy"),"",TEXT(VLOOKUP(SUBTOTAL(4,B12:B61),BBHP,2,FALSE),"[$-21]mmmm yyyy")))</f>
        <v>Desember 2025</v>
      </c>
      <c r="C4" s="600"/>
      <c r="D4" s="600"/>
      <c r="E4" s="600"/>
      <c r="F4" s="600"/>
      <c r="G4" s="600"/>
      <c r="H4" s="600"/>
      <c r="I4" s="600"/>
      <c r="J4" s="78"/>
      <c r="K4" s="78"/>
    </row>
    <row r="5" spans="1:11" ht="18.75" customHeight="1" x14ac:dyDescent="0.35">
      <c r="A5" s="78"/>
      <c r="B5" s="8" t="s">
        <v>90</v>
      </c>
      <c r="C5" s="8"/>
      <c r="D5" s="632" t="s">
        <v>311</v>
      </c>
      <c r="E5" s="633"/>
      <c r="F5" s="25"/>
      <c r="G5" s="25"/>
      <c r="H5" s="21" t="s">
        <v>21</v>
      </c>
      <c r="I5" s="97">
        <f ca="1">IF($D$5="","",IF($D$6="P",I8+I7-I6,I8-I7+I6))</f>
        <v>3450000</v>
      </c>
      <c r="J5" s="78"/>
      <c r="K5" s="78"/>
    </row>
    <row r="6" spans="1:11" ht="18.75" customHeight="1" x14ac:dyDescent="0.35">
      <c r="A6" s="78"/>
      <c r="B6" s="8" t="s">
        <v>104</v>
      </c>
      <c r="C6" s="8"/>
      <c r="D6" s="142" t="str">
        <f>IF(D5="","",VLOOKUP(D5,DHP_2,3,FALSE))</f>
        <v>P</v>
      </c>
      <c r="E6" s="143" t="str">
        <f>IF(D6&lt;&gt;"",IF(D6="P","PIUTANG","HUTANG"),"")</f>
        <v>PIUTANG</v>
      </c>
      <c r="F6" s="25"/>
      <c r="G6" s="26"/>
      <c r="H6" s="21" t="s">
        <v>80</v>
      </c>
      <c r="I6" s="97">
        <f ca="1">IF($D$5="","",SUBTOTAL(9,G12:G61))</f>
        <v>21870000</v>
      </c>
      <c r="J6" s="323"/>
      <c r="K6" s="323"/>
    </row>
    <row r="7" spans="1:11" ht="18.75" customHeight="1" x14ac:dyDescent="0.35">
      <c r="A7" s="78"/>
      <c r="B7" s="26"/>
      <c r="C7" s="8"/>
      <c r="D7" s="25"/>
      <c r="E7" s="25"/>
      <c r="F7" s="25"/>
      <c r="G7" s="26"/>
      <c r="H7" s="21" t="s">
        <v>82</v>
      </c>
      <c r="I7" s="97">
        <f ca="1">IF($D$5="","",SUBTOTAL(9,H12:H61))</f>
        <v>13980000</v>
      </c>
      <c r="J7" s="323"/>
      <c r="K7" s="323"/>
    </row>
    <row r="8" spans="1:11" ht="18.75" customHeight="1" x14ac:dyDescent="0.35">
      <c r="A8" s="78"/>
      <c r="B8" s="8"/>
      <c r="C8" s="25"/>
      <c r="D8" s="25"/>
      <c r="E8" s="25"/>
      <c r="F8" s="25"/>
      <c r="G8" s="25"/>
      <c r="H8" s="21" t="s">
        <v>81</v>
      </c>
      <c r="I8" s="97">
        <f ca="1">IF($D$5="","",VLOOKUP(SUBTOTAL(4,B12:B61),BBHP,8,FALSE))</f>
        <v>11340000</v>
      </c>
      <c r="J8" s="78"/>
      <c r="K8" s="78"/>
    </row>
    <row r="9" spans="1:11" ht="7.5" customHeight="1" x14ac:dyDescent="0.45">
      <c r="A9" s="78"/>
      <c r="B9" s="24"/>
      <c r="C9" s="25"/>
      <c r="D9" s="25"/>
      <c r="E9" s="25"/>
      <c r="F9" s="25"/>
      <c r="G9" s="25"/>
      <c r="H9" s="25"/>
      <c r="I9" s="25"/>
      <c r="J9" s="78"/>
      <c r="K9" s="78"/>
    </row>
    <row r="10" spans="1:11" ht="30" customHeight="1" x14ac:dyDescent="0.35">
      <c r="A10" s="78"/>
      <c r="B10" s="264" t="s">
        <v>11</v>
      </c>
      <c r="C10" s="265" t="s">
        <v>5</v>
      </c>
      <c r="D10" s="266" t="s">
        <v>86</v>
      </c>
      <c r="E10" s="265" t="s">
        <v>10</v>
      </c>
      <c r="F10" s="265" t="s">
        <v>205</v>
      </c>
      <c r="G10" s="265" t="s">
        <v>2</v>
      </c>
      <c r="H10" s="265" t="s">
        <v>3</v>
      </c>
      <c r="I10" s="267" t="s">
        <v>20</v>
      </c>
      <c r="J10" s="78"/>
      <c r="K10" s="78"/>
    </row>
    <row r="11" spans="1:11" ht="18.75" customHeight="1" x14ac:dyDescent="0.35">
      <c r="A11" s="78"/>
      <c r="B11" s="144"/>
      <c r="C11" s="144"/>
      <c r="D11" s="144"/>
      <c r="E11" s="145" t="str">
        <f>"Saldo Awal Per "&amp;TG&amp;" "&amp;BL&amp;" "&amp;TH</f>
        <v>Saldo Awal Per 1 Januari 2025</v>
      </c>
      <c r="F11" s="145"/>
      <c r="G11" s="146"/>
      <c r="H11" s="146"/>
      <c r="I11" s="147">
        <f>IF(D5="","",VLOOKUP(D5,DHP_2,2,FALSE))</f>
        <v>3450000</v>
      </c>
      <c r="J11" s="78"/>
      <c r="K11" s="78"/>
    </row>
    <row r="12" spans="1:11" ht="18.75" customHeight="1" x14ac:dyDescent="0.35">
      <c r="A12" s="78"/>
      <c r="B12" s="99">
        <v>1</v>
      </c>
      <c r="C12" s="148">
        <f t="shared" ref="C12:C43" ca="1" si="0">IF(TODAY()&gt;EXP,"0",IF(ISERROR(VLOOKUP(B12&amp;$D$5,JA_2,4,FALSE))=TRUE,"",VLOOKUP(B12&amp;$D$5,JA_2,4,FALSE)))</f>
        <v>45704</v>
      </c>
      <c r="D12" s="149">
        <f t="shared" ref="D12:D43" ca="1" si="1">IF(TODAY()&gt;EXP,"0",IF(ISERROR(VLOOKUP(B12&amp;$D$5,JA_2,5,FALSE))=TRUE,"",VLOOKUP(B12&amp;$D$5,JA_2,5,FALSE)))</f>
        <v>5</v>
      </c>
      <c r="E12" s="150" t="str">
        <f t="shared" ref="E12:E43" ca="1" si="2">IF(TODAY()&gt;EXP,"0",IF(ISERROR(VLOOKUP(B12&amp;$D$5,JA_2,9,FALSE))=TRUE,"",VLOOKUP(B12&amp;$D$5,JA_2,9,FALSE)))</f>
        <v>Penjualan</v>
      </c>
      <c r="F12" s="378">
        <f t="shared" ref="F12:F43" ca="1" si="3">IF(TODAY()&gt;EXP,"0",IF(ISERROR(VLOOKUP(B12&amp;$D$5,JA_2,13,FALSE))=TRUE,"",IF(VLOOKUP(B12&amp;$D$5,JA_2,13,FALSE)&lt;&gt;0,VLOOKUP(B12&amp;$D$5,JA_2,13,FALSE),"")))</f>
        <v>45940</v>
      </c>
      <c r="G12" s="151">
        <f t="shared" ref="G12:G43" ca="1" si="4">IF(TODAY()&gt;EXP,"0",IF(ISERROR(VLOOKUP(B12&amp;$D$5,JA_2,14,FALSE))=TRUE,"",VLOOKUP(B12&amp;$D$5,JA_2,14,FALSE)))</f>
        <v>9120000</v>
      </c>
      <c r="H12" s="151">
        <f t="shared" ref="H12:H43" ca="1" si="5">IF(TODAY()&gt;EXP,"0",IF(ISERROR(VLOOKUP(B12&amp;$D$5,JA_2,15,FALSE))=TRUE,"",VLOOKUP(B12&amp;$D$5,JA_2,15,FALSE)))</f>
        <v>0</v>
      </c>
      <c r="I12" s="152">
        <f ca="1">IF(TODAY()&gt;EXP,"0",IF(AND(G12="",H12=""),"",IF($D$6="P",$I$11+SUM($G$12:G12)-SUM($H$12:H12),$I$11-SUM($G$12:G12)+SUM($H$12:H12))))</f>
        <v>12570000</v>
      </c>
      <c r="J12" s="78"/>
      <c r="K12" s="78"/>
    </row>
    <row r="13" spans="1:11" ht="18.75" customHeight="1" x14ac:dyDescent="0.35">
      <c r="A13" s="78"/>
      <c r="B13" s="99">
        <f>B12+1</f>
        <v>2</v>
      </c>
      <c r="C13" s="148">
        <f t="shared" ca="1" si="0"/>
        <v>45755</v>
      </c>
      <c r="D13" s="149">
        <f t="shared" ca="1" si="1"/>
        <v>10</v>
      </c>
      <c r="E13" s="150" t="str">
        <f t="shared" ca="1" si="2"/>
        <v>Menerima pembayaran piutang dagang</v>
      </c>
      <c r="F13" s="378" t="str">
        <f t="shared" ca="1" si="3"/>
        <v/>
      </c>
      <c r="G13" s="151">
        <f t="shared" ca="1" si="4"/>
        <v>0</v>
      </c>
      <c r="H13" s="151">
        <f t="shared" ca="1" si="5"/>
        <v>6230000</v>
      </c>
      <c r="I13" s="152">
        <f ca="1">IF(TODAY()&gt;EXP,"0",IF(AND(G13="",H13=""),"",IF($D$6="P",$I$11+SUM($G$12:G13)-SUM($H$12:H13),$I$11-SUM($G$12:G13)+SUM($H$12:H13))))</f>
        <v>6340000</v>
      </c>
      <c r="J13" s="78"/>
      <c r="K13" s="78"/>
    </row>
    <row r="14" spans="1:11" ht="18.75" customHeight="1" x14ac:dyDescent="0.35">
      <c r="A14" s="78"/>
      <c r="B14" s="99">
        <f t="shared" ref="B14:B61" si="6">B13+1</f>
        <v>3</v>
      </c>
      <c r="C14" s="148">
        <f t="shared" ca="1" si="0"/>
        <v>45875</v>
      </c>
      <c r="D14" s="149">
        <f t="shared" ca="1" si="1"/>
        <v>26</v>
      </c>
      <c r="E14" s="150" t="str">
        <f t="shared" ca="1" si="2"/>
        <v>Penjualan</v>
      </c>
      <c r="F14" s="378">
        <f t="shared" ca="1" si="3"/>
        <v>45940</v>
      </c>
      <c r="G14" s="151">
        <f t="shared" ca="1" si="4"/>
        <v>6250000</v>
      </c>
      <c r="H14" s="151">
        <f t="shared" ca="1" si="5"/>
        <v>0</v>
      </c>
      <c r="I14" s="152">
        <f ca="1">IF(TODAY()&gt;EXP,"0",IF(AND(G14="",H14=""),"",IF($D$6="P",$I$11+SUM($G$12:G14)-SUM($H$12:H14),$I$11-SUM($G$12:G14)+SUM($H$12:H14))))</f>
        <v>12590000</v>
      </c>
      <c r="J14" s="78"/>
      <c r="K14" s="78"/>
    </row>
    <row r="15" spans="1:11" ht="18.75" customHeight="1" x14ac:dyDescent="0.35">
      <c r="A15" s="78"/>
      <c r="B15" s="99">
        <f t="shared" si="6"/>
        <v>4</v>
      </c>
      <c r="C15" s="148">
        <f t="shared" ca="1" si="0"/>
        <v>45897</v>
      </c>
      <c r="D15" s="149">
        <f t="shared" ca="1" si="1"/>
        <v>29</v>
      </c>
      <c r="E15" s="150" t="str">
        <f t="shared" ca="1" si="2"/>
        <v>Penjualan</v>
      </c>
      <c r="F15" s="378">
        <f t="shared" ca="1" si="3"/>
        <v>45940</v>
      </c>
      <c r="G15" s="151">
        <f t="shared" ca="1" si="4"/>
        <v>6500000</v>
      </c>
      <c r="H15" s="151">
        <f t="shared" ca="1" si="5"/>
        <v>0</v>
      </c>
      <c r="I15" s="152">
        <f ca="1">IF(TODAY()&gt;EXP,"0",IF(AND(G15="",H15=""),"",IF($D$6="P",$I$11+SUM($G$12:G15)-SUM($H$12:H15),$I$11-SUM($G$12:G15)+SUM($H$12:H15))))</f>
        <v>19090000</v>
      </c>
      <c r="J15" s="78"/>
      <c r="K15" s="78"/>
    </row>
    <row r="16" spans="1:11" ht="18.75" customHeight="1" x14ac:dyDescent="0.35">
      <c r="A16" s="78"/>
      <c r="B16" s="99">
        <f t="shared" si="6"/>
        <v>5</v>
      </c>
      <c r="C16" s="148">
        <f t="shared" ca="1" si="0"/>
        <v>46007</v>
      </c>
      <c r="D16" s="149">
        <f t="shared" ca="1" si="1"/>
        <v>43</v>
      </c>
      <c r="E16" s="150" t="str">
        <f t="shared" ca="1" si="2"/>
        <v>Menerima pembayaran piutang dagang</v>
      </c>
      <c r="F16" s="378" t="str">
        <f t="shared" ca="1" si="3"/>
        <v/>
      </c>
      <c r="G16" s="151">
        <f t="shared" ca="1" si="4"/>
        <v>0</v>
      </c>
      <c r="H16" s="151">
        <f t="shared" ca="1" si="5"/>
        <v>7750000</v>
      </c>
      <c r="I16" s="152">
        <f ca="1">IF(TODAY()&gt;EXP,"0",IF(AND(G16="",H16=""),"",IF($D$6="P",$I$11+SUM($G$12:G16)-SUM($H$12:H16),$I$11-SUM($G$12:G16)+SUM($H$12:H16))))</f>
        <v>11340000</v>
      </c>
      <c r="J16" s="78"/>
      <c r="K16" s="78"/>
    </row>
    <row r="17" spans="1:11" ht="18.75" customHeight="1" x14ac:dyDescent="0.35">
      <c r="A17" s="78"/>
      <c r="B17" s="99">
        <f t="shared" si="6"/>
        <v>6</v>
      </c>
      <c r="C17" s="148" t="str">
        <f t="shared" ca="1" si="0"/>
        <v/>
      </c>
      <c r="D17" s="149" t="str">
        <f t="shared" ca="1" si="1"/>
        <v/>
      </c>
      <c r="E17" s="150" t="str">
        <f t="shared" ca="1" si="2"/>
        <v/>
      </c>
      <c r="F17" s="378" t="str">
        <f t="shared" ca="1" si="3"/>
        <v/>
      </c>
      <c r="G17" s="151" t="str">
        <f t="shared" ca="1" si="4"/>
        <v/>
      </c>
      <c r="H17" s="151" t="str">
        <f t="shared" ca="1" si="5"/>
        <v/>
      </c>
      <c r="I17" s="152" t="str">
        <f ca="1">IF(TODAY()&gt;EXP,"0",IF(AND(G17="",H17=""),"",IF($D$6="P",$I$11+SUM($G$12:G17)-SUM($H$12:H17),$I$11-SUM($G$12:G17)+SUM($H$12:H17))))</f>
        <v/>
      </c>
      <c r="J17" s="78"/>
      <c r="K17" s="78"/>
    </row>
    <row r="18" spans="1:11" ht="18.75" customHeight="1" x14ac:dyDescent="0.35">
      <c r="A18" s="78"/>
      <c r="B18" s="99">
        <f t="shared" si="6"/>
        <v>7</v>
      </c>
      <c r="C18" s="148" t="str">
        <f t="shared" ca="1" si="0"/>
        <v/>
      </c>
      <c r="D18" s="149" t="str">
        <f t="shared" ca="1" si="1"/>
        <v/>
      </c>
      <c r="E18" s="150" t="str">
        <f t="shared" ca="1" si="2"/>
        <v/>
      </c>
      <c r="F18" s="378" t="str">
        <f t="shared" ca="1" si="3"/>
        <v/>
      </c>
      <c r="G18" s="151" t="str">
        <f t="shared" ca="1" si="4"/>
        <v/>
      </c>
      <c r="H18" s="151" t="str">
        <f t="shared" ca="1" si="5"/>
        <v/>
      </c>
      <c r="I18" s="152" t="str">
        <f ca="1">IF(TODAY()&gt;EXP,"0",IF(AND(G18="",H18=""),"",IF($D$6="P",$I$11+SUM($G$12:G18)-SUM($H$12:H18),$I$11-SUM($G$12:G18)+SUM($H$12:H18))))</f>
        <v/>
      </c>
      <c r="J18" s="78"/>
      <c r="K18" s="78"/>
    </row>
    <row r="19" spans="1:11" ht="18.75" customHeight="1" x14ac:dyDescent="0.35">
      <c r="A19" s="78"/>
      <c r="B19" s="99">
        <f t="shared" si="6"/>
        <v>8</v>
      </c>
      <c r="C19" s="148" t="str">
        <f t="shared" ca="1" si="0"/>
        <v/>
      </c>
      <c r="D19" s="149" t="str">
        <f t="shared" ca="1" si="1"/>
        <v/>
      </c>
      <c r="E19" s="150" t="str">
        <f t="shared" ca="1" si="2"/>
        <v/>
      </c>
      <c r="F19" s="378" t="str">
        <f t="shared" ca="1" si="3"/>
        <v/>
      </c>
      <c r="G19" s="151" t="str">
        <f t="shared" ca="1" si="4"/>
        <v/>
      </c>
      <c r="H19" s="151" t="str">
        <f t="shared" ca="1" si="5"/>
        <v/>
      </c>
      <c r="I19" s="152" t="str">
        <f ca="1">IF(TODAY()&gt;EXP,"0",IF(AND(G19="",H19=""),"",IF($D$6="P",$I$11+SUM($G$12:G19)-SUM($H$12:H19),$I$11-SUM($G$12:G19)+SUM($H$12:H19))))</f>
        <v/>
      </c>
      <c r="J19" s="78"/>
      <c r="K19" s="78"/>
    </row>
    <row r="20" spans="1:11" ht="18.75" customHeight="1" x14ac:dyDescent="0.35">
      <c r="A20" s="78"/>
      <c r="B20" s="99">
        <f t="shared" si="6"/>
        <v>9</v>
      </c>
      <c r="C20" s="148" t="str">
        <f t="shared" ca="1" si="0"/>
        <v/>
      </c>
      <c r="D20" s="149" t="str">
        <f t="shared" ca="1" si="1"/>
        <v/>
      </c>
      <c r="E20" s="150" t="str">
        <f t="shared" ca="1" si="2"/>
        <v/>
      </c>
      <c r="F20" s="378" t="str">
        <f t="shared" ca="1" si="3"/>
        <v/>
      </c>
      <c r="G20" s="151" t="str">
        <f t="shared" ca="1" si="4"/>
        <v/>
      </c>
      <c r="H20" s="151" t="str">
        <f t="shared" ca="1" si="5"/>
        <v/>
      </c>
      <c r="I20" s="152" t="str">
        <f ca="1">IF(TODAY()&gt;EXP,"0",IF(AND(G20="",H20=""),"",IF($D$6="P",$I$11+SUM($G$12:G20)-SUM($H$12:H20),$I$11-SUM($G$12:G20)+SUM($H$12:H20))))</f>
        <v/>
      </c>
      <c r="J20" s="78"/>
      <c r="K20" s="78"/>
    </row>
    <row r="21" spans="1:11" ht="18.75" customHeight="1" x14ac:dyDescent="0.35">
      <c r="A21" s="78"/>
      <c r="B21" s="99">
        <f t="shared" si="6"/>
        <v>10</v>
      </c>
      <c r="C21" s="148" t="str">
        <f t="shared" ca="1" si="0"/>
        <v/>
      </c>
      <c r="D21" s="149" t="str">
        <f t="shared" ca="1" si="1"/>
        <v/>
      </c>
      <c r="E21" s="150" t="str">
        <f t="shared" ca="1" si="2"/>
        <v/>
      </c>
      <c r="F21" s="378" t="str">
        <f t="shared" ca="1" si="3"/>
        <v/>
      </c>
      <c r="G21" s="151" t="str">
        <f t="shared" ca="1" si="4"/>
        <v/>
      </c>
      <c r="H21" s="151" t="str">
        <f t="shared" ca="1" si="5"/>
        <v/>
      </c>
      <c r="I21" s="152" t="str">
        <f ca="1">IF(TODAY()&gt;EXP,"0",IF(AND(G21="",H21=""),"",IF($D$6="P",$I$11+SUM($G$12:G21)-SUM($H$12:H21),$I$11-SUM($G$12:G21)+SUM($H$12:H21))))</f>
        <v/>
      </c>
      <c r="J21" s="78"/>
      <c r="K21" s="78"/>
    </row>
    <row r="22" spans="1:11" ht="18.75" customHeight="1" x14ac:dyDescent="0.35">
      <c r="A22" s="78"/>
      <c r="B22" s="99">
        <f t="shared" si="6"/>
        <v>11</v>
      </c>
      <c r="C22" s="148" t="str">
        <f t="shared" ca="1" si="0"/>
        <v/>
      </c>
      <c r="D22" s="149" t="str">
        <f t="shared" ca="1" si="1"/>
        <v/>
      </c>
      <c r="E22" s="150" t="str">
        <f t="shared" ca="1" si="2"/>
        <v/>
      </c>
      <c r="F22" s="378" t="str">
        <f t="shared" ca="1" si="3"/>
        <v/>
      </c>
      <c r="G22" s="151" t="str">
        <f t="shared" ca="1" si="4"/>
        <v/>
      </c>
      <c r="H22" s="151" t="str">
        <f t="shared" ca="1" si="5"/>
        <v/>
      </c>
      <c r="I22" s="152" t="str">
        <f ca="1">IF(TODAY()&gt;EXP,"0",IF(AND(G22="",H22=""),"",IF($D$6="P",$I$11+SUM($G$12:G22)-SUM($H$12:H22),$I$11-SUM($G$12:G22)+SUM($H$12:H22))))</f>
        <v/>
      </c>
      <c r="J22" s="78"/>
      <c r="K22" s="78"/>
    </row>
    <row r="23" spans="1:11" ht="18.75" customHeight="1" x14ac:dyDescent="0.35">
      <c r="A23" s="78"/>
      <c r="B23" s="99">
        <f t="shared" si="6"/>
        <v>12</v>
      </c>
      <c r="C23" s="148" t="str">
        <f t="shared" ca="1" si="0"/>
        <v/>
      </c>
      <c r="D23" s="149" t="str">
        <f t="shared" ca="1" si="1"/>
        <v/>
      </c>
      <c r="E23" s="150" t="str">
        <f t="shared" ca="1" si="2"/>
        <v/>
      </c>
      <c r="F23" s="378" t="str">
        <f t="shared" ca="1" si="3"/>
        <v/>
      </c>
      <c r="G23" s="151" t="str">
        <f t="shared" ca="1" si="4"/>
        <v/>
      </c>
      <c r="H23" s="151" t="str">
        <f t="shared" ca="1" si="5"/>
        <v/>
      </c>
      <c r="I23" s="152" t="str">
        <f ca="1">IF(TODAY()&gt;EXP,"0",IF(AND(G23="",H23=""),"",IF($D$6="P",$I$11+SUM($G$12:G23)-SUM($H$12:H23),$I$11-SUM($G$12:G23)+SUM($H$12:H23))))</f>
        <v/>
      </c>
      <c r="J23" s="78"/>
      <c r="K23" s="78"/>
    </row>
    <row r="24" spans="1:11" ht="18.75" customHeight="1" x14ac:dyDescent="0.35">
      <c r="A24" s="78"/>
      <c r="B24" s="99">
        <f t="shared" si="6"/>
        <v>13</v>
      </c>
      <c r="C24" s="148" t="str">
        <f t="shared" ca="1" si="0"/>
        <v/>
      </c>
      <c r="D24" s="149" t="str">
        <f t="shared" ca="1" si="1"/>
        <v/>
      </c>
      <c r="E24" s="150" t="str">
        <f t="shared" ca="1" si="2"/>
        <v/>
      </c>
      <c r="F24" s="378" t="str">
        <f t="shared" ca="1" si="3"/>
        <v/>
      </c>
      <c r="G24" s="151" t="str">
        <f t="shared" ca="1" si="4"/>
        <v/>
      </c>
      <c r="H24" s="151" t="str">
        <f t="shared" ca="1" si="5"/>
        <v/>
      </c>
      <c r="I24" s="152" t="str">
        <f ca="1">IF(TODAY()&gt;EXP,"0",IF(AND(G24="",H24=""),"",IF($D$6="P",$I$11+SUM($G$12:G24)-SUM($H$12:H24),$I$11-SUM($G$12:G24)+SUM($H$12:H24))))</f>
        <v/>
      </c>
      <c r="J24" s="78"/>
      <c r="K24" s="78"/>
    </row>
    <row r="25" spans="1:11" ht="18.75" customHeight="1" x14ac:dyDescent="0.35">
      <c r="A25" s="78"/>
      <c r="B25" s="99">
        <f t="shared" si="6"/>
        <v>14</v>
      </c>
      <c r="C25" s="148" t="str">
        <f t="shared" ca="1" si="0"/>
        <v/>
      </c>
      <c r="D25" s="149" t="str">
        <f t="shared" ca="1" si="1"/>
        <v/>
      </c>
      <c r="E25" s="150" t="str">
        <f t="shared" ca="1" si="2"/>
        <v/>
      </c>
      <c r="F25" s="378" t="str">
        <f t="shared" ca="1" si="3"/>
        <v/>
      </c>
      <c r="G25" s="151" t="str">
        <f t="shared" ca="1" si="4"/>
        <v/>
      </c>
      <c r="H25" s="151" t="str">
        <f t="shared" ca="1" si="5"/>
        <v/>
      </c>
      <c r="I25" s="152" t="str">
        <f ca="1">IF(TODAY()&gt;EXP,"0",IF(AND(G25="",H25=""),"",IF($D$6="P",$I$11+SUM($G$12:G25)-SUM($H$12:H25),$I$11-SUM($G$12:G25)+SUM($H$12:H25))))</f>
        <v/>
      </c>
      <c r="J25" s="78"/>
      <c r="K25" s="78"/>
    </row>
    <row r="26" spans="1:11" ht="18.75" customHeight="1" x14ac:dyDescent="0.35">
      <c r="A26" s="78"/>
      <c r="B26" s="99">
        <f t="shared" si="6"/>
        <v>15</v>
      </c>
      <c r="C26" s="148" t="str">
        <f t="shared" ca="1" si="0"/>
        <v/>
      </c>
      <c r="D26" s="149" t="str">
        <f t="shared" ca="1" si="1"/>
        <v/>
      </c>
      <c r="E26" s="150" t="str">
        <f t="shared" ca="1" si="2"/>
        <v/>
      </c>
      <c r="F26" s="378" t="str">
        <f t="shared" ca="1" si="3"/>
        <v/>
      </c>
      <c r="G26" s="151" t="str">
        <f t="shared" ca="1" si="4"/>
        <v/>
      </c>
      <c r="H26" s="151" t="str">
        <f t="shared" ca="1" si="5"/>
        <v/>
      </c>
      <c r="I26" s="152" t="str">
        <f ca="1">IF(TODAY()&gt;EXP,"0",IF(AND(G26="",H26=""),"",IF($D$6="P",$I$11+SUM($G$12:G26)-SUM($H$12:H26),$I$11-SUM($G$12:G26)+SUM($H$12:H26))))</f>
        <v/>
      </c>
      <c r="J26" s="78"/>
      <c r="K26" s="78"/>
    </row>
    <row r="27" spans="1:11" ht="18.75" customHeight="1" x14ac:dyDescent="0.35">
      <c r="A27" s="78"/>
      <c r="B27" s="99">
        <f t="shared" si="6"/>
        <v>16</v>
      </c>
      <c r="C27" s="148" t="str">
        <f t="shared" ca="1" si="0"/>
        <v/>
      </c>
      <c r="D27" s="149" t="str">
        <f t="shared" ca="1" si="1"/>
        <v/>
      </c>
      <c r="E27" s="150" t="str">
        <f t="shared" ca="1" si="2"/>
        <v/>
      </c>
      <c r="F27" s="378" t="str">
        <f t="shared" ca="1" si="3"/>
        <v/>
      </c>
      <c r="G27" s="151" t="str">
        <f t="shared" ca="1" si="4"/>
        <v/>
      </c>
      <c r="H27" s="151" t="str">
        <f t="shared" ca="1" si="5"/>
        <v/>
      </c>
      <c r="I27" s="152" t="str">
        <f ca="1">IF(TODAY()&gt;EXP,"0",IF(AND(G27="",H27=""),"",IF($D$6="P",$I$11+SUM($G$12:G27)-SUM($H$12:H27),$I$11-SUM($G$12:G27)+SUM($H$12:H27))))</f>
        <v/>
      </c>
      <c r="J27" s="78"/>
      <c r="K27" s="78"/>
    </row>
    <row r="28" spans="1:11" ht="18.75" customHeight="1" x14ac:dyDescent="0.35">
      <c r="A28" s="78"/>
      <c r="B28" s="99">
        <f t="shared" si="6"/>
        <v>17</v>
      </c>
      <c r="C28" s="148" t="str">
        <f t="shared" ca="1" si="0"/>
        <v/>
      </c>
      <c r="D28" s="149" t="str">
        <f t="shared" ca="1" si="1"/>
        <v/>
      </c>
      <c r="E28" s="150" t="str">
        <f t="shared" ca="1" si="2"/>
        <v/>
      </c>
      <c r="F28" s="378" t="str">
        <f t="shared" ca="1" si="3"/>
        <v/>
      </c>
      <c r="G28" s="151" t="str">
        <f t="shared" ca="1" si="4"/>
        <v/>
      </c>
      <c r="H28" s="151" t="str">
        <f t="shared" ca="1" si="5"/>
        <v/>
      </c>
      <c r="I28" s="152" t="str">
        <f ca="1">IF(TODAY()&gt;EXP,"0",IF(AND(G28="",H28=""),"",IF($D$6="P",$I$11+SUM($G$12:G28)-SUM($H$12:H28),$I$11-SUM($G$12:G28)+SUM($H$12:H28))))</f>
        <v/>
      </c>
      <c r="J28" s="78"/>
      <c r="K28" s="78"/>
    </row>
    <row r="29" spans="1:11" ht="18.75" customHeight="1" x14ac:dyDescent="0.35">
      <c r="A29" s="78"/>
      <c r="B29" s="99">
        <f t="shared" si="6"/>
        <v>18</v>
      </c>
      <c r="C29" s="148" t="str">
        <f t="shared" ca="1" si="0"/>
        <v/>
      </c>
      <c r="D29" s="149" t="str">
        <f t="shared" ca="1" si="1"/>
        <v/>
      </c>
      <c r="E29" s="150" t="str">
        <f t="shared" ca="1" si="2"/>
        <v/>
      </c>
      <c r="F29" s="378" t="str">
        <f t="shared" ca="1" si="3"/>
        <v/>
      </c>
      <c r="G29" s="151" t="str">
        <f t="shared" ca="1" si="4"/>
        <v/>
      </c>
      <c r="H29" s="151" t="str">
        <f t="shared" ca="1" si="5"/>
        <v/>
      </c>
      <c r="I29" s="152" t="str">
        <f ca="1">IF(TODAY()&gt;EXP,"0",IF(AND(G29="",H29=""),"",IF($D$6="P",$I$11+SUM($G$12:G29)-SUM($H$12:H29),$I$11-SUM($G$12:G29)+SUM($H$12:H29))))</f>
        <v/>
      </c>
      <c r="J29" s="78"/>
      <c r="K29" s="78"/>
    </row>
    <row r="30" spans="1:11" ht="18.75" customHeight="1" x14ac:dyDescent="0.35">
      <c r="A30" s="78"/>
      <c r="B30" s="99">
        <f t="shared" si="6"/>
        <v>19</v>
      </c>
      <c r="C30" s="148" t="str">
        <f t="shared" ca="1" si="0"/>
        <v/>
      </c>
      <c r="D30" s="149" t="str">
        <f t="shared" ca="1" si="1"/>
        <v/>
      </c>
      <c r="E30" s="150" t="str">
        <f t="shared" ca="1" si="2"/>
        <v/>
      </c>
      <c r="F30" s="378" t="str">
        <f t="shared" ca="1" si="3"/>
        <v/>
      </c>
      <c r="G30" s="151" t="str">
        <f t="shared" ca="1" si="4"/>
        <v/>
      </c>
      <c r="H30" s="151" t="str">
        <f t="shared" ca="1" si="5"/>
        <v/>
      </c>
      <c r="I30" s="152" t="str">
        <f ca="1">IF(TODAY()&gt;EXP,"0",IF(AND(G30="",H30=""),"",IF($D$6="P",$I$11+SUM($G$12:G30)-SUM($H$12:H30),$I$11-SUM($G$12:G30)+SUM($H$12:H30))))</f>
        <v/>
      </c>
      <c r="J30" s="78"/>
      <c r="K30" s="78"/>
    </row>
    <row r="31" spans="1:11" ht="18.75" customHeight="1" x14ac:dyDescent="0.35">
      <c r="A31" s="78"/>
      <c r="B31" s="99">
        <f t="shared" si="6"/>
        <v>20</v>
      </c>
      <c r="C31" s="148" t="str">
        <f t="shared" ca="1" si="0"/>
        <v/>
      </c>
      <c r="D31" s="149" t="str">
        <f t="shared" ca="1" si="1"/>
        <v/>
      </c>
      <c r="E31" s="150" t="str">
        <f t="shared" ca="1" si="2"/>
        <v/>
      </c>
      <c r="F31" s="378" t="str">
        <f t="shared" ca="1" si="3"/>
        <v/>
      </c>
      <c r="G31" s="151" t="str">
        <f t="shared" ca="1" si="4"/>
        <v/>
      </c>
      <c r="H31" s="151" t="str">
        <f t="shared" ca="1" si="5"/>
        <v/>
      </c>
      <c r="I31" s="152" t="str">
        <f ca="1">IF(TODAY()&gt;EXP,"0",IF(AND(G31="",H31=""),"",IF($D$6="P",$I$11+SUM($G$12:G31)-SUM($H$12:H31),$I$11-SUM($G$12:G31)+SUM($H$12:H31))))</f>
        <v/>
      </c>
      <c r="J31" s="78"/>
      <c r="K31" s="78"/>
    </row>
    <row r="32" spans="1:11" ht="18.75" customHeight="1" x14ac:dyDescent="0.35">
      <c r="A32" s="78"/>
      <c r="B32" s="99">
        <f t="shared" si="6"/>
        <v>21</v>
      </c>
      <c r="C32" s="148" t="str">
        <f t="shared" ca="1" si="0"/>
        <v/>
      </c>
      <c r="D32" s="149" t="str">
        <f t="shared" ca="1" si="1"/>
        <v/>
      </c>
      <c r="E32" s="150" t="str">
        <f t="shared" ca="1" si="2"/>
        <v/>
      </c>
      <c r="F32" s="378" t="str">
        <f t="shared" ca="1" si="3"/>
        <v/>
      </c>
      <c r="G32" s="151" t="str">
        <f t="shared" ca="1" si="4"/>
        <v/>
      </c>
      <c r="H32" s="151" t="str">
        <f t="shared" ca="1" si="5"/>
        <v/>
      </c>
      <c r="I32" s="152" t="str">
        <f ca="1">IF(TODAY()&gt;EXP,"0",IF(AND(G32="",H32=""),"",IF($D$6="P",$I$11+SUM($G$12:G32)-SUM($H$12:H32),$I$11-SUM($G$12:G32)+SUM($H$12:H32))))</f>
        <v/>
      </c>
      <c r="J32" s="78"/>
      <c r="K32" s="78"/>
    </row>
    <row r="33" spans="1:11" ht="18.75" customHeight="1" x14ac:dyDescent="0.35">
      <c r="A33" s="78"/>
      <c r="B33" s="99">
        <f t="shared" si="6"/>
        <v>22</v>
      </c>
      <c r="C33" s="148" t="str">
        <f t="shared" ca="1" si="0"/>
        <v/>
      </c>
      <c r="D33" s="149" t="str">
        <f t="shared" ca="1" si="1"/>
        <v/>
      </c>
      <c r="E33" s="150" t="str">
        <f t="shared" ca="1" si="2"/>
        <v/>
      </c>
      <c r="F33" s="378" t="str">
        <f t="shared" ca="1" si="3"/>
        <v/>
      </c>
      <c r="G33" s="151" t="str">
        <f t="shared" ca="1" si="4"/>
        <v/>
      </c>
      <c r="H33" s="151" t="str">
        <f t="shared" ca="1" si="5"/>
        <v/>
      </c>
      <c r="I33" s="152" t="str">
        <f ca="1">IF(TODAY()&gt;EXP,"0",IF(AND(G33="",H33=""),"",IF($D$6="P",$I$11+SUM($G$12:G33)-SUM($H$12:H33),$I$11-SUM($G$12:G33)+SUM($H$12:H33))))</f>
        <v/>
      </c>
      <c r="J33" s="78"/>
      <c r="K33" s="78"/>
    </row>
    <row r="34" spans="1:11" ht="18.75" customHeight="1" x14ac:dyDescent="0.35">
      <c r="A34" s="78"/>
      <c r="B34" s="99">
        <f t="shared" si="6"/>
        <v>23</v>
      </c>
      <c r="C34" s="148" t="str">
        <f t="shared" ca="1" si="0"/>
        <v/>
      </c>
      <c r="D34" s="149" t="str">
        <f t="shared" ca="1" si="1"/>
        <v/>
      </c>
      <c r="E34" s="150" t="str">
        <f t="shared" ca="1" si="2"/>
        <v/>
      </c>
      <c r="F34" s="378" t="str">
        <f t="shared" ca="1" si="3"/>
        <v/>
      </c>
      <c r="G34" s="151" t="str">
        <f t="shared" ca="1" si="4"/>
        <v/>
      </c>
      <c r="H34" s="151" t="str">
        <f t="shared" ca="1" si="5"/>
        <v/>
      </c>
      <c r="I34" s="152" t="str">
        <f ca="1">IF(TODAY()&gt;EXP,"0",IF(AND(G34="",H34=""),"",IF($D$6="P",$I$11+SUM($G$12:G34)-SUM($H$12:H34),$I$11-SUM($G$12:G34)+SUM($H$12:H34))))</f>
        <v/>
      </c>
      <c r="J34" s="78"/>
      <c r="K34" s="78"/>
    </row>
    <row r="35" spans="1:11" ht="18.75" customHeight="1" x14ac:dyDescent="0.35">
      <c r="A35" s="78"/>
      <c r="B35" s="99">
        <f t="shared" si="6"/>
        <v>24</v>
      </c>
      <c r="C35" s="148" t="str">
        <f t="shared" ca="1" si="0"/>
        <v/>
      </c>
      <c r="D35" s="149" t="str">
        <f t="shared" ca="1" si="1"/>
        <v/>
      </c>
      <c r="E35" s="150" t="str">
        <f t="shared" ca="1" si="2"/>
        <v/>
      </c>
      <c r="F35" s="378" t="str">
        <f t="shared" ca="1" si="3"/>
        <v/>
      </c>
      <c r="G35" s="151" t="str">
        <f t="shared" ca="1" si="4"/>
        <v/>
      </c>
      <c r="H35" s="151" t="str">
        <f t="shared" ca="1" si="5"/>
        <v/>
      </c>
      <c r="I35" s="152" t="str">
        <f ca="1">IF(TODAY()&gt;EXP,"0",IF(AND(G35="",H35=""),"",IF($D$6="P",$I$11+SUM($G$12:G35)-SUM($H$12:H35),$I$11-SUM($G$12:G35)+SUM($H$12:H35))))</f>
        <v/>
      </c>
      <c r="J35" s="78"/>
      <c r="K35" s="78"/>
    </row>
    <row r="36" spans="1:11" ht="18.75" customHeight="1" x14ac:dyDescent="0.35">
      <c r="A36" s="78"/>
      <c r="B36" s="99">
        <f t="shared" si="6"/>
        <v>25</v>
      </c>
      <c r="C36" s="148" t="str">
        <f t="shared" ca="1" si="0"/>
        <v/>
      </c>
      <c r="D36" s="149" t="str">
        <f t="shared" ca="1" si="1"/>
        <v/>
      </c>
      <c r="E36" s="150" t="str">
        <f t="shared" ca="1" si="2"/>
        <v/>
      </c>
      <c r="F36" s="378" t="str">
        <f t="shared" ca="1" si="3"/>
        <v/>
      </c>
      <c r="G36" s="151" t="str">
        <f t="shared" ca="1" si="4"/>
        <v/>
      </c>
      <c r="H36" s="151" t="str">
        <f t="shared" ca="1" si="5"/>
        <v/>
      </c>
      <c r="I36" s="152" t="str">
        <f ca="1">IF(TODAY()&gt;EXP,"0",IF(AND(G36="",H36=""),"",IF($D$6="P",$I$11+SUM($G$12:G36)-SUM($H$12:H36),$I$11-SUM($G$12:G36)+SUM($H$12:H36))))</f>
        <v/>
      </c>
      <c r="J36" s="78"/>
      <c r="K36" s="78"/>
    </row>
    <row r="37" spans="1:11" ht="18.75" customHeight="1" x14ac:dyDescent="0.35">
      <c r="A37" s="78"/>
      <c r="B37" s="99">
        <f t="shared" si="6"/>
        <v>26</v>
      </c>
      <c r="C37" s="148" t="str">
        <f t="shared" ca="1" si="0"/>
        <v/>
      </c>
      <c r="D37" s="149" t="str">
        <f t="shared" ca="1" si="1"/>
        <v/>
      </c>
      <c r="E37" s="150" t="str">
        <f t="shared" ca="1" si="2"/>
        <v/>
      </c>
      <c r="F37" s="378" t="str">
        <f t="shared" ca="1" si="3"/>
        <v/>
      </c>
      <c r="G37" s="151" t="str">
        <f t="shared" ca="1" si="4"/>
        <v/>
      </c>
      <c r="H37" s="151" t="str">
        <f t="shared" ca="1" si="5"/>
        <v/>
      </c>
      <c r="I37" s="152" t="str">
        <f ca="1">IF(TODAY()&gt;EXP,"0",IF(AND(G37="",H37=""),"",IF($D$6="P",$I$11+SUM($G$12:G37)-SUM($H$12:H37),$I$11-SUM($G$12:G37)+SUM($H$12:H37))))</f>
        <v/>
      </c>
      <c r="J37" s="78"/>
      <c r="K37" s="78"/>
    </row>
    <row r="38" spans="1:11" ht="18.75" customHeight="1" x14ac:dyDescent="0.35">
      <c r="A38" s="78"/>
      <c r="B38" s="99">
        <f t="shared" si="6"/>
        <v>27</v>
      </c>
      <c r="C38" s="148" t="str">
        <f t="shared" ca="1" si="0"/>
        <v/>
      </c>
      <c r="D38" s="149" t="str">
        <f t="shared" ca="1" si="1"/>
        <v/>
      </c>
      <c r="E38" s="150" t="str">
        <f t="shared" ca="1" si="2"/>
        <v/>
      </c>
      <c r="F38" s="378" t="str">
        <f t="shared" ca="1" si="3"/>
        <v/>
      </c>
      <c r="G38" s="151" t="str">
        <f t="shared" ca="1" si="4"/>
        <v/>
      </c>
      <c r="H38" s="151" t="str">
        <f t="shared" ca="1" si="5"/>
        <v/>
      </c>
      <c r="I38" s="152" t="str">
        <f ca="1">IF(TODAY()&gt;EXP,"0",IF(AND(G38="",H38=""),"",IF($D$6="P",$I$11+SUM($G$12:G38)-SUM($H$12:H38),$I$11-SUM($G$12:G38)+SUM($H$12:H38))))</f>
        <v/>
      </c>
      <c r="J38" s="78"/>
      <c r="K38" s="78"/>
    </row>
    <row r="39" spans="1:11" ht="18.75" customHeight="1" x14ac:dyDescent="0.35">
      <c r="A39" s="78"/>
      <c r="B39" s="99">
        <f t="shared" si="6"/>
        <v>28</v>
      </c>
      <c r="C39" s="148" t="str">
        <f t="shared" ca="1" si="0"/>
        <v/>
      </c>
      <c r="D39" s="149" t="str">
        <f t="shared" ca="1" si="1"/>
        <v/>
      </c>
      <c r="E39" s="150" t="str">
        <f t="shared" ca="1" si="2"/>
        <v/>
      </c>
      <c r="F39" s="378" t="str">
        <f t="shared" ca="1" si="3"/>
        <v/>
      </c>
      <c r="G39" s="151" t="str">
        <f t="shared" ca="1" si="4"/>
        <v/>
      </c>
      <c r="H39" s="151" t="str">
        <f t="shared" ca="1" si="5"/>
        <v/>
      </c>
      <c r="I39" s="152" t="str">
        <f ca="1">IF(TODAY()&gt;EXP,"0",IF(AND(G39="",H39=""),"",IF($D$6="P",$I$11+SUM($G$12:G39)-SUM($H$12:H39),$I$11-SUM($G$12:G39)+SUM($H$12:H39))))</f>
        <v/>
      </c>
      <c r="J39" s="78"/>
      <c r="K39" s="78"/>
    </row>
    <row r="40" spans="1:11" ht="18.75" customHeight="1" x14ac:dyDescent="0.35">
      <c r="A40" s="78"/>
      <c r="B40" s="99">
        <f t="shared" si="6"/>
        <v>29</v>
      </c>
      <c r="C40" s="148" t="str">
        <f t="shared" ca="1" si="0"/>
        <v/>
      </c>
      <c r="D40" s="149" t="str">
        <f t="shared" ca="1" si="1"/>
        <v/>
      </c>
      <c r="E40" s="150" t="str">
        <f t="shared" ca="1" si="2"/>
        <v/>
      </c>
      <c r="F40" s="378" t="str">
        <f t="shared" ca="1" si="3"/>
        <v/>
      </c>
      <c r="G40" s="151" t="str">
        <f t="shared" ca="1" si="4"/>
        <v/>
      </c>
      <c r="H40" s="151" t="str">
        <f t="shared" ca="1" si="5"/>
        <v/>
      </c>
      <c r="I40" s="152" t="str">
        <f ca="1">IF(TODAY()&gt;EXP,"0",IF(AND(G40="",H40=""),"",IF($D$6="P",$I$11+SUM($G$12:G40)-SUM($H$12:H40),$I$11-SUM($G$12:G40)+SUM($H$12:H40))))</f>
        <v/>
      </c>
      <c r="J40" s="78"/>
      <c r="K40" s="78"/>
    </row>
    <row r="41" spans="1:11" ht="18.75" customHeight="1" x14ac:dyDescent="0.35">
      <c r="A41" s="78"/>
      <c r="B41" s="99">
        <f t="shared" si="6"/>
        <v>30</v>
      </c>
      <c r="C41" s="148" t="str">
        <f t="shared" ca="1" si="0"/>
        <v/>
      </c>
      <c r="D41" s="149" t="str">
        <f t="shared" ca="1" si="1"/>
        <v/>
      </c>
      <c r="E41" s="150" t="str">
        <f t="shared" ca="1" si="2"/>
        <v/>
      </c>
      <c r="F41" s="378" t="str">
        <f t="shared" ca="1" si="3"/>
        <v/>
      </c>
      <c r="G41" s="151" t="str">
        <f t="shared" ca="1" si="4"/>
        <v/>
      </c>
      <c r="H41" s="151" t="str">
        <f t="shared" ca="1" si="5"/>
        <v/>
      </c>
      <c r="I41" s="152" t="str">
        <f ca="1">IF(TODAY()&gt;EXP,"0",IF(AND(G41="",H41=""),"",IF($D$6="P",$I$11+SUM($G$12:G41)-SUM($H$12:H41),$I$11-SUM($G$12:G41)+SUM($H$12:H41))))</f>
        <v/>
      </c>
      <c r="J41" s="78"/>
      <c r="K41" s="78"/>
    </row>
    <row r="42" spans="1:11" ht="18.75" customHeight="1" x14ac:dyDescent="0.35">
      <c r="A42" s="78"/>
      <c r="B42" s="99">
        <f t="shared" si="6"/>
        <v>31</v>
      </c>
      <c r="C42" s="148" t="str">
        <f t="shared" ca="1" si="0"/>
        <v/>
      </c>
      <c r="D42" s="149" t="str">
        <f t="shared" ca="1" si="1"/>
        <v/>
      </c>
      <c r="E42" s="150" t="str">
        <f t="shared" ca="1" si="2"/>
        <v/>
      </c>
      <c r="F42" s="378" t="str">
        <f t="shared" ca="1" si="3"/>
        <v/>
      </c>
      <c r="G42" s="151" t="str">
        <f t="shared" ca="1" si="4"/>
        <v/>
      </c>
      <c r="H42" s="151" t="str">
        <f t="shared" ca="1" si="5"/>
        <v/>
      </c>
      <c r="I42" s="152" t="str">
        <f ca="1">IF(TODAY()&gt;EXP,"0",IF(AND(G42="",H42=""),"",IF($D$6="P",$I$11+SUM($G$12:G42)-SUM($H$12:H42),$I$11-SUM($G$12:G42)+SUM($H$12:H42))))</f>
        <v/>
      </c>
      <c r="J42" s="78"/>
      <c r="K42" s="78"/>
    </row>
    <row r="43" spans="1:11" ht="18.75" customHeight="1" x14ac:dyDescent="0.35">
      <c r="A43" s="78"/>
      <c r="B43" s="99">
        <f t="shared" si="6"/>
        <v>32</v>
      </c>
      <c r="C43" s="148" t="str">
        <f t="shared" ca="1" si="0"/>
        <v/>
      </c>
      <c r="D43" s="149" t="str">
        <f t="shared" ca="1" si="1"/>
        <v/>
      </c>
      <c r="E43" s="150" t="str">
        <f t="shared" ca="1" si="2"/>
        <v/>
      </c>
      <c r="F43" s="378" t="str">
        <f t="shared" ca="1" si="3"/>
        <v/>
      </c>
      <c r="G43" s="151" t="str">
        <f t="shared" ca="1" si="4"/>
        <v/>
      </c>
      <c r="H43" s="151" t="str">
        <f t="shared" ca="1" si="5"/>
        <v/>
      </c>
      <c r="I43" s="152" t="str">
        <f ca="1">IF(TODAY()&gt;EXP,"0",IF(AND(G43="",H43=""),"",IF($D$6="P",$I$11+SUM($G$12:G43)-SUM($H$12:H43),$I$11-SUM($G$12:G43)+SUM($H$12:H43))))</f>
        <v/>
      </c>
      <c r="J43" s="78"/>
      <c r="K43" s="78"/>
    </row>
    <row r="44" spans="1:11" ht="18.75" customHeight="1" x14ac:dyDescent="0.35">
      <c r="A44" s="78"/>
      <c r="B44" s="99">
        <f t="shared" si="6"/>
        <v>33</v>
      </c>
      <c r="C44" s="148" t="str">
        <f t="shared" ref="C44:C61" ca="1" si="7">IF(TODAY()&gt;EXP,"0",IF(ISERROR(VLOOKUP(B44&amp;$D$5,JA_2,4,FALSE))=TRUE,"",VLOOKUP(B44&amp;$D$5,JA_2,4,FALSE)))</f>
        <v/>
      </c>
      <c r="D44" s="149" t="str">
        <f t="shared" ref="D44:D61" ca="1" si="8">IF(TODAY()&gt;EXP,"0",IF(ISERROR(VLOOKUP(B44&amp;$D$5,JA_2,5,FALSE))=TRUE,"",VLOOKUP(B44&amp;$D$5,JA_2,5,FALSE)))</f>
        <v/>
      </c>
      <c r="E44" s="150" t="str">
        <f t="shared" ref="E44:E61" ca="1" si="9">IF(TODAY()&gt;EXP,"0",IF(ISERROR(VLOOKUP(B44&amp;$D$5,JA_2,9,FALSE))=TRUE,"",VLOOKUP(B44&amp;$D$5,JA_2,9,FALSE)))</f>
        <v/>
      </c>
      <c r="F44" s="378" t="str">
        <f t="shared" ref="F44:F61" ca="1" si="10">IF(TODAY()&gt;EXP,"0",IF(ISERROR(VLOOKUP(B44&amp;$D$5,JA_2,13,FALSE))=TRUE,"",IF(VLOOKUP(B44&amp;$D$5,JA_2,13,FALSE)&lt;&gt;0,VLOOKUP(B44&amp;$D$5,JA_2,13,FALSE),"")))</f>
        <v/>
      </c>
      <c r="G44" s="151" t="str">
        <f t="shared" ref="G44:G61" ca="1" si="11">IF(TODAY()&gt;EXP,"0",IF(ISERROR(VLOOKUP(B44&amp;$D$5,JA_2,14,FALSE))=TRUE,"",VLOOKUP(B44&amp;$D$5,JA_2,14,FALSE)))</f>
        <v/>
      </c>
      <c r="H44" s="151" t="str">
        <f t="shared" ref="H44:H61" ca="1" si="12">IF(TODAY()&gt;EXP,"0",IF(ISERROR(VLOOKUP(B44&amp;$D$5,JA_2,15,FALSE))=TRUE,"",VLOOKUP(B44&amp;$D$5,JA_2,15,FALSE)))</f>
        <v/>
      </c>
      <c r="I44" s="152" t="str">
        <f ca="1">IF(TODAY()&gt;EXP,"0",IF(AND(G44="",H44=""),"",IF($D$6="P",$I$11+SUM($G$12:G44)-SUM($H$12:H44),$I$11-SUM($G$12:G44)+SUM($H$12:H44))))</f>
        <v/>
      </c>
      <c r="J44" s="78"/>
      <c r="K44" s="78"/>
    </row>
    <row r="45" spans="1:11" ht="18.75" customHeight="1" x14ac:dyDescent="0.35">
      <c r="A45" s="78"/>
      <c r="B45" s="99">
        <f t="shared" si="6"/>
        <v>34</v>
      </c>
      <c r="C45" s="148" t="str">
        <f t="shared" ca="1" si="7"/>
        <v/>
      </c>
      <c r="D45" s="149" t="str">
        <f t="shared" ca="1" si="8"/>
        <v/>
      </c>
      <c r="E45" s="150" t="str">
        <f t="shared" ca="1" si="9"/>
        <v/>
      </c>
      <c r="F45" s="378" t="str">
        <f t="shared" ca="1" si="10"/>
        <v/>
      </c>
      <c r="G45" s="151" t="str">
        <f t="shared" ca="1" si="11"/>
        <v/>
      </c>
      <c r="H45" s="151" t="str">
        <f t="shared" ca="1" si="12"/>
        <v/>
      </c>
      <c r="I45" s="152" t="str">
        <f ca="1">IF(TODAY()&gt;EXP,"0",IF(AND(G45="",H45=""),"",IF($D$6="P",$I$11+SUM($G$12:G45)-SUM($H$12:H45),$I$11-SUM($G$12:G45)+SUM($H$12:H45))))</f>
        <v/>
      </c>
      <c r="J45" s="78"/>
      <c r="K45" s="78"/>
    </row>
    <row r="46" spans="1:11" ht="18.75" customHeight="1" x14ac:dyDescent="0.35">
      <c r="A46" s="78"/>
      <c r="B46" s="99">
        <f t="shared" si="6"/>
        <v>35</v>
      </c>
      <c r="C46" s="148" t="str">
        <f t="shared" ca="1" si="7"/>
        <v/>
      </c>
      <c r="D46" s="149" t="str">
        <f t="shared" ca="1" si="8"/>
        <v/>
      </c>
      <c r="E46" s="150" t="str">
        <f t="shared" ca="1" si="9"/>
        <v/>
      </c>
      <c r="F46" s="378" t="str">
        <f t="shared" ca="1" si="10"/>
        <v/>
      </c>
      <c r="G46" s="151" t="str">
        <f t="shared" ca="1" si="11"/>
        <v/>
      </c>
      <c r="H46" s="151" t="str">
        <f t="shared" ca="1" si="12"/>
        <v/>
      </c>
      <c r="I46" s="152" t="str">
        <f ca="1">IF(TODAY()&gt;EXP,"0",IF(AND(G46="",H46=""),"",IF($D$6="P",$I$11+SUM($G$12:G46)-SUM($H$12:H46),$I$11-SUM($G$12:G46)+SUM($H$12:H46))))</f>
        <v/>
      </c>
      <c r="J46" s="78"/>
      <c r="K46" s="78"/>
    </row>
    <row r="47" spans="1:11" ht="18.75" customHeight="1" x14ac:dyDescent="0.35">
      <c r="A47" s="78"/>
      <c r="B47" s="99">
        <f t="shared" si="6"/>
        <v>36</v>
      </c>
      <c r="C47" s="148" t="str">
        <f t="shared" ca="1" si="7"/>
        <v/>
      </c>
      <c r="D47" s="149" t="str">
        <f t="shared" ca="1" si="8"/>
        <v/>
      </c>
      <c r="E47" s="150" t="str">
        <f t="shared" ca="1" si="9"/>
        <v/>
      </c>
      <c r="F47" s="378" t="str">
        <f t="shared" ca="1" si="10"/>
        <v/>
      </c>
      <c r="G47" s="151" t="str">
        <f t="shared" ca="1" si="11"/>
        <v/>
      </c>
      <c r="H47" s="151" t="str">
        <f t="shared" ca="1" si="12"/>
        <v/>
      </c>
      <c r="I47" s="152" t="str">
        <f ca="1">IF(TODAY()&gt;EXP,"0",IF(AND(G47="",H47=""),"",IF($D$6="P",$I$11+SUM($G$12:G47)-SUM($H$12:H47),$I$11-SUM($G$12:G47)+SUM($H$12:H47))))</f>
        <v/>
      </c>
      <c r="J47" s="78"/>
      <c r="K47" s="78"/>
    </row>
    <row r="48" spans="1:11" ht="18.75" customHeight="1" x14ac:dyDescent="0.35">
      <c r="A48" s="78"/>
      <c r="B48" s="99">
        <f t="shared" si="6"/>
        <v>37</v>
      </c>
      <c r="C48" s="148" t="str">
        <f t="shared" ca="1" si="7"/>
        <v/>
      </c>
      <c r="D48" s="149" t="str">
        <f t="shared" ca="1" si="8"/>
        <v/>
      </c>
      <c r="E48" s="150" t="str">
        <f t="shared" ca="1" si="9"/>
        <v/>
      </c>
      <c r="F48" s="378" t="str">
        <f t="shared" ca="1" si="10"/>
        <v/>
      </c>
      <c r="G48" s="151" t="str">
        <f t="shared" ca="1" si="11"/>
        <v/>
      </c>
      <c r="H48" s="151" t="str">
        <f t="shared" ca="1" si="12"/>
        <v/>
      </c>
      <c r="I48" s="152" t="str">
        <f ca="1">IF(TODAY()&gt;EXP,"0",IF(AND(G48="",H48=""),"",IF($D$6="P",$I$11+SUM($G$12:G48)-SUM($H$12:H48),$I$11-SUM($G$12:G48)+SUM($H$12:H48))))</f>
        <v/>
      </c>
      <c r="J48" s="78"/>
      <c r="K48" s="78"/>
    </row>
    <row r="49" spans="1:11" ht="18.75" customHeight="1" x14ac:dyDescent="0.35">
      <c r="A49" s="78"/>
      <c r="B49" s="99">
        <f t="shared" si="6"/>
        <v>38</v>
      </c>
      <c r="C49" s="148" t="str">
        <f t="shared" ca="1" si="7"/>
        <v/>
      </c>
      <c r="D49" s="149" t="str">
        <f t="shared" ca="1" si="8"/>
        <v/>
      </c>
      <c r="E49" s="150" t="str">
        <f t="shared" ca="1" si="9"/>
        <v/>
      </c>
      <c r="F49" s="378" t="str">
        <f t="shared" ca="1" si="10"/>
        <v/>
      </c>
      <c r="G49" s="151" t="str">
        <f t="shared" ca="1" si="11"/>
        <v/>
      </c>
      <c r="H49" s="151" t="str">
        <f t="shared" ca="1" si="12"/>
        <v/>
      </c>
      <c r="I49" s="152" t="str">
        <f ca="1">IF(TODAY()&gt;EXP,"0",IF(AND(G49="",H49=""),"",IF($D$6="P",$I$11+SUM($G$12:G49)-SUM($H$12:H49),$I$11-SUM($G$12:G49)+SUM($H$12:H49))))</f>
        <v/>
      </c>
      <c r="J49" s="78"/>
      <c r="K49" s="78"/>
    </row>
    <row r="50" spans="1:11" ht="18.75" customHeight="1" x14ac:dyDescent="0.35">
      <c r="A50" s="78"/>
      <c r="B50" s="99">
        <f t="shared" si="6"/>
        <v>39</v>
      </c>
      <c r="C50" s="148" t="str">
        <f t="shared" ca="1" si="7"/>
        <v/>
      </c>
      <c r="D50" s="149" t="str">
        <f t="shared" ca="1" si="8"/>
        <v/>
      </c>
      <c r="E50" s="150" t="str">
        <f t="shared" ca="1" si="9"/>
        <v/>
      </c>
      <c r="F50" s="378" t="str">
        <f t="shared" ca="1" si="10"/>
        <v/>
      </c>
      <c r="G50" s="151" t="str">
        <f t="shared" ca="1" si="11"/>
        <v/>
      </c>
      <c r="H50" s="151" t="str">
        <f t="shared" ca="1" si="12"/>
        <v/>
      </c>
      <c r="I50" s="152" t="str">
        <f ca="1">IF(TODAY()&gt;EXP,"0",IF(AND(G50="",H50=""),"",IF($D$6="P",$I$11+SUM($G$12:G50)-SUM($H$12:H50),$I$11-SUM($G$12:G50)+SUM($H$12:H50))))</f>
        <v/>
      </c>
      <c r="J50" s="78"/>
      <c r="K50" s="78"/>
    </row>
    <row r="51" spans="1:11" ht="18.75" customHeight="1" x14ac:dyDescent="0.35">
      <c r="A51" s="78"/>
      <c r="B51" s="99">
        <f t="shared" si="6"/>
        <v>40</v>
      </c>
      <c r="C51" s="148" t="str">
        <f t="shared" ca="1" si="7"/>
        <v/>
      </c>
      <c r="D51" s="149" t="str">
        <f t="shared" ca="1" si="8"/>
        <v/>
      </c>
      <c r="E51" s="150" t="str">
        <f t="shared" ca="1" si="9"/>
        <v/>
      </c>
      <c r="F51" s="378" t="str">
        <f t="shared" ca="1" si="10"/>
        <v/>
      </c>
      <c r="G51" s="151" t="str">
        <f t="shared" ca="1" si="11"/>
        <v/>
      </c>
      <c r="H51" s="151" t="str">
        <f t="shared" ca="1" si="12"/>
        <v/>
      </c>
      <c r="I51" s="152" t="str">
        <f ca="1">IF(TODAY()&gt;EXP,"0",IF(AND(G51="",H51=""),"",IF($D$6="P",$I$11+SUM($G$12:G51)-SUM($H$12:H51),$I$11-SUM($G$12:G51)+SUM($H$12:H51))))</f>
        <v/>
      </c>
      <c r="J51" s="78"/>
      <c r="K51" s="78"/>
    </row>
    <row r="52" spans="1:11" ht="18.75" customHeight="1" x14ac:dyDescent="0.35">
      <c r="A52" s="78"/>
      <c r="B52" s="99">
        <f t="shared" si="6"/>
        <v>41</v>
      </c>
      <c r="C52" s="148" t="str">
        <f t="shared" ca="1" si="7"/>
        <v/>
      </c>
      <c r="D52" s="149" t="str">
        <f t="shared" ca="1" si="8"/>
        <v/>
      </c>
      <c r="E52" s="150" t="str">
        <f t="shared" ca="1" si="9"/>
        <v/>
      </c>
      <c r="F52" s="378" t="str">
        <f t="shared" ca="1" si="10"/>
        <v/>
      </c>
      <c r="G52" s="151" t="str">
        <f t="shared" ca="1" si="11"/>
        <v/>
      </c>
      <c r="H52" s="151" t="str">
        <f t="shared" ca="1" si="12"/>
        <v/>
      </c>
      <c r="I52" s="152" t="str">
        <f ca="1">IF(TODAY()&gt;EXP,"0",IF(AND(G52="",H52=""),"",IF($D$6="P",$I$11+SUM($G$12:G52)-SUM($H$12:H52),$I$11-SUM($G$12:G52)+SUM($H$12:H52))))</f>
        <v/>
      </c>
      <c r="J52" s="78"/>
      <c r="K52" s="78"/>
    </row>
    <row r="53" spans="1:11" ht="18.75" customHeight="1" x14ac:dyDescent="0.35">
      <c r="A53" s="78"/>
      <c r="B53" s="99">
        <f t="shared" si="6"/>
        <v>42</v>
      </c>
      <c r="C53" s="148" t="str">
        <f t="shared" ca="1" si="7"/>
        <v/>
      </c>
      <c r="D53" s="149" t="str">
        <f t="shared" ca="1" si="8"/>
        <v/>
      </c>
      <c r="E53" s="150" t="str">
        <f t="shared" ca="1" si="9"/>
        <v/>
      </c>
      <c r="F53" s="378" t="str">
        <f t="shared" ca="1" si="10"/>
        <v/>
      </c>
      <c r="G53" s="151" t="str">
        <f t="shared" ca="1" si="11"/>
        <v/>
      </c>
      <c r="H53" s="151" t="str">
        <f t="shared" ca="1" si="12"/>
        <v/>
      </c>
      <c r="I53" s="152" t="str">
        <f ca="1">IF(TODAY()&gt;EXP,"0",IF(AND(G53="",H53=""),"",IF($D$6="P",$I$11+SUM($G$12:G53)-SUM($H$12:H53),$I$11-SUM($G$12:G53)+SUM($H$12:H53))))</f>
        <v/>
      </c>
      <c r="J53" s="78"/>
      <c r="K53" s="78"/>
    </row>
    <row r="54" spans="1:11" ht="18.75" customHeight="1" x14ac:dyDescent="0.35">
      <c r="A54" s="78"/>
      <c r="B54" s="99">
        <f t="shared" si="6"/>
        <v>43</v>
      </c>
      <c r="C54" s="148" t="str">
        <f t="shared" ca="1" si="7"/>
        <v/>
      </c>
      <c r="D54" s="149" t="str">
        <f t="shared" ca="1" si="8"/>
        <v/>
      </c>
      <c r="E54" s="150" t="str">
        <f t="shared" ca="1" si="9"/>
        <v/>
      </c>
      <c r="F54" s="378" t="str">
        <f t="shared" ca="1" si="10"/>
        <v/>
      </c>
      <c r="G54" s="151" t="str">
        <f t="shared" ca="1" si="11"/>
        <v/>
      </c>
      <c r="H54" s="151" t="str">
        <f t="shared" ca="1" si="12"/>
        <v/>
      </c>
      <c r="I54" s="152" t="str">
        <f ca="1">IF(TODAY()&gt;EXP,"0",IF(AND(G54="",H54=""),"",IF($D$6="P",$I$11+SUM($G$12:G54)-SUM($H$12:H54),$I$11-SUM($G$12:G54)+SUM($H$12:H54))))</f>
        <v/>
      </c>
      <c r="J54" s="78"/>
      <c r="K54" s="78"/>
    </row>
    <row r="55" spans="1:11" ht="18.75" customHeight="1" x14ac:dyDescent="0.35">
      <c r="A55" s="78"/>
      <c r="B55" s="99">
        <f t="shared" si="6"/>
        <v>44</v>
      </c>
      <c r="C55" s="148" t="str">
        <f t="shared" ca="1" si="7"/>
        <v/>
      </c>
      <c r="D55" s="149" t="str">
        <f t="shared" ca="1" si="8"/>
        <v/>
      </c>
      <c r="E55" s="150" t="str">
        <f t="shared" ca="1" si="9"/>
        <v/>
      </c>
      <c r="F55" s="378" t="str">
        <f t="shared" ca="1" si="10"/>
        <v/>
      </c>
      <c r="G55" s="151" t="str">
        <f t="shared" ca="1" si="11"/>
        <v/>
      </c>
      <c r="H55" s="151" t="str">
        <f t="shared" ca="1" si="12"/>
        <v/>
      </c>
      <c r="I55" s="152" t="str">
        <f ca="1">IF(TODAY()&gt;EXP,"0",IF(AND(G55="",H55=""),"",IF($D$6="P",$I$11+SUM($G$12:G55)-SUM($H$12:H55),$I$11-SUM($G$12:G55)+SUM($H$12:H55))))</f>
        <v/>
      </c>
      <c r="J55" s="78"/>
      <c r="K55" s="78"/>
    </row>
    <row r="56" spans="1:11" ht="18.75" customHeight="1" x14ac:dyDescent="0.35">
      <c r="A56" s="78"/>
      <c r="B56" s="99">
        <f t="shared" si="6"/>
        <v>45</v>
      </c>
      <c r="C56" s="148" t="str">
        <f t="shared" ca="1" si="7"/>
        <v/>
      </c>
      <c r="D56" s="149" t="str">
        <f t="shared" ca="1" si="8"/>
        <v/>
      </c>
      <c r="E56" s="150" t="str">
        <f t="shared" ca="1" si="9"/>
        <v/>
      </c>
      <c r="F56" s="378" t="str">
        <f t="shared" ca="1" si="10"/>
        <v/>
      </c>
      <c r="G56" s="151" t="str">
        <f t="shared" ca="1" si="11"/>
        <v/>
      </c>
      <c r="H56" s="151" t="str">
        <f t="shared" ca="1" si="12"/>
        <v/>
      </c>
      <c r="I56" s="152" t="str">
        <f ca="1">IF(TODAY()&gt;EXP,"0",IF(AND(G56="",H56=""),"",IF($D$6="P",$I$11+SUM($G$12:G56)-SUM($H$12:H56),$I$11-SUM($G$12:G56)+SUM($H$12:H56))))</f>
        <v/>
      </c>
      <c r="J56" s="78"/>
      <c r="K56" s="78"/>
    </row>
    <row r="57" spans="1:11" ht="18.75" customHeight="1" x14ac:dyDescent="0.35">
      <c r="A57" s="78"/>
      <c r="B57" s="99">
        <f t="shared" si="6"/>
        <v>46</v>
      </c>
      <c r="C57" s="148" t="str">
        <f t="shared" ca="1" si="7"/>
        <v/>
      </c>
      <c r="D57" s="149" t="str">
        <f t="shared" ca="1" si="8"/>
        <v/>
      </c>
      <c r="E57" s="150" t="str">
        <f t="shared" ca="1" si="9"/>
        <v/>
      </c>
      <c r="F57" s="378" t="str">
        <f t="shared" ca="1" si="10"/>
        <v/>
      </c>
      <c r="G57" s="151" t="str">
        <f t="shared" ca="1" si="11"/>
        <v/>
      </c>
      <c r="H57" s="151" t="str">
        <f t="shared" ca="1" si="12"/>
        <v/>
      </c>
      <c r="I57" s="152" t="str">
        <f ca="1">IF(TODAY()&gt;EXP,"0",IF(AND(G57="",H57=""),"",IF($D$6="P",$I$11+SUM($G$12:G57)-SUM($H$12:H57),$I$11-SUM($G$12:G57)+SUM($H$12:H57))))</f>
        <v/>
      </c>
      <c r="J57" s="78"/>
      <c r="K57" s="78"/>
    </row>
    <row r="58" spans="1:11" ht="18.75" customHeight="1" x14ac:dyDescent="0.35">
      <c r="A58" s="78"/>
      <c r="B58" s="99">
        <f t="shared" si="6"/>
        <v>47</v>
      </c>
      <c r="C58" s="148" t="str">
        <f t="shared" ca="1" si="7"/>
        <v/>
      </c>
      <c r="D58" s="149" t="str">
        <f t="shared" ca="1" si="8"/>
        <v/>
      </c>
      <c r="E58" s="150" t="str">
        <f t="shared" ca="1" si="9"/>
        <v/>
      </c>
      <c r="F58" s="378" t="str">
        <f t="shared" ca="1" si="10"/>
        <v/>
      </c>
      <c r="G58" s="151" t="str">
        <f t="shared" ca="1" si="11"/>
        <v/>
      </c>
      <c r="H58" s="151" t="str">
        <f t="shared" ca="1" si="12"/>
        <v/>
      </c>
      <c r="I58" s="152" t="str">
        <f ca="1">IF(TODAY()&gt;EXP,"0",IF(AND(G58="",H58=""),"",IF($D$6="P",$I$11+SUM($G$12:G58)-SUM($H$12:H58),$I$11-SUM($G$12:G58)+SUM($H$12:H58))))</f>
        <v/>
      </c>
      <c r="J58" s="78"/>
      <c r="K58" s="78"/>
    </row>
    <row r="59" spans="1:11" ht="18.75" customHeight="1" x14ac:dyDescent="0.35">
      <c r="A59" s="78"/>
      <c r="B59" s="99">
        <f t="shared" si="6"/>
        <v>48</v>
      </c>
      <c r="C59" s="148" t="str">
        <f t="shared" ca="1" si="7"/>
        <v/>
      </c>
      <c r="D59" s="149" t="str">
        <f t="shared" ca="1" si="8"/>
        <v/>
      </c>
      <c r="E59" s="150" t="str">
        <f t="shared" ca="1" si="9"/>
        <v/>
      </c>
      <c r="F59" s="378" t="str">
        <f t="shared" ca="1" si="10"/>
        <v/>
      </c>
      <c r="G59" s="151" t="str">
        <f t="shared" ca="1" si="11"/>
        <v/>
      </c>
      <c r="H59" s="151" t="str">
        <f t="shared" ca="1" si="12"/>
        <v/>
      </c>
      <c r="I59" s="152" t="str">
        <f ca="1">IF(TODAY()&gt;EXP,"0",IF(AND(G59="",H59=""),"",IF($D$6="P",$I$11+SUM($G$12:G59)-SUM($H$12:H59),$I$11-SUM($G$12:G59)+SUM($H$12:H59))))</f>
        <v/>
      </c>
      <c r="J59" s="78"/>
      <c r="K59" s="78"/>
    </row>
    <row r="60" spans="1:11" ht="18.75" customHeight="1" x14ac:dyDescent="0.35">
      <c r="A60" s="78"/>
      <c r="B60" s="99">
        <f t="shared" si="6"/>
        <v>49</v>
      </c>
      <c r="C60" s="148" t="str">
        <f t="shared" ca="1" si="7"/>
        <v/>
      </c>
      <c r="D60" s="149" t="str">
        <f t="shared" ca="1" si="8"/>
        <v/>
      </c>
      <c r="E60" s="150" t="str">
        <f t="shared" ca="1" si="9"/>
        <v/>
      </c>
      <c r="F60" s="378" t="str">
        <f t="shared" ca="1" si="10"/>
        <v/>
      </c>
      <c r="G60" s="151" t="str">
        <f t="shared" ca="1" si="11"/>
        <v/>
      </c>
      <c r="H60" s="151" t="str">
        <f t="shared" ca="1" si="12"/>
        <v/>
      </c>
      <c r="I60" s="152" t="str">
        <f ca="1">IF(TODAY()&gt;EXP,"0",IF(AND(G60="",H60=""),"",IF($D$6="P",$I$11+SUM($G$12:G60)-SUM($H$12:H60),$I$11-SUM($G$12:G60)+SUM($H$12:H60))))</f>
        <v/>
      </c>
      <c r="J60" s="78"/>
      <c r="K60" s="78"/>
    </row>
    <row r="61" spans="1:11" ht="18.75" customHeight="1" x14ac:dyDescent="0.35">
      <c r="A61" s="78"/>
      <c r="B61" s="99">
        <f t="shared" si="6"/>
        <v>50</v>
      </c>
      <c r="C61" s="148" t="str">
        <f t="shared" ca="1" si="7"/>
        <v/>
      </c>
      <c r="D61" s="149" t="str">
        <f t="shared" ca="1" si="8"/>
        <v/>
      </c>
      <c r="E61" s="150" t="str">
        <f t="shared" ca="1" si="9"/>
        <v/>
      </c>
      <c r="F61" s="378" t="str">
        <f t="shared" ca="1" si="10"/>
        <v/>
      </c>
      <c r="G61" s="151" t="str">
        <f t="shared" ca="1" si="11"/>
        <v/>
      </c>
      <c r="H61" s="151" t="str">
        <f t="shared" ca="1" si="12"/>
        <v/>
      </c>
      <c r="I61" s="152">
        <f ca="1">IF(TODAY()&gt;EXP,"0",IF($D$6="","",IF($D$6="P",$I$11+SUM($G$12:G61)-SUM($H$12:H61),$I$11-SUM($G$12:G61)+SUM($H$12:H61))))</f>
        <v>11340000</v>
      </c>
      <c r="J61" s="78"/>
      <c r="K61" s="78"/>
    </row>
    <row r="62" spans="1:11" ht="14.5" x14ac:dyDescent="0.35">
      <c r="A62" s="78"/>
      <c r="B62" s="78"/>
      <c r="C62" s="78"/>
      <c r="D62" s="78"/>
      <c r="E62" s="78"/>
      <c r="F62" s="78"/>
      <c r="G62" s="78"/>
      <c r="H62" s="78"/>
      <c r="I62" s="78"/>
      <c r="J62" s="78"/>
      <c r="K62" s="78"/>
    </row>
    <row r="63" spans="1:11" ht="14.5" x14ac:dyDescent="0.35">
      <c r="A63" s="78"/>
      <c r="B63" s="398" t="s">
        <v>235</v>
      </c>
      <c r="C63" s="78"/>
      <c r="D63" s="78"/>
      <c r="E63" s="78"/>
      <c r="F63" s="78"/>
      <c r="G63" s="78"/>
      <c r="H63" s="78"/>
      <c r="I63" s="78"/>
      <c r="J63" s="78"/>
      <c r="K63" s="78"/>
    </row>
    <row r="64" spans="1:11" ht="14.5" x14ac:dyDescent="0.35">
      <c r="A64" s="78"/>
      <c r="B64" s="78"/>
      <c r="C64" s="78"/>
      <c r="D64" s="78"/>
      <c r="E64" s="78"/>
      <c r="F64" s="78"/>
      <c r="G64" s="78"/>
      <c r="H64" s="78"/>
      <c r="I64" s="78"/>
      <c r="J64" s="78"/>
      <c r="K64" s="78"/>
    </row>
    <row r="65" spans="1:11" ht="14.5" x14ac:dyDescent="0.35">
      <c r="A65" s="78"/>
      <c r="B65" s="78"/>
      <c r="C65" s="78"/>
      <c r="D65" s="78"/>
      <c r="E65" s="78"/>
      <c r="F65" s="78"/>
      <c r="G65" s="78"/>
      <c r="H65" s="78"/>
      <c r="I65" s="78"/>
      <c r="J65" s="78"/>
      <c r="K65" s="78"/>
    </row>
    <row r="66" spans="1:11" ht="14.5" x14ac:dyDescent="0.35">
      <c r="A66" s="78"/>
      <c r="B66" s="78"/>
      <c r="C66" s="78"/>
      <c r="D66" s="78"/>
      <c r="E66" s="78"/>
      <c r="F66" s="78"/>
      <c r="G66" s="78"/>
      <c r="H66" s="78"/>
      <c r="I66" s="78"/>
      <c r="J66" s="78"/>
      <c r="K66" s="78"/>
    </row>
  </sheetData>
  <sheetProtection algorithmName="SHA-512" hashValue="nnU97ElidckYTebBdaBJn3TqI2qyfkDGnHw0G/HPemgOBWy/f/qsc48g/xfGO/pZNVbz4mQ6b0u4dOnSmUHeIQ==" saltValue="xTwgPpL7VJBnhpq4Q/k+1Q==" spinCount="100000" sheet="1" objects="1" scenarios="1" formatCells="0" formatColumns="0" formatRows="0" autoFilter="0"/>
  <autoFilter ref="C10:I10" xr:uid="{00000000-0009-0000-0000-00000F000000}"/>
  <mergeCells count="4">
    <mergeCell ref="D5:E5"/>
    <mergeCell ref="B2:I2"/>
    <mergeCell ref="B3:I3"/>
    <mergeCell ref="B4:I4"/>
  </mergeCells>
  <dataValidations count="1">
    <dataValidation type="list" showInputMessage="1" showErrorMessage="1" errorTitle="KESALAHAN INPUT DATA" error="             NAMA TIDAK SESUAI_x000a_SILAHKAN PILIH NAMA DARI DAFTAR" sqref="D5:E5" xr:uid="{00000000-0002-0000-0F00-000000000000}">
      <formula1>DHP</formula1>
    </dataValidation>
  </dataValidations>
  <pageMargins left="1.03" right="0.12" top="0.33" bottom="0.15" header="0.19" footer="0.12"/>
  <pageSetup paperSize="9" orientation="landscape" blackAndWhite="1" horizontalDpi="300" verticalDpi="300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20"/>
  <dimension ref="A1:N115"/>
  <sheetViews>
    <sheetView workbookViewId="0">
      <pane ySplit="10" topLeftCell="A11" activePane="bottomLeft" state="frozen"/>
      <selection pane="bottomLeft" activeCell="B10" sqref="B10"/>
    </sheetView>
  </sheetViews>
  <sheetFormatPr defaultColWidth="0" defaultRowHeight="15" customHeight="1" zeroHeight="1" x14ac:dyDescent="0.35"/>
  <cols>
    <col min="1" max="1" width="14.26953125" style="364" customWidth="1"/>
    <col min="2" max="2" width="6.453125" style="364" customWidth="1"/>
    <col min="3" max="3" width="35.7265625" style="364" customWidth="1"/>
    <col min="4" max="4" width="11.453125" style="364" customWidth="1"/>
    <col min="5" max="5" width="40" style="364" customWidth="1"/>
    <col min="6" max="7" width="15.7265625" style="364" customWidth="1"/>
    <col min="8" max="9" width="28.54296875" style="364" customWidth="1"/>
    <col min="10" max="14" width="0" style="364" hidden="1" customWidth="1"/>
    <col min="15" max="16384" width="9.1796875" style="364" hidden="1"/>
  </cols>
  <sheetData>
    <row r="1" spans="1:9" ht="3.75" customHeight="1" x14ac:dyDescent="0.35">
      <c r="A1" s="4"/>
      <c r="B1" s="4"/>
      <c r="C1" s="4"/>
      <c r="D1" s="4"/>
      <c r="E1" s="4"/>
      <c r="F1" s="4"/>
      <c r="G1" s="4"/>
      <c r="H1" s="4"/>
      <c r="I1" s="4"/>
    </row>
    <row r="2" spans="1:9" ht="22.5" customHeight="1" x14ac:dyDescent="0.6">
      <c r="A2" s="4"/>
      <c r="B2" s="550" t="str">
        <f>PR</f>
        <v>NAMA PERUSAHAAN ANDA</v>
      </c>
      <c r="C2" s="550"/>
      <c r="D2" s="550"/>
      <c r="E2" s="550"/>
      <c r="F2" s="550"/>
      <c r="G2" s="550"/>
      <c r="H2" s="4"/>
      <c r="I2" s="4"/>
    </row>
    <row r="3" spans="1:9" ht="18.75" customHeight="1" x14ac:dyDescent="0.5">
      <c r="A3" s="4"/>
      <c r="B3" s="604" t="s">
        <v>198</v>
      </c>
      <c r="C3" s="604"/>
      <c r="D3" s="604"/>
      <c r="E3" s="604"/>
      <c r="F3" s="604"/>
      <c r="G3" s="604"/>
      <c r="H3" s="4"/>
      <c r="I3" s="4"/>
    </row>
    <row r="4" spans="1:9" ht="3.75" customHeight="1" x14ac:dyDescent="0.35">
      <c r="A4" s="4"/>
      <c r="B4" s="634"/>
      <c r="C4" s="634"/>
      <c r="D4" s="634"/>
      <c r="E4" s="634"/>
      <c r="F4" s="634"/>
      <c r="G4" s="634"/>
      <c r="H4" s="4"/>
      <c r="I4" s="4"/>
    </row>
    <row r="5" spans="1:9" ht="18.75" customHeight="1" x14ac:dyDescent="0.35">
      <c r="A5" s="4"/>
      <c r="B5" s="365"/>
      <c r="C5" s="366"/>
      <c r="D5" s="366"/>
      <c r="E5" s="367" t="s">
        <v>199</v>
      </c>
      <c r="F5" s="635">
        <v>45940</v>
      </c>
      <c r="G5" s="636"/>
      <c r="H5" s="4"/>
      <c r="I5" s="4"/>
    </row>
    <row r="6" spans="1:9" ht="3.75" customHeight="1" x14ac:dyDescent="0.35">
      <c r="A6" s="4"/>
      <c r="B6" s="365"/>
      <c r="C6" s="366"/>
      <c r="D6" s="366"/>
      <c r="E6" s="367"/>
      <c r="F6" s="367"/>
      <c r="G6" s="367"/>
      <c r="H6" s="367"/>
      <c r="I6" s="4"/>
    </row>
    <row r="7" spans="1:9" ht="18.75" customHeight="1" x14ac:dyDescent="0.35">
      <c r="A7" s="4"/>
      <c r="B7" s="8"/>
      <c r="C7" s="366"/>
      <c r="D7" s="366"/>
      <c r="E7" s="368"/>
      <c r="F7" s="369" t="s">
        <v>200</v>
      </c>
      <c r="G7" s="369" t="s">
        <v>201</v>
      </c>
      <c r="H7" s="4"/>
      <c r="I7" s="4"/>
    </row>
    <row r="8" spans="1:9" ht="18.75" customHeight="1" x14ac:dyDescent="0.35">
      <c r="A8" s="4"/>
      <c r="B8" s="8"/>
      <c r="C8" s="366"/>
      <c r="D8" s="370"/>
      <c r="E8" s="368" t="s">
        <v>202</v>
      </c>
      <c r="F8" s="97">
        <f ca="1">SUM(F11:F110)</f>
        <v>153980000</v>
      </c>
      <c r="G8" s="97">
        <f ca="1">SUM(G11:G110)</f>
        <v>144610000</v>
      </c>
      <c r="H8" s="8"/>
      <c r="I8" s="8"/>
    </row>
    <row r="9" spans="1:9" ht="7.5" customHeight="1" x14ac:dyDescent="0.45">
      <c r="A9" s="4"/>
      <c r="B9" s="371"/>
      <c r="C9" s="4"/>
      <c r="D9" s="4"/>
      <c r="E9" s="4"/>
      <c r="F9" s="4"/>
      <c r="G9" s="4"/>
      <c r="H9" s="4"/>
      <c r="I9" s="4"/>
    </row>
    <row r="10" spans="1:9" ht="30" customHeight="1" x14ac:dyDescent="0.35">
      <c r="A10" s="4"/>
      <c r="B10" s="372" t="s">
        <v>11</v>
      </c>
      <c r="C10" s="373" t="s">
        <v>9</v>
      </c>
      <c r="D10" s="374" t="s">
        <v>86</v>
      </c>
      <c r="E10" s="375" t="s">
        <v>10</v>
      </c>
      <c r="F10" s="376" t="s">
        <v>200</v>
      </c>
      <c r="G10" s="377" t="s">
        <v>201</v>
      </c>
      <c r="H10" s="4"/>
      <c r="I10" s="4"/>
    </row>
    <row r="11" spans="1:9" ht="18.75" customHeight="1" x14ac:dyDescent="0.35">
      <c r="A11" s="4"/>
      <c r="B11" s="99">
        <v>1</v>
      </c>
      <c r="C11" s="150" t="str">
        <f t="shared" ref="C11:C42" ca="1" si="0">IF(TODAY()&gt;EXP,"0",IF(ISERROR(VLOOKUP(B11&amp;$F$5,JA_3,10,FALSE))=TRUE,"",VLOOKUP(B11&amp;$F$5,JA_3,10,FALSE)))</f>
        <v>Toko Semanggi</v>
      </c>
      <c r="D11" s="149">
        <f t="shared" ref="D11:D42" ca="1" si="1">IF(TODAY()&gt;EXP,"0",IF(ISERROR(VLOOKUP(B11&amp;$F$5,JA_3,3,FALSE))=TRUE,"",VLOOKUP(B11&amp;$F$5,JA_3,3,FALSE)))</f>
        <v>1</v>
      </c>
      <c r="E11" s="150" t="str">
        <f t="shared" ref="E11:E42" ca="1" si="2">IF(TODAY()&gt;EXP,"0",IF(ISERROR(VLOOKUP(B11&amp;$F$5,JA_3,7,FALSE))=TRUE,"",VLOOKUP(B11&amp;$F$5,JA_3,7,FALSE)))</f>
        <v>Penjualan</v>
      </c>
      <c r="F11" s="152">
        <f t="shared" ref="F11:F42" ca="1" si="3">IF(TODAY()&gt;EXP,"0",IF(ISERROR(VLOOKUP(B11&amp;$F$5,JA_3,13,FALSE))=TRUE,"",VLOOKUP(B11&amp;$F$5,JA_3,13,FALSE)))</f>
        <v>0</v>
      </c>
      <c r="G11" s="152">
        <f t="shared" ref="G11:G42" ca="1" si="4">IF(TODAY()&gt;EXP,"0",IF(ISERROR(VLOOKUP(B11&amp;$F$5,JA_3,12,FALSE))=TRUE,"",VLOOKUP(B11&amp;$F$5,JA_3,12,FALSE)))</f>
        <v>7680000</v>
      </c>
      <c r="H11" s="4"/>
      <c r="I11" s="4"/>
    </row>
    <row r="12" spans="1:9" ht="18.75" customHeight="1" x14ac:dyDescent="0.35">
      <c r="A12" s="4"/>
      <c r="B12" s="99">
        <f>B11+1</f>
        <v>2</v>
      </c>
      <c r="C12" s="150" t="str">
        <f t="shared" ca="1" si="0"/>
        <v>Toko Bunga Matahari</v>
      </c>
      <c r="D12" s="149">
        <f t="shared" ca="1" si="1"/>
        <v>2</v>
      </c>
      <c r="E12" s="150" t="str">
        <f t="shared" ca="1" si="2"/>
        <v>Penjualan</v>
      </c>
      <c r="F12" s="152">
        <f t="shared" ca="1" si="3"/>
        <v>0</v>
      </c>
      <c r="G12" s="152">
        <f t="shared" ca="1" si="4"/>
        <v>4325000</v>
      </c>
      <c r="H12" s="4"/>
      <c r="I12" s="4"/>
    </row>
    <row r="13" spans="1:9" ht="18.75" customHeight="1" x14ac:dyDescent="0.35">
      <c r="A13" s="4"/>
      <c r="B13" s="99">
        <f t="shared" ref="B13:B76" si="5">B12+1</f>
        <v>3</v>
      </c>
      <c r="C13" s="150" t="str">
        <f t="shared" ca="1" si="0"/>
        <v>Toko Semanggi</v>
      </c>
      <c r="D13" s="149">
        <f t="shared" ca="1" si="1"/>
        <v>3</v>
      </c>
      <c r="E13" s="150" t="str">
        <f t="shared" ca="1" si="2"/>
        <v>Penjualan</v>
      </c>
      <c r="F13" s="152">
        <f t="shared" ca="1" si="3"/>
        <v>0</v>
      </c>
      <c r="G13" s="152">
        <f t="shared" ca="1" si="4"/>
        <v>12620000</v>
      </c>
      <c r="H13" s="4"/>
      <c r="I13" s="4"/>
    </row>
    <row r="14" spans="1:9" ht="18.75" customHeight="1" x14ac:dyDescent="0.35">
      <c r="A14" s="4"/>
      <c r="B14" s="99">
        <f t="shared" si="5"/>
        <v>4</v>
      </c>
      <c r="C14" s="150" t="str">
        <f t="shared" ca="1" si="0"/>
        <v>PT Budiman Makmur</v>
      </c>
      <c r="D14" s="149">
        <f t="shared" ca="1" si="1"/>
        <v>4</v>
      </c>
      <c r="E14" s="150" t="str">
        <f t="shared" ca="1" si="2"/>
        <v>Persediaan barang dagangan</v>
      </c>
      <c r="F14" s="152">
        <f t="shared" ca="1" si="3"/>
        <v>42000000</v>
      </c>
      <c r="G14" s="152">
        <f t="shared" ca="1" si="4"/>
        <v>0</v>
      </c>
      <c r="H14" s="4"/>
      <c r="I14" s="4"/>
    </row>
    <row r="15" spans="1:9" ht="18.75" customHeight="1" x14ac:dyDescent="0.35">
      <c r="A15" s="4"/>
      <c r="B15" s="99">
        <f t="shared" si="5"/>
        <v>5</v>
      </c>
      <c r="C15" s="150" t="str">
        <f t="shared" ca="1" si="0"/>
        <v>Toko Mawar Merah</v>
      </c>
      <c r="D15" s="149">
        <f t="shared" ca="1" si="1"/>
        <v>5</v>
      </c>
      <c r="E15" s="150" t="str">
        <f t="shared" ca="1" si="2"/>
        <v>Penjualan</v>
      </c>
      <c r="F15" s="152">
        <f t="shared" ca="1" si="3"/>
        <v>0</v>
      </c>
      <c r="G15" s="152">
        <f t="shared" ca="1" si="4"/>
        <v>9120000</v>
      </c>
      <c r="H15" s="4"/>
      <c r="I15" s="4"/>
    </row>
    <row r="16" spans="1:9" ht="18.75" customHeight="1" x14ac:dyDescent="0.35">
      <c r="A16" s="4"/>
      <c r="B16" s="99">
        <f t="shared" si="5"/>
        <v>6</v>
      </c>
      <c r="C16" s="150" t="str">
        <f t="shared" ca="1" si="0"/>
        <v>Toko Bunga Matahari</v>
      </c>
      <c r="D16" s="149">
        <f t="shared" ca="1" si="1"/>
        <v>7</v>
      </c>
      <c r="E16" s="150" t="str">
        <f t="shared" ca="1" si="2"/>
        <v>Penjualan</v>
      </c>
      <c r="F16" s="152">
        <f t="shared" ca="1" si="3"/>
        <v>0</v>
      </c>
      <c r="G16" s="152">
        <f t="shared" ca="1" si="4"/>
        <v>8655000</v>
      </c>
      <c r="H16" s="4"/>
      <c r="I16" s="4"/>
    </row>
    <row r="17" spans="1:9" ht="18.75" customHeight="1" x14ac:dyDescent="0.35">
      <c r="A17" s="4"/>
      <c r="B17" s="99">
        <f t="shared" si="5"/>
        <v>7</v>
      </c>
      <c r="C17" s="150" t="str">
        <f t="shared" ca="1" si="0"/>
        <v>PT Alami Abadi</v>
      </c>
      <c r="D17" s="149">
        <f t="shared" ca="1" si="1"/>
        <v>8</v>
      </c>
      <c r="E17" s="150" t="str">
        <f t="shared" ca="1" si="2"/>
        <v>Persediaan barang dagangan</v>
      </c>
      <c r="F17" s="152">
        <f t="shared" ca="1" si="3"/>
        <v>29850000</v>
      </c>
      <c r="G17" s="152">
        <f t="shared" ca="1" si="4"/>
        <v>0</v>
      </c>
      <c r="H17" s="4"/>
      <c r="I17" s="4"/>
    </row>
    <row r="18" spans="1:9" ht="18.75" customHeight="1" x14ac:dyDescent="0.35">
      <c r="A18" s="4"/>
      <c r="B18" s="99">
        <f t="shared" si="5"/>
        <v>8</v>
      </c>
      <c r="C18" s="150" t="str">
        <f t="shared" ca="1" si="0"/>
        <v>Toko Anggrek</v>
      </c>
      <c r="D18" s="149">
        <f t="shared" ca="1" si="1"/>
        <v>12</v>
      </c>
      <c r="E18" s="150" t="str">
        <f t="shared" ca="1" si="2"/>
        <v>Penjualan</v>
      </c>
      <c r="F18" s="152">
        <f t="shared" ca="1" si="3"/>
        <v>0</v>
      </c>
      <c r="G18" s="152">
        <f t="shared" ca="1" si="4"/>
        <v>11750000</v>
      </c>
      <c r="H18" s="4"/>
      <c r="I18" s="4"/>
    </row>
    <row r="19" spans="1:9" ht="18.75" customHeight="1" x14ac:dyDescent="0.35">
      <c r="A19" s="4"/>
      <c r="B19" s="99">
        <f t="shared" si="5"/>
        <v>9</v>
      </c>
      <c r="C19" s="150" t="str">
        <f t="shared" ca="1" si="0"/>
        <v>Toko Bunga Matahari</v>
      </c>
      <c r="D19" s="149">
        <f t="shared" ca="1" si="1"/>
        <v>13</v>
      </c>
      <c r="E19" s="150" t="str">
        <f t="shared" ca="1" si="2"/>
        <v>Penjualan</v>
      </c>
      <c r="F19" s="152">
        <f t="shared" ca="1" si="3"/>
        <v>0</v>
      </c>
      <c r="G19" s="152">
        <f t="shared" ca="1" si="4"/>
        <v>7200000</v>
      </c>
      <c r="H19" s="4"/>
      <c r="I19" s="4"/>
    </row>
    <row r="20" spans="1:9" ht="18.75" customHeight="1" x14ac:dyDescent="0.35">
      <c r="A20" s="4"/>
      <c r="B20" s="99">
        <f t="shared" si="5"/>
        <v>10</v>
      </c>
      <c r="C20" s="150" t="str">
        <f t="shared" ca="1" si="0"/>
        <v>Toko Segar Alami</v>
      </c>
      <c r="D20" s="149">
        <f t="shared" ca="1" si="1"/>
        <v>15</v>
      </c>
      <c r="E20" s="150" t="str">
        <f t="shared" ca="1" si="2"/>
        <v>Penjualan</v>
      </c>
      <c r="F20" s="152">
        <f t="shared" ca="1" si="3"/>
        <v>0</v>
      </c>
      <c r="G20" s="152">
        <f t="shared" ca="1" si="4"/>
        <v>6400000</v>
      </c>
      <c r="H20" s="4"/>
      <c r="I20" s="4"/>
    </row>
    <row r="21" spans="1:9" ht="18.75" customHeight="1" x14ac:dyDescent="0.35">
      <c r="A21" s="4"/>
      <c r="B21" s="99">
        <f t="shared" si="5"/>
        <v>11</v>
      </c>
      <c r="C21" s="150" t="str">
        <f t="shared" ca="1" si="0"/>
        <v>Toko Anggrek</v>
      </c>
      <c r="D21" s="149">
        <f t="shared" ca="1" si="1"/>
        <v>16</v>
      </c>
      <c r="E21" s="150" t="str">
        <f t="shared" ca="1" si="2"/>
        <v>Penjualan</v>
      </c>
      <c r="F21" s="152">
        <f t="shared" ca="1" si="3"/>
        <v>0</v>
      </c>
      <c r="G21" s="152">
        <f t="shared" ca="1" si="4"/>
        <v>13350000</v>
      </c>
      <c r="H21" s="4"/>
      <c r="I21" s="4"/>
    </row>
    <row r="22" spans="1:9" ht="18.75" customHeight="1" x14ac:dyDescent="0.35">
      <c r="A22" s="4"/>
      <c r="B22" s="99">
        <f t="shared" si="5"/>
        <v>12</v>
      </c>
      <c r="C22" s="150" t="str">
        <f t="shared" ca="1" si="0"/>
        <v>PT Mata Air Indah</v>
      </c>
      <c r="D22" s="149">
        <f t="shared" ca="1" si="1"/>
        <v>17</v>
      </c>
      <c r="E22" s="150" t="str">
        <f t="shared" ca="1" si="2"/>
        <v>Persediaan barang dagangan</v>
      </c>
      <c r="F22" s="152">
        <f t="shared" ca="1" si="3"/>
        <v>38930000</v>
      </c>
      <c r="G22" s="152">
        <f t="shared" ca="1" si="4"/>
        <v>0</v>
      </c>
      <c r="H22" s="4"/>
      <c r="I22" s="4"/>
    </row>
    <row r="23" spans="1:9" ht="18.75" customHeight="1" x14ac:dyDescent="0.35">
      <c r="A23" s="4"/>
      <c r="B23" s="99">
        <f t="shared" si="5"/>
        <v>13</v>
      </c>
      <c r="C23" s="150" t="str">
        <f t="shared" ca="1" si="0"/>
        <v>Toko Bunga Matahari</v>
      </c>
      <c r="D23" s="149">
        <f t="shared" ca="1" si="1"/>
        <v>18</v>
      </c>
      <c r="E23" s="150" t="str">
        <f t="shared" ca="1" si="2"/>
        <v>Penjualan</v>
      </c>
      <c r="F23" s="152">
        <f t="shared" ca="1" si="3"/>
        <v>0</v>
      </c>
      <c r="G23" s="152">
        <f t="shared" ca="1" si="4"/>
        <v>11505000</v>
      </c>
      <c r="H23" s="4"/>
      <c r="I23" s="4"/>
    </row>
    <row r="24" spans="1:9" ht="18.75" customHeight="1" x14ac:dyDescent="0.35">
      <c r="A24" s="4"/>
      <c r="B24" s="99">
        <f t="shared" si="5"/>
        <v>14</v>
      </c>
      <c r="C24" s="150" t="str">
        <f t="shared" ca="1" si="0"/>
        <v>Toko Bunga Matahari</v>
      </c>
      <c r="D24" s="149">
        <f t="shared" ca="1" si="1"/>
        <v>19</v>
      </c>
      <c r="E24" s="150" t="str">
        <f t="shared" ca="1" si="2"/>
        <v>Penjualan</v>
      </c>
      <c r="F24" s="152">
        <f t="shared" ca="1" si="3"/>
        <v>0</v>
      </c>
      <c r="G24" s="152">
        <f t="shared" ca="1" si="4"/>
        <v>6250000</v>
      </c>
      <c r="H24" s="4"/>
      <c r="I24" s="4"/>
    </row>
    <row r="25" spans="1:9" ht="18.75" customHeight="1" x14ac:dyDescent="0.35">
      <c r="A25" s="4"/>
      <c r="B25" s="99">
        <f t="shared" si="5"/>
        <v>15</v>
      </c>
      <c r="C25" s="150" t="str">
        <f t="shared" ca="1" si="0"/>
        <v>Toko Semanggi</v>
      </c>
      <c r="D25" s="149">
        <f t="shared" ca="1" si="1"/>
        <v>22</v>
      </c>
      <c r="E25" s="150" t="str">
        <f t="shared" ca="1" si="2"/>
        <v>Penjualan</v>
      </c>
      <c r="F25" s="152">
        <f t="shared" ca="1" si="3"/>
        <v>0</v>
      </c>
      <c r="G25" s="152">
        <f t="shared" ca="1" si="4"/>
        <v>9625000</v>
      </c>
      <c r="H25" s="4"/>
      <c r="I25" s="4"/>
    </row>
    <row r="26" spans="1:9" ht="18.75" customHeight="1" x14ac:dyDescent="0.35">
      <c r="A26" s="4"/>
      <c r="B26" s="99">
        <f t="shared" si="5"/>
        <v>16</v>
      </c>
      <c r="C26" s="150" t="str">
        <f t="shared" ca="1" si="0"/>
        <v>PT Maju Selalu</v>
      </c>
      <c r="D26" s="149">
        <f t="shared" ca="1" si="1"/>
        <v>23</v>
      </c>
      <c r="E26" s="150" t="str">
        <f t="shared" ca="1" si="2"/>
        <v>Persediaan barang dagangan</v>
      </c>
      <c r="F26" s="152">
        <f t="shared" ca="1" si="3"/>
        <v>33200000</v>
      </c>
      <c r="G26" s="152">
        <f t="shared" ca="1" si="4"/>
        <v>0</v>
      </c>
      <c r="H26" s="4"/>
      <c r="I26" s="4"/>
    </row>
    <row r="27" spans="1:9" ht="18.75" customHeight="1" x14ac:dyDescent="0.35">
      <c r="A27" s="4"/>
      <c r="B27" s="99">
        <f t="shared" si="5"/>
        <v>17</v>
      </c>
      <c r="C27" s="150" t="str">
        <f t="shared" ca="1" si="0"/>
        <v>Toko Anggrek</v>
      </c>
      <c r="D27" s="149">
        <f t="shared" ca="1" si="1"/>
        <v>25</v>
      </c>
      <c r="E27" s="150" t="str">
        <f t="shared" ca="1" si="2"/>
        <v>Penjualan</v>
      </c>
      <c r="F27" s="152">
        <f t="shared" ca="1" si="3"/>
        <v>0</v>
      </c>
      <c r="G27" s="152">
        <f t="shared" ca="1" si="4"/>
        <v>9030000</v>
      </c>
      <c r="H27" s="4"/>
      <c r="I27" s="4"/>
    </row>
    <row r="28" spans="1:9" ht="18.75" customHeight="1" x14ac:dyDescent="0.35">
      <c r="A28" s="4"/>
      <c r="B28" s="99">
        <f t="shared" si="5"/>
        <v>18</v>
      </c>
      <c r="C28" s="150" t="str">
        <f t="shared" ca="1" si="0"/>
        <v>Toko Mawar Merah</v>
      </c>
      <c r="D28" s="149">
        <f t="shared" ca="1" si="1"/>
        <v>26</v>
      </c>
      <c r="E28" s="150" t="str">
        <f t="shared" ca="1" si="2"/>
        <v>Penjualan</v>
      </c>
      <c r="F28" s="152">
        <f t="shared" ca="1" si="3"/>
        <v>0</v>
      </c>
      <c r="G28" s="152">
        <f t="shared" ca="1" si="4"/>
        <v>6250000</v>
      </c>
      <c r="H28" s="4"/>
      <c r="I28" s="4"/>
    </row>
    <row r="29" spans="1:9" ht="18.75" customHeight="1" x14ac:dyDescent="0.35">
      <c r="A29" s="4"/>
      <c r="B29" s="99">
        <f t="shared" si="5"/>
        <v>19</v>
      </c>
      <c r="C29" s="150" t="str">
        <f t="shared" ca="1" si="0"/>
        <v>PT Multi Teknikindo</v>
      </c>
      <c r="D29" s="149">
        <f t="shared" ca="1" si="1"/>
        <v>27</v>
      </c>
      <c r="E29" s="150" t="str">
        <f t="shared" ca="1" si="2"/>
        <v>Persediaan barang dagangan</v>
      </c>
      <c r="F29" s="152">
        <f t="shared" ca="1" si="3"/>
        <v>10000000</v>
      </c>
      <c r="G29" s="152">
        <f t="shared" ca="1" si="4"/>
        <v>0</v>
      </c>
      <c r="H29" s="4"/>
      <c r="I29" s="4"/>
    </row>
    <row r="30" spans="1:9" ht="18.75" customHeight="1" x14ac:dyDescent="0.35">
      <c r="A30" s="4"/>
      <c r="B30" s="99">
        <f t="shared" si="5"/>
        <v>20</v>
      </c>
      <c r="C30" s="150" t="str">
        <f t="shared" ca="1" si="0"/>
        <v>Toko Bunga Matahari</v>
      </c>
      <c r="D30" s="149">
        <f t="shared" ca="1" si="1"/>
        <v>28</v>
      </c>
      <c r="E30" s="150" t="str">
        <f t="shared" ca="1" si="2"/>
        <v>Penjualan</v>
      </c>
      <c r="F30" s="152">
        <f t="shared" ca="1" si="3"/>
        <v>0</v>
      </c>
      <c r="G30" s="152">
        <f t="shared" ca="1" si="4"/>
        <v>3800000</v>
      </c>
      <c r="H30" s="4"/>
      <c r="I30" s="4"/>
    </row>
    <row r="31" spans="1:9" ht="18.75" customHeight="1" x14ac:dyDescent="0.35">
      <c r="A31" s="4"/>
      <c r="B31" s="99">
        <f t="shared" si="5"/>
        <v>21</v>
      </c>
      <c r="C31" s="150" t="str">
        <f t="shared" ca="1" si="0"/>
        <v>Toko Mawar Merah</v>
      </c>
      <c r="D31" s="149">
        <f t="shared" ca="1" si="1"/>
        <v>29</v>
      </c>
      <c r="E31" s="150" t="str">
        <f t="shared" ca="1" si="2"/>
        <v>Penjualan</v>
      </c>
      <c r="F31" s="152">
        <f t="shared" ca="1" si="3"/>
        <v>0</v>
      </c>
      <c r="G31" s="152">
        <f t="shared" ca="1" si="4"/>
        <v>6500000</v>
      </c>
      <c r="H31" s="4"/>
      <c r="I31" s="4"/>
    </row>
    <row r="32" spans="1:9" ht="18.75" customHeight="1" x14ac:dyDescent="0.35">
      <c r="A32" s="4"/>
      <c r="B32" s="99">
        <f t="shared" si="5"/>
        <v>22</v>
      </c>
      <c r="C32" s="150" t="str">
        <f t="shared" ca="1" si="0"/>
        <v>Toko Semanggi</v>
      </c>
      <c r="D32" s="149">
        <f t="shared" ca="1" si="1"/>
        <v>30</v>
      </c>
      <c r="E32" s="150" t="str">
        <f t="shared" ca="1" si="2"/>
        <v>Penjualan</v>
      </c>
      <c r="F32" s="152">
        <f t="shared" ca="1" si="3"/>
        <v>0</v>
      </c>
      <c r="G32" s="152">
        <f t="shared" ca="1" si="4"/>
        <v>10550000</v>
      </c>
      <c r="H32" s="4"/>
      <c r="I32" s="4"/>
    </row>
    <row r="33" spans="1:9" ht="18.75" customHeight="1" x14ac:dyDescent="0.35">
      <c r="A33" s="4"/>
      <c r="B33" s="99">
        <f t="shared" si="5"/>
        <v>23</v>
      </c>
      <c r="C33" s="150" t="str">
        <f t="shared" ca="1" si="0"/>
        <v/>
      </c>
      <c r="D33" s="149" t="str">
        <f t="shared" ca="1" si="1"/>
        <v/>
      </c>
      <c r="E33" s="150" t="str">
        <f t="shared" ca="1" si="2"/>
        <v/>
      </c>
      <c r="F33" s="152" t="str">
        <f t="shared" ca="1" si="3"/>
        <v/>
      </c>
      <c r="G33" s="152" t="str">
        <f t="shared" ca="1" si="4"/>
        <v/>
      </c>
      <c r="H33" s="4"/>
      <c r="I33" s="4"/>
    </row>
    <row r="34" spans="1:9" ht="18.75" customHeight="1" x14ac:dyDescent="0.35">
      <c r="A34" s="4"/>
      <c r="B34" s="99">
        <f t="shared" si="5"/>
        <v>24</v>
      </c>
      <c r="C34" s="150" t="str">
        <f t="shared" ca="1" si="0"/>
        <v/>
      </c>
      <c r="D34" s="149" t="str">
        <f t="shared" ca="1" si="1"/>
        <v/>
      </c>
      <c r="E34" s="150" t="str">
        <f t="shared" ca="1" si="2"/>
        <v/>
      </c>
      <c r="F34" s="152" t="str">
        <f t="shared" ca="1" si="3"/>
        <v/>
      </c>
      <c r="G34" s="152" t="str">
        <f t="shared" ca="1" si="4"/>
        <v/>
      </c>
      <c r="H34" s="4"/>
      <c r="I34" s="4"/>
    </row>
    <row r="35" spans="1:9" ht="18.75" customHeight="1" x14ac:dyDescent="0.35">
      <c r="A35" s="4"/>
      <c r="B35" s="99">
        <f t="shared" si="5"/>
        <v>25</v>
      </c>
      <c r="C35" s="150" t="str">
        <f t="shared" ca="1" si="0"/>
        <v/>
      </c>
      <c r="D35" s="149" t="str">
        <f t="shared" ca="1" si="1"/>
        <v/>
      </c>
      <c r="E35" s="150" t="str">
        <f t="shared" ca="1" si="2"/>
        <v/>
      </c>
      <c r="F35" s="152" t="str">
        <f t="shared" ca="1" si="3"/>
        <v/>
      </c>
      <c r="G35" s="152" t="str">
        <f t="shared" ca="1" si="4"/>
        <v/>
      </c>
      <c r="H35" s="4"/>
      <c r="I35" s="4"/>
    </row>
    <row r="36" spans="1:9" ht="18.75" customHeight="1" x14ac:dyDescent="0.35">
      <c r="A36" s="4"/>
      <c r="B36" s="99">
        <f t="shared" si="5"/>
        <v>26</v>
      </c>
      <c r="C36" s="150" t="str">
        <f t="shared" ca="1" si="0"/>
        <v/>
      </c>
      <c r="D36" s="149" t="str">
        <f t="shared" ca="1" si="1"/>
        <v/>
      </c>
      <c r="E36" s="150" t="str">
        <f t="shared" ca="1" si="2"/>
        <v/>
      </c>
      <c r="F36" s="152" t="str">
        <f t="shared" ca="1" si="3"/>
        <v/>
      </c>
      <c r="G36" s="152" t="str">
        <f t="shared" ca="1" si="4"/>
        <v/>
      </c>
      <c r="H36" s="4"/>
      <c r="I36" s="4"/>
    </row>
    <row r="37" spans="1:9" ht="18.75" customHeight="1" x14ac:dyDescent="0.35">
      <c r="A37" s="4"/>
      <c r="B37" s="99">
        <f t="shared" si="5"/>
        <v>27</v>
      </c>
      <c r="C37" s="150" t="str">
        <f t="shared" ca="1" si="0"/>
        <v/>
      </c>
      <c r="D37" s="149" t="str">
        <f t="shared" ca="1" si="1"/>
        <v/>
      </c>
      <c r="E37" s="150" t="str">
        <f t="shared" ca="1" si="2"/>
        <v/>
      </c>
      <c r="F37" s="152" t="str">
        <f t="shared" ca="1" si="3"/>
        <v/>
      </c>
      <c r="G37" s="152" t="str">
        <f t="shared" ca="1" si="4"/>
        <v/>
      </c>
      <c r="H37" s="4"/>
      <c r="I37" s="4"/>
    </row>
    <row r="38" spans="1:9" ht="18.75" customHeight="1" x14ac:dyDescent="0.35">
      <c r="A38" s="4"/>
      <c r="B38" s="99">
        <f t="shared" si="5"/>
        <v>28</v>
      </c>
      <c r="C38" s="150" t="str">
        <f t="shared" ca="1" si="0"/>
        <v/>
      </c>
      <c r="D38" s="149" t="str">
        <f t="shared" ca="1" si="1"/>
        <v/>
      </c>
      <c r="E38" s="150" t="str">
        <f t="shared" ca="1" si="2"/>
        <v/>
      </c>
      <c r="F38" s="152" t="str">
        <f t="shared" ca="1" si="3"/>
        <v/>
      </c>
      <c r="G38" s="152" t="str">
        <f t="shared" ca="1" si="4"/>
        <v/>
      </c>
      <c r="H38" s="4"/>
      <c r="I38" s="4"/>
    </row>
    <row r="39" spans="1:9" ht="18.75" customHeight="1" x14ac:dyDescent="0.35">
      <c r="A39" s="4"/>
      <c r="B39" s="99">
        <f t="shared" si="5"/>
        <v>29</v>
      </c>
      <c r="C39" s="150" t="str">
        <f t="shared" ca="1" si="0"/>
        <v/>
      </c>
      <c r="D39" s="149" t="str">
        <f t="shared" ca="1" si="1"/>
        <v/>
      </c>
      <c r="E39" s="150" t="str">
        <f t="shared" ca="1" si="2"/>
        <v/>
      </c>
      <c r="F39" s="152" t="str">
        <f t="shared" ca="1" si="3"/>
        <v/>
      </c>
      <c r="G39" s="152" t="str">
        <f t="shared" ca="1" si="4"/>
        <v/>
      </c>
      <c r="H39" s="4"/>
      <c r="I39" s="4"/>
    </row>
    <row r="40" spans="1:9" ht="18.75" customHeight="1" x14ac:dyDescent="0.35">
      <c r="A40" s="4"/>
      <c r="B40" s="99">
        <f t="shared" si="5"/>
        <v>30</v>
      </c>
      <c r="C40" s="150" t="str">
        <f t="shared" ca="1" si="0"/>
        <v/>
      </c>
      <c r="D40" s="149" t="str">
        <f t="shared" ca="1" si="1"/>
        <v/>
      </c>
      <c r="E40" s="150" t="str">
        <f t="shared" ca="1" si="2"/>
        <v/>
      </c>
      <c r="F40" s="152" t="str">
        <f t="shared" ca="1" si="3"/>
        <v/>
      </c>
      <c r="G40" s="152" t="str">
        <f t="shared" ca="1" si="4"/>
        <v/>
      </c>
      <c r="H40" s="4"/>
      <c r="I40" s="4"/>
    </row>
    <row r="41" spans="1:9" ht="18.75" customHeight="1" x14ac:dyDescent="0.35">
      <c r="A41" s="4"/>
      <c r="B41" s="99">
        <f t="shared" si="5"/>
        <v>31</v>
      </c>
      <c r="C41" s="150" t="str">
        <f t="shared" ca="1" si="0"/>
        <v/>
      </c>
      <c r="D41" s="149" t="str">
        <f t="shared" ca="1" si="1"/>
        <v/>
      </c>
      <c r="E41" s="150" t="str">
        <f t="shared" ca="1" si="2"/>
        <v/>
      </c>
      <c r="F41" s="152" t="str">
        <f t="shared" ca="1" si="3"/>
        <v/>
      </c>
      <c r="G41" s="152" t="str">
        <f t="shared" ca="1" si="4"/>
        <v/>
      </c>
      <c r="H41" s="4"/>
      <c r="I41" s="4"/>
    </row>
    <row r="42" spans="1:9" ht="18.75" customHeight="1" x14ac:dyDescent="0.35">
      <c r="A42" s="4"/>
      <c r="B42" s="99">
        <f t="shared" si="5"/>
        <v>32</v>
      </c>
      <c r="C42" s="150" t="str">
        <f t="shared" ca="1" si="0"/>
        <v/>
      </c>
      <c r="D42" s="149" t="str">
        <f t="shared" ca="1" si="1"/>
        <v/>
      </c>
      <c r="E42" s="150" t="str">
        <f t="shared" ca="1" si="2"/>
        <v/>
      </c>
      <c r="F42" s="152" t="str">
        <f t="shared" ca="1" si="3"/>
        <v/>
      </c>
      <c r="G42" s="152" t="str">
        <f t="shared" ca="1" si="4"/>
        <v/>
      </c>
      <c r="H42" s="4"/>
      <c r="I42" s="4"/>
    </row>
    <row r="43" spans="1:9" ht="18.75" customHeight="1" x14ac:dyDescent="0.35">
      <c r="A43" s="4"/>
      <c r="B43" s="99">
        <f t="shared" si="5"/>
        <v>33</v>
      </c>
      <c r="C43" s="150" t="str">
        <f t="shared" ref="C43:C74" ca="1" si="6">IF(TODAY()&gt;EXP,"0",IF(ISERROR(VLOOKUP(B43&amp;$F$5,JA_3,10,FALSE))=TRUE,"",VLOOKUP(B43&amp;$F$5,JA_3,10,FALSE)))</f>
        <v/>
      </c>
      <c r="D43" s="149" t="str">
        <f t="shared" ref="D43:D74" ca="1" si="7">IF(TODAY()&gt;EXP,"0",IF(ISERROR(VLOOKUP(B43&amp;$F$5,JA_3,3,FALSE))=TRUE,"",VLOOKUP(B43&amp;$F$5,JA_3,3,FALSE)))</f>
        <v/>
      </c>
      <c r="E43" s="150" t="str">
        <f t="shared" ref="E43:E74" ca="1" si="8">IF(TODAY()&gt;EXP,"0",IF(ISERROR(VLOOKUP(B43&amp;$F$5,JA_3,7,FALSE))=TRUE,"",VLOOKUP(B43&amp;$F$5,JA_3,7,FALSE)))</f>
        <v/>
      </c>
      <c r="F43" s="152" t="str">
        <f t="shared" ref="F43:F74" ca="1" si="9">IF(TODAY()&gt;EXP,"0",IF(ISERROR(VLOOKUP(B43&amp;$F$5,JA_3,13,FALSE))=TRUE,"",VLOOKUP(B43&amp;$F$5,JA_3,13,FALSE)))</f>
        <v/>
      </c>
      <c r="G43" s="152" t="str">
        <f t="shared" ref="G43:G74" ca="1" si="10">IF(TODAY()&gt;EXP,"0",IF(ISERROR(VLOOKUP(B43&amp;$F$5,JA_3,12,FALSE))=TRUE,"",VLOOKUP(B43&amp;$F$5,JA_3,12,FALSE)))</f>
        <v/>
      </c>
      <c r="H43" s="4"/>
      <c r="I43" s="4"/>
    </row>
    <row r="44" spans="1:9" ht="18.75" customHeight="1" x14ac:dyDescent="0.35">
      <c r="A44" s="4"/>
      <c r="B44" s="99">
        <f t="shared" si="5"/>
        <v>34</v>
      </c>
      <c r="C44" s="150" t="str">
        <f t="shared" ca="1" si="6"/>
        <v/>
      </c>
      <c r="D44" s="149" t="str">
        <f t="shared" ca="1" si="7"/>
        <v/>
      </c>
      <c r="E44" s="150" t="str">
        <f t="shared" ca="1" si="8"/>
        <v/>
      </c>
      <c r="F44" s="152" t="str">
        <f t="shared" ca="1" si="9"/>
        <v/>
      </c>
      <c r="G44" s="152" t="str">
        <f t="shared" ca="1" si="10"/>
        <v/>
      </c>
      <c r="H44" s="4"/>
      <c r="I44" s="4"/>
    </row>
    <row r="45" spans="1:9" ht="18.75" customHeight="1" x14ac:dyDescent="0.35">
      <c r="A45" s="4"/>
      <c r="B45" s="99">
        <f t="shared" si="5"/>
        <v>35</v>
      </c>
      <c r="C45" s="150" t="str">
        <f t="shared" ca="1" si="6"/>
        <v/>
      </c>
      <c r="D45" s="149" t="str">
        <f t="shared" ca="1" si="7"/>
        <v/>
      </c>
      <c r="E45" s="150" t="str">
        <f t="shared" ca="1" si="8"/>
        <v/>
      </c>
      <c r="F45" s="152" t="str">
        <f t="shared" ca="1" si="9"/>
        <v/>
      </c>
      <c r="G45" s="152" t="str">
        <f t="shared" ca="1" si="10"/>
        <v/>
      </c>
      <c r="H45" s="4"/>
      <c r="I45" s="4"/>
    </row>
    <row r="46" spans="1:9" ht="18.75" customHeight="1" x14ac:dyDescent="0.35">
      <c r="A46" s="4"/>
      <c r="B46" s="99">
        <f t="shared" si="5"/>
        <v>36</v>
      </c>
      <c r="C46" s="150" t="str">
        <f t="shared" ca="1" si="6"/>
        <v/>
      </c>
      <c r="D46" s="149" t="str">
        <f t="shared" ca="1" si="7"/>
        <v/>
      </c>
      <c r="E46" s="150" t="str">
        <f t="shared" ca="1" si="8"/>
        <v/>
      </c>
      <c r="F46" s="152" t="str">
        <f t="shared" ca="1" si="9"/>
        <v/>
      </c>
      <c r="G46" s="152" t="str">
        <f t="shared" ca="1" si="10"/>
        <v/>
      </c>
      <c r="H46" s="4"/>
      <c r="I46" s="4"/>
    </row>
    <row r="47" spans="1:9" ht="18.75" customHeight="1" x14ac:dyDescent="0.35">
      <c r="A47" s="4"/>
      <c r="B47" s="99">
        <f t="shared" si="5"/>
        <v>37</v>
      </c>
      <c r="C47" s="150" t="str">
        <f t="shared" ca="1" si="6"/>
        <v/>
      </c>
      <c r="D47" s="149" t="str">
        <f t="shared" ca="1" si="7"/>
        <v/>
      </c>
      <c r="E47" s="150" t="str">
        <f t="shared" ca="1" si="8"/>
        <v/>
      </c>
      <c r="F47" s="152" t="str">
        <f t="shared" ca="1" si="9"/>
        <v/>
      </c>
      <c r="G47" s="152" t="str">
        <f t="shared" ca="1" si="10"/>
        <v/>
      </c>
      <c r="H47" s="4"/>
      <c r="I47" s="4"/>
    </row>
    <row r="48" spans="1:9" ht="18.75" customHeight="1" x14ac:dyDescent="0.35">
      <c r="A48" s="4"/>
      <c r="B48" s="99">
        <f t="shared" si="5"/>
        <v>38</v>
      </c>
      <c r="C48" s="150" t="str">
        <f t="shared" ca="1" si="6"/>
        <v/>
      </c>
      <c r="D48" s="149" t="str">
        <f t="shared" ca="1" si="7"/>
        <v/>
      </c>
      <c r="E48" s="150" t="str">
        <f t="shared" ca="1" si="8"/>
        <v/>
      </c>
      <c r="F48" s="152" t="str">
        <f t="shared" ca="1" si="9"/>
        <v/>
      </c>
      <c r="G48" s="152" t="str">
        <f t="shared" ca="1" si="10"/>
        <v/>
      </c>
      <c r="H48" s="4"/>
      <c r="I48" s="4"/>
    </row>
    <row r="49" spans="1:9" ht="18.75" customHeight="1" x14ac:dyDescent="0.35">
      <c r="A49" s="4"/>
      <c r="B49" s="99">
        <f t="shared" si="5"/>
        <v>39</v>
      </c>
      <c r="C49" s="150" t="str">
        <f t="shared" ca="1" si="6"/>
        <v/>
      </c>
      <c r="D49" s="149" t="str">
        <f t="shared" ca="1" si="7"/>
        <v/>
      </c>
      <c r="E49" s="150" t="str">
        <f t="shared" ca="1" si="8"/>
        <v/>
      </c>
      <c r="F49" s="152" t="str">
        <f t="shared" ca="1" si="9"/>
        <v/>
      </c>
      <c r="G49" s="152" t="str">
        <f t="shared" ca="1" si="10"/>
        <v/>
      </c>
      <c r="H49" s="4"/>
      <c r="I49" s="4"/>
    </row>
    <row r="50" spans="1:9" ht="18.75" customHeight="1" x14ac:dyDescent="0.35">
      <c r="A50" s="4"/>
      <c r="B50" s="99">
        <f t="shared" si="5"/>
        <v>40</v>
      </c>
      <c r="C50" s="150" t="str">
        <f t="shared" ca="1" si="6"/>
        <v/>
      </c>
      <c r="D50" s="149" t="str">
        <f t="shared" ca="1" si="7"/>
        <v/>
      </c>
      <c r="E50" s="150" t="str">
        <f t="shared" ca="1" si="8"/>
        <v/>
      </c>
      <c r="F50" s="152" t="str">
        <f t="shared" ca="1" si="9"/>
        <v/>
      </c>
      <c r="G50" s="152" t="str">
        <f t="shared" ca="1" si="10"/>
        <v/>
      </c>
      <c r="H50" s="4"/>
      <c r="I50" s="4"/>
    </row>
    <row r="51" spans="1:9" ht="18.75" customHeight="1" x14ac:dyDescent="0.35">
      <c r="A51" s="4"/>
      <c r="B51" s="99">
        <f t="shared" si="5"/>
        <v>41</v>
      </c>
      <c r="C51" s="150" t="str">
        <f t="shared" ca="1" si="6"/>
        <v/>
      </c>
      <c r="D51" s="149" t="str">
        <f t="shared" ca="1" si="7"/>
        <v/>
      </c>
      <c r="E51" s="150" t="str">
        <f t="shared" ca="1" si="8"/>
        <v/>
      </c>
      <c r="F51" s="152" t="str">
        <f t="shared" ca="1" si="9"/>
        <v/>
      </c>
      <c r="G51" s="152" t="str">
        <f t="shared" ca="1" si="10"/>
        <v/>
      </c>
      <c r="H51" s="4"/>
      <c r="I51" s="4"/>
    </row>
    <row r="52" spans="1:9" ht="18.75" customHeight="1" x14ac:dyDescent="0.35">
      <c r="A52" s="4"/>
      <c r="B52" s="99">
        <f t="shared" si="5"/>
        <v>42</v>
      </c>
      <c r="C52" s="150" t="str">
        <f t="shared" ca="1" si="6"/>
        <v/>
      </c>
      <c r="D52" s="149" t="str">
        <f t="shared" ca="1" si="7"/>
        <v/>
      </c>
      <c r="E52" s="150" t="str">
        <f t="shared" ca="1" si="8"/>
        <v/>
      </c>
      <c r="F52" s="152" t="str">
        <f t="shared" ca="1" si="9"/>
        <v/>
      </c>
      <c r="G52" s="152" t="str">
        <f t="shared" ca="1" si="10"/>
        <v/>
      </c>
      <c r="H52" s="4"/>
      <c r="I52" s="4"/>
    </row>
    <row r="53" spans="1:9" ht="18.75" customHeight="1" x14ac:dyDescent="0.35">
      <c r="A53" s="4"/>
      <c r="B53" s="99">
        <f t="shared" si="5"/>
        <v>43</v>
      </c>
      <c r="C53" s="150" t="str">
        <f t="shared" ca="1" si="6"/>
        <v/>
      </c>
      <c r="D53" s="149" t="str">
        <f t="shared" ca="1" si="7"/>
        <v/>
      </c>
      <c r="E53" s="150" t="str">
        <f t="shared" ca="1" si="8"/>
        <v/>
      </c>
      <c r="F53" s="152" t="str">
        <f t="shared" ca="1" si="9"/>
        <v/>
      </c>
      <c r="G53" s="152" t="str">
        <f t="shared" ca="1" si="10"/>
        <v/>
      </c>
      <c r="H53" s="4"/>
      <c r="I53" s="4"/>
    </row>
    <row r="54" spans="1:9" ht="18.75" customHeight="1" x14ac:dyDescent="0.35">
      <c r="A54" s="4"/>
      <c r="B54" s="99">
        <f t="shared" si="5"/>
        <v>44</v>
      </c>
      <c r="C54" s="150" t="str">
        <f t="shared" ca="1" si="6"/>
        <v/>
      </c>
      <c r="D54" s="149" t="str">
        <f t="shared" ca="1" si="7"/>
        <v/>
      </c>
      <c r="E54" s="150" t="str">
        <f t="shared" ca="1" si="8"/>
        <v/>
      </c>
      <c r="F54" s="152" t="str">
        <f t="shared" ca="1" si="9"/>
        <v/>
      </c>
      <c r="G54" s="152" t="str">
        <f t="shared" ca="1" si="10"/>
        <v/>
      </c>
      <c r="H54" s="4"/>
      <c r="I54" s="4"/>
    </row>
    <row r="55" spans="1:9" ht="18.75" customHeight="1" x14ac:dyDescent="0.35">
      <c r="A55" s="4"/>
      <c r="B55" s="99">
        <f t="shared" si="5"/>
        <v>45</v>
      </c>
      <c r="C55" s="150" t="str">
        <f t="shared" ca="1" si="6"/>
        <v/>
      </c>
      <c r="D55" s="149" t="str">
        <f t="shared" ca="1" si="7"/>
        <v/>
      </c>
      <c r="E55" s="150" t="str">
        <f t="shared" ca="1" si="8"/>
        <v/>
      </c>
      <c r="F55" s="152" t="str">
        <f t="shared" ca="1" si="9"/>
        <v/>
      </c>
      <c r="G55" s="152" t="str">
        <f t="shared" ca="1" si="10"/>
        <v/>
      </c>
      <c r="H55" s="4"/>
      <c r="I55" s="4"/>
    </row>
    <row r="56" spans="1:9" ht="18.75" customHeight="1" x14ac:dyDescent="0.35">
      <c r="A56" s="4"/>
      <c r="B56" s="99">
        <f t="shared" si="5"/>
        <v>46</v>
      </c>
      <c r="C56" s="150" t="str">
        <f t="shared" ca="1" si="6"/>
        <v/>
      </c>
      <c r="D56" s="149" t="str">
        <f t="shared" ca="1" si="7"/>
        <v/>
      </c>
      <c r="E56" s="150" t="str">
        <f t="shared" ca="1" si="8"/>
        <v/>
      </c>
      <c r="F56" s="152" t="str">
        <f t="shared" ca="1" si="9"/>
        <v/>
      </c>
      <c r="G56" s="152" t="str">
        <f t="shared" ca="1" si="10"/>
        <v/>
      </c>
      <c r="H56" s="4"/>
      <c r="I56" s="4"/>
    </row>
    <row r="57" spans="1:9" ht="18.75" customHeight="1" x14ac:dyDescent="0.35">
      <c r="A57" s="4"/>
      <c r="B57" s="99">
        <f t="shared" si="5"/>
        <v>47</v>
      </c>
      <c r="C57" s="150" t="str">
        <f t="shared" ca="1" si="6"/>
        <v/>
      </c>
      <c r="D57" s="149" t="str">
        <f t="shared" ca="1" si="7"/>
        <v/>
      </c>
      <c r="E57" s="150" t="str">
        <f t="shared" ca="1" si="8"/>
        <v/>
      </c>
      <c r="F57" s="152" t="str">
        <f t="shared" ca="1" si="9"/>
        <v/>
      </c>
      <c r="G57" s="152" t="str">
        <f t="shared" ca="1" si="10"/>
        <v/>
      </c>
      <c r="H57" s="4"/>
      <c r="I57" s="4"/>
    </row>
    <row r="58" spans="1:9" ht="18.75" customHeight="1" x14ac:dyDescent="0.35">
      <c r="A58" s="4"/>
      <c r="B58" s="99">
        <f t="shared" si="5"/>
        <v>48</v>
      </c>
      <c r="C58" s="150" t="str">
        <f t="shared" ca="1" si="6"/>
        <v/>
      </c>
      <c r="D58" s="149" t="str">
        <f t="shared" ca="1" si="7"/>
        <v/>
      </c>
      <c r="E58" s="150" t="str">
        <f t="shared" ca="1" si="8"/>
        <v/>
      </c>
      <c r="F58" s="152" t="str">
        <f t="shared" ca="1" si="9"/>
        <v/>
      </c>
      <c r="G58" s="152" t="str">
        <f t="shared" ca="1" si="10"/>
        <v/>
      </c>
      <c r="H58" s="4"/>
      <c r="I58" s="4"/>
    </row>
    <row r="59" spans="1:9" ht="18.75" customHeight="1" x14ac:dyDescent="0.35">
      <c r="A59" s="4"/>
      <c r="B59" s="99">
        <f t="shared" si="5"/>
        <v>49</v>
      </c>
      <c r="C59" s="150" t="str">
        <f t="shared" ca="1" si="6"/>
        <v/>
      </c>
      <c r="D59" s="149" t="str">
        <f t="shared" ca="1" si="7"/>
        <v/>
      </c>
      <c r="E59" s="150" t="str">
        <f t="shared" ca="1" si="8"/>
        <v/>
      </c>
      <c r="F59" s="152" t="str">
        <f t="shared" ca="1" si="9"/>
        <v/>
      </c>
      <c r="G59" s="152" t="str">
        <f t="shared" ca="1" si="10"/>
        <v/>
      </c>
      <c r="H59" s="4"/>
      <c r="I59" s="4"/>
    </row>
    <row r="60" spans="1:9" ht="18.75" customHeight="1" x14ac:dyDescent="0.35">
      <c r="A60" s="4"/>
      <c r="B60" s="99">
        <f t="shared" si="5"/>
        <v>50</v>
      </c>
      <c r="C60" s="150" t="str">
        <f t="shared" ca="1" si="6"/>
        <v/>
      </c>
      <c r="D60" s="149" t="str">
        <f t="shared" ca="1" si="7"/>
        <v/>
      </c>
      <c r="E60" s="150" t="str">
        <f t="shared" ca="1" si="8"/>
        <v/>
      </c>
      <c r="F60" s="152" t="str">
        <f t="shared" ca="1" si="9"/>
        <v/>
      </c>
      <c r="G60" s="152" t="str">
        <f t="shared" ca="1" si="10"/>
        <v/>
      </c>
      <c r="H60" s="4"/>
      <c r="I60" s="4"/>
    </row>
    <row r="61" spans="1:9" ht="18.75" customHeight="1" x14ac:dyDescent="0.35">
      <c r="A61" s="4"/>
      <c r="B61" s="99">
        <f t="shared" si="5"/>
        <v>51</v>
      </c>
      <c r="C61" s="150" t="str">
        <f t="shared" ca="1" si="6"/>
        <v/>
      </c>
      <c r="D61" s="149" t="str">
        <f t="shared" ca="1" si="7"/>
        <v/>
      </c>
      <c r="E61" s="150" t="str">
        <f t="shared" ca="1" si="8"/>
        <v/>
      </c>
      <c r="F61" s="152" t="str">
        <f t="shared" ca="1" si="9"/>
        <v/>
      </c>
      <c r="G61" s="152" t="str">
        <f t="shared" ca="1" si="10"/>
        <v/>
      </c>
      <c r="H61" s="4"/>
      <c r="I61" s="4"/>
    </row>
    <row r="62" spans="1:9" ht="18.75" customHeight="1" x14ac:dyDescent="0.35">
      <c r="A62" s="4"/>
      <c r="B62" s="99">
        <f t="shared" si="5"/>
        <v>52</v>
      </c>
      <c r="C62" s="150" t="str">
        <f t="shared" ca="1" si="6"/>
        <v/>
      </c>
      <c r="D62" s="149" t="str">
        <f t="shared" ca="1" si="7"/>
        <v/>
      </c>
      <c r="E62" s="150" t="str">
        <f t="shared" ca="1" si="8"/>
        <v/>
      </c>
      <c r="F62" s="152" t="str">
        <f t="shared" ca="1" si="9"/>
        <v/>
      </c>
      <c r="G62" s="152" t="str">
        <f t="shared" ca="1" si="10"/>
        <v/>
      </c>
      <c r="H62" s="4"/>
      <c r="I62" s="4"/>
    </row>
    <row r="63" spans="1:9" ht="18.75" customHeight="1" x14ac:dyDescent="0.35">
      <c r="A63" s="4"/>
      <c r="B63" s="99">
        <f t="shared" si="5"/>
        <v>53</v>
      </c>
      <c r="C63" s="150" t="str">
        <f t="shared" ca="1" si="6"/>
        <v/>
      </c>
      <c r="D63" s="149" t="str">
        <f t="shared" ca="1" si="7"/>
        <v/>
      </c>
      <c r="E63" s="150" t="str">
        <f t="shared" ca="1" si="8"/>
        <v/>
      </c>
      <c r="F63" s="152" t="str">
        <f t="shared" ca="1" si="9"/>
        <v/>
      </c>
      <c r="G63" s="152" t="str">
        <f t="shared" ca="1" si="10"/>
        <v/>
      </c>
      <c r="H63" s="4"/>
      <c r="I63" s="4"/>
    </row>
    <row r="64" spans="1:9" ht="18.75" customHeight="1" x14ac:dyDescent="0.35">
      <c r="A64" s="4"/>
      <c r="B64" s="99">
        <f t="shared" si="5"/>
        <v>54</v>
      </c>
      <c r="C64" s="150" t="str">
        <f t="shared" ca="1" si="6"/>
        <v/>
      </c>
      <c r="D64" s="149" t="str">
        <f t="shared" ca="1" si="7"/>
        <v/>
      </c>
      <c r="E64" s="150" t="str">
        <f t="shared" ca="1" si="8"/>
        <v/>
      </c>
      <c r="F64" s="152" t="str">
        <f t="shared" ca="1" si="9"/>
        <v/>
      </c>
      <c r="G64" s="152" t="str">
        <f t="shared" ca="1" si="10"/>
        <v/>
      </c>
      <c r="H64" s="4"/>
      <c r="I64" s="4"/>
    </row>
    <row r="65" spans="1:9" ht="18.75" customHeight="1" x14ac:dyDescent="0.35">
      <c r="A65" s="4"/>
      <c r="B65" s="99">
        <f t="shared" si="5"/>
        <v>55</v>
      </c>
      <c r="C65" s="150" t="str">
        <f t="shared" ca="1" si="6"/>
        <v/>
      </c>
      <c r="D65" s="149" t="str">
        <f t="shared" ca="1" si="7"/>
        <v/>
      </c>
      <c r="E65" s="150" t="str">
        <f t="shared" ca="1" si="8"/>
        <v/>
      </c>
      <c r="F65" s="152" t="str">
        <f t="shared" ca="1" si="9"/>
        <v/>
      </c>
      <c r="G65" s="152" t="str">
        <f t="shared" ca="1" si="10"/>
        <v/>
      </c>
      <c r="H65" s="4"/>
      <c r="I65" s="4"/>
    </row>
    <row r="66" spans="1:9" ht="18.75" customHeight="1" x14ac:dyDescent="0.35">
      <c r="A66" s="4"/>
      <c r="B66" s="99">
        <f t="shared" si="5"/>
        <v>56</v>
      </c>
      <c r="C66" s="150" t="str">
        <f t="shared" ca="1" si="6"/>
        <v/>
      </c>
      <c r="D66" s="149" t="str">
        <f t="shared" ca="1" si="7"/>
        <v/>
      </c>
      <c r="E66" s="150" t="str">
        <f t="shared" ca="1" si="8"/>
        <v/>
      </c>
      <c r="F66" s="152" t="str">
        <f t="shared" ca="1" si="9"/>
        <v/>
      </c>
      <c r="G66" s="152" t="str">
        <f t="shared" ca="1" si="10"/>
        <v/>
      </c>
      <c r="H66" s="4"/>
      <c r="I66" s="4"/>
    </row>
    <row r="67" spans="1:9" ht="18.75" customHeight="1" x14ac:dyDescent="0.35">
      <c r="A67" s="4"/>
      <c r="B67" s="99">
        <f t="shared" si="5"/>
        <v>57</v>
      </c>
      <c r="C67" s="150" t="str">
        <f t="shared" ca="1" si="6"/>
        <v/>
      </c>
      <c r="D67" s="149" t="str">
        <f t="shared" ca="1" si="7"/>
        <v/>
      </c>
      <c r="E67" s="150" t="str">
        <f t="shared" ca="1" si="8"/>
        <v/>
      </c>
      <c r="F67" s="152" t="str">
        <f t="shared" ca="1" si="9"/>
        <v/>
      </c>
      <c r="G67" s="152" t="str">
        <f t="shared" ca="1" si="10"/>
        <v/>
      </c>
      <c r="H67" s="4"/>
      <c r="I67" s="4"/>
    </row>
    <row r="68" spans="1:9" ht="18.75" customHeight="1" x14ac:dyDescent="0.35">
      <c r="A68" s="4"/>
      <c r="B68" s="99">
        <f t="shared" si="5"/>
        <v>58</v>
      </c>
      <c r="C68" s="150" t="str">
        <f t="shared" ca="1" si="6"/>
        <v/>
      </c>
      <c r="D68" s="149" t="str">
        <f t="shared" ca="1" si="7"/>
        <v/>
      </c>
      <c r="E68" s="150" t="str">
        <f t="shared" ca="1" si="8"/>
        <v/>
      </c>
      <c r="F68" s="152" t="str">
        <f t="shared" ca="1" si="9"/>
        <v/>
      </c>
      <c r="G68" s="152" t="str">
        <f t="shared" ca="1" si="10"/>
        <v/>
      </c>
      <c r="H68" s="4"/>
      <c r="I68" s="4"/>
    </row>
    <row r="69" spans="1:9" ht="18.75" customHeight="1" x14ac:dyDescent="0.35">
      <c r="A69" s="4"/>
      <c r="B69" s="99">
        <f t="shared" si="5"/>
        <v>59</v>
      </c>
      <c r="C69" s="150" t="str">
        <f t="shared" ca="1" si="6"/>
        <v/>
      </c>
      <c r="D69" s="149" t="str">
        <f t="shared" ca="1" si="7"/>
        <v/>
      </c>
      <c r="E69" s="150" t="str">
        <f t="shared" ca="1" si="8"/>
        <v/>
      </c>
      <c r="F69" s="152" t="str">
        <f t="shared" ca="1" si="9"/>
        <v/>
      </c>
      <c r="G69" s="152" t="str">
        <f t="shared" ca="1" si="10"/>
        <v/>
      </c>
      <c r="H69" s="4"/>
      <c r="I69" s="4"/>
    </row>
    <row r="70" spans="1:9" ht="18.75" customHeight="1" x14ac:dyDescent="0.35">
      <c r="A70" s="4"/>
      <c r="B70" s="99">
        <f t="shared" si="5"/>
        <v>60</v>
      </c>
      <c r="C70" s="150" t="str">
        <f t="shared" ca="1" si="6"/>
        <v/>
      </c>
      <c r="D70" s="149" t="str">
        <f t="shared" ca="1" si="7"/>
        <v/>
      </c>
      <c r="E70" s="150" t="str">
        <f t="shared" ca="1" si="8"/>
        <v/>
      </c>
      <c r="F70" s="152" t="str">
        <f t="shared" ca="1" si="9"/>
        <v/>
      </c>
      <c r="G70" s="152" t="str">
        <f t="shared" ca="1" si="10"/>
        <v/>
      </c>
      <c r="H70" s="4"/>
      <c r="I70" s="4"/>
    </row>
    <row r="71" spans="1:9" ht="18.75" customHeight="1" x14ac:dyDescent="0.35">
      <c r="A71" s="4"/>
      <c r="B71" s="99">
        <f t="shared" si="5"/>
        <v>61</v>
      </c>
      <c r="C71" s="150" t="str">
        <f t="shared" ca="1" si="6"/>
        <v/>
      </c>
      <c r="D71" s="149" t="str">
        <f t="shared" ca="1" si="7"/>
        <v/>
      </c>
      <c r="E71" s="150" t="str">
        <f t="shared" ca="1" si="8"/>
        <v/>
      </c>
      <c r="F71" s="152" t="str">
        <f t="shared" ca="1" si="9"/>
        <v/>
      </c>
      <c r="G71" s="152" t="str">
        <f t="shared" ca="1" si="10"/>
        <v/>
      </c>
      <c r="H71" s="4"/>
      <c r="I71" s="4"/>
    </row>
    <row r="72" spans="1:9" ht="18.75" customHeight="1" x14ac:dyDescent="0.35">
      <c r="A72" s="4"/>
      <c r="B72" s="99">
        <f t="shared" si="5"/>
        <v>62</v>
      </c>
      <c r="C72" s="150" t="str">
        <f t="shared" ca="1" si="6"/>
        <v/>
      </c>
      <c r="D72" s="149" t="str">
        <f t="shared" ca="1" si="7"/>
        <v/>
      </c>
      <c r="E72" s="150" t="str">
        <f t="shared" ca="1" si="8"/>
        <v/>
      </c>
      <c r="F72" s="152" t="str">
        <f t="shared" ca="1" si="9"/>
        <v/>
      </c>
      <c r="G72" s="152" t="str">
        <f t="shared" ca="1" si="10"/>
        <v/>
      </c>
      <c r="H72" s="4"/>
      <c r="I72" s="4"/>
    </row>
    <row r="73" spans="1:9" ht="18.75" customHeight="1" x14ac:dyDescent="0.35">
      <c r="A73" s="4"/>
      <c r="B73" s="99">
        <f t="shared" si="5"/>
        <v>63</v>
      </c>
      <c r="C73" s="150" t="str">
        <f t="shared" ca="1" si="6"/>
        <v/>
      </c>
      <c r="D73" s="149" t="str">
        <f t="shared" ca="1" si="7"/>
        <v/>
      </c>
      <c r="E73" s="150" t="str">
        <f t="shared" ca="1" si="8"/>
        <v/>
      </c>
      <c r="F73" s="152" t="str">
        <f t="shared" ca="1" si="9"/>
        <v/>
      </c>
      <c r="G73" s="152" t="str">
        <f t="shared" ca="1" si="10"/>
        <v/>
      </c>
      <c r="H73" s="4"/>
      <c r="I73" s="4"/>
    </row>
    <row r="74" spans="1:9" ht="18.75" customHeight="1" x14ac:dyDescent="0.35">
      <c r="A74" s="4"/>
      <c r="B74" s="99">
        <f t="shared" si="5"/>
        <v>64</v>
      </c>
      <c r="C74" s="150" t="str">
        <f t="shared" ca="1" si="6"/>
        <v/>
      </c>
      <c r="D74" s="149" t="str">
        <f t="shared" ca="1" si="7"/>
        <v/>
      </c>
      <c r="E74" s="150" t="str">
        <f t="shared" ca="1" si="8"/>
        <v/>
      </c>
      <c r="F74" s="152" t="str">
        <f t="shared" ca="1" si="9"/>
        <v/>
      </c>
      <c r="G74" s="152" t="str">
        <f t="shared" ca="1" si="10"/>
        <v/>
      </c>
      <c r="H74" s="4"/>
      <c r="I74" s="4"/>
    </row>
    <row r="75" spans="1:9" ht="18.75" customHeight="1" x14ac:dyDescent="0.35">
      <c r="A75" s="4"/>
      <c r="B75" s="99">
        <f t="shared" si="5"/>
        <v>65</v>
      </c>
      <c r="C75" s="150" t="str">
        <f t="shared" ref="C75:C106" ca="1" si="11">IF(TODAY()&gt;EXP,"0",IF(ISERROR(VLOOKUP(B75&amp;$F$5,JA_3,10,FALSE))=TRUE,"",VLOOKUP(B75&amp;$F$5,JA_3,10,FALSE)))</f>
        <v/>
      </c>
      <c r="D75" s="149" t="str">
        <f t="shared" ref="D75:D110" ca="1" si="12">IF(TODAY()&gt;EXP,"0",IF(ISERROR(VLOOKUP(B75&amp;$F$5,JA_3,3,FALSE))=TRUE,"",VLOOKUP(B75&amp;$F$5,JA_3,3,FALSE)))</f>
        <v/>
      </c>
      <c r="E75" s="150" t="str">
        <f t="shared" ref="E75:E110" ca="1" si="13">IF(TODAY()&gt;EXP,"0",IF(ISERROR(VLOOKUP(B75&amp;$F$5,JA_3,7,FALSE))=TRUE,"",VLOOKUP(B75&amp;$F$5,JA_3,7,FALSE)))</f>
        <v/>
      </c>
      <c r="F75" s="152" t="str">
        <f t="shared" ref="F75:F110" ca="1" si="14">IF(TODAY()&gt;EXP,"0",IF(ISERROR(VLOOKUP(B75&amp;$F$5,JA_3,13,FALSE))=TRUE,"",VLOOKUP(B75&amp;$F$5,JA_3,13,FALSE)))</f>
        <v/>
      </c>
      <c r="G75" s="152" t="str">
        <f t="shared" ref="G75:G110" ca="1" si="15">IF(TODAY()&gt;EXP,"0",IF(ISERROR(VLOOKUP(B75&amp;$F$5,JA_3,12,FALSE))=TRUE,"",VLOOKUP(B75&amp;$F$5,JA_3,12,FALSE)))</f>
        <v/>
      </c>
      <c r="H75" s="4"/>
      <c r="I75" s="4"/>
    </row>
    <row r="76" spans="1:9" ht="18.75" customHeight="1" x14ac:dyDescent="0.35">
      <c r="A76" s="4"/>
      <c r="B76" s="99">
        <f t="shared" si="5"/>
        <v>66</v>
      </c>
      <c r="C76" s="150" t="str">
        <f t="shared" ca="1" si="11"/>
        <v/>
      </c>
      <c r="D76" s="149" t="str">
        <f t="shared" ca="1" si="12"/>
        <v/>
      </c>
      <c r="E76" s="150" t="str">
        <f t="shared" ca="1" si="13"/>
        <v/>
      </c>
      <c r="F76" s="152" t="str">
        <f t="shared" ca="1" si="14"/>
        <v/>
      </c>
      <c r="G76" s="152" t="str">
        <f t="shared" ca="1" si="15"/>
        <v/>
      </c>
      <c r="H76" s="4"/>
      <c r="I76" s="4"/>
    </row>
    <row r="77" spans="1:9" ht="18.75" customHeight="1" x14ac:dyDescent="0.35">
      <c r="A77" s="4"/>
      <c r="B77" s="99">
        <f t="shared" ref="B77:B110" si="16">B76+1</f>
        <v>67</v>
      </c>
      <c r="C77" s="150" t="str">
        <f t="shared" ca="1" si="11"/>
        <v/>
      </c>
      <c r="D77" s="149" t="str">
        <f t="shared" ca="1" si="12"/>
        <v/>
      </c>
      <c r="E77" s="150" t="str">
        <f t="shared" ca="1" si="13"/>
        <v/>
      </c>
      <c r="F77" s="152" t="str">
        <f t="shared" ca="1" si="14"/>
        <v/>
      </c>
      <c r="G77" s="152" t="str">
        <f t="shared" ca="1" si="15"/>
        <v/>
      </c>
      <c r="H77" s="4"/>
      <c r="I77" s="4"/>
    </row>
    <row r="78" spans="1:9" ht="18.75" customHeight="1" x14ac:dyDescent="0.35">
      <c r="A78" s="4"/>
      <c r="B78" s="99">
        <f t="shared" si="16"/>
        <v>68</v>
      </c>
      <c r="C78" s="150" t="str">
        <f t="shared" ca="1" si="11"/>
        <v/>
      </c>
      <c r="D78" s="149" t="str">
        <f t="shared" ca="1" si="12"/>
        <v/>
      </c>
      <c r="E78" s="150" t="str">
        <f t="shared" ca="1" si="13"/>
        <v/>
      </c>
      <c r="F78" s="152" t="str">
        <f t="shared" ca="1" si="14"/>
        <v/>
      </c>
      <c r="G78" s="152" t="str">
        <f t="shared" ca="1" si="15"/>
        <v/>
      </c>
      <c r="H78" s="4"/>
      <c r="I78" s="4"/>
    </row>
    <row r="79" spans="1:9" ht="18.75" customHeight="1" x14ac:dyDescent="0.35">
      <c r="A79" s="4"/>
      <c r="B79" s="99">
        <f t="shared" si="16"/>
        <v>69</v>
      </c>
      <c r="C79" s="150" t="str">
        <f t="shared" ca="1" si="11"/>
        <v/>
      </c>
      <c r="D79" s="149" t="str">
        <f t="shared" ca="1" si="12"/>
        <v/>
      </c>
      <c r="E79" s="150" t="str">
        <f t="shared" ca="1" si="13"/>
        <v/>
      </c>
      <c r="F79" s="152" t="str">
        <f t="shared" ca="1" si="14"/>
        <v/>
      </c>
      <c r="G79" s="152" t="str">
        <f t="shared" ca="1" si="15"/>
        <v/>
      </c>
      <c r="H79" s="4"/>
      <c r="I79" s="4"/>
    </row>
    <row r="80" spans="1:9" ht="18.75" customHeight="1" x14ac:dyDescent="0.35">
      <c r="A80" s="4"/>
      <c r="B80" s="99">
        <f t="shared" si="16"/>
        <v>70</v>
      </c>
      <c r="C80" s="150" t="str">
        <f t="shared" ca="1" si="11"/>
        <v/>
      </c>
      <c r="D80" s="149" t="str">
        <f t="shared" ca="1" si="12"/>
        <v/>
      </c>
      <c r="E80" s="150" t="str">
        <f t="shared" ca="1" si="13"/>
        <v/>
      </c>
      <c r="F80" s="152" t="str">
        <f t="shared" ca="1" si="14"/>
        <v/>
      </c>
      <c r="G80" s="152" t="str">
        <f t="shared" ca="1" si="15"/>
        <v/>
      </c>
      <c r="H80" s="4"/>
      <c r="I80" s="4"/>
    </row>
    <row r="81" spans="1:9" ht="18.75" customHeight="1" x14ac:dyDescent="0.35">
      <c r="A81" s="4"/>
      <c r="B81" s="99">
        <f t="shared" si="16"/>
        <v>71</v>
      </c>
      <c r="C81" s="150" t="str">
        <f t="shared" ca="1" si="11"/>
        <v/>
      </c>
      <c r="D81" s="149" t="str">
        <f t="shared" ca="1" si="12"/>
        <v/>
      </c>
      <c r="E81" s="150" t="str">
        <f t="shared" ca="1" si="13"/>
        <v/>
      </c>
      <c r="F81" s="152" t="str">
        <f t="shared" ca="1" si="14"/>
        <v/>
      </c>
      <c r="G81" s="152" t="str">
        <f t="shared" ca="1" si="15"/>
        <v/>
      </c>
      <c r="H81" s="4"/>
      <c r="I81" s="4"/>
    </row>
    <row r="82" spans="1:9" ht="18.75" customHeight="1" x14ac:dyDescent="0.35">
      <c r="A82" s="4"/>
      <c r="B82" s="99">
        <f t="shared" si="16"/>
        <v>72</v>
      </c>
      <c r="C82" s="150" t="str">
        <f t="shared" ca="1" si="11"/>
        <v/>
      </c>
      <c r="D82" s="149" t="str">
        <f t="shared" ca="1" si="12"/>
        <v/>
      </c>
      <c r="E82" s="150" t="str">
        <f t="shared" ca="1" si="13"/>
        <v/>
      </c>
      <c r="F82" s="152" t="str">
        <f t="shared" ca="1" si="14"/>
        <v/>
      </c>
      <c r="G82" s="152" t="str">
        <f t="shared" ca="1" si="15"/>
        <v/>
      </c>
      <c r="H82" s="4"/>
      <c r="I82" s="4"/>
    </row>
    <row r="83" spans="1:9" ht="18.75" customHeight="1" x14ac:dyDescent="0.35">
      <c r="A83" s="4"/>
      <c r="B83" s="99">
        <f t="shared" si="16"/>
        <v>73</v>
      </c>
      <c r="C83" s="150" t="str">
        <f t="shared" ca="1" si="11"/>
        <v/>
      </c>
      <c r="D83" s="149" t="str">
        <f t="shared" ca="1" si="12"/>
        <v/>
      </c>
      <c r="E83" s="150" t="str">
        <f t="shared" ca="1" si="13"/>
        <v/>
      </c>
      <c r="F83" s="152" t="str">
        <f t="shared" ca="1" si="14"/>
        <v/>
      </c>
      <c r="G83" s="152" t="str">
        <f t="shared" ca="1" si="15"/>
        <v/>
      </c>
      <c r="H83" s="4"/>
      <c r="I83" s="4"/>
    </row>
    <row r="84" spans="1:9" ht="18.75" customHeight="1" x14ac:dyDescent="0.35">
      <c r="A84" s="4"/>
      <c r="B84" s="99">
        <f t="shared" si="16"/>
        <v>74</v>
      </c>
      <c r="C84" s="150" t="str">
        <f t="shared" ca="1" si="11"/>
        <v/>
      </c>
      <c r="D84" s="149" t="str">
        <f t="shared" ca="1" si="12"/>
        <v/>
      </c>
      <c r="E84" s="150" t="str">
        <f t="shared" ca="1" si="13"/>
        <v/>
      </c>
      <c r="F84" s="152" t="str">
        <f t="shared" ca="1" si="14"/>
        <v/>
      </c>
      <c r="G84" s="152" t="str">
        <f t="shared" ca="1" si="15"/>
        <v/>
      </c>
      <c r="H84" s="4"/>
      <c r="I84" s="4"/>
    </row>
    <row r="85" spans="1:9" ht="18.75" customHeight="1" x14ac:dyDescent="0.35">
      <c r="A85" s="4"/>
      <c r="B85" s="99">
        <f t="shared" si="16"/>
        <v>75</v>
      </c>
      <c r="C85" s="150" t="str">
        <f t="shared" ca="1" si="11"/>
        <v/>
      </c>
      <c r="D85" s="149" t="str">
        <f t="shared" ca="1" si="12"/>
        <v/>
      </c>
      <c r="E85" s="150" t="str">
        <f t="shared" ca="1" si="13"/>
        <v/>
      </c>
      <c r="F85" s="152" t="str">
        <f t="shared" ca="1" si="14"/>
        <v/>
      </c>
      <c r="G85" s="152" t="str">
        <f t="shared" ca="1" si="15"/>
        <v/>
      </c>
      <c r="H85" s="4"/>
      <c r="I85" s="4"/>
    </row>
    <row r="86" spans="1:9" ht="18.75" customHeight="1" x14ac:dyDescent="0.35">
      <c r="A86" s="4"/>
      <c r="B86" s="99">
        <f t="shared" si="16"/>
        <v>76</v>
      </c>
      <c r="C86" s="150" t="str">
        <f t="shared" ca="1" si="11"/>
        <v/>
      </c>
      <c r="D86" s="149" t="str">
        <f t="shared" ca="1" si="12"/>
        <v/>
      </c>
      <c r="E86" s="150" t="str">
        <f t="shared" ca="1" si="13"/>
        <v/>
      </c>
      <c r="F86" s="152" t="str">
        <f t="shared" ca="1" si="14"/>
        <v/>
      </c>
      <c r="G86" s="152" t="str">
        <f t="shared" ca="1" si="15"/>
        <v/>
      </c>
      <c r="H86" s="4"/>
      <c r="I86" s="4"/>
    </row>
    <row r="87" spans="1:9" ht="18.75" customHeight="1" x14ac:dyDescent="0.35">
      <c r="A87" s="4"/>
      <c r="B87" s="99">
        <f t="shared" si="16"/>
        <v>77</v>
      </c>
      <c r="C87" s="150" t="str">
        <f t="shared" ca="1" si="11"/>
        <v/>
      </c>
      <c r="D87" s="149" t="str">
        <f t="shared" ca="1" si="12"/>
        <v/>
      </c>
      <c r="E87" s="150" t="str">
        <f t="shared" ca="1" si="13"/>
        <v/>
      </c>
      <c r="F87" s="152" t="str">
        <f t="shared" ca="1" si="14"/>
        <v/>
      </c>
      <c r="G87" s="152" t="str">
        <f t="shared" ca="1" si="15"/>
        <v/>
      </c>
      <c r="H87" s="4"/>
      <c r="I87" s="4"/>
    </row>
    <row r="88" spans="1:9" ht="18.75" customHeight="1" x14ac:dyDescent="0.35">
      <c r="A88" s="4"/>
      <c r="B88" s="99">
        <f t="shared" si="16"/>
        <v>78</v>
      </c>
      <c r="C88" s="150" t="str">
        <f t="shared" ca="1" si="11"/>
        <v/>
      </c>
      <c r="D88" s="149" t="str">
        <f t="shared" ca="1" si="12"/>
        <v/>
      </c>
      <c r="E88" s="150" t="str">
        <f t="shared" ca="1" si="13"/>
        <v/>
      </c>
      <c r="F88" s="152" t="str">
        <f t="shared" ca="1" si="14"/>
        <v/>
      </c>
      <c r="G88" s="152" t="str">
        <f t="shared" ca="1" si="15"/>
        <v/>
      </c>
      <c r="H88" s="4"/>
      <c r="I88" s="4"/>
    </row>
    <row r="89" spans="1:9" ht="18.75" customHeight="1" x14ac:dyDescent="0.35">
      <c r="A89" s="4"/>
      <c r="B89" s="99">
        <f t="shared" si="16"/>
        <v>79</v>
      </c>
      <c r="C89" s="150" t="str">
        <f t="shared" ca="1" si="11"/>
        <v/>
      </c>
      <c r="D89" s="149" t="str">
        <f t="shared" ca="1" si="12"/>
        <v/>
      </c>
      <c r="E89" s="150" t="str">
        <f t="shared" ca="1" si="13"/>
        <v/>
      </c>
      <c r="F89" s="152" t="str">
        <f t="shared" ca="1" si="14"/>
        <v/>
      </c>
      <c r="G89" s="152" t="str">
        <f t="shared" ca="1" si="15"/>
        <v/>
      </c>
      <c r="H89" s="4"/>
      <c r="I89" s="4"/>
    </row>
    <row r="90" spans="1:9" ht="18.75" customHeight="1" x14ac:dyDescent="0.35">
      <c r="A90" s="4"/>
      <c r="B90" s="99">
        <f t="shared" si="16"/>
        <v>80</v>
      </c>
      <c r="C90" s="150" t="str">
        <f t="shared" ca="1" si="11"/>
        <v/>
      </c>
      <c r="D90" s="149" t="str">
        <f t="shared" ca="1" si="12"/>
        <v/>
      </c>
      <c r="E90" s="150" t="str">
        <f t="shared" ca="1" si="13"/>
        <v/>
      </c>
      <c r="F90" s="152" t="str">
        <f t="shared" ca="1" si="14"/>
        <v/>
      </c>
      <c r="G90" s="152" t="str">
        <f t="shared" ca="1" si="15"/>
        <v/>
      </c>
      <c r="H90" s="4"/>
      <c r="I90" s="4"/>
    </row>
    <row r="91" spans="1:9" ht="18.75" customHeight="1" x14ac:dyDescent="0.35">
      <c r="A91" s="4"/>
      <c r="B91" s="99">
        <f t="shared" si="16"/>
        <v>81</v>
      </c>
      <c r="C91" s="150" t="str">
        <f t="shared" ca="1" si="11"/>
        <v/>
      </c>
      <c r="D91" s="149" t="str">
        <f t="shared" ca="1" si="12"/>
        <v/>
      </c>
      <c r="E91" s="150" t="str">
        <f t="shared" ca="1" si="13"/>
        <v/>
      </c>
      <c r="F91" s="152" t="str">
        <f t="shared" ca="1" si="14"/>
        <v/>
      </c>
      <c r="G91" s="152" t="str">
        <f t="shared" ca="1" si="15"/>
        <v/>
      </c>
      <c r="H91" s="4"/>
      <c r="I91" s="4"/>
    </row>
    <row r="92" spans="1:9" ht="18.75" customHeight="1" x14ac:dyDescent="0.35">
      <c r="A92" s="4"/>
      <c r="B92" s="99">
        <f t="shared" si="16"/>
        <v>82</v>
      </c>
      <c r="C92" s="150" t="str">
        <f t="shared" ca="1" si="11"/>
        <v/>
      </c>
      <c r="D92" s="149" t="str">
        <f t="shared" ca="1" si="12"/>
        <v/>
      </c>
      <c r="E92" s="150" t="str">
        <f t="shared" ca="1" si="13"/>
        <v/>
      </c>
      <c r="F92" s="152" t="str">
        <f t="shared" ca="1" si="14"/>
        <v/>
      </c>
      <c r="G92" s="152" t="str">
        <f t="shared" ca="1" si="15"/>
        <v/>
      </c>
      <c r="H92" s="4"/>
      <c r="I92" s="4"/>
    </row>
    <row r="93" spans="1:9" ht="18.75" customHeight="1" x14ac:dyDescent="0.35">
      <c r="A93" s="4"/>
      <c r="B93" s="99">
        <f t="shared" si="16"/>
        <v>83</v>
      </c>
      <c r="C93" s="150" t="str">
        <f t="shared" ca="1" si="11"/>
        <v/>
      </c>
      <c r="D93" s="149" t="str">
        <f t="shared" ca="1" si="12"/>
        <v/>
      </c>
      <c r="E93" s="150" t="str">
        <f t="shared" ca="1" si="13"/>
        <v/>
      </c>
      <c r="F93" s="152" t="str">
        <f t="shared" ca="1" si="14"/>
        <v/>
      </c>
      <c r="G93" s="152" t="str">
        <f t="shared" ca="1" si="15"/>
        <v/>
      </c>
      <c r="H93" s="4"/>
      <c r="I93" s="4"/>
    </row>
    <row r="94" spans="1:9" ht="18.75" customHeight="1" x14ac:dyDescent="0.35">
      <c r="A94" s="4"/>
      <c r="B94" s="99">
        <f t="shared" si="16"/>
        <v>84</v>
      </c>
      <c r="C94" s="150" t="str">
        <f t="shared" ca="1" si="11"/>
        <v/>
      </c>
      <c r="D94" s="149" t="str">
        <f t="shared" ca="1" si="12"/>
        <v/>
      </c>
      <c r="E94" s="150" t="str">
        <f t="shared" ca="1" si="13"/>
        <v/>
      </c>
      <c r="F94" s="152" t="str">
        <f t="shared" ca="1" si="14"/>
        <v/>
      </c>
      <c r="G94" s="152" t="str">
        <f t="shared" ca="1" si="15"/>
        <v/>
      </c>
      <c r="H94" s="4"/>
      <c r="I94" s="4"/>
    </row>
    <row r="95" spans="1:9" ht="18.75" customHeight="1" x14ac:dyDescent="0.35">
      <c r="A95" s="4"/>
      <c r="B95" s="99">
        <f t="shared" si="16"/>
        <v>85</v>
      </c>
      <c r="C95" s="150" t="str">
        <f t="shared" ca="1" si="11"/>
        <v/>
      </c>
      <c r="D95" s="149" t="str">
        <f t="shared" ca="1" si="12"/>
        <v/>
      </c>
      <c r="E95" s="150" t="str">
        <f t="shared" ca="1" si="13"/>
        <v/>
      </c>
      <c r="F95" s="152" t="str">
        <f t="shared" ca="1" si="14"/>
        <v/>
      </c>
      <c r="G95" s="152" t="str">
        <f t="shared" ca="1" si="15"/>
        <v/>
      </c>
      <c r="H95" s="4"/>
      <c r="I95" s="4"/>
    </row>
    <row r="96" spans="1:9" ht="18.75" customHeight="1" x14ac:dyDescent="0.35">
      <c r="A96" s="4"/>
      <c r="B96" s="99">
        <f t="shared" si="16"/>
        <v>86</v>
      </c>
      <c r="C96" s="150" t="str">
        <f t="shared" ca="1" si="11"/>
        <v/>
      </c>
      <c r="D96" s="149" t="str">
        <f t="shared" ca="1" si="12"/>
        <v/>
      </c>
      <c r="E96" s="150" t="str">
        <f t="shared" ca="1" si="13"/>
        <v/>
      </c>
      <c r="F96" s="152" t="str">
        <f t="shared" ca="1" si="14"/>
        <v/>
      </c>
      <c r="G96" s="152" t="str">
        <f t="shared" ca="1" si="15"/>
        <v/>
      </c>
      <c r="H96" s="4"/>
      <c r="I96" s="4"/>
    </row>
    <row r="97" spans="1:9" ht="18.75" customHeight="1" x14ac:dyDescent="0.35">
      <c r="A97" s="4"/>
      <c r="B97" s="99">
        <f t="shared" si="16"/>
        <v>87</v>
      </c>
      <c r="C97" s="150" t="str">
        <f t="shared" ca="1" si="11"/>
        <v/>
      </c>
      <c r="D97" s="149" t="str">
        <f t="shared" ca="1" si="12"/>
        <v/>
      </c>
      <c r="E97" s="150" t="str">
        <f t="shared" ca="1" si="13"/>
        <v/>
      </c>
      <c r="F97" s="152" t="str">
        <f t="shared" ca="1" si="14"/>
        <v/>
      </c>
      <c r="G97" s="152" t="str">
        <f t="shared" ca="1" si="15"/>
        <v/>
      </c>
      <c r="H97" s="4"/>
      <c r="I97" s="4"/>
    </row>
    <row r="98" spans="1:9" ht="18.75" customHeight="1" x14ac:dyDescent="0.35">
      <c r="A98" s="4"/>
      <c r="B98" s="99">
        <f t="shared" si="16"/>
        <v>88</v>
      </c>
      <c r="C98" s="150" t="str">
        <f t="shared" ca="1" si="11"/>
        <v/>
      </c>
      <c r="D98" s="149" t="str">
        <f t="shared" ca="1" si="12"/>
        <v/>
      </c>
      <c r="E98" s="150" t="str">
        <f t="shared" ca="1" si="13"/>
        <v/>
      </c>
      <c r="F98" s="152" t="str">
        <f t="shared" ca="1" si="14"/>
        <v/>
      </c>
      <c r="G98" s="152" t="str">
        <f t="shared" ca="1" si="15"/>
        <v/>
      </c>
      <c r="H98" s="4"/>
      <c r="I98" s="4"/>
    </row>
    <row r="99" spans="1:9" ht="18.75" customHeight="1" x14ac:dyDescent="0.35">
      <c r="A99" s="4"/>
      <c r="B99" s="99">
        <f t="shared" si="16"/>
        <v>89</v>
      </c>
      <c r="C99" s="150" t="str">
        <f t="shared" ca="1" si="11"/>
        <v/>
      </c>
      <c r="D99" s="149" t="str">
        <f t="shared" ca="1" si="12"/>
        <v/>
      </c>
      <c r="E99" s="150" t="str">
        <f t="shared" ca="1" si="13"/>
        <v/>
      </c>
      <c r="F99" s="152" t="str">
        <f t="shared" ca="1" si="14"/>
        <v/>
      </c>
      <c r="G99" s="152" t="str">
        <f t="shared" ca="1" si="15"/>
        <v/>
      </c>
      <c r="H99" s="4"/>
      <c r="I99" s="4"/>
    </row>
    <row r="100" spans="1:9" ht="18.75" customHeight="1" x14ac:dyDescent="0.35">
      <c r="A100" s="4"/>
      <c r="B100" s="99">
        <f t="shared" si="16"/>
        <v>90</v>
      </c>
      <c r="C100" s="150" t="str">
        <f t="shared" ca="1" si="11"/>
        <v/>
      </c>
      <c r="D100" s="149" t="str">
        <f t="shared" ca="1" si="12"/>
        <v/>
      </c>
      <c r="E100" s="150" t="str">
        <f t="shared" ca="1" si="13"/>
        <v/>
      </c>
      <c r="F100" s="152" t="str">
        <f t="shared" ca="1" si="14"/>
        <v/>
      </c>
      <c r="G100" s="152" t="str">
        <f t="shared" ca="1" si="15"/>
        <v/>
      </c>
      <c r="H100" s="4"/>
      <c r="I100" s="4"/>
    </row>
    <row r="101" spans="1:9" ht="18.75" customHeight="1" x14ac:dyDescent="0.35">
      <c r="A101" s="4"/>
      <c r="B101" s="99">
        <f t="shared" si="16"/>
        <v>91</v>
      </c>
      <c r="C101" s="150" t="str">
        <f t="shared" ca="1" si="11"/>
        <v/>
      </c>
      <c r="D101" s="149" t="str">
        <f t="shared" ca="1" si="12"/>
        <v/>
      </c>
      <c r="E101" s="150" t="str">
        <f t="shared" ca="1" si="13"/>
        <v/>
      </c>
      <c r="F101" s="152" t="str">
        <f t="shared" ca="1" si="14"/>
        <v/>
      </c>
      <c r="G101" s="152" t="str">
        <f t="shared" ca="1" si="15"/>
        <v/>
      </c>
      <c r="H101" s="4"/>
      <c r="I101" s="4"/>
    </row>
    <row r="102" spans="1:9" ht="18.75" customHeight="1" x14ac:dyDescent="0.35">
      <c r="A102" s="4"/>
      <c r="B102" s="99">
        <f t="shared" si="16"/>
        <v>92</v>
      </c>
      <c r="C102" s="150" t="str">
        <f t="shared" ca="1" si="11"/>
        <v/>
      </c>
      <c r="D102" s="149" t="str">
        <f t="shared" ca="1" si="12"/>
        <v/>
      </c>
      <c r="E102" s="150" t="str">
        <f t="shared" ca="1" si="13"/>
        <v/>
      </c>
      <c r="F102" s="152" t="str">
        <f t="shared" ca="1" si="14"/>
        <v/>
      </c>
      <c r="G102" s="152" t="str">
        <f t="shared" ca="1" si="15"/>
        <v/>
      </c>
      <c r="H102" s="4"/>
      <c r="I102" s="4"/>
    </row>
    <row r="103" spans="1:9" ht="18.75" customHeight="1" x14ac:dyDescent="0.35">
      <c r="A103" s="4"/>
      <c r="B103" s="99">
        <f t="shared" si="16"/>
        <v>93</v>
      </c>
      <c r="C103" s="150" t="str">
        <f t="shared" ca="1" si="11"/>
        <v/>
      </c>
      <c r="D103" s="149" t="str">
        <f t="shared" ca="1" si="12"/>
        <v/>
      </c>
      <c r="E103" s="150" t="str">
        <f t="shared" ca="1" si="13"/>
        <v/>
      </c>
      <c r="F103" s="152" t="str">
        <f t="shared" ca="1" si="14"/>
        <v/>
      </c>
      <c r="G103" s="152" t="str">
        <f t="shared" ca="1" si="15"/>
        <v/>
      </c>
      <c r="H103" s="4"/>
      <c r="I103" s="4"/>
    </row>
    <row r="104" spans="1:9" ht="18.75" customHeight="1" x14ac:dyDescent="0.35">
      <c r="A104" s="4"/>
      <c r="B104" s="99">
        <f t="shared" si="16"/>
        <v>94</v>
      </c>
      <c r="C104" s="150" t="str">
        <f t="shared" ca="1" si="11"/>
        <v/>
      </c>
      <c r="D104" s="149" t="str">
        <f t="shared" ca="1" si="12"/>
        <v/>
      </c>
      <c r="E104" s="150" t="str">
        <f t="shared" ca="1" si="13"/>
        <v/>
      </c>
      <c r="F104" s="152" t="str">
        <f t="shared" ca="1" si="14"/>
        <v/>
      </c>
      <c r="G104" s="152" t="str">
        <f t="shared" ca="1" si="15"/>
        <v/>
      </c>
      <c r="H104" s="4"/>
      <c r="I104" s="4"/>
    </row>
    <row r="105" spans="1:9" ht="18.75" customHeight="1" x14ac:dyDescent="0.35">
      <c r="A105" s="4"/>
      <c r="B105" s="99">
        <f t="shared" si="16"/>
        <v>95</v>
      </c>
      <c r="C105" s="150" t="str">
        <f t="shared" ca="1" si="11"/>
        <v/>
      </c>
      <c r="D105" s="149" t="str">
        <f t="shared" ca="1" si="12"/>
        <v/>
      </c>
      <c r="E105" s="150" t="str">
        <f t="shared" ca="1" si="13"/>
        <v/>
      </c>
      <c r="F105" s="152" t="str">
        <f t="shared" ca="1" si="14"/>
        <v/>
      </c>
      <c r="G105" s="152" t="str">
        <f t="shared" ca="1" si="15"/>
        <v/>
      </c>
      <c r="H105" s="4"/>
      <c r="I105" s="4"/>
    </row>
    <row r="106" spans="1:9" ht="18.75" customHeight="1" x14ac:dyDescent="0.35">
      <c r="A106" s="4"/>
      <c r="B106" s="99">
        <f t="shared" si="16"/>
        <v>96</v>
      </c>
      <c r="C106" s="150" t="str">
        <f t="shared" ca="1" si="11"/>
        <v/>
      </c>
      <c r="D106" s="149" t="str">
        <f t="shared" ca="1" si="12"/>
        <v/>
      </c>
      <c r="E106" s="150" t="str">
        <f t="shared" ca="1" si="13"/>
        <v/>
      </c>
      <c r="F106" s="152" t="str">
        <f t="shared" ca="1" si="14"/>
        <v/>
      </c>
      <c r="G106" s="152" t="str">
        <f t="shared" ca="1" si="15"/>
        <v/>
      </c>
      <c r="H106" s="4"/>
      <c r="I106" s="4"/>
    </row>
    <row r="107" spans="1:9" ht="18.75" customHeight="1" x14ac:dyDescent="0.35">
      <c r="A107" s="4"/>
      <c r="B107" s="99">
        <f t="shared" si="16"/>
        <v>97</v>
      </c>
      <c r="C107" s="150" t="str">
        <f t="shared" ref="C107:C110" ca="1" si="17">IF(TODAY()&gt;EXP,"0",IF(ISERROR(VLOOKUP(B107&amp;$F$5,JA_3,10,FALSE))=TRUE,"",VLOOKUP(B107&amp;$F$5,JA_3,10,FALSE)))</f>
        <v/>
      </c>
      <c r="D107" s="149" t="str">
        <f t="shared" ca="1" si="12"/>
        <v/>
      </c>
      <c r="E107" s="150" t="str">
        <f t="shared" ca="1" si="13"/>
        <v/>
      </c>
      <c r="F107" s="152" t="str">
        <f t="shared" ca="1" si="14"/>
        <v/>
      </c>
      <c r="G107" s="152" t="str">
        <f t="shared" ca="1" si="15"/>
        <v/>
      </c>
      <c r="H107" s="4"/>
      <c r="I107" s="4"/>
    </row>
    <row r="108" spans="1:9" ht="18.75" customHeight="1" x14ac:dyDescent="0.35">
      <c r="A108" s="4"/>
      <c r="B108" s="99">
        <f t="shared" si="16"/>
        <v>98</v>
      </c>
      <c r="C108" s="150" t="str">
        <f t="shared" ca="1" si="17"/>
        <v/>
      </c>
      <c r="D108" s="149" t="str">
        <f t="shared" ca="1" si="12"/>
        <v/>
      </c>
      <c r="E108" s="150" t="str">
        <f t="shared" ca="1" si="13"/>
        <v/>
      </c>
      <c r="F108" s="152" t="str">
        <f t="shared" ca="1" si="14"/>
        <v/>
      </c>
      <c r="G108" s="152" t="str">
        <f t="shared" ca="1" si="15"/>
        <v/>
      </c>
      <c r="H108" s="4"/>
      <c r="I108" s="4"/>
    </row>
    <row r="109" spans="1:9" ht="18.75" customHeight="1" x14ac:dyDescent="0.35">
      <c r="A109" s="4"/>
      <c r="B109" s="99">
        <f t="shared" si="16"/>
        <v>99</v>
      </c>
      <c r="C109" s="150" t="str">
        <f t="shared" ca="1" si="17"/>
        <v/>
      </c>
      <c r="D109" s="149" t="str">
        <f t="shared" ca="1" si="12"/>
        <v/>
      </c>
      <c r="E109" s="150" t="str">
        <f t="shared" ca="1" si="13"/>
        <v/>
      </c>
      <c r="F109" s="152" t="str">
        <f t="shared" ca="1" si="14"/>
        <v/>
      </c>
      <c r="G109" s="152" t="str">
        <f t="shared" ca="1" si="15"/>
        <v/>
      </c>
      <c r="H109" s="4"/>
      <c r="I109" s="4"/>
    </row>
    <row r="110" spans="1:9" ht="18.75" customHeight="1" x14ac:dyDescent="0.35">
      <c r="A110" s="4"/>
      <c r="B110" s="99">
        <f t="shared" si="16"/>
        <v>100</v>
      </c>
      <c r="C110" s="150" t="str">
        <f t="shared" ca="1" si="17"/>
        <v/>
      </c>
      <c r="D110" s="149" t="str">
        <f t="shared" ca="1" si="12"/>
        <v/>
      </c>
      <c r="E110" s="150" t="str">
        <f t="shared" ca="1" si="13"/>
        <v/>
      </c>
      <c r="F110" s="152" t="str">
        <f t="shared" ca="1" si="14"/>
        <v/>
      </c>
      <c r="G110" s="152" t="str">
        <f t="shared" ca="1" si="15"/>
        <v/>
      </c>
      <c r="H110" s="4"/>
      <c r="I110" s="4"/>
    </row>
    <row r="111" spans="1:9" ht="14.5" x14ac:dyDescent="0.35">
      <c r="A111" s="4"/>
      <c r="B111" s="4"/>
      <c r="C111" s="4"/>
      <c r="D111" s="4"/>
      <c r="E111" s="4"/>
      <c r="F111" s="4"/>
      <c r="G111" s="4"/>
      <c r="H111" s="4"/>
      <c r="I111" s="4"/>
    </row>
    <row r="112" spans="1:9" ht="14.5" x14ac:dyDescent="0.35">
      <c r="A112" s="4"/>
      <c r="B112" s="4"/>
      <c r="C112" s="4"/>
      <c r="D112" s="4"/>
      <c r="E112" s="4"/>
      <c r="F112" s="4"/>
      <c r="G112" s="4"/>
      <c r="H112" s="4"/>
      <c r="I112" s="4"/>
    </row>
    <row r="113" spans="1:9" ht="14.5" x14ac:dyDescent="0.35">
      <c r="A113" s="4"/>
      <c r="B113" s="4"/>
      <c r="C113" s="4"/>
      <c r="D113" s="4"/>
      <c r="E113" s="4"/>
      <c r="F113" s="4"/>
      <c r="G113" s="4"/>
      <c r="H113" s="4"/>
      <c r="I113" s="4"/>
    </row>
    <row r="114" spans="1:9" ht="14.5" x14ac:dyDescent="0.35">
      <c r="A114" s="4"/>
      <c r="B114" s="4"/>
      <c r="C114" s="4"/>
      <c r="D114" s="4"/>
      <c r="E114" s="4"/>
      <c r="F114" s="4"/>
      <c r="G114" s="4"/>
      <c r="H114" s="4"/>
      <c r="I114" s="4"/>
    </row>
    <row r="115" spans="1:9" ht="14.5" x14ac:dyDescent="0.35">
      <c r="A115" s="4"/>
      <c r="B115" s="4"/>
      <c r="C115" s="4"/>
      <c r="D115" s="4"/>
      <c r="E115" s="4"/>
      <c r="F115" s="4"/>
      <c r="G115" s="4"/>
      <c r="H115" s="4"/>
      <c r="I115" s="4"/>
    </row>
  </sheetData>
  <sheetProtection algorithmName="SHA-512" hashValue="7r28anvNx0NBAAF9IY+gCqbKhVDkks7Ni0VFKMU5+JVA42RmbPKG2vyiFN6WOKZAj9waNanQSh/gejbqqXXxew==" saltValue="Cl0sWfSKrJEqmgFJPxxEgw==" spinCount="100000" sheet="1" objects="1" scenarios="1" formatCells="0" formatColumns="0" formatRows="0" autoFilter="0"/>
  <autoFilter ref="C10:C110" xr:uid="{00000000-0009-0000-0000-000010000000}"/>
  <mergeCells count="4">
    <mergeCell ref="B2:G2"/>
    <mergeCell ref="B3:G3"/>
    <mergeCell ref="B4:G4"/>
    <mergeCell ref="F5:G5"/>
  </mergeCells>
  <pageMargins left="0.70866141732283472" right="0.70866141732283472" top="0.74803149606299213" bottom="0.74803149606299213" header="0.31496062992125984" footer="0.31496062992125984"/>
  <pageSetup paperSize="9" pageOrder="overThenDown" orientation="landscape" blackAndWhite="1" horizontalDpi="4294967293" verticalDpi="4294967293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6"/>
  <dimension ref="A1:T313"/>
  <sheetViews>
    <sheetView showGridLines="0" workbookViewId="0">
      <pane ySplit="5" topLeftCell="A6" activePane="bottomLeft" state="frozen"/>
      <selection activeCell="B2" sqref="B2:G2"/>
      <selection pane="bottomLeft" activeCell="B2" sqref="B2:G2"/>
    </sheetView>
  </sheetViews>
  <sheetFormatPr defaultColWidth="0" defaultRowHeight="0" customHeight="1" zeroHeight="1" x14ac:dyDescent="0.35"/>
  <cols>
    <col min="1" max="1" width="14.26953125" customWidth="1"/>
    <col min="2" max="2" width="5.7265625" customWidth="1"/>
    <col min="3" max="3" width="32.81640625" customWidth="1"/>
    <col min="4" max="7" width="15.7265625" customWidth="1"/>
    <col min="8" max="9" width="28.54296875" customWidth="1"/>
    <col min="10" max="20" width="0" hidden="1" customWidth="1"/>
    <col min="21" max="16384" width="9.1796875" hidden="1"/>
  </cols>
  <sheetData>
    <row r="1" spans="1:9" ht="3.75" customHeight="1" x14ac:dyDescent="0.35">
      <c r="A1" s="78"/>
      <c r="B1" s="306"/>
      <c r="C1" s="306"/>
      <c r="D1" s="306"/>
      <c r="E1" s="306"/>
      <c r="F1" s="306"/>
      <c r="G1" s="306"/>
      <c r="H1" s="78"/>
      <c r="I1" s="78"/>
    </row>
    <row r="2" spans="1:9" ht="22.5" customHeight="1" x14ac:dyDescent="0.6">
      <c r="A2" s="78"/>
      <c r="B2" s="637" t="str">
        <f ca="1">IF(TODAY()&gt;EXP,"APLIKASI INI SUDAH KADALUARSA",PR)</f>
        <v>NAMA PERUSAHAAN ANDA</v>
      </c>
      <c r="C2" s="638"/>
      <c r="D2" s="638"/>
      <c r="E2" s="638"/>
      <c r="F2" s="638"/>
      <c r="G2" s="638"/>
      <c r="H2" s="78"/>
      <c r="I2" s="78"/>
    </row>
    <row r="3" spans="1:9" ht="18.75" customHeight="1" x14ac:dyDescent="0.5">
      <c r="A3" s="78"/>
      <c r="B3" s="639" t="s">
        <v>12</v>
      </c>
      <c r="C3" s="639"/>
      <c r="D3" s="639"/>
      <c r="E3" s="639"/>
      <c r="F3" s="639"/>
      <c r="G3" s="639"/>
      <c r="H3" s="78"/>
      <c r="I3" s="78"/>
    </row>
    <row r="4" spans="1:9" ht="18.75" customHeight="1" x14ac:dyDescent="0.35">
      <c r="A4" s="78"/>
      <c r="B4" s="640" t="str">
        <f>TG_2&amp;" "&amp;BL_2&amp;" "&amp;TH_2</f>
        <v>31 Desember 2025</v>
      </c>
      <c r="C4" s="640"/>
      <c r="D4" s="640"/>
      <c r="E4" s="640"/>
      <c r="F4" s="640"/>
      <c r="G4" s="640"/>
      <c r="H4" s="78"/>
      <c r="I4" s="78"/>
    </row>
    <row r="5" spans="1:9" ht="26.25" customHeight="1" x14ac:dyDescent="0.35">
      <c r="A5" s="78"/>
      <c r="B5" s="243" t="s">
        <v>11</v>
      </c>
      <c r="C5" s="244" t="s">
        <v>9</v>
      </c>
      <c r="D5" s="245" t="s">
        <v>36</v>
      </c>
      <c r="E5" s="245" t="s">
        <v>2</v>
      </c>
      <c r="F5" s="245" t="s">
        <v>3</v>
      </c>
      <c r="G5" s="293" t="s">
        <v>37</v>
      </c>
      <c r="H5" s="78"/>
      <c r="I5" s="78"/>
    </row>
    <row r="6" spans="1:9" ht="18.75" customHeight="1" x14ac:dyDescent="0.35">
      <c r="A6" s="78"/>
      <c r="B6" s="153">
        <v>1</v>
      </c>
      <c r="C6" s="111" t="str">
        <f ca="1">IF(TODAY()&gt;EXP,"0",IF('Daftar Hutang Piutang'!C6="","",'Daftar Hutang Piutang'!C6))</f>
        <v>Toko Mawar Merah</v>
      </c>
      <c r="D6" s="111">
        <f ca="1">IF(C6="","",'Daftar Hutang Piutang'!D6)</f>
        <v>3450000</v>
      </c>
      <c r="E6" s="111">
        <f ca="1">IF(C6="","",SUMIF('Jurnal Umum'!P:P,C6,'Jurnal Umum'!R:R))</f>
        <v>21870000</v>
      </c>
      <c r="F6" s="111">
        <f ca="1">IF(C6="","",SUMIF('Jurnal Umum'!P:P,C6,'Jurnal Umum'!S:S))</f>
        <v>13980000</v>
      </c>
      <c r="G6" s="154">
        <f ca="1">IF(C6="","",D6+E6-F6)</f>
        <v>11340000</v>
      </c>
      <c r="H6" s="78"/>
      <c r="I6" s="78"/>
    </row>
    <row r="7" spans="1:9" ht="18.75" customHeight="1" x14ac:dyDescent="0.35">
      <c r="A7" s="78"/>
      <c r="B7" s="155">
        <f>B6+1</f>
        <v>2</v>
      </c>
      <c r="C7" s="111" t="str">
        <f ca="1">IF(TODAY()&gt;EXP,"0",IF('Daftar Hutang Piutang'!C7="","",'Daftar Hutang Piutang'!C7))</f>
        <v>Toko Semanggi</v>
      </c>
      <c r="D7" s="156">
        <f ca="1">IF(C7="","",'Daftar Hutang Piutang'!D7)</f>
        <v>2350000</v>
      </c>
      <c r="E7" s="156">
        <f ca="1">IF(C7="","",SUMIF('Jurnal Umum'!P:P,C7,'Jurnal Umum'!R:R))</f>
        <v>49725000</v>
      </c>
      <c r="F7" s="156">
        <f ca="1">IF(C7="","",SUMIF('Jurnal Umum'!P:P,C7,'Jurnal Umum'!S:S))</f>
        <v>19212500</v>
      </c>
      <c r="G7" s="86">
        <f t="shared" ref="G7" ca="1" si="0">IF(C7="","",D7+E7-F7)</f>
        <v>32862500</v>
      </c>
      <c r="H7" s="78"/>
      <c r="I7" s="78"/>
    </row>
    <row r="8" spans="1:9" ht="18.75" customHeight="1" x14ac:dyDescent="0.35">
      <c r="A8" s="78"/>
      <c r="B8" s="155">
        <f t="shared" ref="B8:B71" si="1">B7+1</f>
        <v>3</v>
      </c>
      <c r="C8" s="111" t="str">
        <f ca="1">IF(TODAY()&gt;EXP,"0",IF('Daftar Hutang Piutang'!C8="","",'Daftar Hutang Piutang'!C8))</f>
        <v>Toko Anggrek</v>
      </c>
      <c r="D8" s="156">
        <f ca="1">IF(C8="","",'Daftar Hutang Piutang'!D8)</f>
        <v>4730000</v>
      </c>
      <c r="E8" s="156">
        <f ca="1">IF(C8="","",SUMIF('Jurnal Umum'!P:P,C8,'Jurnal Umum'!R:R))</f>
        <v>45780000</v>
      </c>
      <c r="F8" s="156">
        <f ca="1">IF(C8="","",SUMIF('Jurnal Umum'!P:P,C8,'Jurnal Umum'!S:S))</f>
        <v>6670000</v>
      </c>
      <c r="G8" s="86">
        <f t="shared" ref="G8" ca="1" si="2">IF(C8="","",D8+E8-F8)</f>
        <v>43840000</v>
      </c>
      <c r="H8" s="78"/>
      <c r="I8" s="78"/>
    </row>
    <row r="9" spans="1:9" ht="18.75" customHeight="1" x14ac:dyDescent="0.35">
      <c r="A9" s="78"/>
      <c r="B9" s="155">
        <f t="shared" si="1"/>
        <v>4</v>
      </c>
      <c r="C9" s="111" t="str">
        <f ca="1">IF(TODAY()&gt;EXP,"0",IF('Daftar Hutang Piutang'!C9="","",'Daftar Hutang Piutang'!C9))</f>
        <v>Toko Bunga Matahari</v>
      </c>
      <c r="D9" s="156">
        <f ca="1">IF(C9="","",'Daftar Hutang Piutang'!D9)</f>
        <v>4450000</v>
      </c>
      <c r="E9" s="156">
        <f ca="1">IF(C9="","",SUMIF('Jurnal Umum'!P:P,C9,'Jurnal Umum'!R:R))</f>
        <v>48860000</v>
      </c>
      <c r="F9" s="156">
        <f ca="1">IF(C9="","",SUMIF('Jurnal Umum'!P:P,C9,'Jurnal Umum'!S:S))</f>
        <v>4500000</v>
      </c>
      <c r="G9" s="86">
        <f t="shared" ref="G9:G72" ca="1" si="3">IF(C9="","",D9+E9-F9)</f>
        <v>48810000</v>
      </c>
      <c r="H9" s="78"/>
      <c r="I9" s="78"/>
    </row>
    <row r="10" spans="1:9" ht="18.75" customHeight="1" x14ac:dyDescent="0.35">
      <c r="A10" s="78"/>
      <c r="B10" s="155">
        <f t="shared" si="1"/>
        <v>5</v>
      </c>
      <c r="C10" s="111" t="str">
        <f ca="1">IF(TODAY()&gt;EXP,"0",IF('Daftar Hutang Piutang'!C10="","",'Daftar Hutang Piutang'!C10))</f>
        <v>Toko Segar Alami</v>
      </c>
      <c r="D10" s="156">
        <f ca="1">IF(C10="","",'Daftar Hutang Piutang'!D10)</f>
        <v>2470000</v>
      </c>
      <c r="E10" s="156">
        <f ca="1">IF(C10="","",SUMIF('Jurnal Umum'!P:P,C10,'Jurnal Umum'!R:R))</f>
        <v>22175000</v>
      </c>
      <c r="F10" s="156">
        <f ca="1">IF(C10="","",SUMIF('Jurnal Umum'!P:P,C10,'Jurnal Umum'!S:S))</f>
        <v>0</v>
      </c>
      <c r="G10" s="86">
        <f t="shared" ca="1" si="3"/>
        <v>24645000</v>
      </c>
      <c r="H10" s="78"/>
      <c r="I10" s="78"/>
    </row>
    <row r="11" spans="1:9" ht="18.75" customHeight="1" x14ac:dyDescent="0.35">
      <c r="A11" s="78"/>
      <c r="B11" s="155">
        <f t="shared" si="1"/>
        <v>6</v>
      </c>
      <c r="C11" s="111" t="str">
        <f ca="1">IF(TODAY()&gt;EXP,"0",IF('Daftar Hutang Piutang'!C11="","",'Daftar Hutang Piutang'!C11))</f>
        <v>Toko Melati Putih</v>
      </c>
      <c r="D11" s="156">
        <f ca="1">IF(C11="","",'Daftar Hutang Piutang'!D11)</f>
        <v>6190000</v>
      </c>
      <c r="E11" s="156">
        <f ca="1">IF(C11="","",SUMIF('Jurnal Umum'!P:P,C11,'Jurnal Umum'!R:R))</f>
        <v>0</v>
      </c>
      <c r="F11" s="156">
        <f ca="1">IF(C11="","",SUMIF('Jurnal Umum'!P:P,C11,'Jurnal Umum'!S:S))</f>
        <v>0</v>
      </c>
      <c r="G11" s="86">
        <f t="shared" ca="1" si="3"/>
        <v>6190000</v>
      </c>
      <c r="H11" s="78"/>
      <c r="I11" s="78"/>
    </row>
    <row r="12" spans="1:9" ht="18.75" customHeight="1" x14ac:dyDescent="0.35">
      <c r="A12" s="78"/>
      <c r="B12" s="155">
        <f t="shared" si="1"/>
        <v>7</v>
      </c>
      <c r="C12" s="111" t="str">
        <f ca="1">IF(TODAY()&gt;EXP,"0",IF('Daftar Hutang Piutang'!C12="","",'Daftar Hutang Piutang'!C12))</f>
        <v>Toko Kuda Terbang</v>
      </c>
      <c r="D12" s="156">
        <f ca="1">IF(C12="","",'Daftar Hutang Piutang'!D12)</f>
        <v>2320000</v>
      </c>
      <c r="E12" s="156">
        <f ca="1">IF(C12="","",SUMIF('Jurnal Umum'!P:P,C12,'Jurnal Umum'!R:R))</f>
        <v>0</v>
      </c>
      <c r="F12" s="156">
        <f ca="1">IF(C12="","",SUMIF('Jurnal Umum'!P:P,C12,'Jurnal Umum'!S:S))</f>
        <v>0</v>
      </c>
      <c r="G12" s="86">
        <f t="shared" ca="1" si="3"/>
        <v>2320000</v>
      </c>
      <c r="H12" s="78"/>
      <c r="I12" s="78"/>
    </row>
    <row r="13" spans="1:9" ht="18.75" customHeight="1" x14ac:dyDescent="0.35">
      <c r="A13" s="78"/>
      <c r="B13" s="155">
        <f t="shared" si="1"/>
        <v>8</v>
      </c>
      <c r="C13" s="111" t="str">
        <f ca="1">IF(TODAY()&gt;EXP,"0",IF('Daftar Hutang Piutang'!C13="","",'Daftar Hutang Piutang'!C13))</f>
        <v>Toko Hijau Lestari</v>
      </c>
      <c r="D13" s="156">
        <f ca="1">IF(C13="","",'Daftar Hutang Piutang'!D13)</f>
        <v>2430000</v>
      </c>
      <c r="E13" s="156">
        <f ca="1">IF(C13="","",SUMIF('Jurnal Umum'!P:P,C13,'Jurnal Umum'!R:R))</f>
        <v>0</v>
      </c>
      <c r="F13" s="156">
        <f ca="1">IF(C13="","",SUMIF('Jurnal Umum'!P:P,C13,'Jurnal Umum'!S:S))</f>
        <v>0</v>
      </c>
      <c r="G13" s="86">
        <f t="shared" ca="1" si="3"/>
        <v>2430000</v>
      </c>
      <c r="H13" s="78"/>
      <c r="I13" s="78"/>
    </row>
    <row r="14" spans="1:9" ht="18.75" customHeight="1" x14ac:dyDescent="0.35">
      <c r="A14" s="78"/>
      <c r="B14" s="155">
        <f t="shared" si="1"/>
        <v>9</v>
      </c>
      <c r="C14" s="111" t="str">
        <f ca="1">IF(TODAY()&gt;EXP,"0",IF('Daftar Hutang Piutang'!C14="","",'Daftar Hutang Piutang'!C14))</f>
        <v>Toko Pesona Indah</v>
      </c>
      <c r="D14" s="156">
        <f ca="1">IF(C14="","",'Daftar Hutang Piutang'!D14)</f>
        <v>3240000</v>
      </c>
      <c r="E14" s="156">
        <f ca="1">IF(C14="","",SUMIF('Jurnal Umum'!P:P,C14,'Jurnal Umum'!R:R))</f>
        <v>0</v>
      </c>
      <c r="F14" s="156">
        <f ca="1">IF(C14="","",SUMIF('Jurnal Umum'!P:P,C14,'Jurnal Umum'!S:S))</f>
        <v>0</v>
      </c>
      <c r="G14" s="86">
        <f t="shared" ca="1" si="3"/>
        <v>3240000</v>
      </c>
      <c r="H14" s="78"/>
      <c r="I14" s="78"/>
    </row>
    <row r="15" spans="1:9" ht="18.75" customHeight="1" x14ac:dyDescent="0.35">
      <c r="A15" s="78"/>
      <c r="B15" s="155">
        <f t="shared" si="1"/>
        <v>10</v>
      </c>
      <c r="C15" s="111" t="str">
        <f ca="1">IF(TODAY()&gt;EXP,"0",IF('Daftar Hutang Piutang'!C15="","",'Daftar Hutang Piutang'!C15))</f>
        <v>Toko Warna Pelangi</v>
      </c>
      <c r="D15" s="156">
        <f ca="1">IF(C15="","",'Daftar Hutang Piutang'!D15)</f>
        <v>5190000</v>
      </c>
      <c r="E15" s="156">
        <f ca="1">IF(C15="","",SUMIF('Jurnal Umum'!P:P,C15,'Jurnal Umum'!R:R))</f>
        <v>0</v>
      </c>
      <c r="F15" s="156">
        <f ca="1">IF(C15="","",SUMIF('Jurnal Umum'!P:P,C15,'Jurnal Umum'!S:S))</f>
        <v>0</v>
      </c>
      <c r="G15" s="86">
        <f t="shared" ca="1" si="3"/>
        <v>5190000</v>
      </c>
      <c r="H15" s="78"/>
      <c r="I15" s="78"/>
    </row>
    <row r="16" spans="1:9" ht="18.75" customHeight="1" x14ac:dyDescent="0.35">
      <c r="A16" s="78"/>
      <c r="B16" s="155">
        <f t="shared" si="1"/>
        <v>11</v>
      </c>
      <c r="C16" s="111" t="str">
        <f ca="1">IF(TODAY()&gt;EXP,"0",IF('Daftar Hutang Piutang'!C16="","",'Daftar Hutang Piutang'!C16))</f>
        <v>Toko Mandiri Bersama</v>
      </c>
      <c r="D16" s="156">
        <f ca="1">IF(C16="","",'Daftar Hutang Piutang'!D16)</f>
        <v>3780000</v>
      </c>
      <c r="E16" s="156">
        <f ca="1">IF(C16="","",SUMIF('Jurnal Umum'!P:P,C16,'Jurnal Umum'!R:R))</f>
        <v>0</v>
      </c>
      <c r="F16" s="156">
        <f ca="1">IF(C16="","",SUMIF('Jurnal Umum'!P:P,C16,'Jurnal Umum'!S:S))</f>
        <v>0</v>
      </c>
      <c r="G16" s="86">
        <f t="shared" ca="1" si="3"/>
        <v>3780000</v>
      </c>
      <c r="H16" s="78"/>
      <c r="I16" s="78"/>
    </row>
    <row r="17" spans="1:9" ht="18.75" customHeight="1" x14ac:dyDescent="0.35">
      <c r="A17" s="78"/>
      <c r="B17" s="155">
        <f t="shared" si="1"/>
        <v>12</v>
      </c>
      <c r="C17" s="111" t="str">
        <f ca="1">IF(TODAY()&gt;EXP,"0",IF('Daftar Hutang Piutang'!C17="","",'Daftar Hutang Piutang'!C17))</f>
        <v>Toko Zahra</v>
      </c>
      <c r="D17" s="156">
        <f ca="1">IF(C17="","",'Daftar Hutang Piutang'!D17)</f>
        <v>2150000</v>
      </c>
      <c r="E17" s="156">
        <f ca="1">IF(C17="","",SUMIF('Jurnal Umum'!P:P,C17,'Jurnal Umum'!R:R))</f>
        <v>0</v>
      </c>
      <c r="F17" s="156">
        <f ca="1">IF(C17="","",SUMIF('Jurnal Umum'!P:P,C17,'Jurnal Umum'!S:S))</f>
        <v>0</v>
      </c>
      <c r="G17" s="86">
        <f t="shared" ca="1" si="3"/>
        <v>2150000</v>
      </c>
      <c r="H17" s="78"/>
      <c r="I17" s="78"/>
    </row>
    <row r="18" spans="1:9" ht="18.75" customHeight="1" x14ac:dyDescent="0.35">
      <c r="A18" s="78"/>
      <c r="B18" s="155">
        <f t="shared" si="1"/>
        <v>13</v>
      </c>
      <c r="C18" s="111" t="str">
        <f ca="1">IF(TODAY()&gt;EXP,"0",IF('Daftar Hutang Piutang'!C18="","",'Daftar Hutang Piutang'!C18))</f>
        <v/>
      </c>
      <c r="D18" s="156" t="str">
        <f ca="1">IF(C18="","",'Daftar Hutang Piutang'!D18)</f>
        <v/>
      </c>
      <c r="E18" s="156" t="str">
        <f ca="1">IF(C18="","",SUMIF('Jurnal Umum'!P:P,C18,'Jurnal Umum'!R:R))</f>
        <v/>
      </c>
      <c r="F18" s="156" t="str">
        <f ca="1">IF(C18="","",SUMIF('Jurnal Umum'!P:P,C18,'Jurnal Umum'!S:S))</f>
        <v/>
      </c>
      <c r="G18" s="86" t="str">
        <f t="shared" ca="1" si="3"/>
        <v/>
      </c>
      <c r="H18" s="78"/>
      <c r="I18" s="78"/>
    </row>
    <row r="19" spans="1:9" ht="18.75" customHeight="1" x14ac:dyDescent="0.35">
      <c r="A19" s="78"/>
      <c r="B19" s="155">
        <f t="shared" si="1"/>
        <v>14</v>
      </c>
      <c r="C19" s="111" t="str">
        <f ca="1">IF(TODAY()&gt;EXP,"0",IF('Daftar Hutang Piutang'!C19="","",'Daftar Hutang Piutang'!C19))</f>
        <v/>
      </c>
      <c r="D19" s="156" t="str">
        <f ca="1">IF(C19="","",'Daftar Hutang Piutang'!D19)</f>
        <v/>
      </c>
      <c r="E19" s="156" t="str">
        <f ca="1">IF(C19="","",SUMIF('Jurnal Umum'!P:P,C19,'Jurnal Umum'!R:R))</f>
        <v/>
      </c>
      <c r="F19" s="156" t="str">
        <f ca="1">IF(C19="","",SUMIF('Jurnal Umum'!P:P,C19,'Jurnal Umum'!S:S))</f>
        <v/>
      </c>
      <c r="G19" s="86" t="str">
        <f t="shared" ca="1" si="3"/>
        <v/>
      </c>
      <c r="H19" s="78"/>
      <c r="I19" s="78"/>
    </row>
    <row r="20" spans="1:9" ht="18.75" customHeight="1" x14ac:dyDescent="0.35">
      <c r="A20" s="78"/>
      <c r="B20" s="155">
        <f t="shared" si="1"/>
        <v>15</v>
      </c>
      <c r="C20" s="111" t="str">
        <f ca="1">IF(TODAY()&gt;EXP,"0",IF('Daftar Hutang Piutang'!C20="","",'Daftar Hutang Piutang'!C20))</f>
        <v/>
      </c>
      <c r="D20" s="156" t="str">
        <f ca="1">IF(C20="","",'Daftar Hutang Piutang'!D20)</f>
        <v/>
      </c>
      <c r="E20" s="156" t="str">
        <f ca="1">IF(C20="","",SUMIF('Jurnal Umum'!P:P,C20,'Jurnal Umum'!R:R))</f>
        <v/>
      </c>
      <c r="F20" s="156" t="str">
        <f ca="1">IF(C20="","",SUMIF('Jurnal Umum'!P:P,C20,'Jurnal Umum'!S:S))</f>
        <v/>
      </c>
      <c r="G20" s="86" t="str">
        <f t="shared" ca="1" si="3"/>
        <v/>
      </c>
      <c r="H20" s="78"/>
      <c r="I20" s="78"/>
    </row>
    <row r="21" spans="1:9" ht="18.75" customHeight="1" x14ac:dyDescent="0.35">
      <c r="A21" s="78"/>
      <c r="B21" s="155">
        <f t="shared" si="1"/>
        <v>16</v>
      </c>
      <c r="C21" s="111" t="str">
        <f ca="1">IF(TODAY()&gt;EXP,"0",IF('Daftar Hutang Piutang'!C21="","",'Daftar Hutang Piutang'!C21))</f>
        <v/>
      </c>
      <c r="D21" s="156" t="str">
        <f ca="1">IF(C21="","",'Daftar Hutang Piutang'!D21)</f>
        <v/>
      </c>
      <c r="E21" s="156" t="str">
        <f ca="1">IF(C21="","",SUMIF('Jurnal Umum'!P:P,C21,'Jurnal Umum'!R:R))</f>
        <v/>
      </c>
      <c r="F21" s="156" t="str">
        <f ca="1">IF(C21="","",SUMIF('Jurnal Umum'!P:P,C21,'Jurnal Umum'!S:S))</f>
        <v/>
      </c>
      <c r="G21" s="86" t="str">
        <f t="shared" ca="1" si="3"/>
        <v/>
      </c>
      <c r="H21" s="78"/>
      <c r="I21" s="78"/>
    </row>
    <row r="22" spans="1:9" ht="18.75" customHeight="1" x14ac:dyDescent="0.35">
      <c r="A22" s="78"/>
      <c r="B22" s="155">
        <f t="shared" si="1"/>
        <v>17</v>
      </c>
      <c r="C22" s="111" t="str">
        <f ca="1">IF(TODAY()&gt;EXP,"0",IF('Daftar Hutang Piutang'!C22="","",'Daftar Hutang Piutang'!C22))</f>
        <v/>
      </c>
      <c r="D22" s="156" t="str">
        <f ca="1">IF(C22="","",'Daftar Hutang Piutang'!D22)</f>
        <v/>
      </c>
      <c r="E22" s="156" t="str">
        <f ca="1">IF(C22="","",SUMIF('Jurnal Umum'!P:P,C22,'Jurnal Umum'!R:R))</f>
        <v/>
      </c>
      <c r="F22" s="156" t="str">
        <f ca="1">IF(C22="","",SUMIF('Jurnal Umum'!P:P,C22,'Jurnal Umum'!S:S))</f>
        <v/>
      </c>
      <c r="G22" s="86" t="str">
        <f t="shared" ca="1" si="3"/>
        <v/>
      </c>
      <c r="H22" s="78"/>
      <c r="I22" s="78"/>
    </row>
    <row r="23" spans="1:9" ht="18.75" customHeight="1" x14ac:dyDescent="0.35">
      <c r="A23" s="78"/>
      <c r="B23" s="155">
        <f t="shared" si="1"/>
        <v>18</v>
      </c>
      <c r="C23" s="111" t="str">
        <f ca="1">IF(TODAY()&gt;EXP,"0",IF('Daftar Hutang Piutang'!C23="","",'Daftar Hutang Piutang'!C23))</f>
        <v/>
      </c>
      <c r="D23" s="156" t="str">
        <f ca="1">IF(C23="","",'Daftar Hutang Piutang'!D23)</f>
        <v/>
      </c>
      <c r="E23" s="156" t="str">
        <f ca="1">IF(C23="","",SUMIF('Jurnal Umum'!P:P,C23,'Jurnal Umum'!R:R))</f>
        <v/>
      </c>
      <c r="F23" s="156" t="str">
        <f ca="1">IF(C23="","",SUMIF('Jurnal Umum'!P:P,C23,'Jurnal Umum'!S:S))</f>
        <v/>
      </c>
      <c r="G23" s="86" t="str">
        <f t="shared" ca="1" si="3"/>
        <v/>
      </c>
      <c r="H23" s="78"/>
      <c r="I23" s="78"/>
    </row>
    <row r="24" spans="1:9" ht="18.75" customHeight="1" x14ac:dyDescent="0.35">
      <c r="A24" s="78"/>
      <c r="B24" s="155">
        <f t="shared" si="1"/>
        <v>19</v>
      </c>
      <c r="C24" s="111" t="str">
        <f ca="1">IF(TODAY()&gt;EXP,"0",IF('Daftar Hutang Piutang'!C24="","",'Daftar Hutang Piutang'!C24))</f>
        <v/>
      </c>
      <c r="D24" s="156" t="str">
        <f ca="1">IF(C24="","",'Daftar Hutang Piutang'!D24)</f>
        <v/>
      </c>
      <c r="E24" s="156" t="str">
        <f ca="1">IF(C24="","",SUMIF('Jurnal Umum'!P:P,C24,'Jurnal Umum'!R:R))</f>
        <v/>
      </c>
      <c r="F24" s="156" t="str">
        <f ca="1">IF(C24="","",SUMIF('Jurnal Umum'!P:P,C24,'Jurnal Umum'!S:S))</f>
        <v/>
      </c>
      <c r="G24" s="86" t="str">
        <f t="shared" ca="1" si="3"/>
        <v/>
      </c>
      <c r="H24" s="78"/>
      <c r="I24" s="78"/>
    </row>
    <row r="25" spans="1:9" ht="18.75" customHeight="1" x14ac:dyDescent="0.35">
      <c r="A25" s="78"/>
      <c r="B25" s="155">
        <f t="shared" si="1"/>
        <v>20</v>
      </c>
      <c r="C25" s="111" t="str">
        <f ca="1">IF(TODAY()&gt;EXP,"0",IF('Daftar Hutang Piutang'!C25="","",'Daftar Hutang Piutang'!C25))</f>
        <v/>
      </c>
      <c r="D25" s="156" t="str">
        <f ca="1">IF(C25="","",'Daftar Hutang Piutang'!D25)</f>
        <v/>
      </c>
      <c r="E25" s="156" t="str">
        <f ca="1">IF(C25="","",SUMIF('Jurnal Umum'!P:P,C25,'Jurnal Umum'!R:R))</f>
        <v/>
      </c>
      <c r="F25" s="156" t="str">
        <f ca="1">IF(C25="","",SUMIF('Jurnal Umum'!P:P,C25,'Jurnal Umum'!S:S))</f>
        <v/>
      </c>
      <c r="G25" s="86" t="str">
        <f t="shared" ca="1" si="3"/>
        <v/>
      </c>
      <c r="H25" s="78"/>
      <c r="I25" s="78"/>
    </row>
    <row r="26" spans="1:9" ht="18.75" customHeight="1" x14ac:dyDescent="0.35">
      <c r="A26" s="78"/>
      <c r="B26" s="155">
        <f t="shared" si="1"/>
        <v>21</v>
      </c>
      <c r="C26" s="111" t="str">
        <f ca="1">IF(TODAY()&gt;EXP,"0",IF('Daftar Hutang Piutang'!C26="","",'Daftar Hutang Piutang'!C26))</f>
        <v/>
      </c>
      <c r="D26" s="156" t="str">
        <f ca="1">IF(C26="","",'Daftar Hutang Piutang'!D26)</f>
        <v/>
      </c>
      <c r="E26" s="156" t="str">
        <f ca="1">IF(C26="","",SUMIF('Jurnal Umum'!P:P,C26,'Jurnal Umum'!R:R))</f>
        <v/>
      </c>
      <c r="F26" s="156" t="str">
        <f ca="1">IF(C26="","",SUMIF('Jurnal Umum'!P:P,C26,'Jurnal Umum'!S:S))</f>
        <v/>
      </c>
      <c r="G26" s="86" t="str">
        <f t="shared" ca="1" si="3"/>
        <v/>
      </c>
      <c r="H26" s="78"/>
      <c r="I26" s="78"/>
    </row>
    <row r="27" spans="1:9" ht="18.75" customHeight="1" x14ac:dyDescent="0.35">
      <c r="A27" s="78"/>
      <c r="B27" s="155">
        <f t="shared" si="1"/>
        <v>22</v>
      </c>
      <c r="C27" s="111" t="str">
        <f ca="1">IF(TODAY()&gt;EXP,"0",IF('Daftar Hutang Piutang'!C27="","",'Daftar Hutang Piutang'!C27))</f>
        <v/>
      </c>
      <c r="D27" s="156" t="str">
        <f ca="1">IF(C27="","",'Daftar Hutang Piutang'!D27)</f>
        <v/>
      </c>
      <c r="E27" s="156" t="str">
        <f ca="1">IF(C27="","",SUMIF('Jurnal Umum'!P:P,C27,'Jurnal Umum'!R:R))</f>
        <v/>
      </c>
      <c r="F27" s="156" t="str">
        <f ca="1">IF(C27="","",SUMIF('Jurnal Umum'!P:P,C27,'Jurnal Umum'!S:S))</f>
        <v/>
      </c>
      <c r="G27" s="86" t="str">
        <f t="shared" ca="1" si="3"/>
        <v/>
      </c>
      <c r="H27" s="78"/>
      <c r="I27" s="78"/>
    </row>
    <row r="28" spans="1:9" ht="18.75" customHeight="1" x14ac:dyDescent="0.35">
      <c r="A28" s="78"/>
      <c r="B28" s="155">
        <f t="shared" si="1"/>
        <v>23</v>
      </c>
      <c r="C28" s="111" t="str">
        <f ca="1">IF(TODAY()&gt;EXP,"0",IF('Daftar Hutang Piutang'!C28="","",'Daftar Hutang Piutang'!C28))</f>
        <v/>
      </c>
      <c r="D28" s="156" t="str">
        <f ca="1">IF(C28="","",'Daftar Hutang Piutang'!D28)</f>
        <v/>
      </c>
      <c r="E28" s="156" t="str">
        <f ca="1">IF(C28="","",SUMIF('Jurnal Umum'!P:P,C28,'Jurnal Umum'!R:R))</f>
        <v/>
      </c>
      <c r="F28" s="156" t="str">
        <f ca="1">IF(C28="","",SUMIF('Jurnal Umum'!P:P,C28,'Jurnal Umum'!S:S))</f>
        <v/>
      </c>
      <c r="G28" s="86" t="str">
        <f t="shared" ca="1" si="3"/>
        <v/>
      </c>
      <c r="H28" s="78"/>
      <c r="I28" s="78"/>
    </row>
    <row r="29" spans="1:9" ht="18.75" customHeight="1" x14ac:dyDescent="0.35">
      <c r="A29" s="78"/>
      <c r="B29" s="155">
        <f t="shared" si="1"/>
        <v>24</v>
      </c>
      <c r="C29" s="111" t="str">
        <f ca="1">IF(TODAY()&gt;EXP,"0",IF('Daftar Hutang Piutang'!C29="","",'Daftar Hutang Piutang'!C29))</f>
        <v/>
      </c>
      <c r="D29" s="156" t="str">
        <f ca="1">IF(C29="","",'Daftar Hutang Piutang'!D29)</f>
        <v/>
      </c>
      <c r="E29" s="156" t="str">
        <f ca="1">IF(C29="","",SUMIF('Jurnal Umum'!P:P,C29,'Jurnal Umum'!R:R))</f>
        <v/>
      </c>
      <c r="F29" s="156" t="str">
        <f ca="1">IF(C29="","",SUMIF('Jurnal Umum'!P:P,C29,'Jurnal Umum'!S:S))</f>
        <v/>
      </c>
      <c r="G29" s="86" t="str">
        <f t="shared" ca="1" si="3"/>
        <v/>
      </c>
      <c r="H29" s="78"/>
      <c r="I29" s="78"/>
    </row>
    <row r="30" spans="1:9" ht="18.75" customHeight="1" x14ac:dyDescent="0.35">
      <c r="A30" s="78"/>
      <c r="B30" s="155">
        <f t="shared" si="1"/>
        <v>25</v>
      </c>
      <c r="C30" s="111" t="str">
        <f ca="1">IF(TODAY()&gt;EXP,"0",IF('Daftar Hutang Piutang'!C30="","",'Daftar Hutang Piutang'!C30))</f>
        <v/>
      </c>
      <c r="D30" s="156" t="str">
        <f ca="1">IF(C30="","",'Daftar Hutang Piutang'!D30)</f>
        <v/>
      </c>
      <c r="E30" s="156" t="str">
        <f ca="1">IF(C30="","",SUMIF('Jurnal Umum'!P:P,C30,'Jurnal Umum'!R:R))</f>
        <v/>
      </c>
      <c r="F30" s="156" t="str">
        <f ca="1">IF(C30="","",SUMIF('Jurnal Umum'!P:P,C30,'Jurnal Umum'!S:S))</f>
        <v/>
      </c>
      <c r="G30" s="86" t="str">
        <f t="shared" ca="1" si="3"/>
        <v/>
      </c>
      <c r="H30" s="78"/>
      <c r="I30" s="78"/>
    </row>
    <row r="31" spans="1:9" ht="18.75" customHeight="1" x14ac:dyDescent="0.35">
      <c r="A31" s="78"/>
      <c r="B31" s="155">
        <f t="shared" si="1"/>
        <v>26</v>
      </c>
      <c r="C31" s="111" t="str">
        <f ca="1">IF(TODAY()&gt;EXP,"0",IF('Daftar Hutang Piutang'!C31="","",'Daftar Hutang Piutang'!C31))</f>
        <v/>
      </c>
      <c r="D31" s="156" t="str">
        <f ca="1">IF(C31="","",'Daftar Hutang Piutang'!D31)</f>
        <v/>
      </c>
      <c r="E31" s="156" t="str">
        <f ca="1">IF(C31="","",SUMIF('Jurnal Umum'!P:P,C31,'Jurnal Umum'!R:R))</f>
        <v/>
      </c>
      <c r="F31" s="156" t="str">
        <f ca="1">IF(C31="","",SUMIF('Jurnal Umum'!P:P,C31,'Jurnal Umum'!S:S))</f>
        <v/>
      </c>
      <c r="G31" s="86" t="str">
        <f t="shared" ca="1" si="3"/>
        <v/>
      </c>
      <c r="H31" s="78"/>
      <c r="I31" s="78"/>
    </row>
    <row r="32" spans="1:9" ht="18.75" customHeight="1" x14ac:dyDescent="0.35">
      <c r="A32" s="78"/>
      <c r="B32" s="155">
        <f t="shared" si="1"/>
        <v>27</v>
      </c>
      <c r="C32" s="111" t="str">
        <f ca="1">IF(TODAY()&gt;EXP,"0",IF('Daftar Hutang Piutang'!C32="","",'Daftar Hutang Piutang'!C32))</f>
        <v/>
      </c>
      <c r="D32" s="156" t="str">
        <f ca="1">IF(C32="","",'Daftar Hutang Piutang'!D32)</f>
        <v/>
      </c>
      <c r="E32" s="156" t="str">
        <f ca="1">IF(C32="","",SUMIF('Jurnal Umum'!P:P,C32,'Jurnal Umum'!R:R))</f>
        <v/>
      </c>
      <c r="F32" s="156" t="str">
        <f ca="1">IF(C32="","",SUMIF('Jurnal Umum'!P:P,C32,'Jurnal Umum'!S:S))</f>
        <v/>
      </c>
      <c r="G32" s="86" t="str">
        <f t="shared" ca="1" si="3"/>
        <v/>
      </c>
      <c r="H32" s="78"/>
      <c r="I32" s="78"/>
    </row>
    <row r="33" spans="1:9" ht="18.75" customHeight="1" x14ac:dyDescent="0.35">
      <c r="A33" s="78"/>
      <c r="B33" s="155">
        <f t="shared" si="1"/>
        <v>28</v>
      </c>
      <c r="C33" s="111" t="str">
        <f ca="1">IF(TODAY()&gt;EXP,"0",IF('Daftar Hutang Piutang'!C33="","",'Daftar Hutang Piutang'!C33))</f>
        <v/>
      </c>
      <c r="D33" s="156" t="str">
        <f ca="1">IF(C33="","",'Daftar Hutang Piutang'!D33)</f>
        <v/>
      </c>
      <c r="E33" s="156" t="str">
        <f ca="1">IF(C33="","",SUMIF('Jurnal Umum'!P:P,C33,'Jurnal Umum'!R:R))</f>
        <v/>
      </c>
      <c r="F33" s="156" t="str">
        <f ca="1">IF(C33="","",SUMIF('Jurnal Umum'!P:P,C33,'Jurnal Umum'!S:S))</f>
        <v/>
      </c>
      <c r="G33" s="86" t="str">
        <f t="shared" ca="1" si="3"/>
        <v/>
      </c>
      <c r="H33" s="78"/>
      <c r="I33" s="78"/>
    </row>
    <row r="34" spans="1:9" ht="18.75" customHeight="1" x14ac:dyDescent="0.35">
      <c r="A34" s="78"/>
      <c r="B34" s="155">
        <f t="shared" si="1"/>
        <v>29</v>
      </c>
      <c r="C34" s="111" t="str">
        <f ca="1">IF(TODAY()&gt;EXP,"0",IF('Daftar Hutang Piutang'!C34="","",'Daftar Hutang Piutang'!C34))</f>
        <v/>
      </c>
      <c r="D34" s="156" t="str">
        <f ca="1">IF(C34="","",'Daftar Hutang Piutang'!D34)</f>
        <v/>
      </c>
      <c r="E34" s="156" t="str">
        <f ca="1">IF(C34="","",SUMIF('Jurnal Umum'!P:P,C34,'Jurnal Umum'!R:R))</f>
        <v/>
      </c>
      <c r="F34" s="156" t="str">
        <f ca="1">IF(C34="","",SUMIF('Jurnal Umum'!P:P,C34,'Jurnal Umum'!S:S))</f>
        <v/>
      </c>
      <c r="G34" s="86" t="str">
        <f t="shared" ca="1" si="3"/>
        <v/>
      </c>
      <c r="H34" s="78"/>
      <c r="I34" s="78"/>
    </row>
    <row r="35" spans="1:9" ht="18.75" customHeight="1" x14ac:dyDescent="0.35">
      <c r="A35" s="78"/>
      <c r="B35" s="155">
        <f t="shared" si="1"/>
        <v>30</v>
      </c>
      <c r="C35" s="111" t="str">
        <f ca="1">IF(TODAY()&gt;EXP,"0",IF('Daftar Hutang Piutang'!C35="","",'Daftar Hutang Piutang'!C35))</f>
        <v/>
      </c>
      <c r="D35" s="156" t="str">
        <f ca="1">IF(C35="","",'Daftar Hutang Piutang'!D35)</f>
        <v/>
      </c>
      <c r="E35" s="156" t="str">
        <f ca="1">IF(C35="","",SUMIF('Jurnal Umum'!P:P,C35,'Jurnal Umum'!R:R))</f>
        <v/>
      </c>
      <c r="F35" s="156" t="str">
        <f ca="1">IF(C35="","",SUMIF('Jurnal Umum'!P:P,C35,'Jurnal Umum'!S:S))</f>
        <v/>
      </c>
      <c r="G35" s="86" t="str">
        <f t="shared" ca="1" si="3"/>
        <v/>
      </c>
      <c r="H35" s="78"/>
      <c r="I35" s="78"/>
    </row>
    <row r="36" spans="1:9" ht="18.75" customHeight="1" x14ac:dyDescent="0.35">
      <c r="A36" s="78"/>
      <c r="B36" s="155">
        <f t="shared" si="1"/>
        <v>31</v>
      </c>
      <c r="C36" s="111" t="str">
        <f ca="1">IF(TODAY()&gt;EXP,"0",IF('Daftar Hutang Piutang'!C36="","",'Daftar Hutang Piutang'!C36))</f>
        <v/>
      </c>
      <c r="D36" s="156" t="str">
        <f ca="1">IF(C36="","",'Daftar Hutang Piutang'!D36)</f>
        <v/>
      </c>
      <c r="E36" s="156" t="str">
        <f ca="1">IF(C36="","",SUMIF('Jurnal Umum'!P:P,C36,'Jurnal Umum'!R:R))</f>
        <v/>
      </c>
      <c r="F36" s="156" t="str">
        <f ca="1">IF(C36="","",SUMIF('Jurnal Umum'!P:P,C36,'Jurnal Umum'!S:S))</f>
        <v/>
      </c>
      <c r="G36" s="86" t="str">
        <f t="shared" ca="1" si="3"/>
        <v/>
      </c>
      <c r="H36" s="78"/>
      <c r="I36" s="78"/>
    </row>
    <row r="37" spans="1:9" ht="18.75" customHeight="1" x14ac:dyDescent="0.35">
      <c r="A37" s="78"/>
      <c r="B37" s="155">
        <f t="shared" si="1"/>
        <v>32</v>
      </c>
      <c r="C37" s="111" t="str">
        <f ca="1">IF(TODAY()&gt;EXP,"0",IF('Daftar Hutang Piutang'!C37="","",'Daftar Hutang Piutang'!C37))</f>
        <v/>
      </c>
      <c r="D37" s="156" t="str">
        <f ca="1">IF(C37="","",'Daftar Hutang Piutang'!D37)</f>
        <v/>
      </c>
      <c r="E37" s="156" t="str">
        <f ca="1">IF(C37="","",SUMIF('Jurnal Umum'!P:P,C37,'Jurnal Umum'!R:R))</f>
        <v/>
      </c>
      <c r="F37" s="156" t="str">
        <f ca="1">IF(C37="","",SUMIF('Jurnal Umum'!P:P,C37,'Jurnal Umum'!S:S))</f>
        <v/>
      </c>
      <c r="G37" s="86" t="str">
        <f t="shared" ca="1" si="3"/>
        <v/>
      </c>
      <c r="H37" s="78"/>
      <c r="I37" s="78"/>
    </row>
    <row r="38" spans="1:9" ht="18.75" customHeight="1" x14ac:dyDescent="0.35">
      <c r="A38" s="78"/>
      <c r="B38" s="155">
        <f t="shared" si="1"/>
        <v>33</v>
      </c>
      <c r="C38" s="111" t="str">
        <f ca="1">IF(TODAY()&gt;EXP,"0",IF('Daftar Hutang Piutang'!C38="","",'Daftar Hutang Piutang'!C38))</f>
        <v/>
      </c>
      <c r="D38" s="156" t="str">
        <f ca="1">IF(C38="","",'Daftar Hutang Piutang'!D38)</f>
        <v/>
      </c>
      <c r="E38" s="156" t="str">
        <f ca="1">IF(C38="","",SUMIF('Jurnal Umum'!P:P,C38,'Jurnal Umum'!R:R))</f>
        <v/>
      </c>
      <c r="F38" s="156" t="str">
        <f ca="1">IF(C38="","",SUMIF('Jurnal Umum'!P:P,C38,'Jurnal Umum'!S:S))</f>
        <v/>
      </c>
      <c r="G38" s="86" t="str">
        <f t="shared" ca="1" si="3"/>
        <v/>
      </c>
      <c r="H38" s="78"/>
      <c r="I38" s="78"/>
    </row>
    <row r="39" spans="1:9" ht="18.75" customHeight="1" x14ac:dyDescent="0.35">
      <c r="A39" s="78"/>
      <c r="B39" s="155">
        <f t="shared" si="1"/>
        <v>34</v>
      </c>
      <c r="C39" s="111" t="str">
        <f ca="1">IF(TODAY()&gt;EXP,"0",IF('Daftar Hutang Piutang'!C39="","",'Daftar Hutang Piutang'!C39))</f>
        <v/>
      </c>
      <c r="D39" s="156" t="str">
        <f ca="1">IF(C39="","",'Daftar Hutang Piutang'!D39)</f>
        <v/>
      </c>
      <c r="E39" s="156" t="str">
        <f ca="1">IF(C39="","",SUMIF('Jurnal Umum'!P:P,C39,'Jurnal Umum'!R:R))</f>
        <v/>
      </c>
      <c r="F39" s="156" t="str">
        <f ca="1">IF(C39="","",SUMIF('Jurnal Umum'!P:P,C39,'Jurnal Umum'!S:S))</f>
        <v/>
      </c>
      <c r="G39" s="86" t="str">
        <f t="shared" ca="1" si="3"/>
        <v/>
      </c>
      <c r="H39" s="78"/>
      <c r="I39" s="78"/>
    </row>
    <row r="40" spans="1:9" ht="18.75" customHeight="1" x14ac:dyDescent="0.35">
      <c r="A40" s="78"/>
      <c r="B40" s="155">
        <f t="shared" si="1"/>
        <v>35</v>
      </c>
      <c r="C40" s="111" t="str">
        <f ca="1">IF(TODAY()&gt;EXP,"0",IF('Daftar Hutang Piutang'!C40="","",'Daftar Hutang Piutang'!C40))</f>
        <v/>
      </c>
      <c r="D40" s="156" t="str">
        <f ca="1">IF(C40="","",'Daftar Hutang Piutang'!D40)</f>
        <v/>
      </c>
      <c r="E40" s="156" t="str">
        <f ca="1">IF(C40="","",SUMIF('Jurnal Umum'!P:P,C40,'Jurnal Umum'!R:R))</f>
        <v/>
      </c>
      <c r="F40" s="156" t="str">
        <f ca="1">IF(C40="","",SUMIF('Jurnal Umum'!P:P,C40,'Jurnal Umum'!S:S))</f>
        <v/>
      </c>
      <c r="G40" s="86" t="str">
        <f t="shared" ca="1" si="3"/>
        <v/>
      </c>
      <c r="H40" s="78"/>
      <c r="I40" s="78"/>
    </row>
    <row r="41" spans="1:9" ht="18.75" customHeight="1" x14ac:dyDescent="0.35">
      <c r="A41" s="78"/>
      <c r="B41" s="155">
        <f t="shared" si="1"/>
        <v>36</v>
      </c>
      <c r="C41" s="111" t="str">
        <f ca="1">IF(TODAY()&gt;EXP,"0",IF('Daftar Hutang Piutang'!C41="","",'Daftar Hutang Piutang'!C41))</f>
        <v/>
      </c>
      <c r="D41" s="156" t="str">
        <f ca="1">IF(C41="","",'Daftar Hutang Piutang'!D41)</f>
        <v/>
      </c>
      <c r="E41" s="156" t="str">
        <f ca="1">IF(C41="","",SUMIF('Jurnal Umum'!P:P,C41,'Jurnal Umum'!R:R))</f>
        <v/>
      </c>
      <c r="F41" s="156" t="str">
        <f ca="1">IF(C41="","",SUMIF('Jurnal Umum'!P:P,C41,'Jurnal Umum'!S:S))</f>
        <v/>
      </c>
      <c r="G41" s="86" t="str">
        <f t="shared" ca="1" si="3"/>
        <v/>
      </c>
      <c r="H41" s="78"/>
      <c r="I41" s="78"/>
    </row>
    <row r="42" spans="1:9" ht="18.75" customHeight="1" x14ac:dyDescent="0.35">
      <c r="A42" s="78"/>
      <c r="B42" s="155">
        <f t="shared" si="1"/>
        <v>37</v>
      </c>
      <c r="C42" s="111" t="str">
        <f ca="1">IF(TODAY()&gt;EXP,"0",IF('Daftar Hutang Piutang'!C42="","",'Daftar Hutang Piutang'!C42))</f>
        <v/>
      </c>
      <c r="D42" s="156" t="str">
        <f ca="1">IF(C42="","",'Daftar Hutang Piutang'!D42)</f>
        <v/>
      </c>
      <c r="E42" s="156" t="str">
        <f ca="1">IF(C42="","",SUMIF('Jurnal Umum'!P:P,C42,'Jurnal Umum'!R:R))</f>
        <v/>
      </c>
      <c r="F42" s="156" t="str">
        <f ca="1">IF(C42="","",SUMIF('Jurnal Umum'!P:P,C42,'Jurnal Umum'!S:S))</f>
        <v/>
      </c>
      <c r="G42" s="86" t="str">
        <f t="shared" ca="1" si="3"/>
        <v/>
      </c>
      <c r="H42" s="78"/>
      <c r="I42" s="78"/>
    </row>
    <row r="43" spans="1:9" ht="18.75" customHeight="1" x14ac:dyDescent="0.35">
      <c r="A43" s="78"/>
      <c r="B43" s="155">
        <f t="shared" si="1"/>
        <v>38</v>
      </c>
      <c r="C43" s="111" t="str">
        <f ca="1">IF(TODAY()&gt;EXP,"0",IF('Daftar Hutang Piutang'!C43="","",'Daftar Hutang Piutang'!C43))</f>
        <v/>
      </c>
      <c r="D43" s="156" t="str">
        <f ca="1">IF(C43="","",'Daftar Hutang Piutang'!D43)</f>
        <v/>
      </c>
      <c r="E43" s="156" t="str">
        <f ca="1">IF(C43="","",SUMIF('Jurnal Umum'!P:P,C43,'Jurnal Umum'!R:R))</f>
        <v/>
      </c>
      <c r="F43" s="156" t="str">
        <f ca="1">IF(C43="","",SUMIF('Jurnal Umum'!P:P,C43,'Jurnal Umum'!S:S))</f>
        <v/>
      </c>
      <c r="G43" s="86" t="str">
        <f t="shared" ca="1" si="3"/>
        <v/>
      </c>
      <c r="H43" s="78"/>
      <c r="I43" s="78"/>
    </row>
    <row r="44" spans="1:9" ht="18.75" customHeight="1" x14ac:dyDescent="0.35">
      <c r="A44" s="78"/>
      <c r="B44" s="155">
        <f t="shared" si="1"/>
        <v>39</v>
      </c>
      <c r="C44" s="111" t="str">
        <f ca="1">IF(TODAY()&gt;EXP,"0",IF('Daftar Hutang Piutang'!C44="","",'Daftar Hutang Piutang'!C44))</f>
        <v/>
      </c>
      <c r="D44" s="156" t="str">
        <f ca="1">IF(C44="","",'Daftar Hutang Piutang'!D44)</f>
        <v/>
      </c>
      <c r="E44" s="156" t="str">
        <f ca="1">IF(C44="","",SUMIF('Jurnal Umum'!P:P,C44,'Jurnal Umum'!R:R))</f>
        <v/>
      </c>
      <c r="F44" s="156" t="str">
        <f ca="1">IF(C44="","",SUMIF('Jurnal Umum'!P:P,C44,'Jurnal Umum'!S:S))</f>
        <v/>
      </c>
      <c r="G44" s="86" t="str">
        <f t="shared" ca="1" si="3"/>
        <v/>
      </c>
      <c r="H44" s="78"/>
      <c r="I44" s="78"/>
    </row>
    <row r="45" spans="1:9" ht="18.75" customHeight="1" x14ac:dyDescent="0.35">
      <c r="A45" s="78"/>
      <c r="B45" s="155">
        <f t="shared" si="1"/>
        <v>40</v>
      </c>
      <c r="C45" s="111" t="str">
        <f ca="1">IF(TODAY()&gt;EXP,"0",IF('Daftar Hutang Piutang'!C45="","",'Daftar Hutang Piutang'!C45))</f>
        <v/>
      </c>
      <c r="D45" s="156" t="str">
        <f ca="1">IF(C45="","",'Daftar Hutang Piutang'!D45)</f>
        <v/>
      </c>
      <c r="E45" s="156" t="str">
        <f ca="1">IF(C45="","",SUMIF('Jurnal Umum'!P:P,C45,'Jurnal Umum'!R:R))</f>
        <v/>
      </c>
      <c r="F45" s="156" t="str">
        <f ca="1">IF(C45="","",SUMIF('Jurnal Umum'!P:P,C45,'Jurnal Umum'!S:S))</f>
        <v/>
      </c>
      <c r="G45" s="86" t="str">
        <f t="shared" ca="1" si="3"/>
        <v/>
      </c>
      <c r="H45" s="78"/>
      <c r="I45" s="78"/>
    </row>
    <row r="46" spans="1:9" ht="18.75" customHeight="1" x14ac:dyDescent="0.35">
      <c r="A46" s="78"/>
      <c r="B46" s="155">
        <f t="shared" si="1"/>
        <v>41</v>
      </c>
      <c r="C46" s="111" t="str">
        <f ca="1">IF(TODAY()&gt;EXP,"0",IF('Daftar Hutang Piutang'!C46="","",'Daftar Hutang Piutang'!C46))</f>
        <v/>
      </c>
      <c r="D46" s="156" t="str">
        <f ca="1">IF(C46="","",'Daftar Hutang Piutang'!D46)</f>
        <v/>
      </c>
      <c r="E46" s="156" t="str">
        <f ca="1">IF(C46="","",SUMIF('Jurnal Umum'!P:P,C46,'Jurnal Umum'!R:R))</f>
        <v/>
      </c>
      <c r="F46" s="156" t="str">
        <f ca="1">IF(C46="","",SUMIF('Jurnal Umum'!P:P,C46,'Jurnal Umum'!S:S))</f>
        <v/>
      </c>
      <c r="G46" s="86" t="str">
        <f t="shared" ca="1" si="3"/>
        <v/>
      </c>
      <c r="H46" s="78"/>
      <c r="I46" s="78"/>
    </row>
    <row r="47" spans="1:9" ht="18.75" customHeight="1" x14ac:dyDescent="0.35">
      <c r="A47" s="78"/>
      <c r="B47" s="155">
        <f t="shared" si="1"/>
        <v>42</v>
      </c>
      <c r="C47" s="111" t="str">
        <f ca="1">IF(TODAY()&gt;EXP,"0",IF('Daftar Hutang Piutang'!C47="","",'Daftar Hutang Piutang'!C47))</f>
        <v/>
      </c>
      <c r="D47" s="156" t="str">
        <f ca="1">IF(C47="","",'Daftar Hutang Piutang'!D47)</f>
        <v/>
      </c>
      <c r="E47" s="156" t="str">
        <f ca="1">IF(C47="","",SUMIF('Jurnal Umum'!P:P,C47,'Jurnal Umum'!R:R))</f>
        <v/>
      </c>
      <c r="F47" s="156" t="str">
        <f ca="1">IF(C47="","",SUMIF('Jurnal Umum'!P:P,C47,'Jurnal Umum'!S:S))</f>
        <v/>
      </c>
      <c r="G47" s="86" t="str">
        <f t="shared" ca="1" si="3"/>
        <v/>
      </c>
      <c r="H47" s="78"/>
      <c r="I47" s="78"/>
    </row>
    <row r="48" spans="1:9" ht="18.75" customHeight="1" x14ac:dyDescent="0.35">
      <c r="A48" s="78"/>
      <c r="B48" s="155">
        <f t="shared" si="1"/>
        <v>43</v>
      </c>
      <c r="C48" s="111" t="str">
        <f ca="1">IF(TODAY()&gt;EXP,"0",IF('Daftar Hutang Piutang'!C48="","",'Daftar Hutang Piutang'!C48))</f>
        <v/>
      </c>
      <c r="D48" s="156" t="str">
        <f ca="1">IF(C48="","",'Daftar Hutang Piutang'!D48)</f>
        <v/>
      </c>
      <c r="E48" s="156" t="str">
        <f ca="1">IF(C48="","",SUMIF('Jurnal Umum'!P:P,C48,'Jurnal Umum'!R:R))</f>
        <v/>
      </c>
      <c r="F48" s="156" t="str">
        <f ca="1">IF(C48="","",SUMIF('Jurnal Umum'!P:P,C48,'Jurnal Umum'!S:S))</f>
        <v/>
      </c>
      <c r="G48" s="86" t="str">
        <f t="shared" ca="1" si="3"/>
        <v/>
      </c>
      <c r="H48" s="78"/>
      <c r="I48" s="78"/>
    </row>
    <row r="49" spans="1:9" ht="18.75" customHeight="1" x14ac:dyDescent="0.35">
      <c r="A49" s="78"/>
      <c r="B49" s="155">
        <f t="shared" si="1"/>
        <v>44</v>
      </c>
      <c r="C49" s="111" t="str">
        <f ca="1">IF(TODAY()&gt;EXP,"0",IF('Daftar Hutang Piutang'!C49="","",'Daftar Hutang Piutang'!C49))</f>
        <v/>
      </c>
      <c r="D49" s="156" t="str">
        <f ca="1">IF(C49="","",'Daftar Hutang Piutang'!D49)</f>
        <v/>
      </c>
      <c r="E49" s="156" t="str">
        <f ca="1">IF(C49="","",SUMIF('Jurnal Umum'!P:P,C49,'Jurnal Umum'!R:R))</f>
        <v/>
      </c>
      <c r="F49" s="156" t="str">
        <f ca="1">IF(C49="","",SUMIF('Jurnal Umum'!P:P,C49,'Jurnal Umum'!S:S))</f>
        <v/>
      </c>
      <c r="G49" s="86" t="str">
        <f t="shared" ca="1" si="3"/>
        <v/>
      </c>
      <c r="H49" s="78"/>
      <c r="I49" s="78"/>
    </row>
    <row r="50" spans="1:9" ht="18.75" customHeight="1" x14ac:dyDescent="0.35">
      <c r="A50" s="78"/>
      <c r="B50" s="155">
        <f t="shared" si="1"/>
        <v>45</v>
      </c>
      <c r="C50" s="111" t="str">
        <f ca="1">IF(TODAY()&gt;EXP,"0",IF('Daftar Hutang Piutang'!C50="","",'Daftar Hutang Piutang'!C50))</f>
        <v/>
      </c>
      <c r="D50" s="156" t="str">
        <f ca="1">IF(C50="","",'Daftar Hutang Piutang'!D50)</f>
        <v/>
      </c>
      <c r="E50" s="156" t="str">
        <f ca="1">IF(C50="","",SUMIF('Jurnal Umum'!P:P,C50,'Jurnal Umum'!R:R))</f>
        <v/>
      </c>
      <c r="F50" s="156" t="str">
        <f ca="1">IF(C50="","",SUMIF('Jurnal Umum'!P:P,C50,'Jurnal Umum'!S:S))</f>
        <v/>
      </c>
      <c r="G50" s="86" t="str">
        <f t="shared" ca="1" si="3"/>
        <v/>
      </c>
      <c r="H50" s="78"/>
      <c r="I50" s="78"/>
    </row>
    <row r="51" spans="1:9" ht="18.75" customHeight="1" x14ac:dyDescent="0.35">
      <c r="A51" s="78"/>
      <c r="B51" s="155">
        <f t="shared" si="1"/>
        <v>46</v>
      </c>
      <c r="C51" s="111" t="str">
        <f ca="1">IF(TODAY()&gt;EXP,"0",IF('Daftar Hutang Piutang'!C51="","",'Daftar Hutang Piutang'!C51))</f>
        <v/>
      </c>
      <c r="D51" s="156" t="str">
        <f ca="1">IF(C51="","",'Daftar Hutang Piutang'!D51)</f>
        <v/>
      </c>
      <c r="E51" s="156" t="str">
        <f ca="1">IF(C51="","",SUMIF('Jurnal Umum'!P:P,C51,'Jurnal Umum'!R:R))</f>
        <v/>
      </c>
      <c r="F51" s="156" t="str">
        <f ca="1">IF(C51="","",SUMIF('Jurnal Umum'!P:P,C51,'Jurnal Umum'!S:S))</f>
        <v/>
      </c>
      <c r="G51" s="86" t="str">
        <f t="shared" ca="1" si="3"/>
        <v/>
      </c>
      <c r="H51" s="78"/>
      <c r="I51" s="78"/>
    </row>
    <row r="52" spans="1:9" ht="18.75" customHeight="1" x14ac:dyDescent="0.35">
      <c r="A52" s="78"/>
      <c r="B52" s="155">
        <f t="shared" si="1"/>
        <v>47</v>
      </c>
      <c r="C52" s="111" t="str">
        <f ca="1">IF(TODAY()&gt;EXP,"0",IF('Daftar Hutang Piutang'!C52="","",'Daftar Hutang Piutang'!C52))</f>
        <v/>
      </c>
      <c r="D52" s="156" t="str">
        <f ca="1">IF(C52="","",'Daftar Hutang Piutang'!D52)</f>
        <v/>
      </c>
      <c r="E52" s="156" t="str">
        <f ca="1">IF(C52="","",SUMIF('Jurnal Umum'!P:P,C52,'Jurnal Umum'!R:R))</f>
        <v/>
      </c>
      <c r="F52" s="156" t="str">
        <f ca="1">IF(C52="","",SUMIF('Jurnal Umum'!P:P,C52,'Jurnal Umum'!S:S))</f>
        <v/>
      </c>
      <c r="G52" s="86" t="str">
        <f t="shared" ca="1" si="3"/>
        <v/>
      </c>
      <c r="H52" s="78"/>
      <c r="I52" s="78"/>
    </row>
    <row r="53" spans="1:9" ht="18.75" customHeight="1" x14ac:dyDescent="0.35">
      <c r="A53" s="78"/>
      <c r="B53" s="155">
        <f t="shared" si="1"/>
        <v>48</v>
      </c>
      <c r="C53" s="111" t="str">
        <f ca="1">IF(TODAY()&gt;EXP,"0",IF('Daftar Hutang Piutang'!C53="","",'Daftar Hutang Piutang'!C53))</f>
        <v/>
      </c>
      <c r="D53" s="156" t="str">
        <f ca="1">IF(C53="","",'Daftar Hutang Piutang'!D53)</f>
        <v/>
      </c>
      <c r="E53" s="156" t="str">
        <f ca="1">IF(C53="","",SUMIF('Jurnal Umum'!P:P,C53,'Jurnal Umum'!R:R))</f>
        <v/>
      </c>
      <c r="F53" s="156" t="str">
        <f ca="1">IF(C53="","",SUMIF('Jurnal Umum'!P:P,C53,'Jurnal Umum'!S:S))</f>
        <v/>
      </c>
      <c r="G53" s="86" t="str">
        <f t="shared" ca="1" si="3"/>
        <v/>
      </c>
      <c r="H53" s="78"/>
      <c r="I53" s="78"/>
    </row>
    <row r="54" spans="1:9" ht="18.75" customHeight="1" x14ac:dyDescent="0.35">
      <c r="A54" s="78"/>
      <c r="B54" s="155">
        <f t="shared" si="1"/>
        <v>49</v>
      </c>
      <c r="C54" s="111" t="str">
        <f ca="1">IF(TODAY()&gt;EXP,"0",IF('Daftar Hutang Piutang'!C54="","",'Daftar Hutang Piutang'!C54))</f>
        <v/>
      </c>
      <c r="D54" s="156" t="str">
        <f ca="1">IF(C54="","",'Daftar Hutang Piutang'!D54)</f>
        <v/>
      </c>
      <c r="E54" s="156" t="str">
        <f ca="1">IF(C54="","",SUMIF('Jurnal Umum'!P:P,C54,'Jurnal Umum'!R:R))</f>
        <v/>
      </c>
      <c r="F54" s="156" t="str">
        <f ca="1">IF(C54="","",SUMIF('Jurnal Umum'!P:P,C54,'Jurnal Umum'!S:S))</f>
        <v/>
      </c>
      <c r="G54" s="86" t="str">
        <f t="shared" ca="1" si="3"/>
        <v/>
      </c>
      <c r="H54" s="78"/>
      <c r="I54" s="78"/>
    </row>
    <row r="55" spans="1:9" ht="18.75" customHeight="1" x14ac:dyDescent="0.35">
      <c r="A55" s="78"/>
      <c r="B55" s="155">
        <f t="shared" si="1"/>
        <v>50</v>
      </c>
      <c r="C55" s="111" t="str">
        <f ca="1">IF(TODAY()&gt;EXP,"0",IF('Daftar Hutang Piutang'!C55="","",'Daftar Hutang Piutang'!C55))</f>
        <v/>
      </c>
      <c r="D55" s="156" t="str">
        <f ca="1">IF(C55="","",'Daftar Hutang Piutang'!D55)</f>
        <v/>
      </c>
      <c r="E55" s="156" t="str">
        <f ca="1">IF(C55="","",SUMIF('Jurnal Umum'!P:P,C55,'Jurnal Umum'!R:R))</f>
        <v/>
      </c>
      <c r="F55" s="156" t="str">
        <f ca="1">IF(C55="","",SUMIF('Jurnal Umum'!P:P,C55,'Jurnal Umum'!S:S))</f>
        <v/>
      </c>
      <c r="G55" s="86" t="str">
        <f t="shared" ca="1" si="3"/>
        <v/>
      </c>
      <c r="H55" s="78"/>
      <c r="I55" s="78"/>
    </row>
    <row r="56" spans="1:9" ht="18.75" customHeight="1" x14ac:dyDescent="0.35">
      <c r="A56" s="78"/>
      <c r="B56" s="155">
        <f t="shared" si="1"/>
        <v>51</v>
      </c>
      <c r="C56" s="111" t="str">
        <f ca="1">IF(TODAY()&gt;EXP,"0",IF('Daftar Hutang Piutang'!C56="","",'Daftar Hutang Piutang'!C56))</f>
        <v/>
      </c>
      <c r="D56" s="156" t="str">
        <f ca="1">IF(C56="","",'Daftar Hutang Piutang'!D56)</f>
        <v/>
      </c>
      <c r="E56" s="156" t="str">
        <f ca="1">IF(C56="","",SUMIF('Jurnal Umum'!P:P,C56,'Jurnal Umum'!R:R))</f>
        <v/>
      </c>
      <c r="F56" s="156" t="str">
        <f ca="1">IF(C56="","",SUMIF('Jurnal Umum'!P:P,C56,'Jurnal Umum'!S:S))</f>
        <v/>
      </c>
      <c r="G56" s="86" t="str">
        <f t="shared" ca="1" si="3"/>
        <v/>
      </c>
      <c r="H56" s="78"/>
      <c r="I56" s="78"/>
    </row>
    <row r="57" spans="1:9" ht="18.75" customHeight="1" x14ac:dyDescent="0.35">
      <c r="A57" s="78"/>
      <c r="B57" s="155">
        <f t="shared" si="1"/>
        <v>52</v>
      </c>
      <c r="C57" s="111" t="str">
        <f ca="1">IF(TODAY()&gt;EXP,"0",IF('Daftar Hutang Piutang'!C57="","",'Daftar Hutang Piutang'!C57))</f>
        <v/>
      </c>
      <c r="D57" s="156" t="str">
        <f ca="1">IF(C57="","",'Daftar Hutang Piutang'!D57)</f>
        <v/>
      </c>
      <c r="E57" s="156" t="str">
        <f ca="1">IF(C57="","",SUMIF('Jurnal Umum'!P:P,C57,'Jurnal Umum'!R:R))</f>
        <v/>
      </c>
      <c r="F57" s="156" t="str">
        <f ca="1">IF(C57="","",SUMIF('Jurnal Umum'!P:P,C57,'Jurnal Umum'!S:S))</f>
        <v/>
      </c>
      <c r="G57" s="86" t="str">
        <f t="shared" ca="1" si="3"/>
        <v/>
      </c>
      <c r="H57" s="78"/>
      <c r="I57" s="78"/>
    </row>
    <row r="58" spans="1:9" ht="18.75" customHeight="1" x14ac:dyDescent="0.35">
      <c r="A58" s="78"/>
      <c r="B58" s="155">
        <f t="shared" si="1"/>
        <v>53</v>
      </c>
      <c r="C58" s="111" t="str">
        <f ca="1">IF(TODAY()&gt;EXP,"0",IF('Daftar Hutang Piutang'!C58="","",'Daftar Hutang Piutang'!C58))</f>
        <v/>
      </c>
      <c r="D58" s="156" t="str">
        <f ca="1">IF(C58="","",'Daftar Hutang Piutang'!D58)</f>
        <v/>
      </c>
      <c r="E58" s="156" t="str">
        <f ca="1">IF(C58="","",SUMIF('Jurnal Umum'!P:P,C58,'Jurnal Umum'!R:R))</f>
        <v/>
      </c>
      <c r="F58" s="156" t="str">
        <f ca="1">IF(C58="","",SUMIF('Jurnal Umum'!P:P,C58,'Jurnal Umum'!S:S))</f>
        <v/>
      </c>
      <c r="G58" s="86" t="str">
        <f t="shared" ca="1" si="3"/>
        <v/>
      </c>
      <c r="H58" s="78"/>
      <c r="I58" s="78"/>
    </row>
    <row r="59" spans="1:9" ht="18.75" customHeight="1" x14ac:dyDescent="0.35">
      <c r="A59" s="78"/>
      <c r="B59" s="155">
        <f t="shared" si="1"/>
        <v>54</v>
      </c>
      <c r="C59" s="111" t="str">
        <f ca="1">IF(TODAY()&gt;EXP,"0",IF('Daftar Hutang Piutang'!C59="","",'Daftar Hutang Piutang'!C59))</f>
        <v/>
      </c>
      <c r="D59" s="156" t="str">
        <f ca="1">IF(C59="","",'Daftar Hutang Piutang'!D59)</f>
        <v/>
      </c>
      <c r="E59" s="156" t="str">
        <f ca="1">IF(C59="","",SUMIF('Jurnal Umum'!P:P,C59,'Jurnal Umum'!R:R))</f>
        <v/>
      </c>
      <c r="F59" s="156" t="str">
        <f ca="1">IF(C59="","",SUMIF('Jurnal Umum'!P:P,C59,'Jurnal Umum'!S:S))</f>
        <v/>
      </c>
      <c r="G59" s="86" t="str">
        <f t="shared" ca="1" si="3"/>
        <v/>
      </c>
      <c r="H59" s="78"/>
      <c r="I59" s="78"/>
    </row>
    <row r="60" spans="1:9" ht="18.75" customHeight="1" x14ac:dyDescent="0.35">
      <c r="A60" s="78"/>
      <c r="B60" s="155">
        <f t="shared" si="1"/>
        <v>55</v>
      </c>
      <c r="C60" s="111" t="str">
        <f ca="1">IF(TODAY()&gt;EXP,"0",IF('Daftar Hutang Piutang'!C60="","",'Daftar Hutang Piutang'!C60))</f>
        <v/>
      </c>
      <c r="D60" s="156" t="str">
        <f ca="1">IF(C60="","",'Daftar Hutang Piutang'!D60)</f>
        <v/>
      </c>
      <c r="E60" s="156" t="str">
        <f ca="1">IF(C60="","",SUMIF('Jurnal Umum'!P:P,C60,'Jurnal Umum'!R:R))</f>
        <v/>
      </c>
      <c r="F60" s="156" t="str">
        <f ca="1">IF(C60="","",SUMIF('Jurnal Umum'!P:P,C60,'Jurnal Umum'!S:S))</f>
        <v/>
      </c>
      <c r="G60" s="86" t="str">
        <f t="shared" ca="1" si="3"/>
        <v/>
      </c>
      <c r="H60" s="78"/>
      <c r="I60" s="78"/>
    </row>
    <row r="61" spans="1:9" ht="18.75" customHeight="1" x14ac:dyDescent="0.35">
      <c r="A61" s="78"/>
      <c r="B61" s="155">
        <f t="shared" si="1"/>
        <v>56</v>
      </c>
      <c r="C61" s="111" t="str">
        <f ca="1">IF(TODAY()&gt;EXP,"0",IF('Daftar Hutang Piutang'!C61="","",'Daftar Hutang Piutang'!C61))</f>
        <v/>
      </c>
      <c r="D61" s="156" t="str">
        <f ca="1">IF(C61="","",'Daftar Hutang Piutang'!D61)</f>
        <v/>
      </c>
      <c r="E61" s="156" t="str">
        <f ca="1">IF(C61="","",SUMIF('Jurnal Umum'!P:P,C61,'Jurnal Umum'!R:R))</f>
        <v/>
      </c>
      <c r="F61" s="156" t="str">
        <f ca="1">IF(C61="","",SUMIF('Jurnal Umum'!P:P,C61,'Jurnal Umum'!S:S))</f>
        <v/>
      </c>
      <c r="G61" s="86" t="str">
        <f t="shared" ca="1" si="3"/>
        <v/>
      </c>
      <c r="H61" s="78"/>
      <c r="I61" s="78"/>
    </row>
    <row r="62" spans="1:9" ht="18.75" customHeight="1" x14ac:dyDescent="0.35">
      <c r="A62" s="78"/>
      <c r="B62" s="155">
        <f t="shared" si="1"/>
        <v>57</v>
      </c>
      <c r="C62" s="111" t="str">
        <f ca="1">IF(TODAY()&gt;EXP,"0",IF('Daftar Hutang Piutang'!C62="","",'Daftar Hutang Piutang'!C62))</f>
        <v/>
      </c>
      <c r="D62" s="156" t="str">
        <f ca="1">IF(C62="","",'Daftar Hutang Piutang'!D62)</f>
        <v/>
      </c>
      <c r="E62" s="156" t="str">
        <f ca="1">IF(C62="","",SUMIF('Jurnal Umum'!P:P,C62,'Jurnal Umum'!R:R))</f>
        <v/>
      </c>
      <c r="F62" s="156" t="str">
        <f ca="1">IF(C62="","",SUMIF('Jurnal Umum'!P:P,C62,'Jurnal Umum'!S:S))</f>
        <v/>
      </c>
      <c r="G62" s="86" t="str">
        <f t="shared" ca="1" si="3"/>
        <v/>
      </c>
      <c r="H62" s="78"/>
      <c r="I62" s="78"/>
    </row>
    <row r="63" spans="1:9" ht="18.75" customHeight="1" x14ac:dyDescent="0.35">
      <c r="A63" s="78"/>
      <c r="B63" s="155">
        <f t="shared" si="1"/>
        <v>58</v>
      </c>
      <c r="C63" s="111" t="str">
        <f ca="1">IF(TODAY()&gt;EXP,"0",IF('Daftar Hutang Piutang'!C63="","",'Daftar Hutang Piutang'!C63))</f>
        <v/>
      </c>
      <c r="D63" s="156" t="str">
        <f ca="1">IF(C63="","",'Daftar Hutang Piutang'!D63)</f>
        <v/>
      </c>
      <c r="E63" s="156" t="str">
        <f ca="1">IF(C63="","",SUMIF('Jurnal Umum'!P:P,C63,'Jurnal Umum'!R:R))</f>
        <v/>
      </c>
      <c r="F63" s="156" t="str">
        <f ca="1">IF(C63="","",SUMIF('Jurnal Umum'!P:P,C63,'Jurnal Umum'!S:S))</f>
        <v/>
      </c>
      <c r="G63" s="86" t="str">
        <f t="shared" ca="1" si="3"/>
        <v/>
      </c>
      <c r="H63" s="78"/>
      <c r="I63" s="78"/>
    </row>
    <row r="64" spans="1:9" ht="18.75" customHeight="1" x14ac:dyDescent="0.35">
      <c r="A64" s="78"/>
      <c r="B64" s="155">
        <f t="shared" si="1"/>
        <v>59</v>
      </c>
      <c r="C64" s="111" t="str">
        <f ca="1">IF(TODAY()&gt;EXP,"0",IF('Daftar Hutang Piutang'!C64="","",'Daftar Hutang Piutang'!C64))</f>
        <v/>
      </c>
      <c r="D64" s="156" t="str">
        <f ca="1">IF(C64="","",'Daftar Hutang Piutang'!D64)</f>
        <v/>
      </c>
      <c r="E64" s="156" t="str">
        <f ca="1">IF(C64="","",SUMIF('Jurnal Umum'!P:P,C64,'Jurnal Umum'!R:R))</f>
        <v/>
      </c>
      <c r="F64" s="156" t="str">
        <f ca="1">IF(C64="","",SUMIF('Jurnal Umum'!P:P,C64,'Jurnal Umum'!S:S))</f>
        <v/>
      </c>
      <c r="G64" s="86" t="str">
        <f t="shared" ca="1" si="3"/>
        <v/>
      </c>
      <c r="H64" s="78"/>
      <c r="I64" s="78"/>
    </row>
    <row r="65" spans="1:9" ht="18.75" customHeight="1" x14ac:dyDescent="0.35">
      <c r="A65" s="78"/>
      <c r="B65" s="155">
        <f t="shared" si="1"/>
        <v>60</v>
      </c>
      <c r="C65" s="111" t="str">
        <f ca="1">IF(TODAY()&gt;EXP,"0",IF('Daftar Hutang Piutang'!C65="","",'Daftar Hutang Piutang'!C65))</f>
        <v/>
      </c>
      <c r="D65" s="156" t="str">
        <f ca="1">IF(C65="","",'Daftar Hutang Piutang'!D65)</f>
        <v/>
      </c>
      <c r="E65" s="156" t="str">
        <f ca="1">IF(C65="","",SUMIF('Jurnal Umum'!P:P,C65,'Jurnal Umum'!R:R))</f>
        <v/>
      </c>
      <c r="F65" s="156" t="str">
        <f ca="1">IF(C65="","",SUMIF('Jurnal Umum'!P:P,C65,'Jurnal Umum'!S:S))</f>
        <v/>
      </c>
      <c r="G65" s="86" t="str">
        <f t="shared" ca="1" si="3"/>
        <v/>
      </c>
      <c r="H65" s="78"/>
      <c r="I65" s="78"/>
    </row>
    <row r="66" spans="1:9" ht="18.75" customHeight="1" x14ac:dyDescent="0.35">
      <c r="A66" s="78"/>
      <c r="B66" s="155">
        <f t="shared" si="1"/>
        <v>61</v>
      </c>
      <c r="C66" s="111" t="str">
        <f ca="1">IF(TODAY()&gt;EXP,"0",IF('Daftar Hutang Piutang'!C66="","",'Daftar Hutang Piutang'!C66))</f>
        <v/>
      </c>
      <c r="D66" s="156" t="str">
        <f ca="1">IF(C66="","",'Daftar Hutang Piutang'!D66)</f>
        <v/>
      </c>
      <c r="E66" s="156" t="str">
        <f ca="1">IF(C66="","",SUMIF('Jurnal Umum'!P:P,C66,'Jurnal Umum'!R:R))</f>
        <v/>
      </c>
      <c r="F66" s="156" t="str">
        <f ca="1">IF(C66="","",SUMIF('Jurnal Umum'!P:P,C66,'Jurnal Umum'!S:S))</f>
        <v/>
      </c>
      <c r="G66" s="86" t="str">
        <f t="shared" ca="1" si="3"/>
        <v/>
      </c>
      <c r="H66" s="78"/>
      <c r="I66" s="78"/>
    </row>
    <row r="67" spans="1:9" ht="18.75" customHeight="1" x14ac:dyDescent="0.35">
      <c r="A67" s="78"/>
      <c r="B67" s="155">
        <f t="shared" si="1"/>
        <v>62</v>
      </c>
      <c r="C67" s="111" t="str">
        <f ca="1">IF(TODAY()&gt;EXP,"0",IF('Daftar Hutang Piutang'!C67="","",'Daftar Hutang Piutang'!C67))</f>
        <v/>
      </c>
      <c r="D67" s="156" t="str">
        <f ca="1">IF(C67="","",'Daftar Hutang Piutang'!D67)</f>
        <v/>
      </c>
      <c r="E67" s="156" t="str">
        <f ca="1">IF(C67="","",SUMIF('Jurnal Umum'!P:P,C67,'Jurnal Umum'!R:R))</f>
        <v/>
      </c>
      <c r="F67" s="156" t="str">
        <f ca="1">IF(C67="","",SUMIF('Jurnal Umum'!P:P,C67,'Jurnal Umum'!S:S))</f>
        <v/>
      </c>
      <c r="G67" s="86" t="str">
        <f t="shared" ca="1" si="3"/>
        <v/>
      </c>
      <c r="H67" s="78"/>
      <c r="I67" s="78"/>
    </row>
    <row r="68" spans="1:9" ht="18.75" customHeight="1" x14ac:dyDescent="0.35">
      <c r="A68" s="78"/>
      <c r="B68" s="155">
        <f t="shared" si="1"/>
        <v>63</v>
      </c>
      <c r="C68" s="111" t="str">
        <f ca="1">IF(TODAY()&gt;EXP,"0",IF('Daftar Hutang Piutang'!C68="","",'Daftar Hutang Piutang'!C68))</f>
        <v/>
      </c>
      <c r="D68" s="156" t="str">
        <f ca="1">IF(C68="","",'Daftar Hutang Piutang'!D68)</f>
        <v/>
      </c>
      <c r="E68" s="156" t="str">
        <f ca="1">IF(C68="","",SUMIF('Jurnal Umum'!P:P,C68,'Jurnal Umum'!R:R))</f>
        <v/>
      </c>
      <c r="F68" s="156" t="str">
        <f ca="1">IF(C68="","",SUMIF('Jurnal Umum'!P:P,C68,'Jurnal Umum'!S:S))</f>
        <v/>
      </c>
      <c r="G68" s="86" t="str">
        <f t="shared" ca="1" si="3"/>
        <v/>
      </c>
      <c r="H68" s="78"/>
      <c r="I68" s="78"/>
    </row>
    <row r="69" spans="1:9" ht="18.75" customHeight="1" x14ac:dyDescent="0.35">
      <c r="A69" s="78"/>
      <c r="B69" s="155">
        <f t="shared" si="1"/>
        <v>64</v>
      </c>
      <c r="C69" s="111" t="str">
        <f ca="1">IF(TODAY()&gt;EXP,"0",IF('Daftar Hutang Piutang'!C69="","",'Daftar Hutang Piutang'!C69))</f>
        <v/>
      </c>
      <c r="D69" s="156" t="str">
        <f ca="1">IF(C69="","",'Daftar Hutang Piutang'!D69)</f>
        <v/>
      </c>
      <c r="E69" s="156" t="str">
        <f ca="1">IF(C69="","",SUMIF('Jurnal Umum'!P:P,C69,'Jurnal Umum'!R:R))</f>
        <v/>
      </c>
      <c r="F69" s="156" t="str">
        <f ca="1">IF(C69="","",SUMIF('Jurnal Umum'!P:P,C69,'Jurnal Umum'!S:S))</f>
        <v/>
      </c>
      <c r="G69" s="86" t="str">
        <f t="shared" ca="1" si="3"/>
        <v/>
      </c>
      <c r="H69" s="78"/>
      <c r="I69" s="78"/>
    </row>
    <row r="70" spans="1:9" ht="18.75" customHeight="1" x14ac:dyDescent="0.35">
      <c r="A70" s="78"/>
      <c r="B70" s="155">
        <f t="shared" si="1"/>
        <v>65</v>
      </c>
      <c r="C70" s="111" t="str">
        <f ca="1">IF(TODAY()&gt;EXP,"0",IF('Daftar Hutang Piutang'!C70="","",'Daftar Hutang Piutang'!C70))</f>
        <v/>
      </c>
      <c r="D70" s="156" t="str">
        <f ca="1">IF(C70="","",'Daftar Hutang Piutang'!D70)</f>
        <v/>
      </c>
      <c r="E70" s="156" t="str">
        <f ca="1">IF(C70="","",SUMIF('Jurnal Umum'!P:P,C70,'Jurnal Umum'!R:R))</f>
        <v/>
      </c>
      <c r="F70" s="156" t="str">
        <f ca="1">IF(C70="","",SUMIF('Jurnal Umum'!P:P,C70,'Jurnal Umum'!S:S))</f>
        <v/>
      </c>
      <c r="G70" s="86" t="str">
        <f t="shared" ca="1" si="3"/>
        <v/>
      </c>
      <c r="H70" s="78"/>
      <c r="I70" s="78"/>
    </row>
    <row r="71" spans="1:9" ht="18.75" customHeight="1" x14ac:dyDescent="0.35">
      <c r="A71" s="78"/>
      <c r="B71" s="155">
        <f t="shared" si="1"/>
        <v>66</v>
      </c>
      <c r="C71" s="111" t="str">
        <f ca="1">IF(TODAY()&gt;EXP,"0",IF('Daftar Hutang Piutang'!C71="","",'Daftar Hutang Piutang'!C71))</f>
        <v/>
      </c>
      <c r="D71" s="156" t="str">
        <f ca="1">IF(C71="","",'Daftar Hutang Piutang'!D71)</f>
        <v/>
      </c>
      <c r="E71" s="156" t="str">
        <f ca="1">IF(C71="","",SUMIF('Jurnal Umum'!P:P,C71,'Jurnal Umum'!R:R))</f>
        <v/>
      </c>
      <c r="F71" s="156" t="str">
        <f ca="1">IF(C71="","",SUMIF('Jurnal Umum'!P:P,C71,'Jurnal Umum'!S:S))</f>
        <v/>
      </c>
      <c r="G71" s="86" t="str">
        <f t="shared" ca="1" si="3"/>
        <v/>
      </c>
      <c r="H71" s="78"/>
      <c r="I71" s="78"/>
    </row>
    <row r="72" spans="1:9" ht="18.75" customHeight="1" x14ac:dyDescent="0.35">
      <c r="A72" s="78"/>
      <c r="B72" s="155">
        <f t="shared" ref="B72:B105" si="4">B71+1</f>
        <v>67</v>
      </c>
      <c r="C72" s="111" t="str">
        <f ca="1">IF(TODAY()&gt;EXP,"0",IF('Daftar Hutang Piutang'!C72="","",'Daftar Hutang Piutang'!C72))</f>
        <v/>
      </c>
      <c r="D72" s="156" t="str">
        <f ca="1">IF(C72="","",'Daftar Hutang Piutang'!D72)</f>
        <v/>
      </c>
      <c r="E72" s="156" t="str">
        <f ca="1">IF(C72="","",SUMIF('Jurnal Umum'!P:P,C72,'Jurnal Umum'!R:R))</f>
        <v/>
      </c>
      <c r="F72" s="156" t="str">
        <f ca="1">IF(C72="","",SUMIF('Jurnal Umum'!P:P,C72,'Jurnal Umum'!S:S))</f>
        <v/>
      </c>
      <c r="G72" s="86" t="str">
        <f t="shared" ca="1" si="3"/>
        <v/>
      </c>
      <c r="H72" s="78"/>
      <c r="I72" s="78"/>
    </row>
    <row r="73" spans="1:9" ht="18.75" customHeight="1" x14ac:dyDescent="0.35">
      <c r="A73" s="78"/>
      <c r="B73" s="155">
        <f t="shared" si="4"/>
        <v>68</v>
      </c>
      <c r="C73" s="111" t="str">
        <f ca="1">IF(TODAY()&gt;EXP,"0",IF('Daftar Hutang Piutang'!C73="","",'Daftar Hutang Piutang'!C73))</f>
        <v/>
      </c>
      <c r="D73" s="156" t="str">
        <f ca="1">IF(C73="","",'Daftar Hutang Piutang'!D73)</f>
        <v/>
      </c>
      <c r="E73" s="156" t="str">
        <f ca="1">IF(C73="","",SUMIF('Jurnal Umum'!P:P,C73,'Jurnal Umum'!R:R))</f>
        <v/>
      </c>
      <c r="F73" s="156" t="str">
        <f ca="1">IF(C73="","",SUMIF('Jurnal Umum'!P:P,C73,'Jurnal Umum'!S:S))</f>
        <v/>
      </c>
      <c r="G73" s="86" t="str">
        <f t="shared" ref="G73:G105" ca="1" si="5">IF(C73="","",D73+E73-F73)</f>
        <v/>
      </c>
      <c r="H73" s="78"/>
      <c r="I73" s="78"/>
    </row>
    <row r="74" spans="1:9" ht="18.75" customHeight="1" x14ac:dyDescent="0.35">
      <c r="A74" s="78"/>
      <c r="B74" s="155">
        <f t="shared" si="4"/>
        <v>69</v>
      </c>
      <c r="C74" s="111" t="str">
        <f ca="1">IF(TODAY()&gt;EXP,"0",IF('Daftar Hutang Piutang'!C74="","",'Daftar Hutang Piutang'!C74))</f>
        <v/>
      </c>
      <c r="D74" s="156" t="str">
        <f ca="1">IF(C74="","",'Daftar Hutang Piutang'!D74)</f>
        <v/>
      </c>
      <c r="E74" s="156" t="str">
        <f ca="1">IF(C74="","",SUMIF('Jurnal Umum'!P:P,C74,'Jurnal Umum'!R:R))</f>
        <v/>
      </c>
      <c r="F74" s="156" t="str">
        <f ca="1">IF(C74="","",SUMIF('Jurnal Umum'!P:P,C74,'Jurnal Umum'!S:S))</f>
        <v/>
      </c>
      <c r="G74" s="86" t="str">
        <f t="shared" ca="1" si="5"/>
        <v/>
      </c>
      <c r="H74" s="78"/>
      <c r="I74" s="78"/>
    </row>
    <row r="75" spans="1:9" ht="18.75" customHeight="1" x14ac:dyDescent="0.35">
      <c r="A75" s="78"/>
      <c r="B75" s="155">
        <f t="shared" si="4"/>
        <v>70</v>
      </c>
      <c r="C75" s="111" t="str">
        <f ca="1">IF(TODAY()&gt;EXP,"0",IF('Daftar Hutang Piutang'!C75="","",'Daftar Hutang Piutang'!C75))</f>
        <v/>
      </c>
      <c r="D75" s="156" t="str">
        <f ca="1">IF(C75="","",'Daftar Hutang Piutang'!D75)</f>
        <v/>
      </c>
      <c r="E75" s="156" t="str">
        <f ca="1">IF(C75="","",SUMIF('Jurnal Umum'!P:P,C75,'Jurnal Umum'!R:R))</f>
        <v/>
      </c>
      <c r="F75" s="156" t="str">
        <f ca="1">IF(C75="","",SUMIF('Jurnal Umum'!P:P,C75,'Jurnal Umum'!S:S))</f>
        <v/>
      </c>
      <c r="G75" s="86" t="str">
        <f t="shared" ca="1" si="5"/>
        <v/>
      </c>
      <c r="H75" s="78"/>
      <c r="I75" s="78"/>
    </row>
    <row r="76" spans="1:9" ht="18.75" customHeight="1" x14ac:dyDescent="0.35">
      <c r="A76" s="78"/>
      <c r="B76" s="155">
        <f t="shared" si="4"/>
        <v>71</v>
      </c>
      <c r="C76" s="111" t="str">
        <f ca="1">IF(TODAY()&gt;EXP,"0",IF('Daftar Hutang Piutang'!C76="","",'Daftar Hutang Piutang'!C76))</f>
        <v/>
      </c>
      <c r="D76" s="156" t="str">
        <f ca="1">IF(C76="","",'Daftar Hutang Piutang'!D76)</f>
        <v/>
      </c>
      <c r="E76" s="156" t="str">
        <f ca="1">IF(C76="","",SUMIF('Jurnal Umum'!P:P,C76,'Jurnal Umum'!R:R))</f>
        <v/>
      </c>
      <c r="F76" s="156" t="str">
        <f ca="1">IF(C76="","",SUMIF('Jurnal Umum'!P:P,C76,'Jurnal Umum'!S:S))</f>
        <v/>
      </c>
      <c r="G76" s="86" t="str">
        <f t="shared" ca="1" si="5"/>
        <v/>
      </c>
      <c r="H76" s="78"/>
      <c r="I76" s="78"/>
    </row>
    <row r="77" spans="1:9" ht="18.75" customHeight="1" x14ac:dyDescent="0.35">
      <c r="A77" s="78"/>
      <c r="B77" s="155">
        <f t="shared" si="4"/>
        <v>72</v>
      </c>
      <c r="C77" s="111" t="str">
        <f ca="1">IF(TODAY()&gt;EXP,"0",IF('Daftar Hutang Piutang'!C77="","",'Daftar Hutang Piutang'!C77))</f>
        <v/>
      </c>
      <c r="D77" s="156" t="str">
        <f ca="1">IF(C77="","",'Daftar Hutang Piutang'!D77)</f>
        <v/>
      </c>
      <c r="E77" s="156" t="str">
        <f ca="1">IF(C77="","",SUMIF('Jurnal Umum'!P:P,C77,'Jurnal Umum'!R:R))</f>
        <v/>
      </c>
      <c r="F77" s="156" t="str">
        <f ca="1">IF(C77="","",SUMIF('Jurnal Umum'!P:P,C77,'Jurnal Umum'!S:S))</f>
        <v/>
      </c>
      <c r="G77" s="86" t="str">
        <f t="shared" ca="1" si="5"/>
        <v/>
      </c>
      <c r="H77" s="78"/>
      <c r="I77" s="78"/>
    </row>
    <row r="78" spans="1:9" ht="18.75" customHeight="1" x14ac:dyDescent="0.35">
      <c r="A78" s="78"/>
      <c r="B78" s="155">
        <f t="shared" si="4"/>
        <v>73</v>
      </c>
      <c r="C78" s="111" t="str">
        <f ca="1">IF(TODAY()&gt;EXP,"0",IF('Daftar Hutang Piutang'!C78="","",'Daftar Hutang Piutang'!C78))</f>
        <v/>
      </c>
      <c r="D78" s="156" t="str">
        <f ca="1">IF(C78="","",'Daftar Hutang Piutang'!D78)</f>
        <v/>
      </c>
      <c r="E78" s="156" t="str">
        <f ca="1">IF(C78="","",SUMIF('Jurnal Umum'!P:P,C78,'Jurnal Umum'!R:R))</f>
        <v/>
      </c>
      <c r="F78" s="156" t="str">
        <f ca="1">IF(C78="","",SUMIF('Jurnal Umum'!P:P,C78,'Jurnal Umum'!S:S))</f>
        <v/>
      </c>
      <c r="G78" s="86" t="str">
        <f t="shared" ca="1" si="5"/>
        <v/>
      </c>
      <c r="H78" s="78"/>
      <c r="I78" s="78"/>
    </row>
    <row r="79" spans="1:9" ht="18.75" customHeight="1" x14ac:dyDescent="0.35">
      <c r="A79" s="78"/>
      <c r="B79" s="155">
        <f t="shared" si="4"/>
        <v>74</v>
      </c>
      <c r="C79" s="111" t="str">
        <f ca="1">IF(TODAY()&gt;EXP,"0",IF('Daftar Hutang Piutang'!C79="","",'Daftar Hutang Piutang'!C79))</f>
        <v/>
      </c>
      <c r="D79" s="156" t="str">
        <f ca="1">IF(C79="","",'Daftar Hutang Piutang'!D79)</f>
        <v/>
      </c>
      <c r="E79" s="156" t="str">
        <f ca="1">IF(C79="","",SUMIF('Jurnal Umum'!P:P,C79,'Jurnal Umum'!R:R))</f>
        <v/>
      </c>
      <c r="F79" s="156" t="str">
        <f ca="1">IF(C79="","",SUMIF('Jurnal Umum'!P:P,C79,'Jurnal Umum'!S:S))</f>
        <v/>
      </c>
      <c r="G79" s="86" t="str">
        <f t="shared" ca="1" si="5"/>
        <v/>
      </c>
      <c r="H79" s="78"/>
      <c r="I79" s="78"/>
    </row>
    <row r="80" spans="1:9" ht="18.75" customHeight="1" x14ac:dyDescent="0.35">
      <c r="A80" s="78"/>
      <c r="B80" s="155">
        <f t="shared" si="4"/>
        <v>75</v>
      </c>
      <c r="C80" s="111" t="str">
        <f ca="1">IF(TODAY()&gt;EXP,"0",IF('Daftar Hutang Piutang'!C80="","",'Daftar Hutang Piutang'!C80))</f>
        <v/>
      </c>
      <c r="D80" s="156" t="str">
        <f ca="1">IF(C80="","",'Daftar Hutang Piutang'!D80)</f>
        <v/>
      </c>
      <c r="E80" s="156" t="str">
        <f ca="1">IF(C80="","",SUMIF('Jurnal Umum'!P:P,C80,'Jurnal Umum'!R:R))</f>
        <v/>
      </c>
      <c r="F80" s="156" t="str">
        <f ca="1">IF(C80="","",SUMIF('Jurnal Umum'!P:P,C80,'Jurnal Umum'!S:S))</f>
        <v/>
      </c>
      <c r="G80" s="86" t="str">
        <f t="shared" ca="1" si="5"/>
        <v/>
      </c>
      <c r="H80" s="78"/>
      <c r="I80" s="78"/>
    </row>
    <row r="81" spans="1:9" ht="18.75" customHeight="1" x14ac:dyDescent="0.35">
      <c r="A81" s="78"/>
      <c r="B81" s="155">
        <f t="shared" si="4"/>
        <v>76</v>
      </c>
      <c r="C81" s="111" t="str">
        <f ca="1">IF(TODAY()&gt;EXP,"0",IF('Daftar Hutang Piutang'!C81="","",'Daftar Hutang Piutang'!C81))</f>
        <v/>
      </c>
      <c r="D81" s="156" t="str">
        <f ca="1">IF(C81="","",'Daftar Hutang Piutang'!D81)</f>
        <v/>
      </c>
      <c r="E81" s="156" t="str">
        <f ca="1">IF(C81="","",SUMIF('Jurnal Umum'!P:P,C81,'Jurnal Umum'!R:R))</f>
        <v/>
      </c>
      <c r="F81" s="156" t="str">
        <f ca="1">IF(C81="","",SUMIF('Jurnal Umum'!P:P,C81,'Jurnal Umum'!S:S))</f>
        <v/>
      </c>
      <c r="G81" s="86" t="str">
        <f t="shared" ca="1" si="5"/>
        <v/>
      </c>
      <c r="H81" s="78"/>
      <c r="I81" s="78"/>
    </row>
    <row r="82" spans="1:9" ht="18.75" customHeight="1" x14ac:dyDescent="0.35">
      <c r="A82" s="78"/>
      <c r="B82" s="155">
        <f t="shared" si="4"/>
        <v>77</v>
      </c>
      <c r="C82" s="111" t="str">
        <f ca="1">IF(TODAY()&gt;EXP,"0",IF('Daftar Hutang Piutang'!C82="","",'Daftar Hutang Piutang'!C82))</f>
        <v/>
      </c>
      <c r="D82" s="156" t="str">
        <f ca="1">IF(C82="","",'Daftar Hutang Piutang'!D82)</f>
        <v/>
      </c>
      <c r="E82" s="156" t="str">
        <f ca="1">IF(C82="","",SUMIF('Jurnal Umum'!P:P,C82,'Jurnal Umum'!R:R))</f>
        <v/>
      </c>
      <c r="F82" s="156" t="str">
        <f ca="1">IF(C82="","",SUMIF('Jurnal Umum'!P:P,C82,'Jurnal Umum'!S:S))</f>
        <v/>
      </c>
      <c r="G82" s="86" t="str">
        <f t="shared" ca="1" si="5"/>
        <v/>
      </c>
      <c r="H82" s="78"/>
      <c r="I82" s="78"/>
    </row>
    <row r="83" spans="1:9" ht="18.75" customHeight="1" x14ac:dyDescent="0.35">
      <c r="A83" s="78"/>
      <c r="B83" s="155">
        <f t="shared" si="4"/>
        <v>78</v>
      </c>
      <c r="C83" s="111" t="str">
        <f ca="1">IF(TODAY()&gt;EXP,"0",IF('Daftar Hutang Piutang'!C83="","",'Daftar Hutang Piutang'!C83))</f>
        <v/>
      </c>
      <c r="D83" s="156" t="str">
        <f ca="1">IF(C83="","",'Daftar Hutang Piutang'!D83)</f>
        <v/>
      </c>
      <c r="E83" s="156" t="str">
        <f ca="1">IF(C83="","",SUMIF('Jurnal Umum'!P:P,C83,'Jurnal Umum'!R:R))</f>
        <v/>
      </c>
      <c r="F83" s="156" t="str">
        <f ca="1">IF(C83="","",SUMIF('Jurnal Umum'!P:P,C83,'Jurnal Umum'!S:S))</f>
        <v/>
      </c>
      <c r="G83" s="86" t="str">
        <f t="shared" ca="1" si="5"/>
        <v/>
      </c>
      <c r="H83" s="78"/>
      <c r="I83" s="78"/>
    </row>
    <row r="84" spans="1:9" ht="18.75" customHeight="1" x14ac:dyDescent="0.35">
      <c r="A84" s="78"/>
      <c r="B84" s="155">
        <f t="shared" si="4"/>
        <v>79</v>
      </c>
      <c r="C84" s="111" t="str">
        <f ca="1">IF(TODAY()&gt;EXP,"0",IF('Daftar Hutang Piutang'!C84="","",'Daftar Hutang Piutang'!C84))</f>
        <v/>
      </c>
      <c r="D84" s="156" t="str">
        <f ca="1">IF(C84="","",'Daftar Hutang Piutang'!D84)</f>
        <v/>
      </c>
      <c r="E84" s="156" t="str">
        <f ca="1">IF(C84="","",SUMIF('Jurnal Umum'!P:P,C84,'Jurnal Umum'!R:R))</f>
        <v/>
      </c>
      <c r="F84" s="156" t="str">
        <f ca="1">IF(C84="","",SUMIF('Jurnal Umum'!P:P,C84,'Jurnal Umum'!S:S))</f>
        <v/>
      </c>
      <c r="G84" s="86" t="str">
        <f t="shared" ca="1" si="5"/>
        <v/>
      </c>
      <c r="H84" s="78"/>
      <c r="I84" s="78"/>
    </row>
    <row r="85" spans="1:9" ht="18.75" customHeight="1" x14ac:dyDescent="0.35">
      <c r="A85" s="78"/>
      <c r="B85" s="155">
        <f t="shared" si="4"/>
        <v>80</v>
      </c>
      <c r="C85" s="111" t="str">
        <f ca="1">IF(TODAY()&gt;EXP,"0",IF('Daftar Hutang Piutang'!C85="","",'Daftar Hutang Piutang'!C85))</f>
        <v/>
      </c>
      <c r="D85" s="156" t="str">
        <f ca="1">IF(C85="","",'Daftar Hutang Piutang'!D85)</f>
        <v/>
      </c>
      <c r="E85" s="156" t="str">
        <f ca="1">IF(C85="","",SUMIF('Jurnal Umum'!P:P,C85,'Jurnal Umum'!R:R))</f>
        <v/>
      </c>
      <c r="F85" s="156" t="str">
        <f ca="1">IF(C85="","",SUMIF('Jurnal Umum'!P:P,C85,'Jurnal Umum'!S:S))</f>
        <v/>
      </c>
      <c r="G85" s="86" t="str">
        <f t="shared" ca="1" si="5"/>
        <v/>
      </c>
      <c r="H85" s="78"/>
      <c r="I85" s="78"/>
    </row>
    <row r="86" spans="1:9" ht="18.75" customHeight="1" x14ac:dyDescent="0.35">
      <c r="A86" s="78"/>
      <c r="B86" s="155">
        <f t="shared" si="4"/>
        <v>81</v>
      </c>
      <c r="C86" s="111" t="str">
        <f ca="1">IF(TODAY()&gt;EXP,"0",IF('Daftar Hutang Piutang'!C86="","",'Daftar Hutang Piutang'!C86))</f>
        <v/>
      </c>
      <c r="D86" s="156" t="str">
        <f ca="1">IF(C86="","",'Daftar Hutang Piutang'!D86)</f>
        <v/>
      </c>
      <c r="E86" s="156" t="str">
        <f ca="1">IF(C86="","",SUMIF('Jurnal Umum'!P:P,C86,'Jurnal Umum'!R:R))</f>
        <v/>
      </c>
      <c r="F86" s="156" t="str">
        <f ca="1">IF(C86="","",SUMIF('Jurnal Umum'!P:P,C86,'Jurnal Umum'!S:S))</f>
        <v/>
      </c>
      <c r="G86" s="86" t="str">
        <f t="shared" ca="1" si="5"/>
        <v/>
      </c>
      <c r="H86" s="78"/>
      <c r="I86" s="78"/>
    </row>
    <row r="87" spans="1:9" ht="18.75" customHeight="1" x14ac:dyDescent="0.35">
      <c r="A87" s="78"/>
      <c r="B87" s="155">
        <f t="shared" si="4"/>
        <v>82</v>
      </c>
      <c r="C87" s="111" t="str">
        <f ca="1">IF(TODAY()&gt;EXP,"0",IF('Daftar Hutang Piutang'!C87="","",'Daftar Hutang Piutang'!C87))</f>
        <v/>
      </c>
      <c r="D87" s="156" t="str">
        <f ca="1">IF(C87="","",'Daftar Hutang Piutang'!D87)</f>
        <v/>
      </c>
      <c r="E87" s="156" t="str">
        <f ca="1">IF(C87="","",SUMIF('Jurnal Umum'!P:P,C87,'Jurnal Umum'!R:R))</f>
        <v/>
      </c>
      <c r="F87" s="156" t="str">
        <f ca="1">IF(C87="","",SUMIF('Jurnal Umum'!P:P,C87,'Jurnal Umum'!S:S))</f>
        <v/>
      </c>
      <c r="G87" s="86" t="str">
        <f t="shared" ca="1" si="5"/>
        <v/>
      </c>
      <c r="H87" s="78"/>
      <c r="I87" s="78"/>
    </row>
    <row r="88" spans="1:9" ht="18.75" customHeight="1" x14ac:dyDescent="0.35">
      <c r="A88" s="78"/>
      <c r="B88" s="155">
        <f t="shared" si="4"/>
        <v>83</v>
      </c>
      <c r="C88" s="111" t="str">
        <f ca="1">IF(TODAY()&gt;EXP,"0",IF('Daftar Hutang Piutang'!C88="","",'Daftar Hutang Piutang'!C88))</f>
        <v/>
      </c>
      <c r="D88" s="156" t="str">
        <f ca="1">IF(C88="","",'Daftar Hutang Piutang'!D88)</f>
        <v/>
      </c>
      <c r="E88" s="156" t="str">
        <f ca="1">IF(C88="","",SUMIF('Jurnal Umum'!P:P,C88,'Jurnal Umum'!R:R))</f>
        <v/>
      </c>
      <c r="F88" s="156" t="str">
        <f ca="1">IF(C88="","",SUMIF('Jurnal Umum'!P:P,C88,'Jurnal Umum'!S:S))</f>
        <v/>
      </c>
      <c r="G88" s="86" t="str">
        <f t="shared" ca="1" si="5"/>
        <v/>
      </c>
      <c r="H88" s="78"/>
      <c r="I88" s="78"/>
    </row>
    <row r="89" spans="1:9" ht="18.75" customHeight="1" x14ac:dyDescent="0.35">
      <c r="A89" s="78"/>
      <c r="B89" s="155">
        <f t="shared" si="4"/>
        <v>84</v>
      </c>
      <c r="C89" s="111" t="str">
        <f ca="1">IF(TODAY()&gt;EXP,"0",IF('Daftar Hutang Piutang'!C89="","",'Daftar Hutang Piutang'!C89))</f>
        <v/>
      </c>
      <c r="D89" s="156" t="str">
        <f ca="1">IF(C89="","",'Daftar Hutang Piutang'!D89)</f>
        <v/>
      </c>
      <c r="E89" s="156" t="str">
        <f ca="1">IF(C89="","",SUMIF('Jurnal Umum'!P:P,C89,'Jurnal Umum'!R:R))</f>
        <v/>
      </c>
      <c r="F89" s="156" t="str">
        <f ca="1">IF(C89="","",SUMIF('Jurnal Umum'!P:P,C89,'Jurnal Umum'!S:S))</f>
        <v/>
      </c>
      <c r="G89" s="86" t="str">
        <f t="shared" ca="1" si="5"/>
        <v/>
      </c>
      <c r="H89" s="78"/>
      <c r="I89" s="78"/>
    </row>
    <row r="90" spans="1:9" ht="18.75" customHeight="1" x14ac:dyDescent="0.35">
      <c r="A90" s="78"/>
      <c r="B90" s="155">
        <f t="shared" si="4"/>
        <v>85</v>
      </c>
      <c r="C90" s="111" t="str">
        <f ca="1">IF(TODAY()&gt;EXP,"0",IF('Daftar Hutang Piutang'!C90="","",'Daftar Hutang Piutang'!C90))</f>
        <v/>
      </c>
      <c r="D90" s="156" t="str">
        <f ca="1">IF(C90="","",'Daftar Hutang Piutang'!D90)</f>
        <v/>
      </c>
      <c r="E90" s="156" t="str">
        <f ca="1">IF(C90="","",SUMIF('Jurnal Umum'!P:P,C90,'Jurnal Umum'!R:R))</f>
        <v/>
      </c>
      <c r="F90" s="156" t="str">
        <f ca="1">IF(C90="","",SUMIF('Jurnal Umum'!P:P,C90,'Jurnal Umum'!S:S))</f>
        <v/>
      </c>
      <c r="G90" s="86" t="str">
        <f t="shared" ca="1" si="5"/>
        <v/>
      </c>
      <c r="H90" s="78"/>
      <c r="I90" s="78"/>
    </row>
    <row r="91" spans="1:9" ht="18.75" customHeight="1" x14ac:dyDescent="0.35">
      <c r="A91" s="78"/>
      <c r="B91" s="155">
        <f t="shared" si="4"/>
        <v>86</v>
      </c>
      <c r="C91" s="111" t="str">
        <f ca="1">IF(TODAY()&gt;EXP,"0",IF('Daftar Hutang Piutang'!C91="","",'Daftar Hutang Piutang'!C91))</f>
        <v/>
      </c>
      <c r="D91" s="156" t="str">
        <f ca="1">IF(C91="","",'Daftar Hutang Piutang'!D91)</f>
        <v/>
      </c>
      <c r="E91" s="156" t="str">
        <f ca="1">IF(C91="","",SUMIF('Jurnal Umum'!P:P,C91,'Jurnal Umum'!R:R))</f>
        <v/>
      </c>
      <c r="F91" s="156" t="str">
        <f ca="1">IF(C91="","",SUMIF('Jurnal Umum'!P:P,C91,'Jurnal Umum'!S:S))</f>
        <v/>
      </c>
      <c r="G91" s="86" t="str">
        <f t="shared" ca="1" si="5"/>
        <v/>
      </c>
      <c r="H91" s="78"/>
      <c r="I91" s="78"/>
    </row>
    <row r="92" spans="1:9" ht="18.75" customHeight="1" x14ac:dyDescent="0.35">
      <c r="A92" s="78"/>
      <c r="B92" s="155">
        <f t="shared" si="4"/>
        <v>87</v>
      </c>
      <c r="C92" s="111" t="str">
        <f ca="1">IF(TODAY()&gt;EXP,"0",IF('Daftar Hutang Piutang'!C92="","",'Daftar Hutang Piutang'!C92))</f>
        <v/>
      </c>
      <c r="D92" s="156" t="str">
        <f ca="1">IF(C92="","",'Daftar Hutang Piutang'!D92)</f>
        <v/>
      </c>
      <c r="E92" s="156" t="str">
        <f ca="1">IF(C92="","",SUMIF('Jurnal Umum'!P:P,C92,'Jurnal Umum'!R:R))</f>
        <v/>
      </c>
      <c r="F92" s="156" t="str">
        <f ca="1">IF(C92="","",SUMIF('Jurnal Umum'!P:P,C92,'Jurnal Umum'!S:S))</f>
        <v/>
      </c>
      <c r="G92" s="86" t="str">
        <f t="shared" ca="1" si="5"/>
        <v/>
      </c>
      <c r="H92" s="78"/>
      <c r="I92" s="78"/>
    </row>
    <row r="93" spans="1:9" ht="18.75" customHeight="1" x14ac:dyDescent="0.35">
      <c r="A93" s="78"/>
      <c r="B93" s="155">
        <f t="shared" si="4"/>
        <v>88</v>
      </c>
      <c r="C93" s="111" t="str">
        <f ca="1">IF(TODAY()&gt;EXP,"0",IF('Daftar Hutang Piutang'!C93="","",'Daftar Hutang Piutang'!C93))</f>
        <v/>
      </c>
      <c r="D93" s="156" t="str">
        <f ca="1">IF(C93="","",'Daftar Hutang Piutang'!D93)</f>
        <v/>
      </c>
      <c r="E93" s="156" t="str">
        <f ca="1">IF(C93="","",SUMIF('Jurnal Umum'!P:P,C93,'Jurnal Umum'!R:R))</f>
        <v/>
      </c>
      <c r="F93" s="156" t="str">
        <f ca="1">IF(C93="","",SUMIF('Jurnal Umum'!P:P,C93,'Jurnal Umum'!S:S))</f>
        <v/>
      </c>
      <c r="G93" s="86" t="str">
        <f t="shared" ca="1" si="5"/>
        <v/>
      </c>
      <c r="H93" s="78"/>
      <c r="I93" s="78"/>
    </row>
    <row r="94" spans="1:9" ht="18.75" customHeight="1" x14ac:dyDescent="0.35">
      <c r="A94" s="78"/>
      <c r="B94" s="155">
        <f t="shared" si="4"/>
        <v>89</v>
      </c>
      <c r="C94" s="111" t="str">
        <f ca="1">IF(TODAY()&gt;EXP,"0",IF('Daftar Hutang Piutang'!C94="","",'Daftar Hutang Piutang'!C94))</f>
        <v/>
      </c>
      <c r="D94" s="156" t="str">
        <f ca="1">IF(C94="","",'Daftar Hutang Piutang'!D94)</f>
        <v/>
      </c>
      <c r="E94" s="156" t="str">
        <f ca="1">IF(C94="","",SUMIF('Jurnal Umum'!P:P,C94,'Jurnal Umum'!R:R))</f>
        <v/>
      </c>
      <c r="F94" s="156" t="str">
        <f ca="1">IF(C94="","",SUMIF('Jurnal Umum'!P:P,C94,'Jurnal Umum'!S:S))</f>
        <v/>
      </c>
      <c r="G94" s="86" t="str">
        <f t="shared" ca="1" si="5"/>
        <v/>
      </c>
      <c r="H94" s="78"/>
      <c r="I94" s="78"/>
    </row>
    <row r="95" spans="1:9" ht="18.75" customHeight="1" x14ac:dyDescent="0.35">
      <c r="A95" s="78"/>
      <c r="B95" s="155">
        <f t="shared" si="4"/>
        <v>90</v>
      </c>
      <c r="C95" s="111" t="str">
        <f ca="1">IF(TODAY()&gt;EXP,"0",IF('Daftar Hutang Piutang'!C95="","",'Daftar Hutang Piutang'!C95))</f>
        <v/>
      </c>
      <c r="D95" s="156" t="str">
        <f ca="1">IF(C95="","",'Daftar Hutang Piutang'!D95)</f>
        <v/>
      </c>
      <c r="E95" s="156" t="str">
        <f ca="1">IF(C95="","",SUMIF('Jurnal Umum'!P:P,C95,'Jurnal Umum'!R:R))</f>
        <v/>
      </c>
      <c r="F95" s="156" t="str">
        <f ca="1">IF(C95="","",SUMIF('Jurnal Umum'!P:P,C95,'Jurnal Umum'!S:S))</f>
        <v/>
      </c>
      <c r="G95" s="86" t="str">
        <f t="shared" ca="1" si="5"/>
        <v/>
      </c>
      <c r="H95" s="78"/>
      <c r="I95" s="78"/>
    </row>
    <row r="96" spans="1:9" ht="18.75" customHeight="1" x14ac:dyDescent="0.35">
      <c r="A96" s="78"/>
      <c r="B96" s="155">
        <f t="shared" si="4"/>
        <v>91</v>
      </c>
      <c r="C96" s="111" t="str">
        <f ca="1">IF(TODAY()&gt;EXP,"0",IF('Daftar Hutang Piutang'!C96="","",'Daftar Hutang Piutang'!C96))</f>
        <v/>
      </c>
      <c r="D96" s="156" t="str">
        <f ca="1">IF(C96="","",'Daftar Hutang Piutang'!D96)</f>
        <v/>
      </c>
      <c r="E96" s="156" t="str">
        <f ca="1">IF(C96="","",SUMIF('Jurnal Umum'!P:P,C96,'Jurnal Umum'!R:R))</f>
        <v/>
      </c>
      <c r="F96" s="156" t="str">
        <f ca="1">IF(C96="","",SUMIF('Jurnal Umum'!P:P,C96,'Jurnal Umum'!S:S))</f>
        <v/>
      </c>
      <c r="G96" s="86" t="str">
        <f t="shared" ca="1" si="5"/>
        <v/>
      </c>
      <c r="H96" s="78"/>
      <c r="I96" s="78"/>
    </row>
    <row r="97" spans="1:9" ht="18.75" customHeight="1" x14ac:dyDescent="0.35">
      <c r="A97" s="78"/>
      <c r="B97" s="155">
        <f t="shared" si="4"/>
        <v>92</v>
      </c>
      <c r="C97" s="111" t="str">
        <f ca="1">IF(TODAY()&gt;EXP,"0",IF('Daftar Hutang Piutang'!C97="","",'Daftar Hutang Piutang'!C97))</f>
        <v/>
      </c>
      <c r="D97" s="156" t="str">
        <f ca="1">IF(C97="","",'Daftar Hutang Piutang'!D97)</f>
        <v/>
      </c>
      <c r="E97" s="156" t="str">
        <f ca="1">IF(C97="","",SUMIF('Jurnal Umum'!P:P,C97,'Jurnal Umum'!R:R))</f>
        <v/>
      </c>
      <c r="F97" s="156" t="str">
        <f ca="1">IF(C97="","",SUMIF('Jurnal Umum'!P:P,C97,'Jurnal Umum'!S:S))</f>
        <v/>
      </c>
      <c r="G97" s="86" t="str">
        <f t="shared" ca="1" si="5"/>
        <v/>
      </c>
      <c r="H97" s="78"/>
      <c r="I97" s="78"/>
    </row>
    <row r="98" spans="1:9" ht="18.75" customHeight="1" x14ac:dyDescent="0.35">
      <c r="A98" s="78"/>
      <c r="B98" s="155">
        <f t="shared" si="4"/>
        <v>93</v>
      </c>
      <c r="C98" s="111" t="str">
        <f ca="1">IF(TODAY()&gt;EXP,"0",IF('Daftar Hutang Piutang'!C98="","",'Daftar Hutang Piutang'!C98))</f>
        <v/>
      </c>
      <c r="D98" s="156" t="str">
        <f ca="1">IF(C98="","",'Daftar Hutang Piutang'!D98)</f>
        <v/>
      </c>
      <c r="E98" s="156" t="str">
        <f ca="1">IF(C98="","",SUMIF('Jurnal Umum'!P:P,C98,'Jurnal Umum'!R:R))</f>
        <v/>
      </c>
      <c r="F98" s="156" t="str">
        <f ca="1">IF(C98="","",SUMIF('Jurnal Umum'!P:P,C98,'Jurnal Umum'!S:S))</f>
        <v/>
      </c>
      <c r="G98" s="86" t="str">
        <f t="shared" ca="1" si="5"/>
        <v/>
      </c>
      <c r="H98" s="78"/>
      <c r="I98" s="78"/>
    </row>
    <row r="99" spans="1:9" ht="18.75" customHeight="1" x14ac:dyDescent="0.35">
      <c r="A99" s="78"/>
      <c r="B99" s="155">
        <f t="shared" si="4"/>
        <v>94</v>
      </c>
      <c r="C99" s="111" t="str">
        <f ca="1">IF(TODAY()&gt;EXP,"0",IF('Daftar Hutang Piutang'!C99="","",'Daftar Hutang Piutang'!C99))</f>
        <v/>
      </c>
      <c r="D99" s="156" t="str">
        <f ca="1">IF(C99="","",'Daftar Hutang Piutang'!D99)</f>
        <v/>
      </c>
      <c r="E99" s="156" t="str">
        <f ca="1">IF(C99="","",SUMIF('Jurnal Umum'!P:P,C99,'Jurnal Umum'!R:R))</f>
        <v/>
      </c>
      <c r="F99" s="156" t="str">
        <f ca="1">IF(C99="","",SUMIF('Jurnal Umum'!P:P,C99,'Jurnal Umum'!S:S))</f>
        <v/>
      </c>
      <c r="G99" s="86" t="str">
        <f t="shared" ca="1" si="5"/>
        <v/>
      </c>
      <c r="H99" s="78"/>
      <c r="I99" s="78"/>
    </row>
    <row r="100" spans="1:9" ht="18.75" customHeight="1" x14ac:dyDescent="0.35">
      <c r="A100" s="78"/>
      <c r="B100" s="155">
        <f t="shared" si="4"/>
        <v>95</v>
      </c>
      <c r="C100" s="111" t="str">
        <f ca="1">IF(TODAY()&gt;EXP,"0",IF('Daftar Hutang Piutang'!C100="","",'Daftar Hutang Piutang'!C100))</f>
        <v/>
      </c>
      <c r="D100" s="156" t="str">
        <f ca="1">IF(C100="","",'Daftar Hutang Piutang'!D100)</f>
        <v/>
      </c>
      <c r="E100" s="156" t="str">
        <f ca="1">IF(C100="","",SUMIF('Jurnal Umum'!P:P,C100,'Jurnal Umum'!R:R))</f>
        <v/>
      </c>
      <c r="F100" s="156" t="str">
        <f ca="1">IF(C100="","",SUMIF('Jurnal Umum'!P:P,C100,'Jurnal Umum'!S:S))</f>
        <v/>
      </c>
      <c r="G100" s="86" t="str">
        <f t="shared" ca="1" si="5"/>
        <v/>
      </c>
      <c r="H100" s="78"/>
      <c r="I100" s="78"/>
    </row>
    <row r="101" spans="1:9" ht="18.75" customHeight="1" x14ac:dyDescent="0.35">
      <c r="A101" s="78"/>
      <c r="B101" s="155">
        <f t="shared" si="4"/>
        <v>96</v>
      </c>
      <c r="C101" s="111" t="str">
        <f ca="1">IF(TODAY()&gt;EXP,"0",IF('Daftar Hutang Piutang'!C101="","",'Daftar Hutang Piutang'!C101))</f>
        <v/>
      </c>
      <c r="D101" s="156" t="str">
        <f ca="1">IF(C101="","",'Daftar Hutang Piutang'!D101)</f>
        <v/>
      </c>
      <c r="E101" s="156" t="str">
        <f ca="1">IF(C101="","",SUMIF('Jurnal Umum'!P:P,C101,'Jurnal Umum'!R:R))</f>
        <v/>
      </c>
      <c r="F101" s="156" t="str">
        <f ca="1">IF(C101="","",SUMIF('Jurnal Umum'!P:P,C101,'Jurnal Umum'!S:S))</f>
        <v/>
      </c>
      <c r="G101" s="86" t="str">
        <f t="shared" ca="1" si="5"/>
        <v/>
      </c>
      <c r="H101" s="78"/>
      <c r="I101" s="78"/>
    </row>
    <row r="102" spans="1:9" ht="18.75" customHeight="1" x14ac:dyDescent="0.35">
      <c r="A102" s="78"/>
      <c r="B102" s="155">
        <f t="shared" si="4"/>
        <v>97</v>
      </c>
      <c r="C102" s="111" t="str">
        <f ca="1">IF(TODAY()&gt;EXP,"0",IF('Daftar Hutang Piutang'!C102="","",'Daftar Hutang Piutang'!C102))</f>
        <v/>
      </c>
      <c r="D102" s="156" t="str">
        <f ca="1">IF(C102="","",'Daftar Hutang Piutang'!D102)</f>
        <v/>
      </c>
      <c r="E102" s="156" t="str">
        <f ca="1">IF(C102="","",SUMIF('Jurnal Umum'!P:P,C102,'Jurnal Umum'!R:R))</f>
        <v/>
      </c>
      <c r="F102" s="156" t="str">
        <f ca="1">IF(C102="","",SUMIF('Jurnal Umum'!P:P,C102,'Jurnal Umum'!S:S))</f>
        <v/>
      </c>
      <c r="G102" s="86" t="str">
        <f t="shared" ca="1" si="5"/>
        <v/>
      </c>
      <c r="H102" s="78"/>
      <c r="I102" s="78"/>
    </row>
    <row r="103" spans="1:9" ht="18.75" customHeight="1" x14ac:dyDescent="0.35">
      <c r="A103" s="78"/>
      <c r="B103" s="155">
        <f t="shared" si="4"/>
        <v>98</v>
      </c>
      <c r="C103" s="111" t="str">
        <f ca="1">IF(TODAY()&gt;EXP,"0",IF('Daftar Hutang Piutang'!C103="","",'Daftar Hutang Piutang'!C103))</f>
        <v/>
      </c>
      <c r="D103" s="156" t="str">
        <f ca="1">IF(C103="","",'Daftar Hutang Piutang'!D103)</f>
        <v/>
      </c>
      <c r="E103" s="156" t="str">
        <f ca="1">IF(C103="","",SUMIF('Jurnal Umum'!P:P,C103,'Jurnal Umum'!R:R))</f>
        <v/>
      </c>
      <c r="F103" s="156" t="str">
        <f ca="1">IF(C103="","",SUMIF('Jurnal Umum'!P:P,C103,'Jurnal Umum'!S:S))</f>
        <v/>
      </c>
      <c r="G103" s="86" t="str">
        <f t="shared" ca="1" si="5"/>
        <v/>
      </c>
      <c r="H103" s="78"/>
      <c r="I103" s="78"/>
    </row>
    <row r="104" spans="1:9" ht="18.75" customHeight="1" x14ac:dyDescent="0.35">
      <c r="A104" s="78"/>
      <c r="B104" s="155">
        <f t="shared" si="4"/>
        <v>99</v>
      </c>
      <c r="C104" s="111" t="str">
        <f ca="1">IF(TODAY()&gt;EXP,"0",IF('Daftar Hutang Piutang'!C104="","",'Daftar Hutang Piutang'!C104))</f>
        <v/>
      </c>
      <c r="D104" s="156" t="str">
        <f ca="1">IF(C104="","",'Daftar Hutang Piutang'!D104)</f>
        <v/>
      </c>
      <c r="E104" s="156" t="str">
        <f ca="1">IF(C104="","",SUMIF('Jurnal Umum'!P:P,C104,'Jurnal Umum'!R:R))</f>
        <v/>
      </c>
      <c r="F104" s="156" t="str">
        <f ca="1">IF(C104="","",SUMIF('Jurnal Umum'!P:P,C104,'Jurnal Umum'!S:S))</f>
        <v/>
      </c>
      <c r="G104" s="86" t="str">
        <f t="shared" ca="1" si="5"/>
        <v/>
      </c>
      <c r="H104" s="78"/>
      <c r="I104" s="78"/>
    </row>
    <row r="105" spans="1:9" ht="18.75" customHeight="1" thickBot="1" x14ac:dyDescent="0.4">
      <c r="A105" s="78"/>
      <c r="B105" s="155">
        <f t="shared" si="4"/>
        <v>100</v>
      </c>
      <c r="C105" s="111" t="str">
        <f ca="1">IF(TODAY()&gt;EXP,"0",IF('Daftar Hutang Piutang'!C105="","",'Daftar Hutang Piutang'!C105))</f>
        <v/>
      </c>
      <c r="D105" s="156" t="str">
        <f ca="1">IF(C105="","",'Daftar Hutang Piutang'!D105)</f>
        <v/>
      </c>
      <c r="E105" s="156" t="str">
        <f ca="1">IF(C105="","",SUMIF('Jurnal Umum'!P:P,C105,'Jurnal Umum'!R:R))</f>
        <v/>
      </c>
      <c r="F105" s="156" t="str">
        <f ca="1">IF(C105="","",SUMIF('Jurnal Umum'!P:P,C105,'Jurnal Umum'!S:S))</f>
        <v/>
      </c>
      <c r="G105" s="86" t="str">
        <f t="shared" ca="1" si="5"/>
        <v/>
      </c>
      <c r="H105" s="78"/>
      <c r="I105" s="78"/>
    </row>
    <row r="106" spans="1:9" ht="22.5" customHeight="1" thickTop="1" x14ac:dyDescent="0.35">
      <c r="A106" s="78"/>
      <c r="B106" s="157"/>
      <c r="C106" s="294" t="s">
        <v>6</v>
      </c>
      <c r="D106" s="87">
        <f ca="1">SUM(D6:D105)</f>
        <v>42750000</v>
      </c>
      <c r="E106" s="87">
        <f ca="1">SUM(E6:E105)</f>
        <v>188410000</v>
      </c>
      <c r="F106" s="87">
        <f ca="1">SUM(F6:F105)</f>
        <v>44362500</v>
      </c>
      <c r="G106" s="84">
        <f ca="1">SUM(G6:G105)</f>
        <v>186797500</v>
      </c>
      <c r="H106" s="78"/>
      <c r="I106" s="78"/>
    </row>
    <row r="107" spans="1:9" ht="14.5" x14ac:dyDescent="0.35">
      <c r="A107" s="78"/>
      <c r="B107" s="306"/>
      <c r="C107" s="306"/>
      <c r="D107" s="306"/>
      <c r="E107" s="306"/>
      <c r="F107" s="306"/>
      <c r="G107" s="306"/>
      <c r="H107" s="78"/>
      <c r="I107" s="78"/>
    </row>
    <row r="108" spans="1:9" ht="14.5" x14ac:dyDescent="0.35">
      <c r="A108" s="78"/>
      <c r="B108" s="306"/>
      <c r="C108" s="306"/>
      <c r="D108" s="306"/>
      <c r="E108" s="306"/>
      <c r="F108" s="306"/>
      <c r="G108" s="306"/>
      <c r="H108" s="78"/>
      <c r="I108" s="78"/>
    </row>
    <row r="109" spans="1:9" ht="14.5" x14ac:dyDescent="0.35">
      <c r="A109" s="78"/>
      <c r="B109" s="306"/>
      <c r="C109" s="306"/>
      <c r="D109" s="306"/>
      <c r="E109" s="306"/>
      <c r="F109" s="306"/>
      <c r="G109" s="306"/>
      <c r="H109" s="78"/>
      <c r="I109" s="78"/>
    </row>
    <row r="110" spans="1:9" ht="14.5" x14ac:dyDescent="0.35">
      <c r="A110" s="78"/>
      <c r="B110" s="306"/>
      <c r="C110" s="306"/>
      <c r="D110" s="306"/>
      <c r="E110" s="306"/>
      <c r="F110" s="306"/>
      <c r="G110" s="306"/>
      <c r="H110" s="78"/>
      <c r="I110" s="78"/>
    </row>
    <row r="111" spans="1:9" ht="14.5" x14ac:dyDescent="0.35">
      <c r="A111" s="78"/>
      <c r="B111" s="306"/>
      <c r="C111" s="306"/>
      <c r="D111" s="306"/>
      <c r="E111" s="306"/>
      <c r="F111" s="306"/>
      <c r="G111" s="306"/>
      <c r="H111" s="78"/>
      <c r="I111" s="78"/>
    </row>
    <row r="112" spans="1:9" ht="14.5" hidden="1" x14ac:dyDescent="0.35"/>
    <row r="113" ht="14.5" hidden="1" x14ac:dyDescent="0.35"/>
    <row r="114" ht="14.5" hidden="1" x14ac:dyDescent="0.35"/>
    <row r="115" ht="14.5" hidden="1" x14ac:dyDescent="0.35"/>
    <row r="116" ht="14.5" hidden="1" x14ac:dyDescent="0.35"/>
    <row r="117" ht="14.5" hidden="1" x14ac:dyDescent="0.35"/>
    <row r="118" ht="14.5" hidden="1" x14ac:dyDescent="0.35"/>
    <row r="119" ht="14.5" hidden="1" x14ac:dyDescent="0.35"/>
    <row r="120" ht="14.5" hidden="1" x14ac:dyDescent="0.35"/>
    <row r="121" ht="14.5" hidden="1" x14ac:dyDescent="0.35"/>
    <row r="122" ht="14.5" hidden="1" x14ac:dyDescent="0.35"/>
    <row r="123" ht="14.5" hidden="1" x14ac:dyDescent="0.35"/>
    <row r="124" ht="14.5" hidden="1" x14ac:dyDescent="0.35"/>
    <row r="125" ht="14.5" hidden="1" x14ac:dyDescent="0.35"/>
    <row r="126" ht="14.5" hidden="1" x14ac:dyDescent="0.35"/>
    <row r="127" ht="14.5" hidden="1" x14ac:dyDescent="0.35"/>
    <row r="128" ht="14.5" hidden="1" x14ac:dyDescent="0.35"/>
    <row r="129" ht="14.5" hidden="1" x14ac:dyDescent="0.35"/>
    <row r="130" ht="14.5" hidden="1" x14ac:dyDescent="0.35"/>
    <row r="131" ht="14.5" hidden="1" x14ac:dyDescent="0.35"/>
    <row r="132" ht="14.5" hidden="1" x14ac:dyDescent="0.35"/>
    <row r="133" ht="14.5" hidden="1" x14ac:dyDescent="0.35"/>
    <row r="134" ht="14.5" hidden="1" x14ac:dyDescent="0.35"/>
    <row r="135" ht="14.5" hidden="1" x14ac:dyDescent="0.35"/>
    <row r="136" ht="14.5" hidden="1" x14ac:dyDescent="0.35"/>
    <row r="137" ht="14.5" hidden="1" x14ac:dyDescent="0.35"/>
    <row r="138" ht="14.5" hidden="1" x14ac:dyDescent="0.35"/>
    <row r="139" ht="14.5" hidden="1" x14ac:dyDescent="0.35"/>
    <row r="140" ht="14.5" hidden="1" x14ac:dyDescent="0.35"/>
    <row r="141" ht="14.5" hidden="1" x14ac:dyDescent="0.35"/>
    <row r="142" ht="14.5" hidden="1" x14ac:dyDescent="0.35"/>
    <row r="143" ht="14.5" hidden="1" x14ac:dyDescent="0.35"/>
    <row r="144" ht="14.5" hidden="1" x14ac:dyDescent="0.35"/>
    <row r="145" ht="14.5" hidden="1" x14ac:dyDescent="0.35"/>
    <row r="146" ht="14.5" hidden="1" x14ac:dyDescent="0.35"/>
    <row r="147" ht="14.5" hidden="1" x14ac:dyDescent="0.35"/>
    <row r="148" ht="14.5" hidden="1" x14ac:dyDescent="0.35"/>
    <row r="149" ht="14.5" hidden="1" x14ac:dyDescent="0.35"/>
    <row r="150" ht="14.5" hidden="1" x14ac:dyDescent="0.35"/>
    <row r="151" ht="14.5" hidden="1" x14ac:dyDescent="0.35"/>
    <row r="152" ht="14.5" hidden="1" x14ac:dyDescent="0.35"/>
    <row r="153" ht="14.5" hidden="1" x14ac:dyDescent="0.35"/>
    <row r="154" ht="14.5" hidden="1" x14ac:dyDescent="0.35"/>
    <row r="155" ht="14.5" hidden="1" x14ac:dyDescent="0.35"/>
    <row r="156" ht="14.5" hidden="1" x14ac:dyDescent="0.35"/>
    <row r="157" ht="14.5" hidden="1" x14ac:dyDescent="0.35"/>
    <row r="158" ht="14.5" hidden="1" x14ac:dyDescent="0.35"/>
    <row r="159" ht="14.5" hidden="1" x14ac:dyDescent="0.35"/>
    <row r="160" ht="14.5" hidden="1" x14ac:dyDescent="0.35"/>
    <row r="161" ht="14.5" hidden="1" x14ac:dyDescent="0.35"/>
    <row r="162" ht="14.5" hidden="1" x14ac:dyDescent="0.35"/>
    <row r="163" ht="14.5" hidden="1" x14ac:dyDescent="0.35"/>
    <row r="164" ht="14.5" hidden="1" x14ac:dyDescent="0.35"/>
    <row r="165" ht="14.5" hidden="1" x14ac:dyDescent="0.35"/>
    <row r="166" ht="14.5" hidden="1" x14ac:dyDescent="0.35"/>
    <row r="167" ht="14.5" hidden="1" x14ac:dyDescent="0.35"/>
    <row r="168" ht="14.5" hidden="1" x14ac:dyDescent="0.35"/>
    <row r="169" ht="14.5" hidden="1" x14ac:dyDescent="0.35"/>
    <row r="170" ht="14.5" hidden="1" x14ac:dyDescent="0.35"/>
    <row r="171" ht="14.5" hidden="1" x14ac:dyDescent="0.35"/>
    <row r="172" ht="14.5" hidden="1" x14ac:dyDescent="0.35"/>
    <row r="173" ht="14.5" hidden="1" x14ac:dyDescent="0.35"/>
    <row r="174" ht="14.5" hidden="1" x14ac:dyDescent="0.35"/>
    <row r="175" ht="14.5" hidden="1" x14ac:dyDescent="0.35"/>
    <row r="176" ht="14.5" hidden="1" x14ac:dyDescent="0.35"/>
    <row r="177" ht="14.5" hidden="1" x14ac:dyDescent="0.35"/>
    <row r="178" ht="14.5" hidden="1" x14ac:dyDescent="0.35"/>
    <row r="179" ht="14.5" hidden="1" x14ac:dyDescent="0.35"/>
    <row r="180" ht="14.5" hidden="1" x14ac:dyDescent="0.35"/>
    <row r="181" ht="14.5" hidden="1" x14ac:dyDescent="0.35"/>
    <row r="182" ht="14.5" hidden="1" x14ac:dyDescent="0.35"/>
    <row r="183" ht="14.5" hidden="1" x14ac:dyDescent="0.35"/>
    <row r="184" ht="14.5" hidden="1" x14ac:dyDescent="0.35"/>
    <row r="185" ht="14.5" hidden="1" x14ac:dyDescent="0.35"/>
    <row r="186" ht="14.5" hidden="1" x14ac:dyDescent="0.35"/>
    <row r="187" ht="14.5" hidden="1" x14ac:dyDescent="0.35"/>
    <row r="188" ht="14.5" hidden="1" x14ac:dyDescent="0.35"/>
    <row r="189" ht="14.5" hidden="1" x14ac:dyDescent="0.35"/>
    <row r="190" ht="14.5" hidden="1" x14ac:dyDescent="0.35"/>
    <row r="191" ht="14.5" hidden="1" x14ac:dyDescent="0.35"/>
    <row r="192" ht="14.5" hidden="1" x14ac:dyDescent="0.35"/>
    <row r="193" ht="14.5" hidden="1" x14ac:dyDescent="0.35"/>
    <row r="194" ht="14.5" hidden="1" x14ac:dyDescent="0.35"/>
    <row r="195" ht="14.5" hidden="1" x14ac:dyDescent="0.35"/>
    <row r="196" ht="14.5" hidden="1" x14ac:dyDescent="0.35"/>
    <row r="197" ht="14.5" hidden="1" x14ac:dyDescent="0.35"/>
    <row r="198" ht="14.5" hidden="1" x14ac:dyDescent="0.35"/>
    <row r="199" ht="14.5" hidden="1" x14ac:dyDescent="0.35"/>
    <row r="200" ht="14.5" hidden="1" x14ac:dyDescent="0.35"/>
    <row r="201" ht="14.5" hidden="1" x14ac:dyDescent="0.35"/>
    <row r="202" ht="14.5" hidden="1" x14ac:dyDescent="0.35"/>
    <row r="203" ht="14.5" hidden="1" x14ac:dyDescent="0.35"/>
    <row r="204" ht="14.5" hidden="1" x14ac:dyDescent="0.35"/>
    <row r="205" ht="14.5" hidden="1" x14ac:dyDescent="0.35"/>
    <row r="206" ht="14.5" hidden="1" x14ac:dyDescent="0.35"/>
    <row r="207" ht="14.5" hidden="1" x14ac:dyDescent="0.35"/>
    <row r="208" ht="14.5" hidden="1" x14ac:dyDescent="0.35"/>
    <row r="209" ht="14.5" hidden="1" x14ac:dyDescent="0.35"/>
    <row r="210" ht="14.5" hidden="1" x14ac:dyDescent="0.35"/>
    <row r="211" ht="14.5" hidden="1" x14ac:dyDescent="0.35"/>
    <row r="212" ht="14.5" hidden="1" x14ac:dyDescent="0.35"/>
    <row r="213" ht="14.5" hidden="1" x14ac:dyDescent="0.35"/>
    <row r="214" ht="14.5" hidden="1" x14ac:dyDescent="0.35"/>
    <row r="215" ht="14.5" hidden="1" x14ac:dyDescent="0.35"/>
    <row r="216" ht="14.5" hidden="1" x14ac:dyDescent="0.35"/>
    <row r="217" ht="14.5" hidden="1" x14ac:dyDescent="0.35"/>
    <row r="218" ht="14.5" hidden="1" x14ac:dyDescent="0.35"/>
    <row r="219" ht="14.5" hidden="1" x14ac:dyDescent="0.35"/>
    <row r="220" ht="14.5" hidden="1" x14ac:dyDescent="0.35"/>
    <row r="221" ht="14.5" hidden="1" x14ac:dyDescent="0.35"/>
    <row r="222" ht="14.5" hidden="1" x14ac:dyDescent="0.35"/>
    <row r="223" ht="14.5" hidden="1" x14ac:dyDescent="0.35"/>
    <row r="224" ht="14.5" hidden="1" x14ac:dyDescent="0.35"/>
    <row r="225" ht="14.5" hidden="1" x14ac:dyDescent="0.35"/>
    <row r="226" ht="14.5" hidden="1" x14ac:dyDescent="0.35"/>
    <row r="227" ht="14.5" hidden="1" x14ac:dyDescent="0.35"/>
    <row r="228" ht="14.5" hidden="1" x14ac:dyDescent="0.35"/>
    <row r="229" ht="14.5" hidden="1" x14ac:dyDescent="0.35"/>
    <row r="230" ht="14.5" hidden="1" x14ac:dyDescent="0.35"/>
    <row r="231" ht="14.5" hidden="1" x14ac:dyDescent="0.35"/>
    <row r="232" ht="14.5" hidden="1" x14ac:dyDescent="0.35"/>
    <row r="233" ht="14.5" hidden="1" x14ac:dyDescent="0.35"/>
    <row r="234" ht="14.5" hidden="1" x14ac:dyDescent="0.35"/>
    <row r="235" ht="14.5" hidden="1" x14ac:dyDescent="0.35"/>
    <row r="236" ht="14.5" hidden="1" x14ac:dyDescent="0.35"/>
    <row r="237" ht="14.5" hidden="1" x14ac:dyDescent="0.35"/>
    <row r="238" ht="14.5" hidden="1" x14ac:dyDescent="0.35"/>
    <row r="239" ht="14.5" hidden="1" x14ac:dyDescent="0.35"/>
    <row r="240" ht="14.5" hidden="1" x14ac:dyDescent="0.35"/>
    <row r="241" ht="14.5" hidden="1" x14ac:dyDescent="0.35"/>
    <row r="242" ht="14.5" hidden="1" x14ac:dyDescent="0.35"/>
    <row r="243" ht="14.5" hidden="1" x14ac:dyDescent="0.35"/>
    <row r="244" ht="14.5" hidden="1" x14ac:dyDescent="0.35"/>
    <row r="245" ht="14.5" hidden="1" x14ac:dyDescent="0.35"/>
    <row r="246" ht="14.5" hidden="1" x14ac:dyDescent="0.35"/>
    <row r="247" ht="14.5" hidden="1" x14ac:dyDescent="0.35"/>
    <row r="248" ht="14.5" hidden="1" x14ac:dyDescent="0.35"/>
    <row r="249" ht="14.5" hidden="1" x14ac:dyDescent="0.35"/>
    <row r="250" ht="14.5" hidden="1" x14ac:dyDescent="0.35"/>
    <row r="251" ht="14.5" hidden="1" x14ac:dyDescent="0.35"/>
    <row r="252" ht="14.5" hidden="1" x14ac:dyDescent="0.35"/>
    <row r="253" ht="14.5" hidden="1" x14ac:dyDescent="0.35"/>
    <row r="254" ht="14.5" hidden="1" x14ac:dyDescent="0.35"/>
    <row r="255" ht="14.5" hidden="1" x14ac:dyDescent="0.35"/>
    <row r="256" ht="14.5" hidden="1" x14ac:dyDescent="0.35"/>
    <row r="257" ht="14.5" hidden="1" x14ac:dyDescent="0.35"/>
    <row r="258" ht="14.5" hidden="1" x14ac:dyDescent="0.35"/>
    <row r="259" ht="14.5" hidden="1" x14ac:dyDescent="0.35"/>
    <row r="260" ht="14.5" hidden="1" x14ac:dyDescent="0.35"/>
    <row r="261" ht="14.5" hidden="1" x14ac:dyDescent="0.35"/>
    <row r="262" ht="14.5" hidden="1" x14ac:dyDescent="0.35"/>
    <row r="263" ht="14.5" hidden="1" x14ac:dyDescent="0.35"/>
    <row r="264" ht="14.5" hidden="1" x14ac:dyDescent="0.35"/>
    <row r="265" ht="14.5" hidden="1" x14ac:dyDescent="0.35"/>
    <row r="266" ht="14.5" hidden="1" x14ac:dyDescent="0.35"/>
    <row r="267" ht="14.5" hidden="1" x14ac:dyDescent="0.35"/>
    <row r="268" ht="14.5" hidden="1" x14ac:dyDescent="0.35"/>
    <row r="269" ht="14.5" hidden="1" x14ac:dyDescent="0.35"/>
    <row r="270" ht="14.5" hidden="1" x14ac:dyDescent="0.35"/>
    <row r="271" ht="14.5" hidden="1" x14ac:dyDescent="0.35"/>
    <row r="272" ht="14.5" hidden="1" x14ac:dyDescent="0.35"/>
    <row r="273" ht="14.5" hidden="1" x14ac:dyDescent="0.35"/>
    <row r="274" ht="14.5" hidden="1" x14ac:dyDescent="0.35"/>
    <row r="275" ht="14.5" hidden="1" x14ac:dyDescent="0.35"/>
    <row r="276" ht="14.5" hidden="1" x14ac:dyDescent="0.35"/>
    <row r="277" ht="14.5" hidden="1" x14ac:dyDescent="0.35"/>
    <row r="278" ht="14.5" hidden="1" x14ac:dyDescent="0.35"/>
    <row r="279" ht="14.5" hidden="1" x14ac:dyDescent="0.35"/>
    <row r="280" ht="14.5" hidden="1" x14ac:dyDescent="0.35"/>
    <row r="281" ht="14.5" hidden="1" x14ac:dyDescent="0.35"/>
    <row r="282" ht="14.5" hidden="1" x14ac:dyDescent="0.35"/>
    <row r="283" ht="14.5" hidden="1" x14ac:dyDescent="0.35"/>
    <row r="284" ht="14.5" hidden="1" x14ac:dyDescent="0.35"/>
    <row r="285" ht="14.5" hidden="1" x14ac:dyDescent="0.35"/>
    <row r="286" ht="14.5" hidden="1" x14ac:dyDescent="0.35"/>
    <row r="287" ht="14.5" hidden="1" x14ac:dyDescent="0.35"/>
    <row r="288" ht="14.5" hidden="1" x14ac:dyDescent="0.35"/>
    <row r="289" ht="14.5" hidden="1" x14ac:dyDescent="0.35"/>
    <row r="290" ht="14.5" hidden="1" x14ac:dyDescent="0.35"/>
    <row r="291" ht="14.5" hidden="1" x14ac:dyDescent="0.35"/>
    <row r="292" ht="14.5" hidden="1" x14ac:dyDescent="0.35"/>
    <row r="293" ht="14.5" hidden="1" x14ac:dyDescent="0.35"/>
    <row r="294" ht="14.5" hidden="1" x14ac:dyDescent="0.35"/>
    <row r="295" ht="14.5" hidden="1" x14ac:dyDescent="0.35"/>
    <row r="296" ht="14.5" hidden="1" x14ac:dyDescent="0.35"/>
    <row r="297" ht="14.5" hidden="1" x14ac:dyDescent="0.35"/>
    <row r="298" ht="14.5" hidden="1" x14ac:dyDescent="0.35"/>
    <row r="299" ht="14.5" hidden="1" x14ac:dyDescent="0.35"/>
    <row r="300" ht="14.5" hidden="1" x14ac:dyDescent="0.35"/>
    <row r="301" ht="14.5" hidden="1" x14ac:dyDescent="0.35"/>
    <row r="302" ht="14.5" hidden="1" x14ac:dyDescent="0.35"/>
    <row r="303" ht="14.5" hidden="1" x14ac:dyDescent="0.35"/>
    <row r="304" ht="14.5" hidden="1" x14ac:dyDescent="0.35"/>
    <row r="305" ht="14.5" hidden="1" x14ac:dyDescent="0.35"/>
    <row r="306" ht="14.5" hidden="1" x14ac:dyDescent="0.35"/>
    <row r="307" ht="14.5" hidden="1" x14ac:dyDescent="0.35"/>
    <row r="308" ht="14.5" hidden="1" x14ac:dyDescent="0.35"/>
    <row r="309" ht="14.5" hidden="1" x14ac:dyDescent="0.35"/>
    <row r="310" ht="14.5" hidden="1" x14ac:dyDescent="0.35"/>
    <row r="311" ht="14.5" hidden="1" x14ac:dyDescent="0.35"/>
    <row r="312" ht="14.5" hidden="1" x14ac:dyDescent="0.35"/>
    <row r="313" ht="14.5" hidden="1" x14ac:dyDescent="0.35"/>
  </sheetData>
  <sheetProtection algorithmName="SHA-512" hashValue="bFWSA26bf8n400CGsaSgNWc8gWOtHjrBAA/U53DnfT3GVtlG4D6mk/+rzbnrO5TfJN7KWO26uPuzJYJSYqqg4w==" saltValue="tBmzvkqQ0mQGRbQZ2P/3ew==" spinCount="100000" sheet="1" objects="1" scenarios="1" formatCells="0" formatColumns="0" formatRows="0" autoFilter="0"/>
  <autoFilter ref="C5:C106" xr:uid="{00000000-0009-0000-0000-000011000000}"/>
  <mergeCells count="3">
    <mergeCell ref="B2:G2"/>
    <mergeCell ref="B3:G3"/>
    <mergeCell ref="B4:G4"/>
  </mergeCells>
  <pageMargins left="0.18" right="0.09" top="0.53" bottom="0.37" header="0.3" footer="0.3"/>
  <pageSetup paperSize="9" orientation="portrait" blackAndWhite="1" horizontalDpi="300" verticalDpi="300" r:id="rId1"/>
  <ignoredErrors>
    <ignoredError sqref="D106" unlockedFormula="1"/>
  </ignoredErrors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7"/>
  <dimension ref="A1:T263"/>
  <sheetViews>
    <sheetView showGridLines="0" workbookViewId="0">
      <pane ySplit="5" topLeftCell="A6" activePane="bottomLeft" state="frozen"/>
      <selection activeCell="B2" sqref="B2:G2"/>
      <selection pane="bottomLeft" activeCell="B2" sqref="B2:G2"/>
    </sheetView>
  </sheetViews>
  <sheetFormatPr defaultColWidth="0" defaultRowHeight="0" customHeight="1" zeroHeight="1" x14ac:dyDescent="0.35"/>
  <cols>
    <col min="1" max="1" width="14.26953125" customWidth="1"/>
    <col min="2" max="2" width="5.7265625" customWidth="1"/>
    <col min="3" max="3" width="32.81640625" customWidth="1"/>
    <col min="4" max="7" width="15.7265625" customWidth="1"/>
    <col min="8" max="9" width="28.54296875" customWidth="1"/>
    <col min="10" max="20" width="0" hidden="1" customWidth="1"/>
    <col min="21" max="16384" width="9.1796875" hidden="1"/>
  </cols>
  <sheetData>
    <row r="1" spans="1:9" ht="3.75" customHeight="1" x14ac:dyDescent="0.35">
      <c r="A1" s="78"/>
      <c r="B1" s="306"/>
      <c r="C1" s="306"/>
      <c r="D1" s="306"/>
      <c r="E1" s="306"/>
      <c r="F1" s="306"/>
      <c r="G1" s="306"/>
      <c r="H1" s="78"/>
      <c r="I1" s="78"/>
    </row>
    <row r="2" spans="1:9" ht="22.5" customHeight="1" x14ac:dyDescent="0.6">
      <c r="A2" s="78"/>
      <c r="B2" s="637" t="str">
        <f ca="1">IF(TODAY()&gt;EXP,"APLIKASI INI SUDAH KADALUARSA",PR)</f>
        <v>NAMA PERUSAHAAN ANDA</v>
      </c>
      <c r="C2" s="638"/>
      <c r="D2" s="638"/>
      <c r="E2" s="638"/>
      <c r="F2" s="638"/>
      <c r="G2" s="638"/>
      <c r="H2" s="78"/>
      <c r="I2" s="78"/>
    </row>
    <row r="3" spans="1:9" ht="18.75" customHeight="1" x14ac:dyDescent="0.5">
      <c r="A3" s="78"/>
      <c r="B3" s="639" t="s">
        <v>13</v>
      </c>
      <c r="C3" s="639"/>
      <c r="D3" s="639"/>
      <c r="E3" s="639"/>
      <c r="F3" s="639"/>
      <c r="G3" s="639"/>
      <c r="H3" s="78"/>
      <c r="I3" s="78"/>
    </row>
    <row r="4" spans="1:9" ht="18.75" customHeight="1" x14ac:dyDescent="0.35">
      <c r="A4" s="78"/>
      <c r="B4" s="640" t="str">
        <f>TG_2&amp;" "&amp;BL_2&amp;" "&amp;TH_2</f>
        <v>31 Desember 2025</v>
      </c>
      <c r="C4" s="640"/>
      <c r="D4" s="640"/>
      <c r="E4" s="640"/>
      <c r="F4" s="640"/>
      <c r="G4" s="640"/>
      <c r="H4" s="78"/>
      <c r="I4" s="78"/>
    </row>
    <row r="5" spans="1:9" ht="26.25" customHeight="1" x14ac:dyDescent="0.35">
      <c r="A5" s="78"/>
      <c r="B5" s="243" t="s">
        <v>11</v>
      </c>
      <c r="C5" s="244" t="s">
        <v>9</v>
      </c>
      <c r="D5" s="245" t="s">
        <v>38</v>
      </c>
      <c r="E5" s="245" t="s">
        <v>2</v>
      </c>
      <c r="F5" s="245" t="s">
        <v>3</v>
      </c>
      <c r="G5" s="293" t="s">
        <v>39</v>
      </c>
      <c r="H5" s="78"/>
      <c r="I5" s="78"/>
    </row>
    <row r="6" spans="1:9" ht="18.75" customHeight="1" x14ac:dyDescent="0.35">
      <c r="A6" s="78"/>
      <c r="B6" s="153">
        <v>1</v>
      </c>
      <c r="C6" s="111" t="str">
        <f ca="1">IF(TODAY()&gt;EXP,"0",IF('Daftar Hutang Piutang'!C112="","",'Daftar Hutang Piutang'!C112))</f>
        <v>PT Budiman Makmur</v>
      </c>
      <c r="D6" s="111">
        <f ca="1">IF(C6="","",'Daftar Hutang Piutang'!D112)</f>
        <v>12030000</v>
      </c>
      <c r="E6" s="111">
        <f ca="1">IF(C6="","",SUMIF('Jurnal Umum'!P:P,C6,'Jurnal Umum'!R:R))</f>
        <v>50580000</v>
      </c>
      <c r="F6" s="111">
        <f ca="1">IF(C6="","",SUMIF('Jurnal Umum'!P:P,C6,'Jurnal Umum'!S:S))</f>
        <v>65500000</v>
      </c>
      <c r="G6" s="154">
        <f ca="1">IF(C6="","",D6-E6+F6)</f>
        <v>26950000</v>
      </c>
      <c r="H6" s="78"/>
      <c r="I6" s="78"/>
    </row>
    <row r="7" spans="1:9" ht="18.75" customHeight="1" x14ac:dyDescent="0.35">
      <c r="A7" s="78"/>
      <c r="B7" s="155">
        <f>B6+1</f>
        <v>2</v>
      </c>
      <c r="C7" s="111" t="str">
        <f ca="1">IF(TODAY()&gt;EXP,"0",IF('Daftar Hutang Piutang'!C113="","",'Daftar Hutang Piutang'!C113))</f>
        <v>PT Alami Abadi</v>
      </c>
      <c r="D7" s="156">
        <f ca="1">IF(C7="","",'Daftar Hutang Piutang'!D113)</f>
        <v>9350000</v>
      </c>
      <c r="E7" s="156">
        <f ca="1">IF(C7="","",SUMIF('Jurnal Umum'!P:P,C7,'Jurnal Umum'!R:R))</f>
        <v>33500000</v>
      </c>
      <c r="F7" s="156">
        <f ca="1">IF(C7="","",SUMIF('Jurnal Umum'!P:P,C7,'Jurnal Umum'!S:S))</f>
        <v>29850000</v>
      </c>
      <c r="G7" s="86">
        <f t="shared" ref="G7" ca="1" si="0">IF(C7="","",D7-E7+F7)</f>
        <v>5700000</v>
      </c>
      <c r="H7" s="78"/>
      <c r="I7" s="78"/>
    </row>
    <row r="8" spans="1:9" ht="18.75" customHeight="1" x14ac:dyDescent="0.35">
      <c r="A8" s="78"/>
      <c r="B8" s="155">
        <f t="shared" ref="B8:B55" si="1">B7+1</f>
        <v>3</v>
      </c>
      <c r="C8" s="111" t="str">
        <f ca="1">IF(TODAY()&gt;EXP,"0",IF('Daftar Hutang Piutang'!C114="","",'Daftar Hutang Piutang'!C114))</f>
        <v>PT Maju Selalu</v>
      </c>
      <c r="D8" s="156">
        <f ca="1">IF(C8="","",'Daftar Hutang Piutang'!D114)</f>
        <v>13900000</v>
      </c>
      <c r="E8" s="156">
        <f ca="1">IF(C8="","",SUMIF('Jurnal Umum'!P:P,C8,'Jurnal Umum'!R:R))</f>
        <v>32100000</v>
      </c>
      <c r="F8" s="156">
        <f ca="1">IF(C8="","",SUMIF('Jurnal Umum'!P:P,C8,'Jurnal Umum'!S:S))</f>
        <v>33200000</v>
      </c>
      <c r="G8" s="86">
        <f t="shared" ref="G8:G55" ca="1" si="2">IF(C8="","",D8-E8+F8)</f>
        <v>15000000</v>
      </c>
      <c r="H8" s="78"/>
      <c r="I8" s="78"/>
    </row>
    <row r="9" spans="1:9" ht="18.75" customHeight="1" x14ac:dyDescent="0.35">
      <c r="A9" s="78"/>
      <c r="B9" s="155">
        <f t="shared" si="1"/>
        <v>4</v>
      </c>
      <c r="C9" s="111" t="str">
        <f ca="1">IF(TODAY()&gt;EXP,"0",IF('Daftar Hutang Piutang'!C115="","",'Daftar Hutang Piutang'!C115))</f>
        <v>PT Mata Air Indah</v>
      </c>
      <c r="D9" s="156">
        <f ca="1">IF(C9="","",'Daftar Hutang Piutang'!D115)</f>
        <v>8850000</v>
      </c>
      <c r="E9" s="156">
        <f ca="1">IF(C9="","",SUMIF('Jurnal Umum'!P:P,C9,'Jurnal Umum'!R:R))</f>
        <v>24450000</v>
      </c>
      <c r="F9" s="156">
        <f ca="1">IF(C9="","",SUMIF('Jurnal Umum'!P:P,C9,'Jurnal Umum'!S:S))</f>
        <v>38930000</v>
      </c>
      <c r="G9" s="86">
        <f t="shared" ca="1" si="2"/>
        <v>23330000</v>
      </c>
      <c r="H9" s="78"/>
      <c r="I9" s="78"/>
    </row>
    <row r="10" spans="1:9" ht="18.75" customHeight="1" x14ac:dyDescent="0.35">
      <c r="A10" s="78"/>
      <c r="B10" s="155">
        <f t="shared" si="1"/>
        <v>5</v>
      </c>
      <c r="C10" s="111" t="str">
        <f ca="1">IF(TODAY()&gt;EXP,"0",IF('Daftar Hutang Piutang'!C116="","",'Daftar Hutang Piutang'!C116))</f>
        <v>PT Multi Teknikindo</v>
      </c>
      <c r="D10" s="156">
        <f ca="1">IF(C10="","",'Daftar Hutang Piutang'!D116)</f>
        <v>15620000</v>
      </c>
      <c r="E10" s="156">
        <f ca="1">IF(C10="","",SUMIF('Jurnal Umum'!P:P,C10,'Jurnal Umum'!R:R))</f>
        <v>0</v>
      </c>
      <c r="F10" s="156">
        <f ca="1">IF(C10="","",SUMIF('Jurnal Umum'!P:P,C10,'Jurnal Umum'!S:S))</f>
        <v>10000000</v>
      </c>
      <c r="G10" s="86">
        <f t="shared" ca="1" si="2"/>
        <v>25620000</v>
      </c>
      <c r="H10" s="78"/>
      <c r="I10" s="78"/>
    </row>
    <row r="11" spans="1:9" ht="18.75" customHeight="1" x14ac:dyDescent="0.35">
      <c r="A11" s="78"/>
      <c r="B11" s="155">
        <f t="shared" si="1"/>
        <v>6</v>
      </c>
      <c r="C11" s="111" t="str">
        <f ca="1">IF(TODAY()&gt;EXP,"0",IF('Daftar Hutang Piutang'!C117="","",'Daftar Hutang Piutang'!C117))</f>
        <v>PT Graha Kencana</v>
      </c>
      <c r="D11" s="156">
        <f ca="1">IF(C11="","",'Daftar Hutang Piutang'!D117)</f>
        <v>11300000</v>
      </c>
      <c r="E11" s="156">
        <f ca="1">IF(C11="","",SUMIF('Jurnal Umum'!P:P,C11,'Jurnal Umum'!R:R))</f>
        <v>0</v>
      </c>
      <c r="F11" s="156">
        <f ca="1">IF(C11="","",SUMIF('Jurnal Umum'!P:P,C11,'Jurnal Umum'!S:S))</f>
        <v>0</v>
      </c>
      <c r="G11" s="86">
        <f t="shared" ca="1" si="2"/>
        <v>11300000</v>
      </c>
      <c r="H11" s="78"/>
      <c r="I11" s="78"/>
    </row>
    <row r="12" spans="1:9" ht="18.75" customHeight="1" x14ac:dyDescent="0.35">
      <c r="A12" s="78"/>
      <c r="B12" s="155">
        <f t="shared" si="1"/>
        <v>7</v>
      </c>
      <c r="C12" s="111" t="str">
        <f ca="1">IF(TODAY()&gt;EXP,"0",IF('Daftar Hutang Piutang'!C118="","",'Daftar Hutang Piutang'!C118))</f>
        <v>PT Indojaya Abadi</v>
      </c>
      <c r="D12" s="156">
        <f ca="1">IF(C12="","",'Daftar Hutang Piutang'!D118)</f>
        <v>4750000</v>
      </c>
      <c r="E12" s="156">
        <f ca="1">IF(C12="","",SUMIF('Jurnal Umum'!P:P,C12,'Jurnal Umum'!R:R))</f>
        <v>0</v>
      </c>
      <c r="F12" s="156">
        <f ca="1">IF(C12="","",SUMIF('Jurnal Umum'!P:P,C12,'Jurnal Umum'!S:S))</f>
        <v>0</v>
      </c>
      <c r="G12" s="86">
        <f t="shared" ca="1" si="2"/>
        <v>4750000</v>
      </c>
      <c r="H12" s="78"/>
      <c r="I12" s="78"/>
    </row>
    <row r="13" spans="1:9" ht="18.75" customHeight="1" x14ac:dyDescent="0.35">
      <c r="A13" s="78"/>
      <c r="B13" s="155">
        <f t="shared" si="1"/>
        <v>8</v>
      </c>
      <c r="C13" s="111" t="str">
        <f ca="1">IF(TODAY()&gt;EXP,"0",IF('Daftar Hutang Piutang'!C119="","",'Daftar Hutang Piutang'!C119))</f>
        <v>PT Gletser Inti Sejahtera</v>
      </c>
      <c r="D13" s="156">
        <f ca="1">IF(C13="","",'Daftar Hutang Piutang'!D119)</f>
        <v>3400000</v>
      </c>
      <c r="E13" s="156">
        <f ca="1">IF(C13="","",SUMIF('Jurnal Umum'!P:P,C13,'Jurnal Umum'!R:R))</f>
        <v>0</v>
      </c>
      <c r="F13" s="156">
        <f ca="1">IF(C13="","",SUMIF('Jurnal Umum'!P:P,C13,'Jurnal Umum'!S:S))</f>
        <v>0</v>
      </c>
      <c r="G13" s="86">
        <f t="shared" ca="1" si="2"/>
        <v>3400000</v>
      </c>
      <c r="H13" s="78"/>
      <c r="I13" s="78"/>
    </row>
    <row r="14" spans="1:9" ht="18.75" customHeight="1" x14ac:dyDescent="0.35">
      <c r="A14" s="78"/>
      <c r="B14" s="155">
        <f t="shared" si="1"/>
        <v>9</v>
      </c>
      <c r="C14" s="111" t="str">
        <f ca="1">IF(TODAY()&gt;EXP,"0",IF('Daftar Hutang Piutang'!C120="","",'Daftar Hutang Piutang'!C120))</f>
        <v>CV Putra Sejati</v>
      </c>
      <c r="D14" s="156">
        <f ca="1">IF(C14="","",'Daftar Hutang Piutang'!D120)</f>
        <v>8450000</v>
      </c>
      <c r="E14" s="156">
        <f ca="1">IF(C14="","",SUMIF('Jurnal Umum'!P:P,C14,'Jurnal Umum'!R:R))</f>
        <v>0</v>
      </c>
      <c r="F14" s="156">
        <f ca="1">IF(C14="","",SUMIF('Jurnal Umum'!P:P,C14,'Jurnal Umum'!S:S))</f>
        <v>0</v>
      </c>
      <c r="G14" s="86">
        <f t="shared" ca="1" si="2"/>
        <v>8450000</v>
      </c>
      <c r="H14" s="78"/>
      <c r="I14" s="78"/>
    </row>
    <row r="15" spans="1:9" ht="18.75" customHeight="1" x14ac:dyDescent="0.35">
      <c r="A15" s="78"/>
      <c r="B15" s="155">
        <f t="shared" si="1"/>
        <v>10</v>
      </c>
      <c r="C15" s="111" t="str">
        <f ca="1">IF(TODAY()&gt;EXP,"0",IF('Daftar Hutang Piutang'!C121="","",'Daftar Hutang Piutang'!C121))</f>
        <v>CV Pusaka Indonesia</v>
      </c>
      <c r="D15" s="156">
        <f ca="1">IF(C15="","",'Daftar Hutang Piutang'!D121)</f>
        <v>2780000</v>
      </c>
      <c r="E15" s="156">
        <f ca="1">IF(C15="","",SUMIF('Jurnal Umum'!P:P,C15,'Jurnal Umum'!R:R))</f>
        <v>0</v>
      </c>
      <c r="F15" s="156">
        <f ca="1">IF(C15="","",SUMIF('Jurnal Umum'!P:P,C15,'Jurnal Umum'!S:S))</f>
        <v>0</v>
      </c>
      <c r="G15" s="86">
        <f t="shared" ca="1" si="2"/>
        <v>2780000</v>
      </c>
      <c r="H15" s="78"/>
      <c r="I15" s="78"/>
    </row>
    <row r="16" spans="1:9" ht="18.75" customHeight="1" x14ac:dyDescent="0.35">
      <c r="A16" s="78"/>
      <c r="B16" s="155">
        <f t="shared" si="1"/>
        <v>11</v>
      </c>
      <c r="C16" s="111" t="str">
        <f ca="1">IF(TODAY()&gt;EXP,"0",IF('Daftar Hutang Piutang'!C122="","",'Daftar Hutang Piutang'!C122))</f>
        <v/>
      </c>
      <c r="D16" s="156" t="str">
        <f ca="1">IF(C16="","",'Daftar Hutang Piutang'!D122)</f>
        <v/>
      </c>
      <c r="E16" s="156" t="str">
        <f ca="1">IF(C16="","",SUMIF('Jurnal Umum'!P:P,C16,'Jurnal Umum'!R:R))</f>
        <v/>
      </c>
      <c r="F16" s="156" t="str">
        <f ca="1">IF(C16="","",SUMIF('Jurnal Umum'!P:P,C16,'Jurnal Umum'!S:S))</f>
        <v/>
      </c>
      <c r="G16" s="86" t="str">
        <f t="shared" ca="1" si="2"/>
        <v/>
      </c>
      <c r="H16" s="78"/>
      <c r="I16" s="78"/>
    </row>
    <row r="17" spans="1:9" ht="18.75" customHeight="1" x14ac:dyDescent="0.35">
      <c r="A17" s="78"/>
      <c r="B17" s="155">
        <f t="shared" si="1"/>
        <v>12</v>
      </c>
      <c r="C17" s="111" t="str">
        <f ca="1">IF(TODAY()&gt;EXP,"0",IF('Daftar Hutang Piutang'!C123="","",'Daftar Hutang Piutang'!C123))</f>
        <v/>
      </c>
      <c r="D17" s="156" t="str">
        <f ca="1">IF(C17="","",'Daftar Hutang Piutang'!D123)</f>
        <v/>
      </c>
      <c r="E17" s="156" t="str">
        <f ca="1">IF(C17="","",SUMIF('Jurnal Umum'!P:P,C17,'Jurnal Umum'!R:R))</f>
        <v/>
      </c>
      <c r="F17" s="156" t="str">
        <f ca="1">IF(C17="","",SUMIF('Jurnal Umum'!P:P,C17,'Jurnal Umum'!S:S))</f>
        <v/>
      </c>
      <c r="G17" s="86" t="str">
        <f t="shared" ca="1" si="2"/>
        <v/>
      </c>
      <c r="H17" s="78"/>
      <c r="I17" s="78"/>
    </row>
    <row r="18" spans="1:9" ht="18.75" customHeight="1" x14ac:dyDescent="0.35">
      <c r="A18" s="78"/>
      <c r="B18" s="155">
        <f t="shared" si="1"/>
        <v>13</v>
      </c>
      <c r="C18" s="111" t="str">
        <f ca="1">IF(TODAY()&gt;EXP,"0",IF('Daftar Hutang Piutang'!C124="","",'Daftar Hutang Piutang'!C124))</f>
        <v/>
      </c>
      <c r="D18" s="156" t="str">
        <f ca="1">IF(C18="","",'Daftar Hutang Piutang'!D124)</f>
        <v/>
      </c>
      <c r="E18" s="156" t="str">
        <f ca="1">IF(C18="","",SUMIF('Jurnal Umum'!P:P,C18,'Jurnal Umum'!R:R))</f>
        <v/>
      </c>
      <c r="F18" s="156" t="str">
        <f ca="1">IF(C18="","",SUMIF('Jurnal Umum'!P:P,C18,'Jurnal Umum'!S:S))</f>
        <v/>
      </c>
      <c r="G18" s="86" t="str">
        <f t="shared" ca="1" si="2"/>
        <v/>
      </c>
      <c r="H18" s="78"/>
      <c r="I18" s="78"/>
    </row>
    <row r="19" spans="1:9" ht="18.75" customHeight="1" x14ac:dyDescent="0.35">
      <c r="A19" s="78"/>
      <c r="B19" s="155">
        <f t="shared" si="1"/>
        <v>14</v>
      </c>
      <c r="C19" s="111" t="str">
        <f ca="1">IF(TODAY()&gt;EXP,"0",IF('Daftar Hutang Piutang'!C125="","",'Daftar Hutang Piutang'!C125))</f>
        <v/>
      </c>
      <c r="D19" s="156" t="str">
        <f ca="1">IF(C19="","",'Daftar Hutang Piutang'!D125)</f>
        <v/>
      </c>
      <c r="E19" s="156" t="str">
        <f ca="1">IF(C19="","",SUMIF('Jurnal Umum'!P:P,C19,'Jurnal Umum'!R:R))</f>
        <v/>
      </c>
      <c r="F19" s="156" t="str">
        <f ca="1">IF(C19="","",SUMIF('Jurnal Umum'!P:P,C19,'Jurnal Umum'!S:S))</f>
        <v/>
      </c>
      <c r="G19" s="86" t="str">
        <f t="shared" ca="1" si="2"/>
        <v/>
      </c>
      <c r="H19" s="78"/>
      <c r="I19" s="78"/>
    </row>
    <row r="20" spans="1:9" ht="18.75" customHeight="1" x14ac:dyDescent="0.35">
      <c r="A20" s="78"/>
      <c r="B20" s="155">
        <f t="shared" si="1"/>
        <v>15</v>
      </c>
      <c r="C20" s="111" t="str">
        <f ca="1">IF(TODAY()&gt;EXP,"0",IF('Daftar Hutang Piutang'!C126="","",'Daftar Hutang Piutang'!C126))</f>
        <v/>
      </c>
      <c r="D20" s="156" t="str">
        <f ca="1">IF(C20="","",'Daftar Hutang Piutang'!D126)</f>
        <v/>
      </c>
      <c r="E20" s="156" t="str">
        <f ca="1">IF(C20="","",SUMIF('Jurnal Umum'!P:P,C20,'Jurnal Umum'!R:R))</f>
        <v/>
      </c>
      <c r="F20" s="156" t="str">
        <f ca="1">IF(C20="","",SUMIF('Jurnal Umum'!P:P,C20,'Jurnal Umum'!S:S))</f>
        <v/>
      </c>
      <c r="G20" s="86" t="str">
        <f t="shared" ca="1" si="2"/>
        <v/>
      </c>
      <c r="H20" s="78"/>
      <c r="I20" s="78"/>
    </row>
    <row r="21" spans="1:9" ht="18.75" customHeight="1" x14ac:dyDescent="0.35">
      <c r="A21" s="78"/>
      <c r="B21" s="155">
        <f t="shared" si="1"/>
        <v>16</v>
      </c>
      <c r="C21" s="111" t="str">
        <f ca="1">IF(TODAY()&gt;EXP,"0",IF('Daftar Hutang Piutang'!C127="","",'Daftar Hutang Piutang'!C127))</f>
        <v/>
      </c>
      <c r="D21" s="156" t="str">
        <f ca="1">IF(C21="","",'Daftar Hutang Piutang'!D127)</f>
        <v/>
      </c>
      <c r="E21" s="156" t="str">
        <f ca="1">IF(C21="","",SUMIF('Jurnal Umum'!P:P,C21,'Jurnal Umum'!R:R))</f>
        <v/>
      </c>
      <c r="F21" s="156" t="str">
        <f ca="1">IF(C21="","",SUMIF('Jurnal Umum'!P:P,C21,'Jurnal Umum'!S:S))</f>
        <v/>
      </c>
      <c r="G21" s="86" t="str">
        <f t="shared" ca="1" si="2"/>
        <v/>
      </c>
      <c r="H21" s="78"/>
      <c r="I21" s="78"/>
    </row>
    <row r="22" spans="1:9" ht="18.75" customHeight="1" x14ac:dyDescent="0.35">
      <c r="A22" s="78"/>
      <c r="B22" s="155">
        <f t="shared" si="1"/>
        <v>17</v>
      </c>
      <c r="C22" s="111" t="str">
        <f ca="1">IF(TODAY()&gt;EXP,"0",IF('Daftar Hutang Piutang'!C128="","",'Daftar Hutang Piutang'!C128))</f>
        <v/>
      </c>
      <c r="D22" s="156" t="str">
        <f ca="1">IF(C22="","",'Daftar Hutang Piutang'!D128)</f>
        <v/>
      </c>
      <c r="E22" s="156" t="str">
        <f ca="1">IF(C22="","",SUMIF('Jurnal Umum'!P:P,C22,'Jurnal Umum'!R:R))</f>
        <v/>
      </c>
      <c r="F22" s="156" t="str">
        <f ca="1">IF(C22="","",SUMIF('Jurnal Umum'!P:P,C22,'Jurnal Umum'!S:S))</f>
        <v/>
      </c>
      <c r="G22" s="86" t="str">
        <f t="shared" ca="1" si="2"/>
        <v/>
      </c>
      <c r="H22" s="78"/>
      <c r="I22" s="78"/>
    </row>
    <row r="23" spans="1:9" ht="18.75" customHeight="1" x14ac:dyDescent="0.35">
      <c r="A23" s="78"/>
      <c r="B23" s="155">
        <f t="shared" si="1"/>
        <v>18</v>
      </c>
      <c r="C23" s="111" t="str">
        <f ca="1">IF(TODAY()&gt;EXP,"0",IF('Daftar Hutang Piutang'!C129="","",'Daftar Hutang Piutang'!C129))</f>
        <v/>
      </c>
      <c r="D23" s="156" t="str">
        <f ca="1">IF(C23="","",'Daftar Hutang Piutang'!D129)</f>
        <v/>
      </c>
      <c r="E23" s="156" t="str">
        <f ca="1">IF(C23="","",SUMIF('Jurnal Umum'!P:P,C23,'Jurnal Umum'!R:R))</f>
        <v/>
      </c>
      <c r="F23" s="156" t="str">
        <f ca="1">IF(C23="","",SUMIF('Jurnal Umum'!P:P,C23,'Jurnal Umum'!S:S))</f>
        <v/>
      </c>
      <c r="G23" s="86" t="str">
        <f t="shared" ca="1" si="2"/>
        <v/>
      </c>
      <c r="H23" s="78"/>
      <c r="I23" s="78"/>
    </row>
    <row r="24" spans="1:9" ht="18.75" customHeight="1" x14ac:dyDescent="0.35">
      <c r="A24" s="78"/>
      <c r="B24" s="155">
        <f t="shared" si="1"/>
        <v>19</v>
      </c>
      <c r="C24" s="111" t="str">
        <f ca="1">IF(TODAY()&gt;EXP,"0",IF('Daftar Hutang Piutang'!C130="","",'Daftar Hutang Piutang'!C130))</f>
        <v/>
      </c>
      <c r="D24" s="156" t="str">
        <f ca="1">IF(C24="","",'Daftar Hutang Piutang'!D130)</f>
        <v/>
      </c>
      <c r="E24" s="156" t="str">
        <f ca="1">IF(C24="","",SUMIF('Jurnal Umum'!P:P,C24,'Jurnal Umum'!R:R))</f>
        <v/>
      </c>
      <c r="F24" s="156" t="str">
        <f ca="1">IF(C24="","",SUMIF('Jurnal Umum'!P:P,C24,'Jurnal Umum'!S:S))</f>
        <v/>
      </c>
      <c r="G24" s="86" t="str">
        <f t="shared" ca="1" si="2"/>
        <v/>
      </c>
      <c r="H24" s="78"/>
      <c r="I24" s="78"/>
    </row>
    <row r="25" spans="1:9" ht="18.75" customHeight="1" x14ac:dyDescent="0.35">
      <c r="A25" s="78"/>
      <c r="B25" s="155">
        <f t="shared" si="1"/>
        <v>20</v>
      </c>
      <c r="C25" s="111" t="str">
        <f ca="1">IF(TODAY()&gt;EXP,"0",IF('Daftar Hutang Piutang'!C131="","",'Daftar Hutang Piutang'!C131))</f>
        <v/>
      </c>
      <c r="D25" s="156" t="str">
        <f ca="1">IF(C25="","",'Daftar Hutang Piutang'!D131)</f>
        <v/>
      </c>
      <c r="E25" s="156" t="str">
        <f ca="1">IF(C25="","",SUMIF('Jurnal Umum'!P:P,C25,'Jurnal Umum'!R:R))</f>
        <v/>
      </c>
      <c r="F25" s="156" t="str">
        <f ca="1">IF(C25="","",SUMIF('Jurnal Umum'!P:P,C25,'Jurnal Umum'!S:S))</f>
        <v/>
      </c>
      <c r="G25" s="86" t="str">
        <f t="shared" ca="1" si="2"/>
        <v/>
      </c>
      <c r="H25" s="78"/>
      <c r="I25" s="78"/>
    </row>
    <row r="26" spans="1:9" ht="18.75" customHeight="1" x14ac:dyDescent="0.35">
      <c r="A26" s="78"/>
      <c r="B26" s="155">
        <f t="shared" si="1"/>
        <v>21</v>
      </c>
      <c r="C26" s="111" t="str">
        <f ca="1">IF(TODAY()&gt;EXP,"0",IF('Daftar Hutang Piutang'!C132="","",'Daftar Hutang Piutang'!C132))</f>
        <v/>
      </c>
      <c r="D26" s="156" t="str">
        <f ca="1">IF(C26="","",'Daftar Hutang Piutang'!D132)</f>
        <v/>
      </c>
      <c r="E26" s="156" t="str">
        <f ca="1">IF(C26="","",SUMIF('Jurnal Umum'!P:P,C26,'Jurnal Umum'!R:R))</f>
        <v/>
      </c>
      <c r="F26" s="156" t="str">
        <f ca="1">IF(C26="","",SUMIF('Jurnal Umum'!P:P,C26,'Jurnal Umum'!S:S))</f>
        <v/>
      </c>
      <c r="G26" s="86" t="str">
        <f t="shared" ca="1" si="2"/>
        <v/>
      </c>
      <c r="H26" s="78"/>
      <c r="I26" s="78"/>
    </row>
    <row r="27" spans="1:9" ht="18.75" customHeight="1" x14ac:dyDescent="0.35">
      <c r="A27" s="78"/>
      <c r="B27" s="155">
        <f t="shared" si="1"/>
        <v>22</v>
      </c>
      <c r="C27" s="111" t="str">
        <f ca="1">IF(TODAY()&gt;EXP,"0",IF('Daftar Hutang Piutang'!C133="","",'Daftar Hutang Piutang'!C133))</f>
        <v/>
      </c>
      <c r="D27" s="156" t="str">
        <f ca="1">IF(C27="","",'Daftar Hutang Piutang'!D133)</f>
        <v/>
      </c>
      <c r="E27" s="156" t="str">
        <f ca="1">IF(C27="","",SUMIF('Jurnal Umum'!P:P,C27,'Jurnal Umum'!R:R))</f>
        <v/>
      </c>
      <c r="F27" s="156" t="str">
        <f ca="1">IF(C27="","",SUMIF('Jurnal Umum'!P:P,C27,'Jurnal Umum'!S:S))</f>
        <v/>
      </c>
      <c r="G27" s="86" t="str">
        <f t="shared" ca="1" si="2"/>
        <v/>
      </c>
      <c r="H27" s="78"/>
      <c r="I27" s="78"/>
    </row>
    <row r="28" spans="1:9" ht="18.75" customHeight="1" x14ac:dyDescent="0.35">
      <c r="A28" s="78"/>
      <c r="B28" s="155">
        <f t="shared" si="1"/>
        <v>23</v>
      </c>
      <c r="C28" s="111" t="str">
        <f ca="1">IF(TODAY()&gt;EXP,"0",IF('Daftar Hutang Piutang'!C134="","",'Daftar Hutang Piutang'!C134))</f>
        <v/>
      </c>
      <c r="D28" s="156" t="str">
        <f ca="1">IF(C28="","",'Daftar Hutang Piutang'!D134)</f>
        <v/>
      </c>
      <c r="E28" s="156" t="str">
        <f ca="1">IF(C28="","",SUMIF('Jurnal Umum'!P:P,C28,'Jurnal Umum'!R:R))</f>
        <v/>
      </c>
      <c r="F28" s="156" t="str">
        <f ca="1">IF(C28="","",SUMIF('Jurnal Umum'!P:P,C28,'Jurnal Umum'!S:S))</f>
        <v/>
      </c>
      <c r="G28" s="86" t="str">
        <f t="shared" ca="1" si="2"/>
        <v/>
      </c>
      <c r="H28" s="78"/>
      <c r="I28" s="78"/>
    </row>
    <row r="29" spans="1:9" ht="18.75" customHeight="1" x14ac:dyDescent="0.35">
      <c r="A29" s="78"/>
      <c r="B29" s="155">
        <f t="shared" si="1"/>
        <v>24</v>
      </c>
      <c r="C29" s="111" t="str">
        <f ca="1">IF(TODAY()&gt;EXP,"0",IF('Daftar Hutang Piutang'!C135="","",'Daftar Hutang Piutang'!C135))</f>
        <v/>
      </c>
      <c r="D29" s="156" t="str">
        <f ca="1">IF(C29="","",'Daftar Hutang Piutang'!D135)</f>
        <v/>
      </c>
      <c r="E29" s="156" t="str">
        <f ca="1">IF(C29="","",SUMIF('Jurnal Umum'!P:P,C29,'Jurnal Umum'!R:R))</f>
        <v/>
      </c>
      <c r="F29" s="156" t="str">
        <f ca="1">IF(C29="","",SUMIF('Jurnal Umum'!P:P,C29,'Jurnal Umum'!S:S))</f>
        <v/>
      </c>
      <c r="G29" s="86" t="str">
        <f t="shared" ca="1" si="2"/>
        <v/>
      </c>
      <c r="H29" s="78"/>
      <c r="I29" s="78"/>
    </row>
    <row r="30" spans="1:9" ht="18.75" customHeight="1" x14ac:dyDescent="0.35">
      <c r="A30" s="78"/>
      <c r="B30" s="155">
        <f t="shared" si="1"/>
        <v>25</v>
      </c>
      <c r="C30" s="111" t="str">
        <f ca="1">IF(TODAY()&gt;EXP,"0",IF('Daftar Hutang Piutang'!C136="","",'Daftar Hutang Piutang'!C136))</f>
        <v/>
      </c>
      <c r="D30" s="156" t="str">
        <f ca="1">IF(C30="","",'Daftar Hutang Piutang'!D136)</f>
        <v/>
      </c>
      <c r="E30" s="156" t="str">
        <f ca="1">IF(C30="","",SUMIF('Jurnal Umum'!P:P,C30,'Jurnal Umum'!R:R))</f>
        <v/>
      </c>
      <c r="F30" s="156" t="str">
        <f ca="1">IF(C30="","",SUMIF('Jurnal Umum'!P:P,C30,'Jurnal Umum'!S:S))</f>
        <v/>
      </c>
      <c r="G30" s="86" t="str">
        <f t="shared" ca="1" si="2"/>
        <v/>
      </c>
      <c r="H30" s="78"/>
      <c r="I30" s="78"/>
    </row>
    <row r="31" spans="1:9" ht="18.75" customHeight="1" x14ac:dyDescent="0.35">
      <c r="A31" s="78"/>
      <c r="B31" s="155">
        <f t="shared" si="1"/>
        <v>26</v>
      </c>
      <c r="C31" s="111" t="str">
        <f ca="1">IF(TODAY()&gt;EXP,"0",IF('Daftar Hutang Piutang'!C137="","",'Daftar Hutang Piutang'!C137))</f>
        <v/>
      </c>
      <c r="D31" s="156" t="str">
        <f ca="1">IF(C31="","",'Daftar Hutang Piutang'!D137)</f>
        <v/>
      </c>
      <c r="E31" s="156" t="str">
        <f ca="1">IF(C31="","",SUMIF('Jurnal Umum'!P:P,C31,'Jurnal Umum'!R:R))</f>
        <v/>
      </c>
      <c r="F31" s="156" t="str">
        <f ca="1">IF(C31="","",SUMIF('Jurnal Umum'!P:P,C31,'Jurnal Umum'!S:S))</f>
        <v/>
      </c>
      <c r="G31" s="86" t="str">
        <f t="shared" ca="1" si="2"/>
        <v/>
      </c>
      <c r="H31" s="78"/>
      <c r="I31" s="78"/>
    </row>
    <row r="32" spans="1:9" ht="18.75" customHeight="1" x14ac:dyDescent="0.35">
      <c r="A32" s="78"/>
      <c r="B32" s="155">
        <f t="shared" si="1"/>
        <v>27</v>
      </c>
      <c r="C32" s="111" t="str">
        <f ca="1">IF(TODAY()&gt;EXP,"0",IF('Daftar Hutang Piutang'!C138="","",'Daftar Hutang Piutang'!C138))</f>
        <v/>
      </c>
      <c r="D32" s="156" t="str">
        <f ca="1">IF(C32="","",'Daftar Hutang Piutang'!D138)</f>
        <v/>
      </c>
      <c r="E32" s="156" t="str">
        <f ca="1">IF(C32="","",SUMIF('Jurnal Umum'!P:P,C32,'Jurnal Umum'!R:R))</f>
        <v/>
      </c>
      <c r="F32" s="156" t="str">
        <f ca="1">IF(C32="","",SUMIF('Jurnal Umum'!P:P,C32,'Jurnal Umum'!S:S))</f>
        <v/>
      </c>
      <c r="G32" s="86" t="str">
        <f t="shared" ca="1" si="2"/>
        <v/>
      </c>
      <c r="H32" s="78"/>
      <c r="I32" s="78"/>
    </row>
    <row r="33" spans="1:9" ht="18.75" customHeight="1" x14ac:dyDescent="0.35">
      <c r="A33" s="78"/>
      <c r="B33" s="155">
        <f t="shared" si="1"/>
        <v>28</v>
      </c>
      <c r="C33" s="111" t="str">
        <f ca="1">IF(TODAY()&gt;EXP,"0",IF('Daftar Hutang Piutang'!C139="","",'Daftar Hutang Piutang'!C139))</f>
        <v/>
      </c>
      <c r="D33" s="156" t="str">
        <f ca="1">IF(C33="","",'Daftar Hutang Piutang'!D139)</f>
        <v/>
      </c>
      <c r="E33" s="156" t="str">
        <f ca="1">IF(C33="","",SUMIF('Jurnal Umum'!P:P,C33,'Jurnal Umum'!R:R))</f>
        <v/>
      </c>
      <c r="F33" s="156" t="str">
        <f ca="1">IF(C33="","",SUMIF('Jurnal Umum'!P:P,C33,'Jurnal Umum'!S:S))</f>
        <v/>
      </c>
      <c r="G33" s="86" t="str">
        <f t="shared" ca="1" si="2"/>
        <v/>
      </c>
      <c r="H33" s="78"/>
      <c r="I33" s="78"/>
    </row>
    <row r="34" spans="1:9" ht="18.75" customHeight="1" x14ac:dyDescent="0.35">
      <c r="A34" s="78"/>
      <c r="B34" s="155">
        <f t="shared" si="1"/>
        <v>29</v>
      </c>
      <c r="C34" s="111" t="str">
        <f ca="1">IF(TODAY()&gt;EXP,"0",IF('Daftar Hutang Piutang'!C140="","",'Daftar Hutang Piutang'!C140))</f>
        <v/>
      </c>
      <c r="D34" s="156" t="str">
        <f ca="1">IF(C34="","",'Daftar Hutang Piutang'!D140)</f>
        <v/>
      </c>
      <c r="E34" s="156" t="str">
        <f ca="1">IF(C34="","",SUMIF('Jurnal Umum'!P:P,C34,'Jurnal Umum'!R:R))</f>
        <v/>
      </c>
      <c r="F34" s="156" t="str">
        <f ca="1">IF(C34="","",SUMIF('Jurnal Umum'!P:P,C34,'Jurnal Umum'!S:S))</f>
        <v/>
      </c>
      <c r="G34" s="86" t="str">
        <f t="shared" ca="1" si="2"/>
        <v/>
      </c>
      <c r="H34" s="78"/>
      <c r="I34" s="78"/>
    </row>
    <row r="35" spans="1:9" ht="18.75" customHeight="1" x14ac:dyDescent="0.35">
      <c r="A35" s="78"/>
      <c r="B35" s="155">
        <f t="shared" si="1"/>
        <v>30</v>
      </c>
      <c r="C35" s="111" t="str">
        <f ca="1">IF(TODAY()&gt;EXP,"0",IF('Daftar Hutang Piutang'!C141="","",'Daftar Hutang Piutang'!C141))</f>
        <v/>
      </c>
      <c r="D35" s="156" t="str">
        <f ca="1">IF(C35="","",'Daftar Hutang Piutang'!D141)</f>
        <v/>
      </c>
      <c r="E35" s="156" t="str">
        <f ca="1">IF(C35="","",SUMIF('Jurnal Umum'!P:P,C35,'Jurnal Umum'!R:R))</f>
        <v/>
      </c>
      <c r="F35" s="156" t="str">
        <f ca="1">IF(C35="","",SUMIF('Jurnal Umum'!P:P,C35,'Jurnal Umum'!S:S))</f>
        <v/>
      </c>
      <c r="G35" s="86" t="str">
        <f t="shared" ca="1" si="2"/>
        <v/>
      </c>
      <c r="H35" s="78"/>
      <c r="I35" s="78"/>
    </row>
    <row r="36" spans="1:9" ht="18.75" customHeight="1" x14ac:dyDescent="0.35">
      <c r="A36" s="78"/>
      <c r="B36" s="155">
        <f t="shared" si="1"/>
        <v>31</v>
      </c>
      <c r="C36" s="111" t="str">
        <f ca="1">IF(TODAY()&gt;EXP,"0",IF('Daftar Hutang Piutang'!C142="","",'Daftar Hutang Piutang'!C142))</f>
        <v/>
      </c>
      <c r="D36" s="156" t="str">
        <f ca="1">IF(C36="","",'Daftar Hutang Piutang'!D142)</f>
        <v/>
      </c>
      <c r="E36" s="156" t="str">
        <f ca="1">IF(C36="","",SUMIF('Jurnal Umum'!P:P,C36,'Jurnal Umum'!R:R))</f>
        <v/>
      </c>
      <c r="F36" s="156" t="str">
        <f ca="1">IF(C36="","",SUMIF('Jurnal Umum'!P:P,C36,'Jurnal Umum'!S:S))</f>
        <v/>
      </c>
      <c r="G36" s="86" t="str">
        <f t="shared" ca="1" si="2"/>
        <v/>
      </c>
      <c r="H36" s="78"/>
      <c r="I36" s="78"/>
    </row>
    <row r="37" spans="1:9" ht="18.75" customHeight="1" x14ac:dyDescent="0.35">
      <c r="A37" s="78"/>
      <c r="B37" s="155">
        <f t="shared" si="1"/>
        <v>32</v>
      </c>
      <c r="C37" s="111" t="str">
        <f ca="1">IF(TODAY()&gt;EXP,"0",IF('Daftar Hutang Piutang'!C143="","",'Daftar Hutang Piutang'!C143))</f>
        <v/>
      </c>
      <c r="D37" s="156" t="str">
        <f ca="1">IF(C37="","",'Daftar Hutang Piutang'!D143)</f>
        <v/>
      </c>
      <c r="E37" s="156" t="str">
        <f ca="1">IF(C37="","",SUMIF('Jurnal Umum'!P:P,C37,'Jurnal Umum'!R:R))</f>
        <v/>
      </c>
      <c r="F37" s="156" t="str">
        <f ca="1">IF(C37="","",SUMIF('Jurnal Umum'!P:P,C37,'Jurnal Umum'!S:S))</f>
        <v/>
      </c>
      <c r="G37" s="86" t="str">
        <f t="shared" ca="1" si="2"/>
        <v/>
      </c>
      <c r="H37" s="78"/>
      <c r="I37" s="78"/>
    </row>
    <row r="38" spans="1:9" ht="18.75" customHeight="1" x14ac:dyDescent="0.35">
      <c r="A38" s="78"/>
      <c r="B38" s="155">
        <f t="shared" si="1"/>
        <v>33</v>
      </c>
      <c r="C38" s="111" t="str">
        <f ca="1">IF(TODAY()&gt;EXP,"0",IF('Daftar Hutang Piutang'!C144="","",'Daftar Hutang Piutang'!C144))</f>
        <v/>
      </c>
      <c r="D38" s="156" t="str">
        <f ca="1">IF(C38="","",'Daftar Hutang Piutang'!D144)</f>
        <v/>
      </c>
      <c r="E38" s="156" t="str">
        <f ca="1">IF(C38="","",SUMIF('Jurnal Umum'!P:P,C38,'Jurnal Umum'!R:R))</f>
        <v/>
      </c>
      <c r="F38" s="156" t="str">
        <f ca="1">IF(C38="","",SUMIF('Jurnal Umum'!P:P,C38,'Jurnal Umum'!S:S))</f>
        <v/>
      </c>
      <c r="G38" s="86" t="str">
        <f t="shared" ca="1" si="2"/>
        <v/>
      </c>
      <c r="H38" s="78"/>
      <c r="I38" s="78"/>
    </row>
    <row r="39" spans="1:9" ht="18.75" customHeight="1" x14ac:dyDescent="0.35">
      <c r="A39" s="78"/>
      <c r="B39" s="155">
        <f t="shared" si="1"/>
        <v>34</v>
      </c>
      <c r="C39" s="111" t="str">
        <f ca="1">IF(TODAY()&gt;EXP,"0",IF('Daftar Hutang Piutang'!C145="","",'Daftar Hutang Piutang'!C145))</f>
        <v/>
      </c>
      <c r="D39" s="156" t="str">
        <f ca="1">IF(C39="","",'Daftar Hutang Piutang'!D145)</f>
        <v/>
      </c>
      <c r="E39" s="156" t="str">
        <f ca="1">IF(C39="","",SUMIF('Jurnal Umum'!P:P,C39,'Jurnal Umum'!R:R))</f>
        <v/>
      </c>
      <c r="F39" s="156" t="str">
        <f ca="1">IF(C39="","",SUMIF('Jurnal Umum'!P:P,C39,'Jurnal Umum'!S:S))</f>
        <v/>
      </c>
      <c r="G39" s="86" t="str">
        <f t="shared" ca="1" si="2"/>
        <v/>
      </c>
      <c r="H39" s="78"/>
      <c r="I39" s="78"/>
    </row>
    <row r="40" spans="1:9" ht="18.75" customHeight="1" x14ac:dyDescent="0.35">
      <c r="A40" s="78"/>
      <c r="B40" s="155">
        <f t="shared" si="1"/>
        <v>35</v>
      </c>
      <c r="C40" s="111" t="str">
        <f ca="1">IF(TODAY()&gt;EXP,"0",IF('Daftar Hutang Piutang'!C146="","",'Daftar Hutang Piutang'!C146))</f>
        <v/>
      </c>
      <c r="D40" s="156" t="str">
        <f ca="1">IF(C40="","",'Daftar Hutang Piutang'!D146)</f>
        <v/>
      </c>
      <c r="E40" s="156" t="str">
        <f ca="1">IF(C40="","",SUMIF('Jurnal Umum'!P:P,C40,'Jurnal Umum'!R:R))</f>
        <v/>
      </c>
      <c r="F40" s="156" t="str">
        <f ca="1">IF(C40="","",SUMIF('Jurnal Umum'!P:P,C40,'Jurnal Umum'!S:S))</f>
        <v/>
      </c>
      <c r="G40" s="86" t="str">
        <f t="shared" ca="1" si="2"/>
        <v/>
      </c>
      <c r="H40" s="78"/>
      <c r="I40" s="78"/>
    </row>
    <row r="41" spans="1:9" ht="18.75" customHeight="1" x14ac:dyDescent="0.35">
      <c r="A41" s="78"/>
      <c r="B41" s="155">
        <f t="shared" si="1"/>
        <v>36</v>
      </c>
      <c r="C41" s="111" t="str">
        <f ca="1">IF(TODAY()&gt;EXP,"0",IF('Daftar Hutang Piutang'!C147="","",'Daftar Hutang Piutang'!C147))</f>
        <v/>
      </c>
      <c r="D41" s="156" t="str">
        <f ca="1">IF(C41="","",'Daftar Hutang Piutang'!D147)</f>
        <v/>
      </c>
      <c r="E41" s="156" t="str">
        <f ca="1">IF(C41="","",SUMIF('Jurnal Umum'!P:P,C41,'Jurnal Umum'!R:R))</f>
        <v/>
      </c>
      <c r="F41" s="156" t="str">
        <f ca="1">IF(C41="","",SUMIF('Jurnal Umum'!P:P,C41,'Jurnal Umum'!S:S))</f>
        <v/>
      </c>
      <c r="G41" s="86" t="str">
        <f t="shared" ca="1" si="2"/>
        <v/>
      </c>
      <c r="H41" s="78"/>
      <c r="I41" s="78"/>
    </row>
    <row r="42" spans="1:9" ht="18.75" customHeight="1" x14ac:dyDescent="0.35">
      <c r="A42" s="78"/>
      <c r="B42" s="155">
        <f t="shared" si="1"/>
        <v>37</v>
      </c>
      <c r="C42" s="111" t="str">
        <f ca="1">IF(TODAY()&gt;EXP,"0",IF('Daftar Hutang Piutang'!C148="","",'Daftar Hutang Piutang'!C148))</f>
        <v/>
      </c>
      <c r="D42" s="156" t="str">
        <f ca="1">IF(C42="","",'Daftar Hutang Piutang'!D148)</f>
        <v/>
      </c>
      <c r="E42" s="156" t="str">
        <f ca="1">IF(C42="","",SUMIF('Jurnal Umum'!P:P,C42,'Jurnal Umum'!R:R))</f>
        <v/>
      </c>
      <c r="F42" s="156" t="str">
        <f ca="1">IF(C42="","",SUMIF('Jurnal Umum'!P:P,C42,'Jurnal Umum'!S:S))</f>
        <v/>
      </c>
      <c r="G42" s="86" t="str">
        <f t="shared" ca="1" si="2"/>
        <v/>
      </c>
      <c r="H42" s="78"/>
      <c r="I42" s="78"/>
    </row>
    <row r="43" spans="1:9" ht="18.75" customHeight="1" x14ac:dyDescent="0.35">
      <c r="A43" s="78"/>
      <c r="B43" s="155">
        <f t="shared" si="1"/>
        <v>38</v>
      </c>
      <c r="C43" s="111" t="str">
        <f ca="1">IF(TODAY()&gt;EXP,"0",IF('Daftar Hutang Piutang'!C149="","",'Daftar Hutang Piutang'!C149))</f>
        <v/>
      </c>
      <c r="D43" s="156" t="str">
        <f ca="1">IF(C43="","",'Daftar Hutang Piutang'!D149)</f>
        <v/>
      </c>
      <c r="E43" s="156" t="str">
        <f ca="1">IF(C43="","",SUMIF('Jurnal Umum'!P:P,C43,'Jurnal Umum'!R:R))</f>
        <v/>
      </c>
      <c r="F43" s="156" t="str">
        <f ca="1">IF(C43="","",SUMIF('Jurnal Umum'!P:P,C43,'Jurnal Umum'!S:S))</f>
        <v/>
      </c>
      <c r="G43" s="86" t="str">
        <f t="shared" ca="1" si="2"/>
        <v/>
      </c>
      <c r="H43" s="78"/>
      <c r="I43" s="78"/>
    </row>
    <row r="44" spans="1:9" ht="18.75" customHeight="1" x14ac:dyDescent="0.35">
      <c r="A44" s="78"/>
      <c r="B44" s="155">
        <f t="shared" si="1"/>
        <v>39</v>
      </c>
      <c r="C44" s="111" t="str">
        <f ca="1">IF(TODAY()&gt;EXP,"0",IF('Daftar Hutang Piutang'!C150="","",'Daftar Hutang Piutang'!C150))</f>
        <v/>
      </c>
      <c r="D44" s="156" t="str">
        <f ca="1">IF(C44="","",'Daftar Hutang Piutang'!D150)</f>
        <v/>
      </c>
      <c r="E44" s="156" t="str">
        <f ca="1">IF(C44="","",SUMIF('Jurnal Umum'!P:P,C44,'Jurnal Umum'!R:R))</f>
        <v/>
      </c>
      <c r="F44" s="156" t="str">
        <f ca="1">IF(C44="","",SUMIF('Jurnal Umum'!P:P,C44,'Jurnal Umum'!S:S))</f>
        <v/>
      </c>
      <c r="G44" s="86" t="str">
        <f t="shared" ca="1" si="2"/>
        <v/>
      </c>
      <c r="H44" s="78"/>
      <c r="I44" s="78"/>
    </row>
    <row r="45" spans="1:9" ht="18.75" customHeight="1" x14ac:dyDescent="0.35">
      <c r="A45" s="78"/>
      <c r="B45" s="155">
        <f t="shared" si="1"/>
        <v>40</v>
      </c>
      <c r="C45" s="111" t="str">
        <f ca="1">IF(TODAY()&gt;EXP,"0",IF('Daftar Hutang Piutang'!C151="","",'Daftar Hutang Piutang'!C151))</f>
        <v/>
      </c>
      <c r="D45" s="156" t="str">
        <f ca="1">IF(C45="","",'Daftar Hutang Piutang'!D151)</f>
        <v/>
      </c>
      <c r="E45" s="156" t="str">
        <f ca="1">IF(C45="","",SUMIF('Jurnal Umum'!P:P,C45,'Jurnal Umum'!R:R))</f>
        <v/>
      </c>
      <c r="F45" s="156" t="str">
        <f ca="1">IF(C45="","",SUMIF('Jurnal Umum'!P:P,C45,'Jurnal Umum'!S:S))</f>
        <v/>
      </c>
      <c r="G45" s="86" t="str">
        <f t="shared" ca="1" si="2"/>
        <v/>
      </c>
      <c r="H45" s="78"/>
      <c r="I45" s="78"/>
    </row>
    <row r="46" spans="1:9" ht="18.75" customHeight="1" x14ac:dyDescent="0.35">
      <c r="A46" s="78"/>
      <c r="B46" s="155">
        <f t="shared" si="1"/>
        <v>41</v>
      </c>
      <c r="C46" s="111" t="str">
        <f ca="1">IF(TODAY()&gt;EXP,"0",IF('Daftar Hutang Piutang'!C152="","",'Daftar Hutang Piutang'!C152))</f>
        <v/>
      </c>
      <c r="D46" s="156" t="str">
        <f ca="1">IF(C46="","",'Daftar Hutang Piutang'!D152)</f>
        <v/>
      </c>
      <c r="E46" s="156" t="str">
        <f ca="1">IF(C46="","",SUMIF('Jurnal Umum'!P:P,C46,'Jurnal Umum'!R:R))</f>
        <v/>
      </c>
      <c r="F46" s="156" t="str">
        <f ca="1">IF(C46="","",SUMIF('Jurnal Umum'!P:P,C46,'Jurnal Umum'!S:S))</f>
        <v/>
      </c>
      <c r="G46" s="86" t="str">
        <f t="shared" ca="1" si="2"/>
        <v/>
      </c>
      <c r="H46" s="78"/>
      <c r="I46" s="78"/>
    </row>
    <row r="47" spans="1:9" ht="18.75" customHeight="1" x14ac:dyDescent="0.35">
      <c r="A47" s="78"/>
      <c r="B47" s="155">
        <f t="shared" si="1"/>
        <v>42</v>
      </c>
      <c r="C47" s="111" t="str">
        <f ca="1">IF(TODAY()&gt;EXP,"0",IF('Daftar Hutang Piutang'!C153="","",'Daftar Hutang Piutang'!C153))</f>
        <v/>
      </c>
      <c r="D47" s="156" t="str">
        <f ca="1">IF(C47="","",'Daftar Hutang Piutang'!D153)</f>
        <v/>
      </c>
      <c r="E47" s="156" t="str">
        <f ca="1">IF(C47="","",SUMIF('Jurnal Umum'!P:P,C47,'Jurnal Umum'!R:R))</f>
        <v/>
      </c>
      <c r="F47" s="156" t="str">
        <f ca="1">IF(C47="","",SUMIF('Jurnal Umum'!P:P,C47,'Jurnal Umum'!S:S))</f>
        <v/>
      </c>
      <c r="G47" s="86" t="str">
        <f t="shared" ca="1" si="2"/>
        <v/>
      </c>
      <c r="H47" s="78"/>
      <c r="I47" s="78"/>
    </row>
    <row r="48" spans="1:9" ht="18.75" customHeight="1" x14ac:dyDescent="0.35">
      <c r="A48" s="78"/>
      <c r="B48" s="155">
        <f t="shared" si="1"/>
        <v>43</v>
      </c>
      <c r="C48" s="111" t="str">
        <f ca="1">IF(TODAY()&gt;EXP,"0",IF('Daftar Hutang Piutang'!C154="","",'Daftar Hutang Piutang'!C154))</f>
        <v/>
      </c>
      <c r="D48" s="156" t="str">
        <f ca="1">IF(C48="","",'Daftar Hutang Piutang'!D154)</f>
        <v/>
      </c>
      <c r="E48" s="156" t="str">
        <f ca="1">IF(C48="","",SUMIF('Jurnal Umum'!P:P,C48,'Jurnal Umum'!R:R))</f>
        <v/>
      </c>
      <c r="F48" s="156" t="str">
        <f ca="1">IF(C48="","",SUMIF('Jurnal Umum'!P:P,C48,'Jurnal Umum'!S:S))</f>
        <v/>
      </c>
      <c r="G48" s="86" t="str">
        <f t="shared" ca="1" si="2"/>
        <v/>
      </c>
      <c r="H48" s="78"/>
      <c r="I48" s="78"/>
    </row>
    <row r="49" spans="1:9" ht="18.75" customHeight="1" x14ac:dyDescent="0.35">
      <c r="A49" s="78"/>
      <c r="B49" s="155">
        <f t="shared" si="1"/>
        <v>44</v>
      </c>
      <c r="C49" s="111" t="str">
        <f ca="1">IF(TODAY()&gt;EXP,"0",IF('Daftar Hutang Piutang'!C155="","",'Daftar Hutang Piutang'!C155))</f>
        <v/>
      </c>
      <c r="D49" s="156" t="str">
        <f ca="1">IF(C49="","",'Daftar Hutang Piutang'!D155)</f>
        <v/>
      </c>
      <c r="E49" s="156" t="str">
        <f ca="1">IF(C49="","",SUMIF('Jurnal Umum'!P:P,C49,'Jurnal Umum'!R:R))</f>
        <v/>
      </c>
      <c r="F49" s="156" t="str">
        <f ca="1">IF(C49="","",SUMIF('Jurnal Umum'!P:P,C49,'Jurnal Umum'!S:S))</f>
        <v/>
      </c>
      <c r="G49" s="86" t="str">
        <f t="shared" ca="1" si="2"/>
        <v/>
      </c>
      <c r="H49" s="78"/>
      <c r="I49" s="78"/>
    </row>
    <row r="50" spans="1:9" ht="18.75" customHeight="1" x14ac:dyDescent="0.35">
      <c r="A50" s="78"/>
      <c r="B50" s="155">
        <f t="shared" si="1"/>
        <v>45</v>
      </c>
      <c r="C50" s="111" t="str">
        <f ca="1">IF(TODAY()&gt;EXP,"0",IF('Daftar Hutang Piutang'!C156="","",'Daftar Hutang Piutang'!C156))</f>
        <v/>
      </c>
      <c r="D50" s="156" t="str">
        <f ca="1">IF(C50="","",'Daftar Hutang Piutang'!D156)</f>
        <v/>
      </c>
      <c r="E50" s="156" t="str">
        <f ca="1">IF(C50="","",SUMIF('Jurnal Umum'!P:P,C50,'Jurnal Umum'!R:R))</f>
        <v/>
      </c>
      <c r="F50" s="156" t="str">
        <f ca="1">IF(C50="","",SUMIF('Jurnal Umum'!P:P,C50,'Jurnal Umum'!S:S))</f>
        <v/>
      </c>
      <c r="G50" s="86" t="str">
        <f t="shared" ca="1" si="2"/>
        <v/>
      </c>
      <c r="H50" s="78"/>
      <c r="I50" s="78"/>
    </row>
    <row r="51" spans="1:9" ht="18.75" customHeight="1" x14ac:dyDescent="0.35">
      <c r="A51" s="78"/>
      <c r="B51" s="155">
        <f t="shared" si="1"/>
        <v>46</v>
      </c>
      <c r="C51" s="111" t="str">
        <f ca="1">IF(TODAY()&gt;EXP,"0",IF('Daftar Hutang Piutang'!C157="","",'Daftar Hutang Piutang'!C157))</f>
        <v/>
      </c>
      <c r="D51" s="156" t="str">
        <f ca="1">IF(C51="","",'Daftar Hutang Piutang'!D157)</f>
        <v/>
      </c>
      <c r="E51" s="156" t="str">
        <f ca="1">IF(C51="","",SUMIF('Jurnal Umum'!P:P,C51,'Jurnal Umum'!R:R))</f>
        <v/>
      </c>
      <c r="F51" s="156" t="str">
        <f ca="1">IF(C51="","",SUMIF('Jurnal Umum'!P:P,C51,'Jurnal Umum'!S:S))</f>
        <v/>
      </c>
      <c r="G51" s="86" t="str">
        <f t="shared" ca="1" si="2"/>
        <v/>
      </c>
      <c r="H51" s="78"/>
      <c r="I51" s="78"/>
    </row>
    <row r="52" spans="1:9" ht="18.75" customHeight="1" x14ac:dyDescent="0.35">
      <c r="A52" s="78"/>
      <c r="B52" s="155">
        <f t="shared" si="1"/>
        <v>47</v>
      </c>
      <c r="C52" s="111" t="str">
        <f ca="1">IF(TODAY()&gt;EXP,"0",IF('Daftar Hutang Piutang'!C158="","",'Daftar Hutang Piutang'!C158))</f>
        <v/>
      </c>
      <c r="D52" s="156" t="str">
        <f ca="1">IF(C52="","",'Daftar Hutang Piutang'!D158)</f>
        <v/>
      </c>
      <c r="E52" s="156" t="str">
        <f ca="1">IF(C52="","",SUMIF('Jurnal Umum'!P:P,C52,'Jurnal Umum'!R:R))</f>
        <v/>
      </c>
      <c r="F52" s="156" t="str">
        <f ca="1">IF(C52="","",SUMIF('Jurnal Umum'!P:P,C52,'Jurnal Umum'!S:S))</f>
        <v/>
      </c>
      <c r="G52" s="86" t="str">
        <f t="shared" ca="1" si="2"/>
        <v/>
      </c>
      <c r="H52" s="78"/>
      <c r="I52" s="78"/>
    </row>
    <row r="53" spans="1:9" ht="18.75" customHeight="1" x14ac:dyDescent="0.35">
      <c r="A53" s="78"/>
      <c r="B53" s="155">
        <f t="shared" si="1"/>
        <v>48</v>
      </c>
      <c r="C53" s="111" t="str">
        <f ca="1">IF(TODAY()&gt;EXP,"0",IF('Daftar Hutang Piutang'!C159="","",'Daftar Hutang Piutang'!C159))</f>
        <v/>
      </c>
      <c r="D53" s="156" t="str">
        <f ca="1">IF(C53="","",'Daftar Hutang Piutang'!D159)</f>
        <v/>
      </c>
      <c r="E53" s="156" t="str">
        <f ca="1">IF(C53="","",SUMIF('Jurnal Umum'!P:P,C53,'Jurnal Umum'!R:R))</f>
        <v/>
      </c>
      <c r="F53" s="156" t="str">
        <f ca="1">IF(C53="","",SUMIF('Jurnal Umum'!P:P,C53,'Jurnal Umum'!S:S))</f>
        <v/>
      </c>
      <c r="G53" s="86" t="str">
        <f t="shared" ca="1" si="2"/>
        <v/>
      </c>
      <c r="H53" s="78"/>
      <c r="I53" s="78"/>
    </row>
    <row r="54" spans="1:9" ht="18.75" customHeight="1" x14ac:dyDescent="0.35">
      <c r="A54" s="78"/>
      <c r="B54" s="155">
        <f t="shared" si="1"/>
        <v>49</v>
      </c>
      <c r="C54" s="111" t="str">
        <f ca="1">IF(TODAY()&gt;EXP,"0",IF('Daftar Hutang Piutang'!C160="","",'Daftar Hutang Piutang'!C160))</f>
        <v/>
      </c>
      <c r="D54" s="156" t="str">
        <f ca="1">IF(C54="","",'Daftar Hutang Piutang'!D160)</f>
        <v/>
      </c>
      <c r="E54" s="156" t="str">
        <f ca="1">IF(C54="","",SUMIF('Jurnal Umum'!P:P,C54,'Jurnal Umum'!R:R))</f>
        <v/>
      </c>
      <c r="F54" s="156" t="str">
        <f ca="1">IF(C54="","",SUMIF('Jurnal Umum'!P:P,C54,'Jurnal Umum'!S:S))</f>
        <v/>
      </c>
      <c r="G54" s="86" t="str">
        <f t="shared" ca="1" si="2"/>
        <v/>
      </c>
      <c r="H54" s="78"/>
      <c r="I54" s="78"/>
    </row>
    <row r="55" spans="1:9" ht="18.75" customHeight="1" thickBot="1" x14ac:dyDescent="0.4">
      <c r="A55" s="78"/>
      <c r="B55" s="155">
        <f t="shared" si="1"/>
        <v>50</v>
      </c>
      <c r="C55" s="111" t="str">
        <f ca="1">IF(TODAY()&gt;EXP,"0",IF('Daftar Hutang Piutang'!C161="","",'Daftar Hutang Piutang'!C161))</f>
        <v/>
      </c>
      <c r="D55" s="156" t="str">
        <f ca="1">IF(C55="","",'Daftar Hutang Piutang'!D161)</f>
        <v/>
      </c>
      <c r="E55" s="156" t="str">
        <f ca="1">IF(C55="","",SUMIF('Jurnal Umum'!P:P,C55,'Jurnal Umum'!R:R))</f>
        <v/>
      </c>
      <c r="F55" s="156" t="str">
        <f ca="1">IF(C55="","",SUMIF('Jurnal Umum'!P:P,C55,'Jurnal Umum'!S:S))</f>
        <v/>
      </c>
      <c r="G55" s="86" t="str">
        <f t="shared" ca="1" si="2"/>
        <v/>
      </c>
      <c r="H55" s="78"/>
      <c r="I55" s="78"/>
    </row>
    <row r="56" spans="1:9" ht="22.5" customHeight="1" thickTop="1" x14ac:dyDescent="0.35">
      <c r="A56" s="78"/>
      <c r="B56" s="157"/>
      <c r="C56" s="294" t="s">
        <v>6</v>
      </c>
      <c r="D56" s="87">
        <f ca="1">SUM(D6:D55)</f>
        <v>90430000</v>
      </c>
      <c r="E56" s="87">
        <f ca="1">SUM(E6:E55)</f>
        <v>140630000</v>
      </c>
      <c r="F56" s="87">
        <f ca="1">SUM(F6:F55)</f>
        <v>177480000</v>
      </c>
      <c r="G56" s="84">
        <f ca="1">SUM(G6:G55)</f>
        <v>127280000</v>
      </c>
      <c r="H56" s="78"/>
      <c r="I56" s="78"/>
    </row>
    <row r="57" spans="1:9" ht="14.5" x14ac:dyDescent="0.35">
      <c r="A57" s="78"/>
      <c r="B57" s="306"/>
      <c r="C57" s="306"/>
      <c r="D57" s="306"/>
      <c r="E57" s="306"/>
      <c r="F57" s="306"/>
      <c r="G57" s="306"/>
      <c r="H57" s="78"/>
      <c r="I57" s="78"/>
    </row>
    <row r="58" spans="1:9" ht="14.5" x14ac:dyDescent="0.35">
      <c r="A58" s="78"/>
      <c r="B58" s="306"/>
      <c r="C58" s="306"/>
      <c r="D58" s="306"/>
      <c r="E58" s="306"/>
      <c r="F58" s="306"/>
      <c r="G58" s="306"/>
      <c r="H58" s="78"/>
      <c r="I58" s="78"/>
    </row>
    <row r="59" spans="1:9" ht="14.5" x14ac:dyDescent="0.35">
      <c r="A59" s="78"/>
      <c r="B59" s="306"/>
      <c r="C59" s="306"/>
      <c r="D59" s="306"/>
      <c r="E59" s="306"/>
      <c r="F59" s="306"/>
      <c r="G59" s="306"/>
      <c r="H59" s="78"/>
      <c r="I59" s="78"/>
    </row>
    <row r="60" spans="1:9" ht="14.5" x14ac:dyDescent="0.35">
      <c r="A60" s="78"/>
      <c r="B60" s="306"/>
      <c r="C60" s="306"/>
      <c r="D60" s="306"/>
      <c r="E60" s="306"/>
      <c r="F60" s="306"/>
      <c r="G60" s="306"/>
      <c r="H60" s="78"/>
      <c r="I60" s="78"/>
    </row>
    <row r="61" spans="1:9" ht="14.5" x14ac:dyDescent="0.35">
      <c r="A61" s="78"/>
      <c r="B61" s="306"/>
      <c r="C61" s="306"/>
      <c r="D61" s="306"/>
      <c r="E61" s="306"/>
      <c r="F61" s="306"/>
      <c r="G61" s="306"/>
      <c r="H61" s="78"/>
      <c r="I61" s="78"/>
    </row>
    <row r="62" spans="1:9" ht="14.5" hidden="1" x14ac:dyDescent="0.35"/>
    <row r="63" spans="1:9" ht="14.5" hidden="1" x14ac:dyDescent="0.35"/>
    <row r="64" spans="1:9" ht="14.5" hidden="1" x14ac:dyDescent="0.35"/>
    <row r="65" ht="14.5" hidden="1" x14ac:dyDescent="0.35"/>
    <row r="66" ht="14.5" hidden="1" x14ac:dyDescent="0.35"/>
    <row r="67" ht="14.5" hidden="1" x14ac:dyDescent="0.35"/>
    <row r="68" ht="14.5" hidden="1" x14ac:dyDescent="0.35"/>
    <row r="69" ht="14.5" hidden="1" x14ac:dyDescent="0.35"/>
    <row r="70" ht="14.5" hidden="1" x14ac:dyDescent="0.35"/>
    <row r="71" ht="14.5" hidden="1" x14ac:dyDescent="0.35"/>
    <row r="72" ht="14.5" hidden="1" x14ac:dyDescent="0.35"/>
    <row r="73" ht="14.5" hidden="1" x14ac:dyDescent="0.35"/>
    <row r="74" ht="14.5" hidden="1" x14ac:dyDescent="0.35"/>
    <row r="75" ht="14.5" hidden="1" x14ac:dyDescent="0.35"/>
    <row r="76" ht="14.5" hidden="1" x14ac:dyDescent="0.35"/>
    <row r="77" ht="14.5" hidden="1" x14ac:dyDescent="0.35"/>
    <row r="78" ht="14.5" hidden="1" x14ac:dyDescent="0.35"/>
    <row r="79" ht="14.5" hidden="1" x14ac:dyDescent="0.35"/>
    <row r="80" ht="14.5" hidden="1" x14ac:dyDescent="0.35"/>
    <row r="81" ht="14.5" hidden="1" x14ac:dyDescent="0.35"/>
    <row r="82" ht="14.5" hidden="1" x14ac:dyDescent="0.35"/>
    <row r="83" ht="14.5" hidden="1" x14ac:dyDescent="0.35"/>
    <row r="84" ht="14.5" hidden="1" x14ac:dyDescent="0.35"/>
    <row r="85" ht="14.5" hidden="1" x14ac:dyDescent="0.35"/>
    <row r="86" ht="14.5" hidden="1" x14ac:dyDescent="0.35"/>
    <row r="87" ht="14.5" hidden="1" x14ac:dyDescent="0.35"/>
    <row r="88" ht="14.5" hidden="1" x14ac:dyDescent="0.35"/>
    <row r="89" ht="14.5" hidden="1" x14ac:dyDescent="0.35"/>
    <row r="90" ht="14.5" hidden="1" x14ac:dyDescent="0.35"/>
    <row r="91" ht="14.5" hidden="1" x14ac:dyDescent="0.35"/>
    <row r="92" ht="14.5" hidden="1" x14ac:dyDescent="0.35"/>
    <row r="93" ht="14.5" hidden="1" x14ac:dyDescent="0.35"/>
    <row r="94" ht="14.5" hidden="1" x14ac:dyDescent="0.35"/>
    <row r="95" ht="14.5" hidden="1" x14ac:dyDescent="0.35"/>
    <row r="96" ht="14.5" hidden="1" x14ac:dyDescent="0.35"/>
    <row r="97" ht="14.5" hidden="1" x14ac:dyDescent="0.35"/>
    <row r="98" ht="14.5" hidden="1" x14ac:dyDescent="0.35"/>
    <row r="99" ht="14.5" hidden="1" x14ac:dyDescent="0.35"/>
    <row r="100" ht="14.5" hidden="1" x14ac:dyDescent="0.35"/>
    <row r="101" ht="14.5" hidden="1" x14ac:dyDescent="0.35"/>
    <row r="102" ht="14.5" hidden="1" x14ac:dyDescent="0.35"/>
    <row r="103" ht="14.5" hidden="1" x14ac:dyDescent="0.35"/>
    <row r="104" ht="14.5" hidden="1" x14ac:dyDescent="0.35"/>
    <row r="105" ht="14.5" hidden="1" x14ac:dyDescent="0.35"/>
    <row r="106" ht="14.5" hidden="1" x14ac:dyDescent="0.35"/>
    <row r="107" ht="14.5" hidden="1" x14ac:dyDescent="0.35"/>
    <row r="108" ht="14.5" hidden="1" x14ac:dyDescent="0.35"/>
    <row r="109" ht="14.5" hidden="1" x14ac:dyDescent="0.35"/>
    <row r="110" ht="14.5" hidden="1" x14ac:dyDescent="0.35"/>
    <row r="111" ht="14.5" hidden="1" x14ac:dyDescent="0.35"/>
    <row r="112" ht="14.5" hidden="1" x14ac:dyDescent="0.35"/>
    <row r="113" ht="14.5" hidden="1" x14ac:dyDescent="0.35"/>
    <row r="114" ht="14.5" hidden="1" x14ac:dyDescent="0.35"/>
    <row r="115" ht="14.5" hidden="1" x14ac:dyDescent="0.35"/>
    <row r="116" ht="14.5" hidden="1" x14ac:dyDescent="0.35"/>
    <row r="117" ht="14.5" hidden="1" x14ac:dyDescent="0.35"/>
    <row r="118" ht="14.5" hidden="1" x14ac:dyDescent="0.35"/>
    <row r="119" ht="14.5" hidden="1" x14ac:dyDescent="0.35"/>
    <row r="120" ht="14.5" hidden="1" x14ac:dyDescent="0.35"/>
    <row r="121" ht="14.5" hidden="1" x14ac:dyDescent="0.35"/>
    <row r="122" ht="14.5" hidden="1" x14ac:dyDescent="0.35"/>
    <row r="123" ht="14.5" hidden="1" x14ac:dyDescent="0.35"/>
    <row r="124" ht="14.5" hidden="1" x14ac:dyDescent="0.35"/>
    <row r="125" ht="14.5" hidden="1" x14ac:dyDescent="0.35"/>
    <row r="126" ht="14.5" hidden="1" x14ac:dyDescent="0.35"/>
    <row r="127" ht="14.5" hidden="1" x14ac:dyDescent="0.35"/>
    <row r="128" ht="14.5" hidden="1" x14ac:dyDescent="0.35"/>
    <row r="129" ht="14.5" hidden="1" x14ac:dyDescent="0.35"/>
    <row r="130" ht="14.5" hidden="1" x14ac:dyDescent="0.35"/>
    <row r="131" ht="14.5" hidden="1" x14ac:dyDescent="0.35"/>
    <row r="132" ht="14.5" hidden="1" x14ac:dyDescent="0.35"/>
    <row r="133" ht="14.5" hidden="1" x14ac:dyDescent="0.35"/>
    <row r="134" ht="14.5" hidden="1" x14ac:dyDescent="0.35"/>
    <row r="135" ht="14.5" hidden="1" x14ac:dyDescent="0.35"/>
    <row r="136" ht="14.5" hidden="1" x14ac:dyDescent="0.35"/>
    <row r="137" ht="14.5" hidden="1" x14ac:dyDescent="0.35"/>
    <row r="138" ht="14.5" hidden="1" x14ac:dyDescent="0.35"/>
    <row r="139" ht="14.5" hidden="1" x14ac:dyDescent="0.35"/>
    <row r="140" ht="14.5" hidden="1" x14ac:dyDescent="0.35"/>
    <row r="141" ht="14.5" hidden="1" x14ac:dyDescent="0.35"/>
    <row r="142" ht="14.5" hidden="1" x14ac:dyDescent="0.35"/>
    <row r="143" ht="14.5" hidden="1" x14ac:dyDescent="0.35"/>
    <row r="144" ht="14.5" hidden="1" x14ac:dyDescent="0.35"/>
    <row r="145" ht="14.5" hidden="1" x14ac:dyDescent="0.35"/>
    <row r="146" ht="14.5" hidden="1" x14ac:dyDescent="0.35"/>
    <row r="147" ht="14.5" hidden="1" x14ac:dyDescent="0.35"/>
    <row r="148" ht="14.5" hidden="1" x14ac:dyDescent="0.35"/>
    <row r="149" ht="14.5" hidden="1" x14ac:dyDescent="0.35"/>
    <row r="150" ht="14.5" hidden="1" x14ac:dyDescent="0.35"/>
    <row r="151" ht="14.5" hidden="1" x14ac:dyDescent="0.35"/>
    <row r="152" ht="14.5" hidden="1" x14ac:dyDescent="0.35"/>
    <row r="153" ht="14.5" hidden="1" x14ac:dyDescent="0.35"/>
    <row r="154" ht="14.5" hidden="1" x14ac:dyDescent="0.35"/>
    <row r="155" ht="14.5" hidden="1" x14ac:dyDescent="0.35"/>
    <row r="156" ht="14.5" hidden="1" x14ac:dyDescent="0.35"/>
    <row r="157" ht="14.5" hidden="1" x14ac:dyDescent="0.35"/>
    <row r="158" ht="14.5" hidden="1" x14ac:dyDescent="0.35"/>
    <row r="159" ht="14.5" hidden="1" x14ac:dyDescent="0.35"/>
    <row r="160" ht="14.5" hidden="1" x14ac:dyDescent="0.35"/>
    <row r="161" ht="14.5" hidden="1" x14ac:dyDescent="0.35"/>
    <row r="162" ht="14.5" hidden="1" x14ac:dyDescent="0.35"/>
    <row r="163" ht="14.5" hidden="1" x14ac:dyDescent="0.35"/>
    <row r="164" ht="14.5" hidden="1" x14ac:dyDescent="0.35"/>
    <row r="165" ht="14.5" hidden="1" x14ac:dyDescent="0.35"/>
    <row r="166" ht="14.5" hidden="1" x14ac:dyDescent="0.35"/>
    <row r="167" ht="14.5" hidden="1" x14ac:dyDescent="0.35"/>
    <row r="168" ht="14.5" hidden="1" x14ac:dyDescent="0.35"/>
    <row r="169" ht="14.5" hidden="1" x14ac:dyDescent="0.35"/>
    <row r="170" ht="14.5" hidden="1" x14ac:dyDescent="0.35"/>
    <row r="171" ht="14.5" hidden="1" x14ac:dyDescent="0.35"/>
    <row r="172" ht="14.5" hidden="1" x14ac:dyDescent="0.35"/>
    <row r="173" ht="14.5" hidden="1" x14ac:dyDescent="0.35"/>
    <row r="174" ht="14.5" hidden="1" x14ac:dyDescent="0.35"/>
    <row r="175" ht="14.5" hidden="1" x14ac:dyDescent="0.35"/>
    <row r="176" ht="14.5" hidden="1" x14ac:dyDescent="0.35"/>
    <row r="177" ht="14.5" hidden="1" x14ac:dyDescent="0.35"/>
    <row r="178" ht="14.5" hidden="1" x14ac:dyDescent="0.35"/>
    <row r="179" ht="14.5" hidden="1" x14ac:dyDescent="0.35"/>
    <row r="180" ht="14.5" hidden="1" x14ac:dyDescent="0.35"/>
    <row r="181" ht="14.5" hidden="1" x14ac:dyDescent="0.35"/>
    <row r="182" ht="14.5" hidden="1" x14ac:dyDescent="0.35"/>
    <row r="183" ht="14.5" hidden="1" x14ac:dyDescent="0.35"/>
    <row r="184" ht="14.5" hidden="1" x14ac:dyDescent="0.35"/>
    <row r="185" ht="14.5" hidden="1" x14ac:dyDescent="0.35"/>
    <row r="186" ht="14.5" hidden="1" x14ac:dyDescent="0.35"/>
    <row r="187" ht="14.5" hidden="1" x14ac:dyDescent="0.35"/>
    <row r="188" ht="14.5" hidden="1" x14ac:dyDescent="0.35"/>
    <row r="189" ht="14.5" hidden="1" x14ac:dyDescent="0.35"/>
    <row r="190" ht="14.5" hidden="1" x14ac:dyDescent="0.35"/>
    <row r="191" ht="14.5" hidden="1" x14ac:dyDescent="0.35"/>
    <row r="192" ht="14.5" hidden="1" x14ac:dyDescent="0.35"/>
    <row r="193" ht="14.5" hidden="1" x14ac:dyDescent="0.35"/>
    <row r="194" ht="14.5" hidden="1" x14ac:dyDescent="0.35"/>
    <row r="195" ht="14.5" hidden="1" x14ac:dyDescent="0.35"/>
    <row r="196" ht="14.5" hidden="1" x14ac:dyDescent="0.35"/>
    <row r="197" ht="14.5" hidden="1" x14ac:dyDescent="0.35"/>
    <row r="198" ht="14.5" hidden="1" x14ac:dyDescent="0.35"/>
    <row r="199" ht="14.5" hidden="1" x14ac:dyDescent="0.35"/>
    <row r="200" ht="14.5" hidden="1" x14ac:dyDescent="0.35"/>
    <row r="201" ht="14.5" hidden="1" x14ac:dyDescent="0.35"/>
    <row r="202" ht="14.5" hidden="1" x14ac:dyDescent="0.35"/>
    <row r="203" ht="14.5" hidden="1" x14ac:dyDescent="0.35"/>
    <row r="204" ht="14.5" hidden="1" x14ac:dyDescent="0.35"/>
    <row r="205" ht="14.5" hidden="1" x14ac:dyDescent="0.35"/>
    <row r="206" ht="14.5" hidden="1" x14ac:dyDescent="0.35"/>
    <row r="207" ht="14.5" hidden="1" x14ac:dyDescent="0.35"/>
    <row r="208" ht="14.5" hidden="1" x14ac:dyDescent="0.35"/>
    <row r="209" ht="14.5" hidden="1" x14ac:dyDescent="0.35"/>
    <row r="210" ht="14.5" hidden="1" x14ac:dyDescent="0.35"/>
    <row r="211" ht="14.5" hidden="1" x14ac:dyDescent="0.35"/>
    <row r="212" ht="14.5" hidden="1" x14ac:dyDescent="0.35"/>
    <row r="213" ht="14.5" hidden="1" x14ac:dyDescent="0.35"/>
    <row r="214" ht="14.5" hidden="1" x14ac:dyDescent="0.35"/>
    <row r="215" ht="14.5" hidden="1" x14ac:dyDescent="0.35"/>
    <row r="216" ht="14.5" hidden="1" x14ac:dyDescent="0.35"/>
    <row r="217" ht="14.5" hidden="1" x14ac:dyDescent="0.35"/>
    <row r="218" ht="14.5" hidden="1" x14ac:dyDescent="0.35"/>
    <row r="219" ht="14.5" hidden="1" x14ac:dyDescent="0.35"/>
    <row r="220" ht="14.5" hidden="1" x14ac:dyDescent="0.35"/>
    <row r="221" ht="14.5" hidden="1" x14ac:dyDescent="0.35"/>
    <row r="222" ht="14.5" hidden="1" x14ac:dyDescent="0.35"/>
    <row r="223" ht="14.5" hidden="1" x14ac:dyDescent="0.35"/>
    <row r="224" ht="14.5" hidden="1" x14ac:dyDescent="0.35"/>
    <row r="225" ht="14.5" hidden="1" x14ac:dyDescent="0.35"/>
    <row r="226" ht="14.5" hidden="1" x14ac:dyDescent="0.35"/>
    <row r="227" ht="14.5" hidden="1" x14ac:dyDescent="0.35"/>
    <row r="228" ht="14.5" hidden="1" x14ac:dyDescent="0.35"/>
    <row r="229" ht="14.5" hidden="1" x14ac:dyDescent="0.35"/>
    <row r="230" ht="14.5" hidden="1" x14ac:dyDescent="0.35"/>
    <row r="231" ht="14.5" hidden="1" x14ac:dyDescent="0.35"/>
    <row r="232" ht="14.5" hidden="1" x14ac:dyDescent="0.35"/>
    <row r="233" ht="14.5" hidden="1" x14ac:dyDescent="0.35"/>
    <row r="234" ht="14.5" hidden="1" x14ac:dyDescent="0.35"/>
    <row r="235" ht="14.5" hidden="1" x14ac:dyDescent="0.35"/>
    <row r="236" ht="14.5" hidden="1" x14ac:dyDescent="0.35"/>
    <row r="237" ht="14.5" hidden="1" x14ac:dyDescent="0.35"/>
    <row r="238" ht="14.5" hidden="1" x14ac:dyDescent="0.35"/>
    <row r="239" ht="14.5" hidden="1" x14ac:dyDescent="0.35"/>
    <row r="240" ht="14.5" hidden="1" x14ac:dyDescent="0.35"/>
    <row r="241" ht="14.5" hidden="1" x14ac:dyDescent="0.35"/>
    <row r="242" ht="14.5" hidden="1" x14ac:dyDescent="0.35"/>
    <row r="243" ht="14.5" hidden="1" x14ac:dyDescent="0.35"/>
    <row r="244" ht="14.5" hidden="1" x14ac:dyDescent="0.35"/>
    <row r="245" ht="14.5" hidden="1" x14ac:dyDescent="0.35"/>
    <row r="246" ht="14.5" hidden="1" x14ac:dyDescent="0.35"/>
    <row r="247" ht="14.5" hidden="1" x14ac:dyDescent="0.35"/>
    <row r="248" ht="14.5" hidden="1" x14ac:dyDescent="0.35"/>
    <row r="249" ht="14.5" hidden="1" x14ac:dyDescent="0.35"/>
    <row r="250" ht="14.5" hidden="1" x14ac:dyDescent="0.35"/>
    <row r="251" ht="14.5" hidden="1" x14ac:dyDescent="0.35"/>
    <row r="252" ht="14.5" hidden="1" x14ac:dyDescent="0.35"/>
    <row r="253" ht="14.5" hidden="1" x14ac:dyDescent="0.35"/>
    <row r="254" ht="14.5" hidden="1" x14ac:dyDescent="0.35"/>
    <row r="255" ht="14.5" hidden="1" x14ac:dyDescent="0.35"/>
    <row r="256" ht="14.5" hidden="1" x14ac:dyDescent="0.35"/>
    <row r="257" ht="14.5" hidden="1" x14ac:dyDescent="0.35"/>
    <row r="258" ht="14.5" hidden="1" x14ac:dyDescent="0.35"/>
    <row r="259" ht="14.5" hidden="1" x14ac:dyDescent="0.35"/>
    <row r="260" ht="14.5" hidden="1" x14ac:dyDescent="0.35"/>
    <row r="261" ht="14.5" hidden="1" x14ac:dyDescent="0.35"/>
    <row r="262" ht="14.5" hidden="1" x14ac:dyDescent="0.35"/>
    <row r="263" ht="14.5" hidden="1" x14ac:dyDescent="0.35"/>
  </sheetData>
  <sheetProtection algorithmName="SHA-512" hashValue="EC8llTELdapP+2KEDEUP0ADO/WiVnlxjiRrDCe5K4LnfmYAKfScYyKQgVZUS4FIOeqf3k5zdwY86P46um21O8Q==" saltValue="k+f2MAhVPUqY7YiJJxb9pA==" spinCount="100000" sheet="1" objects="1" scenarios="1" formatCells="0" formatColumns="0" formatRows="0" autoFilter="0"/>
  <autoFilter ref="C5:C56" xr:uid="{00000000-0009-0000-0000-000012000000}"/>
  <mergeCells count="3">
    <mergeCell ref="B2:G2"/>
    <mergeCell ref="B3:G3"/>
    <mergeCell ref="B4:G4"/>
  </mergeCells>
  <pageMargins left="0.16" right="0.13" top="0.53" bottom="0.37" header="0.3" footer="0.3"/>
  <pageSetup paperSize="9" orientation="portrait" blackAndWhite="1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H52"/>
  <sheetViews>
    <sheetView showGridLines="0" tabSelected="1" workbookViewId="0">
      <selection activeCell="B2" sqref="B2:D2"/>
    </sheetView>
  </sheetViews>
  <sheetFormatPr defaultColWidth="0" defaultRowHeight="14.5" zeroHeight="1" x14ac:dyDescent="0.35"/>
  <cols>
    <col min="1" max="1" width="21.453125" customWidth="1"/>
    <col min="2" max="4" width="35.7265625" customWidth="1"/>
    <col min="5" max="5" width="14.26953125" customWidth="1"/>
    <col min="6" max="6" width="78.54296875" customWidth="1"/>
    <col min="7" max="7" width="28.54296875" customWidth="1"/>
    <col min="8" max="8" width="14.26953125" hidden="1" customWidth="1"/>
    <col min="9" max="16384" width="9.1796875" hidden="1"/>
  </cols>
  <sheetData>
    <row r="1" spans="1:7" ht="15" customHeight="1" thickBot="1" x14ac:dyDescent="0.4">
      <c r="A1" s="78"/>
      <c r="B1" s="78"/>
      <c r="C1" s="78"/>
      <c r="D1" s="78"/>
      <c r="E1" s="78"/>
      <c r="F1" s="78"/>
      <c r="G1" s="78"/>
    </row>
    <row r="2" spans="1:7" ht="48.75" customHeight="1" thickTop="1" thickBot="1" x14ac:dyDescent="0.4">
      <c r="A2" s="78"/>
      <c r="B2" s="492" t="s">
        <v>111</v>
      </c>
      <c r="C2" s="493"/>
      <c r="D2" s="494"/>
      <c r="E2" s="78"/>
      <c r="F2" s="458" t="s">
        <v>451</v>
      </c>
      <c r="G2" s="78"/>
    </row>
    <row r="3" spans="1:7" ht="15" customHeight="1" thickTop="1" x14ac:dyDescent="0.35">
      <c r="A3" s="78"/>
      <c r="B3" s="78"/>
      <c r="C3" s="78"/>
      <c r="D3" s="78"/>
      <c r="E3" s="78"/>
      <c r="F3" s="485" t="s">
        <v>452</v>
      </c>
      <c r="G3" s="78"/>
    </row>
    <row r="4" spans="1:7" ht="26.25" customHeight="1" x14ac:dyDescent="0.35">
      <c r="A4" s="78"/>
      <c r="B4" s="495" t="s">
        <v>74</v>
      </c>
      <c r="C4" s="495"/>
      <c r="D4" s="495"/>
      <c r="E4" s="78"/>
      <c r="F4" s="485"/>
      <c r="G4" s="78"/>
    </row>
    <row r="5" spans="1:7" ht="52.5" customHeight="1" x14ac:dyDescent="0.35">
      <c r="A5" s="78"/>
      <c r="B5" s="325">
        <v>1</v>
      </c>
      <c r="C5" s="325" t="s">
        <v>241</v>
      </c>
      <c r="D5" s="325">
        <v>2025</v>
      </c>
      <c r="E5" s="78"/>
      <c r="F5" s="485" t="s">
        <v>453</v>
      </c>
      <c r="G5" s="78"/>
    </row>
    <row r="6" spans="1:7" ht="26.25" customHeight="1" x14ac:dyDescent="0.35">
      <c r="A6" s="78"/>
      <c r="B6" s="495" t="s">
        <v>75</v>
      </c>
      <c r="C6" s="495"/>
      <c r="D6" s="495"/>
      <c r="E6" s="78"/>
      <c r="F6" s="485"/>
      <c r="G6" s="78"/>
    </row>
    <row r="7" spans="1:7" ht="52.5" customHeight="1" x14ac:dyDescent="0.35">
      <c r="A7" s="78"/>
      <c r="B7" s="325">
        <v>31</v>
      </c>
      <c r="C7" s="325" t="s">
        <v>242</v>
      </c>
      <c r="D7" s="325">
        <v>2025</v>
      </c>
      <c r="E7" s="78"/>
      <c r="F7" s="459" t="s">
        <v>454</v>
      </c>
      <c r="G7" s="78"/>
    </row>
    <row r="8" spans="1:7" ht="22.5" customHeight="1" x14ac:dyDescent="0.35">
      <c r="A8" s="78"/>
      <c r="B8" s="78"/>
      <c r="C8" s="78"/>
      <c r="D8" s="78"/>
      <c r="E8" s="78"/>
      <c r="F8" s="78"/>
      <c r="G8" s="78"/>
    </row>
    <row r="9" spans="1:7" ht="63.75" customHeight="1" x14ac:dyDescent="0.35">
      <c r="A9" s="78"/>
      <c r="B9" s="489"/>
      <c r="C9" s="490"/>
      <c r="D9" s="491"/>
      <c r="E9" s="78"/>
      <c r="F9" s="78"/>
      <c r="G9" s="78"/>
    </row>
    <row r="10" spans="1:7" ht="45" customHeight="1" x14ac:dyDescent="0.35">
      <c r="A10" s="78"/>
      <c r="B10" s="79"/>
      <c r="C10" s="79"/>
      <c r="D10" s="79"/>
      <c r="E10" s="78"/>
      <c r="F10" s="78"/>
      <c r="G10" s="78"/>
    </row>
    <row r="11" spans="1:7" ht="45" customHeight="1" x14ac:dyDescent="0.35">
      <c r="A11" s="78"/>
      <c r="B11" s="80"/>
      <c r="C11" s="80"/>
      <c r="D11" s="80"/>
      <c r="E11" s="78"/>
      <c r="F11" s="78"/>
      <c r="G11" s="78"/>
    </row>
    <row r="12" spans="1:7" ht="45" customHeight="1" x14ac:dyDescent="0.35">
      <c r="A12" s="78"/>
      <c r="B12" s="80"/>
      <c r="C12" s="80"/>
      <c r="D12" s="80"/>
      <c r="E12" s="78"/>
      <c r="F12" s="78"/>
      <c r="G12" s="78"/>
    </row>
    <row r="13" spans="1:7" ht="45" customHeight="1" x14ac:dyDescent="0.35">
      <c r="A13" s="78"/>
      <c r="B13" s="80"/>
      <c r="C13" s="80"/>
      <c r="D13" s="80"/>
      <c r="E13" s="78"/>
      <c r="F13" s="78"/>
      <c r="G13" s="78"/>
    </row>
    <row r="14" spans="1:7" ht="45" customHeight="1" x14ac:dyDescent="0.35">
      <c r="A14" s="78"/>
      <c r="B14" s="80"/>
      <c r="C14" s="80"/>
      <c r="D14" s="80"/>
      <c r="E14" s="78"/>
      <c r="F14" s="78"/>
      <c r="G14" s="78"/>
    </row>
    <row r="15" spans="1:7" ht="45" customHeight="1" x14ac:dyDescent="0.35">
      <c r="A15" s="78"/>
      <c r="B15" s="81"/>
      <c r="C15" s="81"/>
      <c r="D15" s="81"/>
      <c r="E15" s="78"/>
      <c r="F15" s="78"/>
      <c r="G15" s="78"/>
    </row>
    <row r="16" spans="1:7" ht="75" customHeight="1" x14ac:dyDescent="0.35">
      <c r="A16" s="78"/>
      <c r="B16" s="78"/>
      <c r="C16" s="78"/>
      <c r="D16" s="78"/>
      <c r="E16" s="78"/>
      <c r="F16" s="78"/>
      <c r="G16" s="78"/>
    </row>
    <row r="17" spans="1:7" ht="30" customHeight="1" x14ac:dyDescent="0.35">
      <c r="A17" s="78"/>
      <c r="B17" s="499" t="s">
        <v>373</v>
      </c>
      <c r="C17" s="500"/>
      <c r="D17" s="501"/>
      <c r="E17" s="78"/>
      <c r="F17" s="78"/>
      <c r="G17" s="78"/>
    </row>
    <row r="18" spans="1:7" ht="75" customHeight="1" x14ac:dyDescent="0.35">
      <c r="A18" s="78"/>
      <c r="B18" s="400"/>
      <c r="C18" s="402"/>
      <c r="D18" s="401"/>
      <c r="E18" s="78"/>
      <c r="F18" s="78"/>
      <c r="G18" s="78"/>
    </row>
    <row r="19" spans="1:7" ht="75" customHeight="1" x14ac:dyDescent="0.35">
      <c r="A19" s="78"/>
      <c r="B19" s="78"/>
      <c r="C19" s="78"/>
      <c r="D19" s="78"/>
      <c r="E19" s="78"/>
      <c r="F19" s="78"/>
      <c r="G19" s="78"/>
    </row>
    <row r="20" spans="1:7" ht="30" customHeight="1" x14ac:dyDescent="0.35">
      <c r="A20" s="78"/>
      <c r="B20" s="349"/>
      <c r="C20" s="350" t="s">
        <v>229</v>
      </c>
      <c r="D20" s="351"/>
      <c r="E20" s="78"/>
      <c r="F20" s="78"/>
      <c r="G20" s="78"/>
    </row>
    <row r="21" spans="1:7" ht="30" customHeight="1" x14ac:dyDescent="0.35">
      <c r="A21" s="78"/>
      <c r="B21" s="352"/>
      <c r="C21" s="348">
        <v>46235</v>
      </c>
      <c r="D21" s="353"/>
      <c r="E21" s="78"/>
      <c r="F21" s="78"/>
      <c r="G21" s="78"/>
    </row>
    <row r="22" spans="1:7" ht="30" customHeight="1" x14ac:dyDescent="0.35">
      <c r="A22" s="78"/>
      <c r="B22" s="496" t="str">
        <f ca="1">IF(TODAY()&gt;EXP,"PROGRAM EXCEL INI TELAH KADALUARSA! SELURUH PERHITUNGAN TELAH MENJADI NOL","Setelah melewati tanggal kadaluarsa maka seluruh perhitungan akan berubah menjadi nol")</f>
        <v>Setelah melewati tanggal kadaluarsa maka seluruh perhitungan akan berubah menjadi nol</v>
      </c>
      <c r="C22" s="497"/>
      <c r="D22" s="498"/>
      <c r="E22" s="78"/>
      <c r="F22" s="78"/>
      <c r="G22" s="78"/>
    </row>
    <row r="23" spans="1:7" ht="30" customHeight="1" x14ac:dyDescent="0.35">
      <c r="A23" s="78"/>
      <c r="B23" s="486"/>
      <c r="C23" s="487"/>
      <c r="D23" s="488"/>
      <c r="E23" s="78"/>
      <c r="F23" s="78"/>
      <c r="G23" s="78"/>
    </row>
    <row r="24" spans="1:7" ht="75" customHeight="1" x14ac:dyDescent="0.35">
      <c r="A24" s="78"/>
      <c r="B24" s="78"/>
      <c r="C24" s="78"/>
      <c r="D24" s="78"/>
      <c r="E24" s="78"/>
      <c r="F24" s="78"/>
      <c r="G24" s="78"/>
    </row>
    <row r="25" spans="1:7" ht="75" customHeight="1" x14ac:dyDescent="0.35">
      <c r="A25" s="78"/>
      <c r="B25" s="78"/>
      <c r="C25" s="78"/>
      <c r="D25" s="78"/>
      <c r="E25" s="78"/>
      <c r="F25" s="78"/>
      <c r="G25" s="78"/>
    </row>
    <row r="26" spans="1:7" ht="0.75" customHeight="1" x14ac:dyDescent="0.35">
      <c r="A26" s="231"/>
      <c r="B26" s="231"/>
      <c r="C26" s="231"/>
      <c r="D26" s="231"/>
      <c r="E26" s="231"/>
      <c r="F26" s="231"/>
      <c r="G26" s="231"/>
    </row>
    <row r="40" spans="2:4" hidden="1" x14ac:dyDescent="0.35">
      <c r="B40" s="478" t="s">
        <v>471</v>
      </c>
      <c r="C40" s="478"/>
      <c r="D40" s="478" t="str">
        <f>BL&amp;" - "&amp;BL_2</f>
        <v>Januari - Desember</v>
      </c>
    </row>
    <row r="41" spans="2:4" hidden="1" x14ac:dyDescent="0.35">
      <c r="B41" s="478">
        <v>1</v>
      </c>
      <c r="C41" s="478" t="s">
        <v>472</v>
      </c>
      <c r="D41" s="478" t="str">
        <f t="shared" ref="D41:D52" si="0">C41&amp;TH</f>
        <v>Januari 2025</v>
      </c>
    </row>
    <row r="42" spans="2:4" hidden="1" x14ac:dyDescent="0.35">
      <c r="B42" s="478">
        <v>2</v>
      </c>
      <c r="C42" s="478" t="s">
        <v>473</v>
      </c>
      <c r="D42" s="478" t="str">
        <f t="shared" si="0"/>
        <v>Februari 2025</v>
      </c>
    </row>
    <row r="43" spans="2:4" hidden="1" x14ac:dyDescent="0.35">
      <c r="B43" s="478">
        <v>3</v>
      </c>
      <c r="C43" s="478" t="s">
        <v>474</v>
      </c>
      <c r="D43" s="478" t="str">
        <f t="shared" si="0"/>
        <v>Maret 2025</v>
      </c>
    </row>
    <row r="44" spans="2:4" hidden="1" x14ac:dyDescent="0.35">
      <c r="B44" s="478">
        <v>4</v>
      </c>
      <c r="C44" s="478" t="s">
        <v>475</v>
      </c>
      <c r="D44" s="478" t="str">
        <f t="shared" si="0"/>
        <v>April 2025</v>
      </c>
    </row>
    <row r="45" spans="2:4" hidden="1" x14ac:dyDescent="0.35">
      <c r="B45" s="478">
        <v>5</v>
      </c>
      <c r="C45" s="478" t="s">
        <v>476</v>
      </c>
      <c r="D45" s="478" t="str">
        <f t="shared" si="0"/>
        <v>Mei 2025</v>
      </c>
    </row>
    <row r="46" spans="2:4" hidden="1" x14ac:dyDescent="0.35">
      <c r="B46" s="478">
        <v>6</v>
      </c>
      <c r="C46" s="478" t="s">
        <v>477</v>
      </c>
      <c r="D46" s="478" t="str">
        <f t="shared" si="0"/>
        <v>Juni 2025</v>
      </c>
    </row>
    <row r="47" spans="2:4" hidden="1" x14ac:dyDescent="0.35">
      <c r="B47" s="478">
        <v>7</v>
      </c>
      <c r="C47" s="478" t="s">
        <v>478</v>
      </c>
      <c r="D47" s="478" t="str">
        <f t="shared" si="0"/>
        <v>Juli 2025</v>
      </c>
    </row>
    <row r="48" spans="2:4" hidden="1" x14ac:dyDescent="0.35">
      <c r="B48" s="478">
        <v>8</v>
      </c>
      <c r="C48" s="478" t="s">
        <v>479</v>
      </c>
      <c r="D48" s="478" t="str">
        <f t="shared" si="0"/>
        <v>Agustus 2025</v>
      </c>
    </row>
    <row r="49" spans="2:4" hidden="1" x14ac:dyDescent="0.35">
      <c r="B49" s="478">
        <v>9</v>
      </c>
      <c r="C49" s="478" t="s">
        <v>480</v>
      </c>
      <c r="D49" s="478" t="str">
        <f t="shared" si="0"/>
        <v>September 2025</v>
      </c>
    </row>
    <row r="50" spans="2:4" hidden="1" x14ac:dyDescent="0.35">
      <c r="B50" s="478">
        <v>10</v>
      </c>
      <c r="C50" s="478" t="s">
        <v>481</v>
      </c>
      <c r="D50" s="478" t="str">
        <f t="shared" si="0"/>
        <v>Oktober 2025</v>
      </c>
    </row>
    <row r="51" spans="2:4" hidden="1" x14ac:dyDescent="0.35">
      <c r="B51" s="478">
        <v>11</v>
      </c>
      <c r="C51" s="478" t="s">
        <v>482</v>
      </c>
      <c r="D51" s="478" t="str">
        <f t="shared" si="0"/>
        <v>November 2025</v>
      </c>
    </row>
    <row r="52" spans="2:4" hidden="1" x14ac:dyDescent="0.35">
      <c r="B52" s="478">
        <v>12</v>
      </c>
      <c r="C52" s="478" t="s">
        <v>483</v>
      </c>
      <c r="D52" s="478" t="str">
        <f t="shared" si="0"/>
        <v>Desember 2025</v>
      </c>
    </row>
  </sheetData>
  <sheetProtection algorithmName="SHA-512" hashValue="BRnZPAPAJjZD20ZWVu8DiPAIVQ9NxMbZ2gCIgPJ8zegYowjm3fD2Gke3X/7b+MrFtQn9rt0EsqUbqCzW5XZ4dA==" saltValue="NuiVEk7T+Tl56Z24ZJcdkg==" spinCount="100000" sheet="1" objects="1" scenarios="1" formatCells="0" formatColumns="0" formatRows="0"/>
  <mergeCells count="9">
    <mergeCell ref="F3:F4"/>
    <mergeCell ref="F5:F6"/>
    <mergeCell ref="B23:D23"/>
    <mergeCell ref="B9:D9"/>
    <mergeCell ref="B2:D2"/>
    <mergeCell ref="B4:D4"/>
    <mergeCell ref="B6:D6"/>
    <mergeCell ref="B22:D22"/>
    <mergeCell ref="B17:D17"/>
  </mergeCells>
  <dataValidations count="3">
    <dataValidation type="whole" allowBlank="1" showInputMessage="1" showErrorMessage="1" errorTitle="KESALAHAN INPUT DATA" error="INPUT TANGGAL SALAH" sqref="B5 B7" xr:uid="{00000000-0002-0000-0100-000000000000}">
      <formula1>1</formula1>
      <formula2>31</formula2>
    </dataValidation>
    <dataValidation type="whole" allowBlank="1" showInputMessage="1" showErrorMessage="1" errorTitle="KESALAHAN INPUT DATA" error="INPUT TAHUN SALAH!" sqref="D7 D5" xr:uid="{00000000-0002-0000-0100-000001000000}">
      <formula1>1900</formula1>
      <formula2>3000</formula2>
    </dataValidation>
    <dataValidation type="list" showInputMessage="1" showErrorMessage="1" errorTitle="APLIKASI AKUNTANSI EXCEL" error="        NAMA BULAN SALAH_x000a_SILAHKAN PILIH DARI DAFTAR" sqref="C7 C5" xr:uid="{00000000-0002-0000-0100-000002000000}">
      <formula1>"Januari,Februari,Maret,April,Mei,Juni,Juli,Agustus,September,Oktober,November,Desember"</formula1>
    </dataValidation>
  </dataValidations>
  <pageMargins left="1.45" right="0.14000000000000001" top="0.55000000000000004" bottom="0.48" header="0.12" footer="0.12"/>
  <pageSetup paperSize="9" orientation="landscape" blackAndWhite="1" horizontalDpi="300" verticalDpi="300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18"/>
  <dimension ref="A1:I78"/>
  <sheetViews>
    <sheetView showGridLines="0" workbookViewId="0">
      <selection activeCell="B2" sqref="B2:G2"/>
    </sheetView>
  </sheetViews>
  <sheetFormatPr defaultColWidth="0" defaultRowHeight="15" customHeight="1" zeroHeight="1" x14ac:dyDescent="0.35"/>
  <cols>
    <col min="1" max="1" width="14.26953125" customWidth="1"/>
    <col min="2" max="2" width="65.7265625" customWidth="1"/>
    <col min="3" max="4" width="10" customWidth="1"/>
    <col min="5" max="6" width="14.26953125" customWidth="1"/>
    <col min="7" max="7" width="20" customWidth="1"/>
    <col min="8" max="9" width="21.453125" customWidth="1"/>
    <col min="10" max="16384" width="9.1796875" hidden="1"/>
  </cols>
  <sheetData>
    <row r="1" spans="1:9" ht="3.75" customHeight="1" x14ac:dyDescent="0.35">
      <c r="A1" s="78"/>
      <c r="B1" s="78"/>
      <c r="C1" s="78"/>
      <c r="D1" s="78"/>
      <c r="E1" s="78"/>
      <c r="F1" s="78"/>
      <c r="G1" s="78"/>
      <c r="H1" s="78"/>
      <c r="I1" s="78"/>
    </row>
    <row r="2" spans="1:9" ht="26" x14ac:dyDescent="0.6">
      <c r="A2" s="78"/>
      <c r="B2" s="549" t="str">
        <f ca="1">IF(TODAY()&gt;EXP,"APLIKASI INI SUDAH KADALUARSA",PR)</f>
        <v>NAMA PERUSAHAAN ANDA</v>
      </c>
      <c r="C2" s="550"/>
      <c r="D2" s="550"/>
      <c r="E2" s="550"/>
      <c r="F2" s="550"/>
      <c r="G2" s="550"/>
      <c r="H2" s="78"/>
      <c r="I2" s="78"/>
    </row>
    <row r="3" spans="1:9" ht="18.75" customHeight="1" x14ac:dyDescent="0.5">
      <c r="A3" s="78"/>
      <c r="B3" s="551" t="s">
        <v>116</v>
      </c>
      <c r="C3" s="551"/>
      <c r="D3" s="551"/>
      <c r="E3" s="551"/>
      <c r="F3" s="551"/>
      <c r="G3" s="551"/>
      <c r="H3" s="78"/>
      <c r="I3" s="78"/>
    </row>
    <row r="4" spans="1:9" ht="18.75" customHeight="1" x14ac:dyDescent="0.35">
      <c r="A4" s="78"/>
      <c r="B4" s="618" t="str">
        <f>TG_2&amp;" "&amp;BL_2&amp;" "&amp;TH_2</f>
        <v>31 Desember 2025</v>
      </c>
      <c r="C4" s="619"/>
      <c r="D4" s="619"/>
      <c r="E4" s="619"/>
      <c r="F4" s="619"/>
      <c r="G4" s="619"/>
      <c r="H4" s="78"/>
      <c r="I4" s="78"/>
    </row>
    <row r="5" spans="1:9" ht="22.5" customHeight="1" x14ac:dyDescent="0.35">
      <c r="A5" s="78"/>
      <c r="B5" s="295" t="s">
        <v>10</v>
      </c>
      <c r="C5" s="158"/>
      <c r="D5" s="158"/>
      <c r="E5" s="158"/>
      <c r="F5" s="158"/>
      <c r="G5" s="296" t="s">
        <v>6</v>
      </c>
      <c r="H5" s="78"/>
      <c r="I5" s="78"/>
    </row>
    <row r="6" spans="1:9" ht="18.75" customHeight="1" x14ac:dyDescent="0.35">
      <c r="A6" s="78"/>
      <c r="B6" s="33" t="s">
        <v>117</v>
      </c>
      <c r="C6" s="34"/>
      <c r="D6" s="34"/>
      <c r="E6" s="34"/>
      <c r="F6" s="34"/>
      <c r="G6" s="35"/>
      <c r="H6" s="78"/>
      <c r="I6" s="78"/>
    </row>
    <row r="7" spans="1:9" ht="18.75" customHeight="1" thickBot="1" x14ac:dyDescent="0.4">
      <c r="A7" s="78"/>
      <c r="B7" s="36" t="s">
        <v>118</v>
      </c>
      <c r="C7" s="37"/>
      <c r="D7" s="37"/>
      <c r="E7" s="37"/>
      <c r="F7" s="37"/>
      <c r="G7" s="38"/>
      <c r="H7" s="78"/>
      <c r="I7" s="78"/>
    </row>
    <row r="8" spans="1:9" ht="18.75" customHeight="1" thickTop="1" x14ac:dyDescent="0.35">
      <c r="A8" s="78"/>
      <c r="B8" s="39" t="s">
        <v>119</v>
      </c>
      <c r="C8" s="40"/>
      <c r="D8" s="40"/>
      <c r="E8" s="40"/>
      <c r="F8" s="40"/>
      <c r="G8" s="159">
        <f>G7-G6</f>
        <v>0</v>
      </c>
      <c r="H8" s="78"/>
      <c r="I8" s="78"/>
    </row>
    <row r="9" spans="1:9" ht="22.5" customHeight="1" x14ac:dyDescent="0.35">
      <c r="A9" s="78"/>
      <c r="B9" s="297" t="s">
        <v>120</v>
      </c>
      <c r="C9" s="298" t="s">
        <v>2</v>
      </c>
      <c r="D9" s="298" t="s">
        <v>3</v>
      </c>
      <c r="E9" s="298" t="s">
        <v>121</v>
      </c>
      <c r="F9" s="298" t="s">
        <v>122</v>
      </c>
      <c r="G9" s="299"/>
      <c r="H9" s="78"/>
      <c r="I9" s="78"/>
    </row>
    <row r="10" spans="1:9" ht="30" customHeight="1" x14ac:dyDescent="0.35">
      <c r="A10" s="78"/>
      <c r="B10" s="41" t="s">
        <v>123</v>
      </c>
      <c r="C10" s="42"/>
      <c r="D10" s="42"/>
      <c r="E10" s="641"/>
      <c r="F10" s="641"/>
      <c r="G10" s="43"/>
      <c r="H10" s="78"/>
      <c r="I10" s="78"/>
    </row>
    <row r="11" spans="1:9" ht="18.75" customHeight="1" x14ac:dyDescent="0.35">
      <c r="A11" s="78"/>
      <c r="B11" s="32" t="s">
        <v>124</v>
      </c>
      <c r="C11" s="42"/>
      <c r="D11" s="42"/>
      <c r="E11" s="77"/>
      <c r="F11" s="77"/>
      <c r="G11" s="43"/>
      <c r="H11" s="78"/>
      <c r="I11" s="78"/>
    </row>
    <row r="12" spans="1:9" ht="18.75" customHeight="1" x14ac:dyDescent="0.35">
      <c r="A12" s="78"/>
      <c r="B12" s="32" t="s">
        <v>125</v>
      </c>
      <c r="C12" s="44">
        <v>112</v>
      </c>
      <c r="D12" s="45">
        <v>130</v>
      </c>
      <c r="E12" s="46" t="s">
        <v>126</v>
      </c>
      <c r="F12" s="47"/>
      <c r="G12" s="48"/>
      <c r="H12" s="78"/>
      <c r="I12" s="78"/>
    </row>
    <row r="13" spans="1:9" ht="18.75" customHeight="1" x14ac:dyDescent="0.35">
      <c r="A13" s="78"/>
      <c r="B13" s="32" t="s">
        <v>127</v>
      </c>
      <c r="C13" s="45">
        <v>112</v>
      </c>
      <c r="D13" s="45">
        <v>801</v>
      </c>
      <c r="E13" s="47" t="s">
        <v>126</v>
      </c>
      <c r="F13" s="47"/>
      <c r="G13" s="48"/>
      <c r="H13" s="78"/>
      <c r="I13" s="78"/>
    </row>
    <row r="14" spans="1:9" ht="18.75" customHeight="1" x14ac:dyDescent="0.35">
      <c r="A14" s="78"/>
      <c r="B14" s="32" t="s">
        <v>128</v>
      </c>
      <c r="C14" s="45">
        <v>112</v>
      </c>
      <c r="D14" s="45">
        <v>801</v>
      </c>
      <c r="E14" s="47" t="s">
        <v>126</v>
      </c>
      <c r="F14" s="47"/>
      <c r="G14" s="48"/>
      <c r="H14" s="78"/>
      <c r="I14" s="78"/>
    </row>
    <row r="15" spans="1:9" ht="18.75" customHeight="1" x14ac:dyDescent="0.35">
      <c r="A15" s="78"/>
      <c r="B15" s="32" t="s">
        <v>129</v>
      </c>
      <c r="C15" s="45">
        <v>112</v>
      </c>
      <c r="D15" s="49" t="s">
        <v>130</v>
      </c>
      <c r="E15" s="47" t="s">
        <v>126</v>
      </c>
      <c r="F15" s="47"/>
      <c r="G15" s="48"/>
      <c r="H15" s="78"/>
      <c r="I15" s="78"/>
    </row>
    <row r="16" spans="1:9" ht="18.75" customHeight="1" x14ac:dyDescent="0.35">
      <c r="A16" s="78"/>
      <c r="B16" s="32" t="s">
        <v>131</v>
      </c>
      <c r="C16" s="45">
        <v>112</v>
      </c>
      <c r="D16" s="49" t="s">
        <v>130</v>
      </c>
      <c r="E16" s="47" t="s">
        <v>126</v>
      </c>
      <c r="F16" s="47"/>
      <c r="G16" s="48"/>
      <c r="H16" s="78"/>
      <c r="I16" s="78"/>
    </row>
    <row r="17" spans="1:9" ht="18.75" customHeight="1" x14ac:dyDescent="0.35">
      <c r="A17" s="78"/>
      <c r="B17" s="32" t="s">
        <v>131</v>
      </c>
      <c r="C17" s="45">
        <v>112</v>
      </c>
      <c r="D17" s="49" t="s">
        <v>130</v>
      </c>
      <c r="E17" s="47" t="s">
        <v>126</v>
      </c>
      <c r="F17" s="47"/>
      <c r="G17" s="48"/>
      <c r="H17" s="78"/>
      <c r="I17" s="78"/>
    </row>
    <row r="18" spans="1:9" ht="18.75" customHeight="1" x14ac:dyDescent="0.35">
      <c r="A18" s="78"/>
      <c r="B18" s="32"/>
      <c r="C18" s="45"/>
      <c r="D18" s="45"/>
      <c r="E18" s="47"/>
      <c r="F18" s="47"/>
      <c r="G18" s="48"/>
      <c r="H18" s="78"/>
      <c r="I18" s="78"/>
    </row>
    <row r="19" spans="1:9" ht="30" customHeight="1" x14ac:dyDescent="0.35">
      <c r="A19" s="78"/>
      <c r="B19" s="50" t="s">
        <v>132</v>
      </c>
      <c r="C19" s="45"/>
      <c r="D19" s="45"/>
      <c r="E19" s="47"/>
      <c r="F19" s="47"/>
      <c r="G19" s="48"/>
      <c r="H19" s="78"/>
      <c r="I19" s="78"/>
    </row>
    <row r="20" spans="1:9" ht="18.75" customHeight="1" x14ac:dyDescent="0.35">
      <c r="A20" s="78"/>
      <c r="B20" s="32" t="s">
        <v>133</v>
      </c>
      <c r="C20" s="45"/>
      <c r="D20" s="45"/>
      <c r="E20" s="47"/>
      <c r="F20" s="47"/>
      <c r="G20" s="48"/>
      <c r="H20" s="78"/>
      <c r="I20" s="78"/>
    </row>
    <row r="21" spans="1:9" ht="18.75" customHeight="1" x14ac:dyDescent="0.35">
      <c r="A21" s="78"/>
      <c r="B21" s="32" t="s">
        <v>134</v>
      </c>
      <c r="C21" s="45">
        <v>211</v>
      </c>
      <c r="D21" s="45">
        <v>112</v>
      </c>
      <c r="E21" s="47"/>
      <c r="F21" s="47" t="s">
        <v>126</v>
      </c>
      <c r="G21" s="48"/>
      <c r="H21" s="78"/>
      <c r="I21" s="78"/>
    </row>
    <row r="22" spans="1:9" ht="18.75" customHeight="1" x14ac:dyDescent="0.35">
      <c r="A22" s="78"/>
      <c r="B22" s="32" t="s">
        <v>135</v>
      </c>
      <c r="C22" s="45">
        <v>901</v>
      </c>
      <c r="D22" s="45">
        <v>112</v>
      </c>
      <c r="E22" s="47"/>
      <c r="F22" s="47" t="s">
        <v>126</v>
      </c>
      <c r="G22" s="48"/>
      <c r="H22" s="78"/>
      <c r="I22" s="78"/>
    </row>
    <row r="23" spans="1:9" ht="18.75" customHeight="1" x14ac:dyDescent="0.35">
      <c r="A23" s="78"/>
      <c r="B23" s="32" t="s">
        <v>136</v>
      </c>
      <c r="C23" s="49" t="s">
        <v>130</v>
      </c>
      <c r="D23" s="45">
        <v>112</v>
      </c>
      <c r="E23" s="47"/>
      <c r="F23" s="47" t="s">
        <v>126</v>
      </c>
      <c r="G23" s="48"/>
      <c r="H23" s="78"/>
      <c r="I23" s="78"/>
    </row>
    <row r="24" spans="1:9" ht="18.75" customHeight="1" x14ac:dyDescent="0.35">
      <c r="A24" s="78"/>
      <c r="B24" s="32" t="s">
        <v>131</v>
      </c>
      <c r="C24" s="49" t="s">
        <v>130</v>
      </c>
      <c r="D24" s="45">
        <v>112</v>
      </c>
      <c r="E24" s="47"/>
      <c r="F24" s="47" t="s">
        <v>126</v>
      </c>
      <c r="G24" s="48"/>
      <c r="H24" s="78"/>
      <c r="I24" s="78"/>
    </row>
    <row r="25" spans="1:9" ht="18.75" customHeight="1" x14ac:dyDescent="0.35">
      <c r="A25" s="78"/>
      <c r="B25" s="32" t="s">
        <v>131</v>
      </c>
      <c r="C25" s="49" t="s">
        <v>130</v>
      </c>
      <c r="D25" s="45">
        <v>112</v>
      </c>
      <c r="E25" s="47"/>
      <c r="F25" s="47" t="s">
        <v>126</v>
      </c>
      <c r="G25" s="48"/>
      <c r="H25" s="78"/>
      <c r="I25" s="78"/>
    </row>
    <row r="26" spans="1:9" ht="18.75" customHeight="1" x14ac:dyDescent="0.35">
      <c r="A26" s="78"/>
      <c r="B26" s="32"/>
      <c r="C26" s="45"/>
      <c r="D26" s="45"/>
      <c r="E26" s="47"/>
      <c r="F26" s="47"/>
      <c r="G26" s="48"/>
      <c r="H26" s="78"/>
      <c r="I26" s="78"/>
    </row>
    <row r="27" spans="1:9" ht="30" customHeight="1" x14ac:dyDescent="0.35">
      <c r="A27" s="78"/>
      <c r="B27" s="50" t="s">
        <v>137</v>
      </c>
      <c r="C27" s="45"/>
      <c r="D27" s="45"/>
      <c r="E27" s="47"/>
      <c r="F27" s="47"/>
      <c r="G27" s="48"/>
      <c r="H27" s="78"/>
      <c r="I27" s="78"/>
    </row>
    <row r="28" spans="1:9" ht="18.75" customHeight="1" x14ac:dyDescent="0.35">
      <c r="A28" s="78"/>
      <c r="B28" s="32" t="s">
        <v>138</v>
      </c>
      <c r="C28" s="45"/>
      <c r="D28" s="45"/>
      <c r="E28" s="47"/>
      <c r="F28" s="47"/>
      <c r="G28" s="48"/>
      <c r="H28" s="78"/>
      <c r="I28" s="78"/>
    </row>
    <row r="29" spans="1:9" ht="18.75" customHeight="1" x14ac:dyDescent="0.35">
      <c r="A29" s="78"/>
      <c r="B29" s="32" t="s">
        <v>139</v>
      </c>
      <c r="C29" s="45">
        <v>112</v>
      </c>
      <c r="D29" s="45">
        <v>211</v>
      </c>
      <c r="E29" s="47" t="s">
        <v>126</v>
      </c>
      <c r="F29" s="47"/>
      <c r="G29" s="48"/>
      <c r="H29" s="78"/>
      <c r="I29" s="78"/>
    </row>
    <row r="30" spans="1:9" ht="18.75" customHeight="1" x14ac:dyDescent="0.35">
      <c r="A30" s="78"/>
      <c r="B30" s="32" t="s">
        <v>139</v>
      </c>
      <c r="C30" s="45">
        <v>112</v>
      </c>
      <c r="D30" s="45">
        <v>211</v>
      </c>
      <c r="E30" s="47" t="s">
        <v>126</v>
      </c>
      <c r="F30" s="47"/>
      <c r="G30" s="48"/>
      <c r="H30" s="78"/>
      <c r="I30" s="78"/>
    </row>
    <row r="31" spans="1:9" ht="18.75" customHeight="1" x14ac:dyDescent="0.35">
      <c r="A31" s="78"/>
      <c r="B31" s="32" t="s">
        <v>139</v>
      </c>
      <c r="C31" s="45">
        <v>112</v>
      </c>
      <c r="D31" s="45">
        <v>211</v>
      </c>
      <c r="E31" s="47" t="s">
        <v>126</v>
      </c>
      <c r="F31" s="47"/>
      <c r="G31" s="48"/>
      <c r="H31" s="78"/>
      <c r="I31" s="78"/>
    </row>
    <row r="32" spans="1:9" ht="18.75" customHeight="1" x14ac:dyDescent="0.35">
      <c r="A32" s="78"/>
      <c r="B32" s="32"/>
      <c r="C32" s="45"/>
      <c r="D32" s="45"/>
      <c r="E32" s="47"/>
      <c r="F32" s="47"/>
      <c r="G32" s="48"/>
      <c r="H32" s="78"/>
      <c r="I32" s="78"/>
    </row>
    <row r="33" spans="1:9" ht="18.75" customHeight="1" x14ac:dyDescent="0.35">
      <c r="A33" s="78"/>
      <c r="B33" s="51" t="s">
        <v>140</v>
      </c>
      <c r="C33" s="45"/>
      <c r="D33" s="45"/>
      <c r="E33" s="47"/>
      <c r="F33" s="47"/>
      <c r="G33" s="48"/>
      <c r="H33" s="78"/>
      <c r="I33" s="78"/>
    </row>
    <row r="34" spans="1:9" ht="18.75" customHeight="1" x14ac:dyDescent="0.35">
      <c r="A34" s="78"/>
      <c r="B34" s="32" t="s">
        <v>141</v>
      </c>
      <c r="C34" s="45"/>
      <c r="D34" s="45"/>
      <c r="E34" s="47"/>
      <c r="F34" s="47"/>
      <c r="G34" s="48"/>
      <c r="H34" s="78"/>
      <c r="I34" s="78"/>
    </row>
    <row r="35" spans="1:9" ht="18.75" customHeight="1" x14ac:dyDescent="0.35">
      <c r="A35" s="78"/>
      <c r="B35" s="32" t="s">
        <v>142</v>
      </c>
      <c r="C35" s="45">
        <v>111</v>
      </c>
      <c r="D35" s="45">
        <v>112</v>
      </c>
      <c r="E35" s="47"/>
      <c r="F35" s="47" t="s">
        <v>126</v>
      </c>
      <c r="G35" s="48"/>
      <c r="H35" s="78"/>
      <c r="I35" s="78"/>
    </row>
    <row r="36" spans="1:9" ht="18.75" customHeight="1" x14ac:dyDescent="0.35">
      <c r="A36" s="78"/>
      <c r="B36" s="32" t="s">
        <v>143</v>
      </c>
      <c r="C36" s="45">
        <v>111</v>
      </c>
      <c r="D36" s="45">
        <v>112</v>
      </c>
      <c r="E36" s="47"/>
      <c r="F36" s="47" t="s">
        <v>126</v>
      </c>
      <c r="G36" s="48"/>
      <c r="H36" s="78"/>
      <c r="I36" s="78"/>
    </row>
    <row r="37" spans="1:9" ht="18.75" customHeight="1" x14ac:dyDescent="0.35">
      <c r="A37" s="78"/>
      <c r="B37" s="32" t="s">
        <v>131</v>
      </c>
      <c r="C37" s="45">
        <v>111</v>
      </c>
      <c r="D37" s="45">
        <v>112</v>
      </c>
      <c r="E37" s="47"/>
      <c r="F37" s="47" t="s">
        <v>126</v>
      </c>
      <c r="G37" s="48"/>
      <c r="H37" s="78"/>
      <c r="I37" s="78"/>
    </row>
    <row r="38" spans="1:9" ht="18.75" customHeight="1" x14ac:dyDescent="0.35">
      <c r="A38" s="78"/>
      <c r="B38" s="32" t="s">
        <v>131</v>
      </c>
      <c r="C38" s="45">
        <v>111</v>
      </c>
      <c r="D38" s="45">
        <v>112</v>
      </c>
      <c r="E38" s="47"/>
      <c r="F38" s="47" t="s">
        <v>126</v>
      </c>
      <c r="G38" s="48"/>
      <c r="H38" s="78"/>
      <c r="I38" s="78"/>
    </row>
    <row r="39" spans="1:9" ht="18.75" customHeight="1" x14ac:dyDescent="0.35">
      <c r="A39" s="78"/>
      <c r="B39" s="32"/>
      <c r="C39" s="45"/>
      <c r="D39" s="45"/>
      <c r="E39" s="47"/>
      <c r="F39" s="47"/>
      <c r="G39" s="48"/>
      <c r="H39" s="78"/>
      <c r="I39" s="78"/>
    </row>
    <row r="40" spans="1:9" ht="18.75" customHeight="1" x14ac:dyDescent="0.35">
      <c r="A40" s="78"/>
      <c r="B40" s="51" t="s">
        <v>144</v>
      </c>
      <c r="C40" s="45"/>
      <c r="D40" s="45"/>
      <c r="E40" s="47"/>
      <c r="F40" s="47"/>
      <c r="G40" s="48"/>
      <c r="H40" s="78"/>
      <c r="I40" s="78"/>
    </row>
    <row r="41" spans="1:9" ht="18.75" customHeight="1" x14ac:dyDescent="0.35">
      <c r="A41" s="78"/>
      <c r="B41" s="32" t="s">
        <v>133</v>
      </c>
      <c r="C41" s="45"/>
      <c r="D41" s="45"/>
      <c r="E41" s="47"/>
      <c r="F41" s="47"/>
      <c r="G41" s="48"/>
      <c r="H41" s="78"/>
      <c r="I41" s="78"/>
    </row>
    <row r="42" spans="1:9" ht="18.75" customHeight="1" x14ac:dyDescent="0.35">
      <c r="A42" s="78"/>
      <c r="B42" s="32" t="s">
        <v>145</v>
      </c>
      <c r="C42" s="45">
        <v>111</v>
      </c>
      <c r="D42" s="45">
        <v>112</v>
      </c>
      <c r="E42" s="47"/>
      <c r="F42" s="47" t="s">
        <v>126</v>
      </c>
      <c r="G42" s="48"/>
      <c r="H42" s="78"/>
      <c r="I42" s="78"/>
    </row>
    <row r="43" spans="1:9" ht="18.75" customHeight="1" x14ac:dyDescent="0.35">
      <c r="A43" s="78"/>
      <c r="B43" s="32" t="s">
        <v>146</v>
      </c>
      <c r="C43" s="45"/>
      <c r="D43" s="45"/>
      <c r="E43" s="47"/>
      <c r="F43" s="47"/>
      <c r="G43" s="48"/>
      <c r="H43" s="78"/>
      <c r="I43" s="78"/>
    </row>
    <row r="44" spans="1:9" ht="18.75" customHeight="1" x14ac:dyDescent="0.35">
      <c r="A44" s="78"/>
      <c r="B44" s="32"/>
      <c r="C44" s="45"/>
      <c r="D44" s="45"/>
      <c r="E44" s="47"/>
      <c r="F44" s="47"/>
      <c r="G44" s="48"/>
      <c r="H44" s="78"/>
      <c r="I44" s="78"/>
    </row>
    <row r="45" spans="1:9" ht="18.75" customHeight="1" x14ac:dyDescent="0.35">
      <c r="A45" s="78"/>
      <c r="B45" s="51" t="s">
        <v>147</v>
      </c>
      <c r="C45" s="45"/>
      <c r="D45" s="45"/>
      <c r="E45" s="47"/>
      <c r="F45" s="47"/>
      <c r="G45" s="48"/>
      <c r="H45" s="78"/>
      <c r="I45" s="78"/>
    </row>
    <row r="46" spans="1:9" ht="18.75" customHeight="1" x14ac:dyDescent="0.35">
      <c r="A46" s="78"/>
      <c r="B46" s="32" t="s">
        <v>124</v>
      </c>
      <c r="C46" s="45"/>
      <c r="D46" s="45"/>
      <c r="E46" s="47"/>
      <c r="F46" s="47"/>
      <c r="G46" s="48"/>
      <c r="H46" s="78"/>
      <c r="I46" s="78"/>
    </row>
    <row r="47" spans="1:9" ht="18.75" customHeight="1" x14ac:dyDescent="0.35">
      <c r="A47" s="78"/>
      <c r="B47" s="32" t="s">
        <v>148</v>
      </c>
      <c r="C47" s="45">
        <v>111</v>
      </c>
      <c r="D47" s="45">
        <v>112</v>
      </c>
      <c r="E47" s="47"/>
      <c r="F47" s="47" t="s">
        <v>126</v>
      </c>
      <c r="G47" s="48"/>
      <c r="H47" s="78"/>
      <c r="I47" s="78"/>
    </row>
    <row r="48" spans="1:9" ht="18.75" customHeight="1" x14ac:dyDescent="0.35">
      <c r="A48" s="78"/>
      <c r="B48" s="32" t="s">
        <v>149</v>
      </c>
      <c r="C48" s="45"/>
      <c r="D48" s="45"/>
      <c r="E48" s="47"/>
      <c r="F48" s="47"/>
      <c r="G48" s="48"/>
      <c r="H48" s="78"/>
      <c r="I48" s="78"/>
    </row>
    <row r="49" spans="1:9" ht="18.75" customHeight="1" x14ac:dyDescent="0.35">
      <c r="A49" s="78"/>
      <c r="B49" s="32"/>
      <c r="C49" s="45"/>
      <c r="D49" s="45"/>
      <c r="E49" s="47"/>
      <c r="F49" s="47"/>
      <c r="G49" s="48"/>
      <c r="H49" s="78"/>
      <c r="I49" s="78"/>
    </row>
    <row r="50" spans="1:9" ht="30" customHeight="1" x14ac:dyDescent="0.35">
      <c r="A50" s="78"/>
      <c r="B50" s="52" t="s">
        <v>150</v>
      </c>
      <c r="C50" s="45"/>
      <c r="D50" s="45"/>
      <c r="E50" s="47"/>
      <c r="F50" s="47"/>
      <c r="G50" s="48"/>
      <c r="H50" s="78"/>
      <c r="I50" s="78"/>
    </row>
    <row r="51" spans="1:9" ht="18.75" customHeight="1" x14ac:dyDescent="0.35">
      <c r="A51" s="78"/>
      <c r="B51" s="32" t="s">
        <v>151</v>
      </c>
      <c r="C51" s="45"/>
      <c r="D51" s="45"/>
      <c r="E51" s="47"/>
      <c r="F51" s="47"/>
      <c r="G51" s="48"/>
      <c r="H51" s="78"/>
      <c r="I51" s="78"/>
    </row>
    <row r="52" spans="1:9" ht="18.75" customHeight="1" x14ac:dyDescent="0.35">
      <c r="A52" s="78"/>
      <c r="B52" s="32" t="s">
        <v>152</v>
      </c>
      <c r="C52" s="45">
        <v>112</v>
      </c>
      <c r="D52" s="49" t="s">
        <v>130</v>
      </c>
      <c r="E52" s="47" t="s">
        <v>126</v>
      </c>
      <c r="F52" s="47"/>
      <c r="G52" s="48"/>
      <c r="H52" s="78"/>
      <c r="I52" s="78"/>
    </row>
    <row r="53" spans="1:9" ht="18.75" customHeight="1" x14ac:dyDescent="0.35">
      <c r="A53" s="78"/>
      <c r="B53" s="32" t="s">
        <v>131</v>
      </c>
      <c r="C53" s="45">
        <v>112</v>
      </c>
      <c r="D53" s="49" t="s">
        <v>130</v>
      </c>
      <c r="E53" s="47" t="s">
        <v>126</v>
      </c>
      <c r="F53" s="47"/>
      <c r="G53" s="48"/>
      <c r="H53" s="78"/>
      <c r="I53" s="78"/>
    </row>
    <row r="54" spans="1:9" ht="18.75" customHeight="1" x14ac:dyDescent="0.35">
      <c r="A54" s="78"/>
      <c r="B54" s="32" t="s">
        <v>131</v>
      </c>
      <c r="C54" s="45">
        <v>112</v>
      </c>
      <c r="D54" s="49" t="s">
        <v>130</v>
      </c>
      <c r="E54" s="47" t="s">
        <v>126</v>
      </c>
      <c r="F54" s="47"/>
      <c r="G54" s="48"/>
      <c r="H54" s="78"/>
      <c r="I54" s="78"/>
    </row>
    <row r="55" spans="1:9" ht="18.75" customHeight="1" x14ac:dyDescent="0.35">
      <c r="A55" s="78"/>
      <c r="B55" s="32" t="s">
        <v>131</v>
      </c>
      <c r="C55" s="45">
        <v>112</v>
      </c>
      <c r="D55" s="49" t="s">
        <v>130</v>
      </c>
      <c r="E55" s="47" t="s">
        <v>126</v>
      </c>
      <c r="F55" s="47"/>
      <c r="G55" s="48"/>
      <c r="H55" s="78"/>
      <c r="I55" s="78"/>
    </row>
    <row r="56" spans="1:9" ht="18.75" customHeight="1" x14ac:dyDescent="0.35">
      <c r="A56" s="78"/>
      <c r="B56" s="32" t="s">
        <v>153</v>
      </c>
      <c r="C56" s="49" t="s">
        <v>130</v>
      </c>
      <c r="D56" s="45">
        <v>112</v>
      </c>
      <c r="E56" s="47"/>
      <c r="F56" s="47" t="s">
        <v>126</v>
      </c>
      <c r="G56" s="48"/>
      <c r="H56" s="78"/>
      <c r="I56" s="78"/>
    </row>
    <row r="57" spans="1:9" ht="18.75" customHeight="1" x14ac:dyDescent="0.35">
      <c r="A57" s="78"/>
      <c r="B57" s="32" t="s">
        <v>131</v>
      </c>
      <c r="C57" s="49" t="s">
        <v>130</v>
      </c>
      <c r="D57" s="45">
        <v>112</v>
      </c>
      <c r="E57" s="47"/>
      <c r="F57" s="47" t="s">
        <v>126</v>
      </c>
      <c r="G57" s="48"/>
      <c r="H57" s="78"/>
      <c r="I57" s="78"/>
    </row>
    <row r="58" spans="1:9" ht="18.75" customHeight="1" x14ac:dyDescent="0.35">
      <c r="A58" s="78"/>
      <c r="B58" s="32" t="s">
        <v>131</v>
      </c>
      <c r="C58" s="49" t="s">
        <v>130</v>
      </c>
      <c r="D58" s="45">
        <v>112</v>
      </c>
      <c r="E58" s="47"/>
      <c r="F58" s="47" t="s">
        <v>126</v>
      </c>
      <c r="G58" s="48"/>
      <c r="H58" s="78"/>
      <c r="I58" s="78"/>
    </row>
    <row r="59" spans="1:9" ht="18.75" customHeight="1" x14ac:dyDescent="0.35">
      <c r="A59" s="78"/>
      <c r="B59" s="32" t="s">
        <v>131</v>
      </c>
      <c r="C59" s="49" t="s">
        <v>130</v>
      </c>
      <c r="D59" s="45">
        <v>112</v>
      </c>
      <c r="E59" s="47"/>
      <c r="F59" s="47" t="s">
        <v>126</v>
      </c>
      <c r="G59" s="48"/>
      <c r="H59" s="78"/>
      <c r="I59" s="78"/>
    </row>
    <row r="60" spans="1:9" ht="18.75" customHeight="1" x14ac:dyDescent="0.35">
      <c r="A60" s="78"/>
      <c r="B60" s="53"/>
      <c r="C60" s="54"/>
      <c r="D60" s="54"/>
      <c r="E60" s="55"/>
      <c r="F60" s="55"/>
      <c r="G60" s="56"/>
      <c r="H60" s="78"/>
      <c r="I60" s="78"/>
    </row>
    <row r="61" spans="1:9" ht="22.5" customHeight="1" x14ac:dyDescent="0.35">
      <c r="A61" s="78"/>
      <c r="B61" s="300" t="s">
        <v>154</v>
      </c>
      <c r="C61" s="163"/>
      <c r="D61" s="163"/>
      <c r="E61" s="164">
        <f>SUM(E10:E60)</f>
        <v>0</v>
      </c>
      <c r="F61" s="164">
        <f>SUM(F10:F60)</f>
        <v>0</v>
      </c>
      <c r="G61" s="165"/>
      <c r="H61" s="78"/>
      <c r="I61" s="78"/>
    </row>
    <row r="62" spans="1:9" ht="22.5" customHeight="1" x14ac:dyDescent="0.35">
      <c r="A62" s="78"/>
      <c r="B62" s="301" t="s">
        <v>155</v>
      </c>
      <c r="C62" s="166"/>
      <c r="D62" s="166"/>
      <c r="E62" s="167"/>
      <c r="F62" s="167"/>
      <c r="G62" s="168">
        <f>E61-F61</f>
        <v>0</v>
      </c>
      <c r="H62" s="78"/>
      <c r="I62" s="78"/>
    </row>
    <row r="63" spans="1:9" ht="22.5" customHeight="1" x14ac:dyDescent="0.35">
      <c r="A63" s="78"/>
      <c r="B63" s="301" t="s">
        <v>156</v>
      </c>
      <c r="C63" s="166"/>
      <c r="D63" s="166"/>
      <c r="E63" s="167"/>
      <c r="F63" s="167"/>
      <c r="G63" s="168">
        <f>G6+G62</f>
        <v>0</v>
      </c>
      <c r="H63" s="78"/>
      <c r="I63" s="78"/>
    </row>
    <row r="64" spans="1:9" ht="22.5" customHeight="1" x14ac:dyDescent="0.35">
      <c r="A64" s="78"/>
      <c r="B64" s="302" t="s">
        <v>157</v>
      </c>
      <c r="C64" s="169"/>
      <c r="D64" s="169"/>
      <c r="E64" s="169"/>
      <c r="F64" s="169"/>
      <c r="G64" s="160">
        <f>G63-G7</f>
        <v>0</v>
      </c>
      <c r="H64" s="78"/>
      <c r="I64" s="78"/>
    </row>
    <row r="65" spans="1:9" ht="15" customHeight="1" x14ac:dyDescent="0.35">
      <c r="A65" s="78"/>
      <c r="B65" s="161" t="s">
        <v>158</v>
      </c>
      <c r="C65" s="78"/>
      <c r="D65" s="78"/>
      <c r="E65" s="78"/>
      <c r="F65" s="78"/>
      <c r="G65" s="78"/>
      <c r="H65" s="78"/>
      <c r="I65" s="78"/>
    </row>
    <row r="66" spans="1:9" ht="15" customHeight="1" x14ac:dyDescent="0.35">
      <c r="A66" s="78"/>
      <c r="B66" s="161" t="s">
        <v>159</v>
      </c>
      <c r="C66" s="78"/>
      <c r="D66" s="78"/>
      <c r="E66" s="78"/>
      <c r="F66" s="78"/>
      <c r="G66" s="78"/>
      <c r="H66" s="78"/>
      <c r="I66" s="78"/>
    </row>
    <row r="67" spans="1:9" ht="15" customHeight="1" x14ac:dyDescent="0.35">
      <c r="A67" s="78"/>
      <c r="B67" s="161" t="s">
        <v>160</v>
      </c>
      <c r="C67" s="78"/>
      <c r="D67" s="78"/>
      <c r="E67" s="78"/>
      <c r="F67" s="78"/>
      <c r="G67" s="78"/>
      <c r="H67" s="78"/>
      <c r="I67" s="78"/>
    </row>
    <row r="68" spans="1:9" ht="15" customHeight="1" x14ac:dyDescent="0.35">
      <c r="A68" s="78"/>
      <c r="B68" s="161"/>
      <c r="C68" s="78"/>
      <c r="D68" s="78"/>
      <c r="E68" s="78"/>
      <c r="F68" s="78"/>
      <c r="G68" s="78"/>
      <c r="H68" s="78"/>
      <c r="I68" s="78"/>
    </row>
    <row r="69" spans="1:9" ht="15" customHeight="1" x14ac:dyDescent="0.35">
      <c r="A69" s="78"/>
      <c r="B69" s="324" t="s">
        <v>115</v>
      </c>
      <c r="C69" s="162"/>
      <c r="D69" s="162"/>
      <c r="E69" s="162"/>
      <c r="F69" s="162"/>
      <c r="G69" s="162"/>
      <c r="H69" s="78"/>
      <c r="I69" s="78"/>
    </row>
    <row r="70" spans="1:9" ht="15" customHeight="1" x14ac:dyDescent="0.35">
      <c r="A70" s="78"/>
      <c r="B70" s="161" t="s">
        <v>161</v>
      </c>
      <c r="C70" s="162"/>
      <c r="D70" s="162"/>
      <c r="E70" s="162"/>
      <c r="F70" s="162"/>
      <c r="G70" s="162"/>
      <c r="H70" s="78"/>
      <c r="I70" s="78"/>
    </row>
    <row r="71" spans="1:9" ht="15" customHeight="1" x14ac:dyDescent="0.35">
      <c r="A71" s="78"/>
      <c r="B71" s="161" t="s">
        <v>162</v>
      </c>
      <c r="C71" s="162"/>
      <c r="D71" s="162"/>
      <c r="E71" s="162"/>
      <c r="F71" s="162"/>
      <c r="G71" s="162"/>
      <c r="H71" s="78"/>
      <c r="I71" s="78"/>
    </row>
    <row r="72" spans="1:9" ht="15" customHeight="1" x14ac:dyDescent="0.35">
      <c r="A72" s="78"/>
      <c r="B72" s="161" t="s">
        <v>163</v>
      </c>
      <c r="C72" s="162"/>
      <c r="D72" s="162"/>
      <c r="E72" s="162"/>
      <c r="F72" s="162"/>
      <c r="G72" s="162"/>
      <c r="H72" s="78"/>
      <c r="I72" s="78"/>
    </row>
    <row r="73" spans="1:9" ht="15" customHeight="1" x14ac:dyDescent="0.35">
      <c r="A73" s="78"/>
      <c r="B73" s="161" t="s">
        <v>164</v>
      </c>
      <c r="C73" s="162"/>
      <c r="D73" s="162"/>
      <c r="E73" s="162"/>
      <c r="F73" s="162"/>
      <c r="G73" s="162"/>
      <c r="H73" s="78"/>
      <c r="I73" s="78"/>
    </row>
    <row r="74" spans="1:9" ht="18.75" customHeight="1" x14ac:dyDescent="0.35">
      <c r="A74" s="78"/>
      <c r="B74" s="78"/>
      <c r="C74" s="162"/>
      <c r="D74" s="162"/>
      <c r="E74" s="162"/>
      <c r="F74" s="162"/>
      <c r="G74" s="162"/>
      <c r="H74" s="78"/>
      <c r="I74" s="78"/>
    </row>
    <row r="75" spans="1:9" ht="18.75" customHeight="1" x14ac:dyDescent="0.35">
      <c r="A75" s="78"/>
      <c r="B75" s="78"/>
      <c r="C75" s="162"/>
      <c r="D75" s="162"/>
      <c r="E75" s="162"/>
      <c r="F75" s="162"/>
      <c r="G75" s="162"/>
      <c r="H75" s="78"/>
      <c r="I75" s="78"/>
    </row>
    <row r="76" spans="1:9" ht="18.75" customHeight="1" x14ac:dyDescent="0.35">
      <c r="A76" s="78"/>
      <c r="B76" s="78"/>
      <c r="C76" s="162"/>
      <c r="D76" s="162"/>
      <c r="E76" s="162"/>
      <c r="F76" s="162"/>
      <c r="G76" s="162"/>
      <c r="H76" s="78"/>
      <c r="I76" s="78"/>
    </row>
    <row r="77" spans="1:9" ht="18.75" customHeight="1" x14ac:dyDescent="0.35">
      <c r="A77" s="78"/>
      <c r="B77" s="318"/>
      <c r="C77" s="318"/>
      <c r="D77" s="318"/>
      <c r="E77" s="318"/>
      <c r="F77" s="318"/>
      <c r="G77" s="318"/>
      <c r="H77" s="78"/>
      <c r="I77" s="78"/>
    </row>
    <row r="78" spans="1:9" ht="18.75" customHeight="1" x14ac:dyDescent="0.35">
      <c r="A78" s="78"/>
      <c r="B78" s="78"/>
      <c r="C78" s="78"/>
      <c r="D78" s="78"/>
      <c r="E78" s="78"/>
      <c r="F78" s="78"/>
      <c r="G78" s="78"/>
      <c r="H78" s="78"/>
      <c r="I78" s="78"/>
    </row>
  </sheetData>
  <sheetProtection algorithmName="SHA-512" hashValue="K9Xbaa8WL0mJf7b9guviLC50ULczmLXnj/RN7wlN/5PoyGJIqiwYed0FiNVDj1XPydYgovOG7id0Nvh1/lsePw==" saltValue="xGMpljfHsjxTBU80OrQrPA==" spinCount="100000" sheet="1" objects="1" scenarios="1" formatCells="0" formatColumns="0" formatRows="0"/>
  <mergeCells count="4">
    <mergeCell ref="B2:G2"/>
    <mergeCell ref="B3:G3"/>
    <mergeCell ref="B4:G4"/>
    <mergeCell ref="E10:F10"/>
  </mergeCells>
  <pageMargins left="0.57999999999999996" right="0.25" top="0.4" bottom="0.34" header="0.16" footer="0.31496062992125984"/>
  <pageSetup paperSize="9" orientation="landscape" blackAndWhite="1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1:K212"/>
  <sheetViews>
    <sheetView showGridLines="0" workbookViewId="0">
      <pane ySplit="6" topLeftCell="A7" activePane="bottomLeft" state="frozen"/>
      <selection activeCell="C304" sqref="C304"/>
      <selection pane="bottomLeft" activeCell="B5" sqref="B5"/>
    </sheetView>
  </sheetViews>
  <sheetFormatPr defaultColWidth="0" defaultRowHeight="14.5" zeroHeight="1" x14ac:dyDescent="0.35"/>
  <cols>
    <col min="1" max="1" width="14.26953125" customWidth="1"/>
    <col min="2" max="2" width="10" customWidth="1"/>
    <col min="3" max="3" width="40" customWidth="1"/>
    <col min="4" max="5" width="7.81640625" customWidth="1"/>
    <col min="6" max="6" width="0.7265625" customWidth="1"/>
    <col min="7" max="8" width="15.7265625" customWidth="1"/>
    <col min="9" max="10" width="28.54296875" customWidth="1"/>
    <col min="11" max="11" width="0" hidden="1" customWidth="1"/>
    <col min="12" max="16384" width="9.1796875" hidden="1"/>
  </cols>
  <sheetData>
    <row r="1" spans="1:10" ht="3.75" customHeight="1" x14ac:dyDescent="0.35">
      <c r="A1" s="78"/>
      <c r="B1" s="78"/>
      <c r="C1" s="78"/>
      <c r="D1" s="78"/>
      <c r="E1" s="78"/>
      <c r="F1" s="78"/>
      <c r="G1" s="78"/>
      <c r="H1" s="78"/>
      <c r="I1" s="78"/>
      <c r="J1" s="78"/>
    </row>
    <row r="2" spans="1:10" ht="22.5" customHeight="1" x14ac:dyDescent="0.6">
      <c r="A2" s="78"/>
      <c r="B2" s="549" t="str">
        <f ca="1">IF(TODAY()&gt;EXP,"APLIKASI INI SUDAH KADALUARSA",PR)</f>
        <v>NAMA PERUSAHAAN ANDA</v>
      </c>
      <c r="C2" s="550"/>
      <c r="D2" s="550"/>
      <c r="E2" s="550"/>
      <c r="F2" s="550"/>
      <c r="G2" s="550"/>
      <c r="H2" s="550"/>
      <c r="I2" s="78"/>
      <c r="J2" s="78"/>
    </row>
    <row r="3" spans="1:10" ht="18.75" customHeight="1" x14ac:dyDescent="0.5">
      <c r="A3" s="78"/>
      <c r="B3" s="551" t="s">
        <v>4</v>
      </c>
      <c r="C3" s="551"/>
      <c r="D3" s="551"/>
      <c r="E3" s="551"/>
      <c r="F3" s="551"/>
      <c r="G3" s="551"/>
      <c r="H3" s="551"/>
      <c r="I3" s="78"/>
      <c r="J3" s="78"/>
    </row>
    <row r="4" spans="1:10" ht="18.75" customHeight="1" x14ac:dyDescent="0.35">
      <c r="A4" s="78"/>
      <c r="B4" s="552" t="str">
        <f>TG&amp;" "&amp;BL&amp;" "&amp;TH</f>
        <v>1 Januari 2025</v>
      </c>
      <c r="C4" s="553"/>
      <c r="D4" s="553"/>
      <c r="E4" s="553"/>
      <c r="F4" s="553"/>
      <c r="G4" s="553"/>
      <c r="H4" s="553"/>
      <c r="I4" s="78"/>
      <c r="J4" s="78"/>
    </row>
    <row r="5" spans="1:10" ht="22.5" customHeight="1" x14ac:dyDescent="0.35">
      <c r="A5" s="78"/>
      <c r="B5" s="237" t="s">
        <v>7</v>
      </c>
      <c r="C5" s="554" t="s">
        <v>0</v>
      </c>
      <c r="D5" s="238" t="s">
        <v>43</v>
      </c>
      <c r="E5" s="239" t="s">
        <v>43</v>
      </c>
      <c r="F5" s="78"/>
      <c r="G5" s="547" t="str">
        <f>IF(G207=H207,"SALDO AWAL",("SALDO AWAL SELISIH "&amp;G207-H207))</f>
        <v>SALDO AWAL</v>
      </c>
      <c r="H5" s="548"/>
      <c r="I5" s="78"/>
      <c r="J5" s="78"/>
    </row>
    <row r="6" spans="1:10" ht="22.5" customHeight="1" x14ac:dyDescent="0.35">
      <c r="A6" s="78"/>
      <c r="B6" s="240" t="s">
        <v>8</v>
      </c>
      <c r="C6" s="555"/>
      <c r="D6" s="241" t="s">
        <v>20</v>
      </c>
      <c r="E6" s="242" t="s">
        <v>44</v>
      </c>
      <c r="F6" s="78"/>
      <c r="G6" s="82" t="s">
        <v>2</v>
      </c>
      <c r="H6" s="83" t="s">
        <v>3</v>
      </c>
      <c r="I6" s="78"/>
      <c r="J6" s="78"/>
    </row>
    <row r="7" spans="1:10" ht="18.75" customHeight="1" x14ac:dyDescent="0.35">
      <c r="A7" s="78"/>
      <c r="B7" s="15">
        <v>100</v>
      </c>
      <c r="C7" s="5" t="s">
        <v>243</v>
      </c>
      <c r="D7" s="13" t="s">
        <v>46</v>
      </c>
      <c r="E7" s="13" t="s">
        <v>244</v>
      </c>
      <c r="F7" s="4"/>
      <c r="G7" s="5"/>
      <c r="H7" s="5"/>
      <c r="I7" s="78"/>
      <c r="J7" s="78"/>
    </row>
    <row r="8" spans="1:10" ht="18.75" customHeight="1" x14ac:dyDescent="0.35">
      <c r="A8" s="78"/>
      <c r="B8" s="15">
        <v>110</v>
      </c>
      <c r="C8" s="5" t="s">
        <v>245</v>
      </c>
      <c r="D8" s="13" t="s">
        <v>46</v>
      </c>
      <c r="E8" s="13" t="s">
        <v>244</v>
      </c>
      <c r="F8" s="4"/>
      <c r="G8" s="5"/>
      <c r="H8" s="5"/>
      <c r="I8" s="78"/>
      <c r="J8" s="78"/>
    </row>
    <row r="9" spans="1:10" ht="18.75" customHeight="1" x14ac:dyDescent="0.35">
      <c r="A9" s="78"/>
      <c r="B9" s="15">
        <v>111</v>
      </c>
      <c r="C9" s="14" t="s">
        <v>246</v>
      </c>
      <c r="D9" s="13" t="s">
        <v>46</v>
      </c>
      <c r="E9" s="13" t="s">
        <v>244</v>
      </c>
      <c r="F9" s="4"/>
      <c r="G9" s="14">
        <v>36125000</v>
      </c>
      <c r="H9" s="5"/>
      <c r="I9" s="78"/>
      <c r="J9" s="78"/>
    </row>
    <row r="10" spans="1:10" ht="18.75" customHeight="1" x14ac:dyDescent="0.35">
      <c r="A10" s="78"/>
      <c r="B10" s="15">
        <v>112</v>
      </c>
      <c r="C10" s="14" t="s">
        <v>247</v>
      </c>
      <c r="D10" s="13" t="s">
        <v>46</v>
      </c>
      <c r="E10" s="13" t="s">
        <v>244</v>
      </c>
      <c r="F10" s="4"/>
      <c r="G10" s="14">
        <v>44952000</v>
      </c>
      <c r="H10" s="5"/>
      <c r="I10" s="78"/>
      <c r="J10" s="78"/>
    </row>
    <row r="11" spans="1:10" ht="18.75" customHeight="1" x14ac:dyDescent="0.35">
      <c r="A11" s="78"/>
      <c r="B11" s="15">
        <v>130</v>
      </c>
      <c r="C11" s="14" t="s">
        <v>248</v>
      </c>
      <c r="D11" s="13" t="s">
        <v>46</v>
      </c>
      <c r="E11" s="13" t="s">
        <v>244</v>
      </c>
      <c r="F11" s="4"/>
      <c r="G11" s="14">
        <v>42750000</v>
      </c>
      <c r="H11" s="5"/>
      <c r="I11" s="78"/>
      <c r="J11" s="78"/>
    </row>
    <row r="12" spans="1:10" ht="18.75" customHeight="1" x14ac:dyDescent="0.35">
      <c r="A12" s="78"/>
      <c r="B12" s="15">
        <v>135</v>
      </c>
      <c r="C12" s="14" t="s">
        <v>249</v>
      </c>
      <c r="D12" s="13" t="s">
        <v>46</v>
      </c>
      <c r="E12" s="13" t="s">
        <v>244</v>
      </c>
      <c r="F12" s="4"/>
      <c r="G12" s="14"/>
      <c r="H12" s="5"/>
      <c r="I12" s="78"/>
      <c r="J12" s="78"/>
    </row>
    <row r="13" spans="1:10" ht="18.75" customHeight="1" x14ac:dyDescent="0.35">
      <c r="A13" s="78"/>
      <c r="B13" s="15">
        <v>138</v>
      </c>
      <c r="C13" s="14" t="s">
        <v>250</v>
      </c>
      <c r="D13" s="13" t="s">
        <v>46</v>
      </c>
      <c r="E13" s="13" t="s">
        <v>244</v>
      </c>
      <c r="F13" s="4"/>
      <c r="G13" s="14"/>
      <c r="H13" s="5"/>
      <c r="I13" s="78"/>
      <c r="J13" s="78"/>
    </row>
    <row r="14" spans="1:10" ht="18.75" customHeight="1" x14ac:dyDescent="0.35">
      <c r="A14" s="78"/>
      <c r="B14" s="15">
        <v>139</v>
      </c>
      <c r="C14" s="14" t="s">
        <v>251</v>
      </c>
      <c r="D14" s="13" t="s">
        <v>46</v>
      </c>
      <c r="E14" s="13" t="s">
        <v>244</v>
      </c>
      <c r="F14" s="4"/>
      <c r="G14" s="14"/>
      <c r="H14" s="5"/>
      <c r="I14" s="78"/>
      <c r="J14" s="78"/>
    </row>
    <row r="15" spans="1:10" ht="18.75" customHeight="1" x14ac:dyDescent="0.35">
      <c r="A15" s="78"/>
      <c r="B15" s="15">
        <v>141</v>
      </c>
      <c r="C15" s="14" t="s">
        <v>53</v>
      </c>
      <c r="D15" s="13" t="s">
        <v>46</v>
      </c>
      <c r="E15" s="13" t="s">
        <v>244</v>
      </c>
      <c r="F15" s="4"/>
      <c r="G15" s="14">
        <v>431800000</v>
      </c>
      <c r="H15" s="5"/>
      <c r="I15" s="78"/>
      <c r="J15" s="78"/>
    </row>
    <row r="16" spans="1:10" ht="18.75" customHeight="1" x14ac:dyDescent="0.35">
      <c r="A16" s="78"/>
      <c r="B16" s="15">
        <v>142</v>
      </c>
      <c r="C16" s="14" t="s">
        <v>54</v>
      </c>
      <c r="D16" s="13" t="s">
        <v>46</v>
      </c>
      <c r="E16" s="13" t="s">
        <v>244</v>
      </c>
      <c r="F16" s="4"/>
      <c r="G16" s="14"/>
      <c r="H16" s="5"/>
      <c r="I16" s="78"/>
      <c r="J16" s="78"/>
    </row>
    <row r="17" spans="1:10" ht="18.75" customHeight="1" x14ac:dyDescent="0.35">
      <c r="A17" s="78"/>
      <c r="B17" s="15">
        <v>143</v>
      </c>
      <c r="C17" s="14" t="s">
        <v>55</v>
      </c>
      <c r="D17" s="13" t="s">
        <v>46</v>
      </c>
      <c r="E17" s="13" t="s">
        <v>244</v>
      </c>
      <c r="F17" s="4"/>
      <c r="G17" s="14"/>
      <c r="H17" s="5"/>
      <c r="I17" s="78"/>
      <c r="J17" s="78"/>
    </row>
    <row r="18" spans="1:10" ht="18.75" customHeight="1" x14ac:dyDescent="0.35">
      <c r="A18" s="78"/>
      <c r="B18" s="15">
        <v>144</v>
      </c>
      <c r="C18" s="14" t="s">
        <v>49</v>
      </c>
      <c r="D18" s="13" t="s">
        <v>47</v>
      </c>
      <c r="E18" s="13" t="s">
        <v>244</v>
      </c>
      <c r="F18" s="4"/>
      <c r="G18" s="14"/>
      <c r="H18" s="5"/>
      <c r="I18" s="78"/>
      <c r="J18" s="78"/>
    </row>
    <row r="19" spans="1:10" ht="18.75" customHeight="1" x14ac:dyDescent="0.35">
      <c r="A19" s="78"/>
      <c r="B19" s="15">
        <v>145</v>
      </c>
      <c r="C19" s="14" t="s">
        <v>50</v>
      </c>
      <c r="D19" s="13" t="s">
        <v>47</v>
      </c>
      <c r="E19" s="13" t="s">
        <v>244</v>
      </c>
      <c r="F19" s="4"/>
      <c r="G19" s="14"/>
      <c r="H19" s="5"/>
      <c r="I19" s="78"/>
      <c r="J19" s="78"/>
    </row>
    <row r="20" spans="1:10" ht="18.75" customHeight="1" x14ac:dyDescent="0.35">
      <c r="A20" s="78"/>
      <c r="B20" s="15">
        <v>148</v>
      </c>
      <c r="C20" s="14" t="s">
        <v>252</v>
      </c>
      <c r="D20" s="13" t="s">
        <v>46</v>
      </c>
      <c r="E20" s="13" t="s">
        <v>244</v>
      </c>
      <c r="F20" s="4"/>
      <c r="G20" s="14"/>
      <c r="H20" s="5"/>
      <c r="I20" s="78"/>
      <c r="J20" s="78"/>
    </row>
    <row r="21" spans="1:10" ht="18.75" customHeight="1" x14ac:dyDescent="0.35">
      <c r="A21" s="78"/>
      <c r="B21" s="15">
        <v>165</v>
      </c>
      <c r="C21" s="14" t="s">
        <v>253</v>
      </c>
      <c r="D21" s="13" t="s">
        <v>46</v>
      </c>
      <c r="E21" s="13" t="s">
        <v>244</v>
      </c>
      <c r="F21" s="4"/>
      <c r="G21" s="14"/>
      <c r="H21" s="5"/>
      <c r="I21" s="78"/>
      <c r="J21" s="78"/>
    </row>
    <row r="22" spans="1:10" ht="18.75" customHeight="1" x14ac:dyDescent="0.35">
      <c r="A22" s="78"/>
      <c r="B22" s="15">
        <v>166</v>
      </c>
      <c r="C22" s="14" t="s">
        <v>254</v>
      </c>
      <c r="D22" s="13" t="s">
        <v>46</v>
      </c>
      <c r="E22" s="13" t="s">
        <v>244</v>
      </c>
      <c r="F22" s="4"/>
      <c r="G22" s="14"/>
      <c r="H22" s="5"/>
      <c r="I22" s="78"/>
      <c r="J22" s="78"/>
    </row>
    <row r="23" spans="1:10" ht="18.75" customHeight="1" x14ac:dyDescent="0.35">
      <c r="A23" s="78"/>
      <c r="B23" s="15">
        <v>167</v>
      </c>
      <c r="C23" s="14" t="s">
        <v>255</v>
      </c>
      <c r="D23" s="13" t="s">
        <v>46</v>
      </c>
      <c r="E23" s="13" t="s">
        <v>244</v>
      </c>
      <c r="F23" s="4"/>
      <c r="G23" s="14"/>
      <c r="H23" s="5"/>
      <c r="I23" s="78"/>
      <c r="J23" s="78"/>
    </row>
    <row r="24" spans="1:10" ht="18.75" customHeight="1" x14ac:dyDescent="0.35">
      <c r="A24" s="78"/>
      <c r="B24" s="15">
        <v>169</v>
      </c>
      <c r="C24" s="14" t="s">
        <v>256</v>
      </c>
      <c r="D24" s="13" t="s">
        <v>46</v>
      </c>
      <c r="E24" s="13" t="s">
        <v>244</v>
      </c>
      <c r="F24" s="4"/>
      <c r="G24" s="14"/>
      <c r="H24" s="5"/>
      <c r="I24" s="78"/>
      <c r="J24" s="78"/>
    </row>
    <row r="25" spans="1:10" ht="18.75" customHeight="1" x14ac:dyDescent="0.35">
      <c r="A25" s="78"/>
      <c r="B25" s="15"/>
      <c r="C25" s="14"/>
      <c r="D25" s="13"/>
      <c r="E25" s="13"/>
      <c r="F25" s="4"/>
      <c r="G25" s="14"/>
      <c r="H25" s="5"/>
      <c r="I25" s="78"/>
      <c r="J25" s="78"/>
    </row>
    <row r="26" spans="1:10" ht="18.75" customHeight="1" x14ac:dyDescent="0.35">
      <c r="A26" s="78"/>
      <c r="B26" s="15">
        <v>170</v>
      </c>
      <c r="C26" s="14" t="s">
        <v>257</v>
      </c>
      <c r="D26" s="13" t="s">
        <v>46</v>
      </c>
      <c r="E26" s="13" t="s">
        <v>244</v>
      </c>
      <c r="F26" s="4"/>
      <c r="G26" s="14"/>
      <c r="H26" s="5"/>
      <c r="I26" s="78"/>
      <c r="J26" s="78"/>
    </row>
    <row r="27" spans="1:10" ht="18.75" customHeight="1" x14ac:dyDescent="0.35">
      <c r="A27" s="78"/>
      <c r="B27" s="15">
        <v>171</v>
      </c>
      <c r="C27" s="14" t="s">
        <v>258</v>
      </c>
      <c r="D27" s="13" t="s">
        <v>46</v>
      </c>
      <c r="E27" s="13" t="s">
        <v>244</v>
      </c>
      <c r="F27" s="4"/>
      <c r="G27" s="14">
        <v>300000000</v>
      </c>
      <c r="H27" s="5"/>
      <c r="I27" s="78"/>
      <c r="J27" s="78"/>
    </row>
    <row r="28" spans="1:10" ht="18.75" customHeight="1" x14ac:dyDescent="0.35">
      <c r="A28" s="78"/>
      <c r="B28" s="15">
        <v>172</v>
      </c>
      <c r="C28" s="14" t="s">
        <v>259</v>
      </c>
      <c r="D28" s="13" t="s">
        <v>46</v>
      </c>
      <c r="E28" s="13" t="s">
        <v>244</v>
      </c>
      <c r="F28" s="4"/>
      <c r="G28" s="14">
        <v>450000000</v>
      </c>
      <c r="H28" s="5"/>
      <c r="I28" s="78"/>
      <c r="J28" s="78"/>
    </row>
    <row r="29" spans="1:10" ht="18.75" customHeight="1" x14ac:dyDescent="0.35">
      <c r="A29" s="78"/>
      <c r="B29" s="15">
        <v>173</v>
      </c>
      <c r="C29" s="14" t="s">
        <v>260</v>
      </c>
      <c r="D29" s="13" t="s">
        <v>46</v>
      </c>
      <c r="E29" s="13" t="s">
        <v>244</v>
      </c>
      <c r="F29" s="4"/>
      <c r="G29" s="14">
        <v>546600000</v>
      </c>
      <c r="H29" s="5"/>
      <c r="I29" s="78"/>
      <c r="J29" s="78"/>
    </row>
    <row r="30" spans="1:10" ht="18.75" customHeight="1" x14ac:dyDescent="0.35">
      <c r="A30" s="78"/>
      <c r="B30" s="15">
        <v>174</v>
      </c>
      <c r="C30" s="14" t="s">
        <v>261</v>
      </c>
      <c r="D30" s="13" t="s">
        <v>46</v>
      </c>
      <c r="E30" s="13" t="s">
        <v>244</v>
      </c>
      <c r="F30" s="4"/>
      <c r="G30" s="14">
        <v>93150000</v>
      </c>
      <c r="H30" s="5"/>
      <c r="I30" s="78"/>
      <c r="J30" s="78"/>
    </row>
    <row r="31" spans="1:10" ht="18.75" customHeight="1" x14ac:dyDescent="0.35">
      <c r="A31" s="78"/>
      <c r="B31" s="15">
        <v>175</v>
      </c>
      <c r="C31" s="14" t="s">
        <v>262</v>
      </c>
      <c r="D31" s="13" t="s">
        <v>46</v>
      </c>
      <c r="E31" s="13" t="s">
        <v>244</v>
      </c>
      <c r="F31" s="4"/>
      <c r="G31" s="14">
        <v>229300000</v>
      </c>
      <c r="H31" s="5"/>
      <c r="I31" s="78"/>
      <c r="J31" s="78"/>
    </row>
    <row r="32" spans="1:10" ht="18.75" customHeight="1" x14ac:dyDescent="0.35">
      <c r="A32" s="78"/>
      <c r="B32" s="15">
        <v>182</v>
      </c>
      <c r="C32" s="14" t="s">
        <v>263</v>
      </c>
      <c r="D32" s="13" t="s">
        <v>47</v>
      </c>
      <c r="E32" s="13" t="s">
        <v>244</v>
      </c>
      <c r="F32" s="4"/>
      <c r="G32" s="14"/>
      <c r="H32" s="5">
        <v>91125000</v>
      </c>
      <c r="I32" s="78"/>
      <c r="J32" s="78"/>
    </row>
    <row r="33" spans="1:10" ht="18.75" customHeight="1" x14ac:dyDescent="0.35">
      <c r="A33" s="78"/>
      <c r="B33" s="15">
        <v>183</v>
      </c>
      <c r="C33" s="14" t="s">
        <v>264</v>
      </c>
      <c r="D33" s="13" t="s">
        <v>47</v>
      </c>
      <c r="E33" s="13" t="s">
        <v>244</v>
      </c>
      <c r="F33" s="4"/>
      <c r="G33" s="14"/>
      <c r="H33" s="5">
        <v>109608333</v>
      </c>
      <c r="I33" s="78"/>
      <c r="J33" s="78"/>
    </row>
    <row r="34" spans="1:10" ht="18.75" customHeight="1" x14ac:dyDescent="0.35">
      <c r="A34" s="78"/>
      <c r="B34" s="15">
        <v>184</v>
      </c>
      <c r="C34" s="14" t="s">
        <v>265</v>
      </c>
      <c r="D34" s="13" t="s">
        <v>47</v>
      </c>
      <c r="E34" s="13" t="s">
        <v>244</v>
      </c>
      <c r="F34" s="4"/>
      <c r="G34" s="14"/>
      <c r="H34" s="5">
        <v>37558135</v>
      </c>
      <c r="I34" s="78"/>
      <c r="J34" s="78"/>
    </row>
    <row r="35" spans="1:10" ht="18.75" customHeight="1" x14ac:dyDescent="0.35">
      <c r="A35" s="78"/>
      <c r="B35" s="15">
        <v>185</v>
      </c>
      <c r="C35" s="14" t="s">
        <v>266</v>
      </c>
      <c r="D35" s="13" t="s">
        <v>47</v>
      </c>
      <c r="E35" s="13" t="s">
        <v>244</v>
      </c>
      <c r="F35" s="4"/>
      <c r="G35" s="14"/>
      <c r="H35" s="5">
        <v>55233889</v>
      </c>
      <c r="I35" s="78"/>
      <c r="J35" s="78"/>
    </row>
    <row r="36" spans="1:10" ht="18.75" customHeight="1" x14ac:dyDescent="0.35">
      <c r="A36" s="78"/>
      <c r="B36" s="15"/>
      <c r="C36" s="14"/>
      <c r="D36" s="13"/>
      <c r="E36" s="13"/>
      <c r="F36" s="4"/>
      <c r="G36" s="14"/>
      <c r="H36" s="5"/>
      <c r="I36" s="78"/>
      <c r="J36" s="78"/>
    </row>
    <row r="37" spans="1:10" ht="18.75" customHeight="1" x14ac:dyDescent="0.35">
      <c r="A37" s="78"/>
      <c r="B37" s="15">
        <v>190</v>
      </c>
      <c r="C37" s="14" t="s">
        <v>267</v>
      </c>
      <c r="D37" s="13" t="s">
        <v>46</v>
      </c>
      <c r="E37" s="13" t="s">
        <v>244</v>
      </c>
      <c r="F37" s="4"/>
      <c r="G37" s="14"/>
      <c r="H37" s="5"/>
      <c r="I37" s="78"/>
      <c r="J37" s="78"/>
    </row>
    <row r="38" spans="1:10" ht="18.75" customHeight="1" x14ac:dyDescent="0.35">
      <c r="A38" s="78"/>
      <c r="B38" s="15">
        <v>191</v>
      </c>
      <c r="C38" s="14" t="s">
        <v>268</v>
      </c>
      <c r="D38" s="13" t="s">
        <v>46</v>
      </c>
      <c r="E38" s="13" t="s">
        <v>244</v>
      </c>
      <c r="F38" s="4"/>
      <c r="G38" s="14"/>
      <c r="H38" s="5"/>
      <c r="I38" s="78"/>
      <c r="J38" s="78"/>
    </row>
    <row r="39" spans="1:10" ht="18.75" customHeight="1" x14ac:dyDescent="0.35">
      <c r="A39" s="78"/>
      <c r="B39" s="15">
        <v>192</v>
      </c>
      <c r="C39" s="14" t="s">
        <v>269</v>
      </c>
      <c r="D39" s="13" t="s">
        <v>46</v>
      </c>
      <c r="E39" s="13" t="s">
        <v>244</v>
      </c>
      <c r="F39" s="4"/>
      <c r="G39" s="14"/>
      <c r="H39" s="5"/>
      <c r="I39" s="78"/>
      <c r="J39" s="78"/>
    </row>
    <row r="40" spans="1:10" ht="18.75" customHeight="1" x14ac:dyDescent="0.35">
      <c r="A40" s="78"/>
      <c r="B40" s="15"/>
      <c r="C40" s="14"/>
      <c r="D40" s="13"/>
      <c r="E40" s="13"/>
      <c r="F40" s="4"/>
      <c r="G40" s="14"/>
      <c r="H40" s="5"/>
      <c r="I40" s="78"/>
      <c r="J40" s="78"/>
    </row>
    <row r="41" spans="1:10" ht="18.75" customHeight="1" x14ac:dyDescent="0.35">
      <c r="A41" s="78"/>
      <c r="B41" s="15">
        <v>200</v>
      </c>
      <c r="C41" s="14" t="s">
        <v>270</v>
      </c>
      <c r="D41" s="13" t="s">
        <v>47</v>
      </c>
      <c r="E41" s="13" t="s">
        <v>244</v>
      </c>
      <c r="F41" s="4"/>
      <c r="G41" s="14"/>
      <c r="H41" s="5"/>
      <c r="I41" s="78"/>
      <c r="J41" s="78"/>
    </row>
    <row r="42" spans="1:10" ht="18.75" customHeight="1" x14ac:dyDescent="0.35">
      <c r="A42" s="78"/>
      <c r="B42" s="15">
        <v>210</v>
      </c>
      <c r="C42" s="14" t="s">
        <v>271</v>
      </c>
      <c r="D42" s="13" t="s">
        <v>47</v>
      </c>
      <c r="E42" s="13" t="s">
        <v>244</v>
      </c>
      <c r="F42" s="4"/>
      <c r="G42" s="14"/>
      <c r="H42" s="5"/>
      <c r="I42" s="78"/>
      <c r="J42" s="78"/>
    </row>
    <row r="43" spans="1:10" ht="18.75" customHeight="1" x14ac:dyDescent="0.35">
      <c r="A43" s="78"/>
      <c r="B43" s="15">
        <v>211</v>
      </c>
      <c r="C43" s="14" t="s">
        <v>272</v>
      </c>
      <c r="D43" s="13" t="s">
        <v>47</v>
      </c>
      <c r="E43" s="13" t="s">
        <v>244</v>
      </c>
      <c r="F43" s="4"/>
      <c r="G43" s="14"/>
      <c r="H43" s="5">
        <v>90430000</v>
      </c>
      <c r="I43" s="78"/>
      <c r="J43" s="78"/>
    </row>
    <row r="44" spans="1:10" ht="18.75" customHeight="1" x14ac:dyDescent="0.35">
      <c r="A44" s="78"/>
      <c r="B44" s="15">
        <v>212</v>
      </c>
      <c r="C44" s="14" t="s">
        <v>273</v>
      </c>
      <c r="D44" s="13" t="s">
        <v>47</v>
      </c>
      <c r="E44" s="13" t="s">
        <v>244</v>
      </c>
      <c r="F44" s="4"/>
      <c r="G44" s="14"/>
      <c r="H44" s="5">
        <v>360000000</v>
      </c>
      <c r="I44" s="78"/>
      <c r="J44" s="78"/>
    </row>
    <row r="45" spans="1:10" ht="18.75" customHeight="1" x14ac:dyDescent="0.35">
      <c r="A45" s="78"/>
      <c r="B45" s="15">
        <v>219</v>
      </c>
      <c r="C45" s="14" t="s">
        <v>274</v>
      </c>
      <c r="D45" s="13" t="s">
        <v>47</v>
      </c>
      <c r="E45" s="13" t="s">
        <v>244</v>
      </c>
      <c r="F45" s="4"/>
      <c r="G45" s="14"/>
      <c r="H45" s="5"/>
      <c r="I45" s="78"/>
      <c r="J45" s="78"/>
    </row>
    <row r="46" spans="1:10" ht="18.75" customHeight="1" x14ac:dyDescent="0.35">
      <c r="A46" s="78"/>
      <c r="B46" s="15"/>
      <c r="C46" s="14"/>
      <c r="D46" s="13"/>
      <c r="E46" s="13"/>
      <c r="F46" s="4"/>
      <c r="G46" s="14"/>
      <c r="H46" s="5"/>
      <c r="I46" s="78"/>
      <c r="J46" s="78"/>
    </row>
    <row r="47" spans="1:10" ht="18.75" customHeight="1" x14ac:dyDescent="0.35">
      <c r="A47" s="78"/>
      <c r="B47" s="15">
        <v>270</v>
      </c>
      <c r="C47" s="14" t="s">
        <v>275</v>
      </c>
      <c r="D47" s="13" t="s">
        <v>47</v>
      </c>
      <c r="E47" s="13" t="s">
        <v>244</v>
      </c>
      <c r="F47" s="4"/>
      <c r="G47" s="14"/>
      <c r="H47" s="5"/>
      <c r="I47" s="78"/>
      <c r="J47" s="78"/>
    </row>
    <row r="48" spans="1:10" ht="18.75" customHeight="1" x14ac:dyDescent="0.35">
      <c r="A48" s="78"/>
      <c r="B48" s="15">
        <v>271</v>
      </c>
      <c r="C48" s="14" t="s">
        <v>276</v>
      </c>
      <c r="D48" s="13" t="s">
        <v>47</v>
      </c>
      <c r="E48" s="13" t="s">
        <v>244</v>
      </c>
      <c r="F48" s="4"/>
      <c r="G48" s="14"/>
      <c r="H48" s="5"/>
      <c r="I48" s="78"/>
      <c r="J48" s="78"/>
    </row>
    <row r="49" spans="1:10" ht="18.75" customHeight="1" x14ac:dyDescent="0.35">
      <c r="A49" s="78"/>
      <c r="B49" s="15">
        <v>272</v>
      </c>
      <c r="C49" s="14" t="s">
        <v>277</v>
      </c>
      <c r="D49" s="13" t="s">
        <v>47</v>
      </c>
      <c r="E49" s="13" t="s">
        <v>244</v>
      </c>
      <c r="F49" s="4"/>
      <c r="G49" s="14"/>
      <c r="H49" s="5"/>
      <c r="I49" s="78"/>
      <c r="J49" s="78"/>
    </row>
    <row r="50" spans="1:10" ht="18.75" customHeight="1" x14ac:dyDescent="0.35">
      <c r="A50" s="78"/>
      <c r="B50" s="15"/>
      <c r="C50" s="14"/>
      <c r="D50" s="13"/>
      <c r="E50" s="13"/>
      <c r="F50" s="4"/>
      <c r="G50" s="14"/>
      <c r="H50" s="5"/>
      <c r="I50" s="78"/>
      <c r="J50" s="78"/>
    </row>
    <row r="51" spans="1:10" ht="18.75" customHeight="1" x14ac:dyDescent="0.35">
      <c r="A51" s="78"/>
      <c r="B51" s="15">
        <v>300</v>
      </c>
      <c r="C51" s="14" t="s">
        <v>278</v>
      </c>
      <c r="D51" s="13" t="s">
        <v>47</v>
      </c>
      <c r="E51" s="13" t="s">
        <v>244</v>
      </c>
      <c r="F51" s="4"/>
      <c r="G51" s="14"/>
      <c r="H51" s="5"/>
      <c r="I51" s="78"/>
      <c r="J51" s="78"/>
    </row>
    <row r="52" spans="1:10" ht="18.75" customHeight="1" x14ac:dyDescent="0.35">
      <c r="A52" s="78"/>
      <c r="B52" s="15">
        <v>301</v>
      </c>
      <c r="C52" s="14" t="s">
        <v>279</v>
      </c>
      <c r="D52" s="13" t="s">
        <v>47</v>
      </c>
      <c r="E52" s="13" t="s">
        <v>244</v>
      </c>
      <c r="F52" s="4"/>
      <c r="G52" s="14"/>
      <c r="H52" s="5">
        <v>800000000</v>
      </c>
      <c r="I52" s="305"/>
      <c r="J52" s="78"/>
    </row>
    <row r="53" spans="1:10" ht="18.75" customHeight="1" x14ac:dyDescent="0.35">
      <c r="A53" s="78"/>
      <c r="B53" s="15">
        <v>302</v>
      </c>
      <c r="C53" s="14" t="s">
        <v>280</v>
      </c>
      <c r="D53" s="13" t="s">
        <v>47</v>
      </c>
      <c r="E53" s="13" t="s">
        <v>244</v>
      </c>
      <c r="F53" s="4"/>
      <c r="G53" s="14"/>
      <c r="H53" s="5"/>
      <c r="I53" s="78"/>
      <c r="J53" s="78"/>
    </row>
    <row r="54" spans="1:10" ht="18.75" customHeight="1" x14ac:dyDescent="0.35">
      <c r="A54" s="78"/>
      <c r="B54" s="15">
        <v>303</v>
      </c>
      <c r="C54" s="14" t="s">
        <v>281</v>
      </c>
      <c r="D54" s="13" t="s">
        <v>47</v>
      </c>
      <c r="E54" s="13" t="s">
        <v>244</v>
      </c>
      <c r="F54" s="4"/>
      <c r="G54" s="14"/>
      <c r="H54" s="5">
        <v>630721643</v>
      </c>
      <c r="I54" s="78"/>
      <c r="J54" s="78"/>
    </row>
    <row r="55" spans="1:10" ht="18.75" customHeight="1" x14ac:dyDescent="0.35">
      <c r="A55" s="78"/>
      <c r="B55" s="15"/>
      <c r="C55" s="14"/>
      <c r="D55" s="13"/>
      <c r="E55" s="13"/>
      <c r="F55" s="4"/>
      <c r="G55" s="14"/>
      <c r="H55" s="5"/>
      <c r="I55" s="78"/>
      <c r="J55" s="78"/>
    </row>
    <row r="56" spans="1:10" ht="18.75" customHeight="1" x14ac:dyDescent="0.35">
      <c r="A56" s="78"/>
      <c r="B56" s="15">
        <v>400</v>
      </c>
      <c r="C56" s="14" t="s">
        <v>282</v>
      </c>
      <c r="D56" s="13" t="s">
        <v>47</v>
      </c>
      <c r="E56" s="13" t="s">
        <v>283</v>
      </c>
      <c r="F56" s="4"/>
      <c r="G56" s="14"/>
      <c r="H56" s="5"/>
      <c r="I56" s="78"/>
      <c r="J56" s="78"/>
    </row>
    <row r="57" spans="1:10" ht="18.75" customHeight="1" x14ac:dyDescent="0.35">
      <c r="A57" s="78"/>
      <c r="B57" s="15">
        <v>401</v>
      </c>
      <c r="C57" s="14" t="s">
        <v>284</v>
      </c>
      <c r="D57" s="13" t="s">
        <v>47</v>
      </c>
      <c r="E57" s="13" t="s">
        <v>283</v>
      </c>
      <c r="F57" s="4"/>
      <c r="G57" s="14"/>
      <c r="H57" s="5"/>
      <c r="I57" s="78"/>
      <c r="J57" s="78"/>
    </row>
    <row r="58" spans="1:10" ht="18.75" customHeight="1" x14ac:dyDescent="0.35">
      <c r="A58" s="78"/>
      <c r="B58" s="15">
        <v>402</v>
      </c>
      <c r="C58" s="14" t="s">
        <v>285</v>
      </c>
      <c r="D58" s="13" t="s">
        <v>46</v>
      </c>
      <c r="E58" s="13" t="s">
        <v>283</v>
      </c>
      <c r="F58" s="4"/>
      <c r="G58" s="14"/>
      <c r="H58" s="5"/>
      <c r="I58" s="78"/>
      <c r="J58" s="78"/>
    </row>
    <row r="59" spans="1:10" ht="18.75" customHeight="1" x14ac:dyDescent="0.35">
      <c r="A59" s="78"/>
      <c r="B59" s="15">
        <v>403</v>
      </c>
      <c r="C59" s="14" t="s">
        <v>286</v>
      </c>
      <c r="D59" s="13" t="s">
        <v>46</v>
      </c>
      <c r="E59" s="13" t="s">
        <v>283</v>
      </c>
      <c r="F59" s="4"/>
      <c r="G59" s="14"/>
      <c r="H59" s="5"/>
      <c r="I59" s="78"/>
      <c r="J59" s="78"/>
    </row>
    <row r="60" spans="1:10" ht="18.75" customHeight="1" x14ac:dyDescent="0.35">
      <c r="A60" s="78"/>
      <c r="B60" s="15"/>
      <c r="C60" s="14"/>
      <c r="D60" s="13"/>
      <c r="E60" s="13"/>
      <c r="F60" s="4"/>
      <c r="G60" s="14"/>
      <c r="H60" s="5"/>
      <c r="I60" s="78"/>
      <c r="J60" s="78"/>
    </row>
    <row r="61" spans="1:10" ht="18.75" customHeight="1" x14ac:dyDescent="0.35">
      <c r="A61" s="78"/>
      <c r="B61" s="15">
        <v>500</v>
      </c>
      <c r="C61" s="14" t="s">
        <v>51</v>
      </c>
      <c r="D61" s="13" t="s">
        <v>46</v>
      </c>
      <c r="E61" s="13" t="s">
        <v>283</v>
      </c>
      <c r="F61" s="4"/>
      <c r="G61" s="14"/>
      <c r="H61" s="5"/>
      <c r="I61" s="78"/>
      <c r="J61" s="78"/>
    </row>
    <row r="62" spans="1:10" ht="18.75" customHeight="1" x14ac:dyDescent="0.35">
      <c r="A62" s="78"/>
      <c r="B62" s="15">
        <v>510</v>
      </c>
      <c r="C62" s="14" t="s">
        <v>57</v>
      </c>
      <c r="D62" s="13" t="s">
        <v>46</v>
      </c>
      <c r="E62" s="13" t="s">
        <v>283</v>
      </c>
      <c r="F62" s="4"/>
      <c r="G62" s="14"/>
      <c r="H62" s="5"/>
      <c r="I62" s="78"/>
      <c r="J62" s="78"/>
    </row>
    <row r="63" spans="1:10" ht="18.75" customHeight="1" x14ac:dyDescent="0.35">
      <c r="A63" s="78"/>
      <c r="B63" s="15">
        <v>511</v>
      </c>
      <c r="C63" s="14" t="s">
        <v>53</v>
      </c>
      <c r="D63" s="13" t="s">
        <v>46</v>
      </c>
      <c r="E63" s="13" t="s">
        <v>283</v>
      </c>
      <c r="F63" s="4"/>
      <c r="G63" s="14"/>
      <c r="H63" s="5"/>
      <c r="I63" s="78"/>
      <c r="J63" s="78"/>
    </row>
    <row r="64" spans="1:10" ht="18.75" customHeight="1" x14ac:dyDescent="0.35">
      <c r="A64" s="78"/>
      <c r="B64" s="15">
        <v>512</v>
      </c>
      <c r="C64" s="14" t="s">
        <v>54</v>
      </c>
      <c r="D64" s="13" t="s">
        <v>46</v>
      </c>
      <c r="E64" s="13" t="s">
        <v>283</v>
      </c>
      <c r="F64" s="4"/>
      <c r="G64" s="14"/>
      <c r="H64" s="5"/>
      <c r="I64" s="78"/>
      <c r="J64" s="78"/>
    </row>
    <row r="65" spans="1:10" ht="18.75" customHeight="1" x14ac:dyDescent="0.35">
      <c r="A65" s="78"/>
      <c r="B65" s="15">
        <v>513</v>
      </c>
      <c r="C65" s="14" t="s">
        <v>55</v>
      </c>
      <c r="D65" s="13" t="s">
        <v>46</v>
      </c>
      <c r="E65" s="13" t="s">
        <v>283</v>
      </c>
      <c r="F65" s="4"/>
      <c r="G65" s="14"/>
      <c r="H65" s="5"/>
      <c r="I65" s="78"/>
      <c r="J65" s="78"/>
    </row>
    <row r="66" spans="1:10" ht="18.75" customHeight="1" x14ac:dyDescent="0.35">
      <c r="A66" s="78"/>
      <c r="B66" s="15">
        <v>514</v>
      </c>
      <c r="C66" s="14" t="s">
        <v>49</v>
      </c>
      <c r="D66" s="13" t="s">
        <v>47</v>
      </c>
      <c r="E66" s="13" t="s">
        <v>283</v>
      </c>
      <c r="F66" s="4"/>
      <c r="G66" s="14"/>
      <c r="H66" s="5"/>
      <c r="I66" s="78"/>
      <c r="J66" s="78"/>
    </row>
    <row r="67" spans="1:10" ht="18.75" customHeight="1" x14ac:dyDescent="0.35">
      <c r="A67" s="78"/>
      <c r="B67" s="15">
        <v>515</v>
      </c>
      <c r="C67" s="14" t="s">
        <v>50</v>
      </c>
      <c r="D67" s="13" t="s">
        <v>47</v>
      </c>
      <c r="E67" s="13" t="s">
        <v>283</v>
      </c>
      <c r="F67" s="4"/>
      <c r="G67" s="14"/>
      <c r="H67" s="5"/>
      <c r="I67" s="78"/>
      <c r="J67" s="78"/>
    </row>
    <row r="68" spans="1:10" ht="18.75" customHeight="1" x14ac:dyDescent="0.35">
      <c r="A68" s="78"/>
      <c r="B68" s="15">
        <v>518</v>
      </c>
      <c r="C68" s="14" t="s">
        <v>252</v>
      </c>
      <c r="D68" s="13" t="s">
        <v>47</v>
      </c>
      <c r="E68" s="13" t="s">
        <v>283</v>
      </c>
      <c r="F68" s="4"/>
      <c r="G68" s="14"/>
      <c r="H68" s="5"/>
      <c r="I68" s="78"/>
      <c r="J68" s="78"/>
    </row>
    <row r="69" spans="1:10" ht="18.75" customHeight="1" x14ac:dyDescent="0.35">
      <c r="A69" s="78"/>
      <c r="B69" s="15">
        <v>519</v>
      </c>
      <c r="C69" s="14" t="s">
        <v>287</v>
      </c>
      <c r="D69" s="13" t="s">
        <v>47</v>
      </c>
      <c r="E69" s="13" t="s">
        <v>283</v>
      </c>
      <c r="F69" s="4"/>
      <c r="G69" s="14"/>
      <c r="H69" s="5"/>
      <c r="I69" s="78"/>
      <c r="J69" s="78"/>
    </row>
    <row r="70" spans="1:10" ht="18.75" customHeight="1" x14ac:dyDescent="0.35">
      <c r="A70" s="78"/>
      <c r="B70" s="15"/>
      <c r="C70" s="14"/>
      <c r="D70" s="13"/>
      <c r="E70" s="13"/>
      <c r="F70" s="4"/>
      <c r="G70" s="14"/>
      <c r="H70" s="5"/>
      <c r="I70" s="78"/>
      <c r="J70" s="78"/>
    </row>
    <row r="71" spans="1:10" ht="18.75" customHeight="1" x14ac:dyDescent="0.35">
      <c r="A71" s="78"/>
      <c r="B71" s="15">
        <v>600</v>
      </c>
      <c r="C71" s="14" t="s">
        <v>288</v>
      </c>
      <c r="D71" s="13" t="s">
        <v>46</v>
      </c>
      <c r="E71" s="13" t="s">
        <v>283</v>
      </c>
      <c r="F71" s="4"/>
      <c r="G71" s="14"/>
      <c r="H71" s="5"/>
      <c r="I71" s="78"/>
      <c r="J71" s="78"/>
    </row>
    <row r="72" spans="1:10" ht="18.75" customHeight="1" x14ac:dyDescent="0.35">
      <c r="A72" s="78"/>
      <c r="B72" s="15">
        <v>601</v>
      </c>
      <c r="C72" s="14" t="s">
        <v>289</v>
      </c>
      <c r="D72" s="13" t="s">
        <v>46</v>
      </c>
      <c r="E72" s="13" t="s">
        <v>283</v>
      </c>
      <c r="F72" s="4"/>
      <c r="G72" s="14"/>
      <c r="H72" s="5"/>
      <c r="I72" s="78"/>
      <c r="J72" s="78"/>
    </row>
    <row r="73" spans="1:10" ht="18.75" customHeight="1" x14ac:dyDescent="0.35">
      <c r="A73" s="78"/>
      <c r="B73" s="15">
        <v>611</v>
      </c>
      <c r="C73" s="14" t="s">
        <v>290</v>
      </c>
      <c r="D73" s="13" t="s">
        <v>46</v>
      </c>
      <c r="E73" s="13" t="s">
        <v>283</v>
      </c>
      <c r="F73" s="4"/>
      <c r="G73" s="14"/>
      <c r="H73" s="5"/>
      <c r="I73" s="78"/>
      <c r="J73" s="78"/>
    </row>
    <row r="74" spans="1:10" ht="18.75" customHeight="1" x14ac:dyDescent="0.35">
      <c r="A74" s="78"/>
      <c r="B74" s="15">
        <v>612</v>
      </c>
      <c r="C74" s="14" t="s">
        <v>291</v>
      </c>
      <c r="D74" s="13" t="s">
        <v>46</v>
      </c>
      <c r="E74" s="13" t="s">
        <v>283</v>
      </c>
      <c r="F74" s="4"/>
      <c r="G74" s="14"/>
      <c r="H74" s="5"/>
      <c r="I74" s="78"/>
      <c r="J74" s="78"/>
    </row>
    <row r="75" spans="1:10" ht="18.75" customHeight="1" x14ac:dyDescent="0.35">
      <c r="A75" s="78"/>
      <c r="B75" s="15">
        <v>613</v>
      </c>
      <c r="C75" s="14" t="s">
        <v>292</v>
      </c>
      <c r="D75" s="13" t="s">
        <v>46</v>
      </c>
      <c r="E75" s="13" t="s">
        <v>283</v>
      </c>
      <c r="F75" s="4"/>
      <c r="G75" s="14"/>
      <c r="H75" s="5"/>
      <c r="I75" s="78"/>
      <c r="J75" s="78"/>
    </row>
    <row r="76" spans="1:10" ht="18.75" customHeight="1" x14ac:dyDescent="0.35">
      <c r="A76" s="78"/>
      <c r="B76" s="15">
        <v>614</v>
      </c>
      <c r="C76" s="14" t="s">
        <v>293</v>
      </c>
      <c r="D76" s="13" t="s">
        <v>46</v>
      </c>
      <c r="E76" s="13" t="s">
        <v>283</v>
      </c>
      <c r="F76" s="4"/>
      <c r="G76" s="14"/>
      <c r="H76" s="5"/>
      <c r="I76" s="78"/>
      <c r="J76" s="78"/>
    </row>
    <row r="77" spans="1:10" ht="18.75" customHeight="1" x14ac:dyDescent="0.35">
      <c r="A77" s="78"/>
      <c r="B77" s="15">
        <v>615</v>
      </c>
      <c r="C77" s="14" t="s">
        <v>294</v>
      </c>
      <c r="D77" s="13" t="s">
        <v>46</v>
      </c>
      <c r="E77" s="13" t="s">
        <v>283</v>
      </c>
      <c r="F77" s="4"/>
      <c r="G77" s="14"/>
      <c r="H77" s="5"/>
      <c r="I77" s="78"/>
      <c r="J77" s="78"/>
    </row>
    <row r="78" spans="1:10" ht="18.75" customHeight="1" x14ac:dyDescent="0.35">
      <c r="A78" s="78"/>
      <c r="B78" s="15">
        <v>616</v>
      </c>
      <c r="C78" s="14" t="s">
        <v>295</v>
      </c>
      <c r="D78" s="13" t="s">
        <v>46</v>
      </c>
      <c r="E78" s="13" t="s">
        <v>283</v>
      </c>
      <c r="F78" s="4"/>
      <c r="G78" s="14"/>
      <c r="H78" s="5"/>
      <c r="I78" s="78"/>
      <c r="J78" s="78"/>
    </row>
    <row r="79" spans="1:10" ht="18.75" customHeight="1" x14ac:dyDescent="0.35">
      <c r="A79" s="78"/>
      <c r="B79" s="15">
        <v>617</v>
      </c>
      <c r="C79" s="14" t="s">
        <v>296</v>
      </c>
      <c r="D79" s="13" t="s">
        <v>46</v>
      </c>
      <c r="E79" s="13" t="s">
        <v>283</v>
      </c>
      <c r="F79" s="4"/>
      <c r="G79" s="14"/>
      <c r="H79" s="5"/>
      <c r="I79" s="78"/>
      <c r="J79" s="78"/>
    </row>
    <row r="80" spans="1:10" ht="18.75" customHeight="1" x14ac:dyDescent="0.35">
      <c r="A80" s="78"/>
      <c r="B80" s="15">
        <v>618</v>
      </c>
      <c r="C80" s="14" t="s">
        <v>297</v>
      </c>
      <c r="D80" s="13" t="s">
        <v>46</v>
      </c>
      <c r="E80" s="13" t="s">
        <v>283</v>
      </c>
      <c r="F80" s="4"/>
      <c r="G80" s="14"/>
      <c r="H80" s="5"/>
      <c r="I80" s="78"/>
      <c r="J80" s="78"/>
    </row>
    <row r="81" spans="1:10" ht="18.75" customHeight="1" x14ac:dyDescent="0.35">
      <c r="A81" s="78"/>
      <c r="B81" s="15">
        <v>619</v>
      </c>
      <c r="C81" s="14" t="s">
        <v>298</v>
      </c>
      <c r="D81" s="13" t="s">
        <v>46</v>
      </c>
      <c r="E81" s="13" t="s">
        <v>283</v>
      </c>
      <c r="F81" s="4"/>
      <c r="G81" s="14"/>
      <c r="H81" s="5"/>
      <c r="I81" s="78"/>
      <c r="J81" s="78"/>
    </row>
    <row r="82" spans="1:10" ht="18.75" customHeight="1" x14ac:dyDescent="0.35">
      <c r="A82" s="78"/>
      <c r="B82" s="15">
        <v>652</v>
      </c>
      <c r="C82" s="14" t="s">
        <v>299</v>
      </c>
      <c r="D82" s="13" t="s">
        <v>46</v>
      </c>
      <c r="E82" s="13" t="s">
        <v>283</v>
      </c>
      <c r="F82" s="4"/>
      <c r="G82" s="14"/>
      <c r="H82" s="5"/>
      <c r="I82" s="78"/>
      <c r="J82" s="78"/>
    </row>
    <row r="83" spans="1:10" ht="18.75" customHeight="1" x14ac:dyDescent="0.35">
      <c r="A83" s="78"/>
      <c r="B83" s="15">
        <v>653</v>
      </c>
      <c r="C83" s="14" t="s">
        <v>300</v>
      </c>
      <c r="D83" s="13" t="s">
        <v>46</v>
      </c>
      <c r="E83" s="13" t="s">
        <v>283</v>
      </c>
      <c r="F83" s="4"/>
      <c r="G83" s="14"/>
      <c r="H83" s="5"/>
      <c r="I83" s="78"/>
      <c r="J83" s="78"/>
    </row>
    <row r="84" spans="1:10" ht="18.75" customHeight="1" x14ac:dyDescent="0.35">
      <c r="A84" s="78"/>
      <c r="B84" s="15">
        <v>654</v>
      </c>
      <c r="C84" s="14" t="s">
        <v>301</v>
      </c>
      <c r="D84" s="13" t="s">
        <v>46</v>
      </c>
      <c r="E84" s="13" t="s">
        <v>283</v>
      </c>
      <c r="F84" s="4"/>
      <c r="G84" s="14"/>
      <c r="H84" s="5"/>
      <c r="I84" s="78"/>
      <c r="J84" s="78"/>
    </row>
    <row r="85" spans="1:10" ht="18.75" customHeight="1" x14ac:dyDescent="0.35">
      <c r="A85" s="78"/>
      <c r="B85" s="15">
        <v>655</v>
      </c>
      <c r="C85" s="14" t="s">
        <v>302</v>
      </c>
      <c r="D85" s="13" t="s">
        <v>46</v>
      </c>
      <c r="E85" s="13" t="s">
        <v>283</v>
      </c>
      <c r="F85" s="4"/>
      <c r="G85" s="14"/>
      <c r="H85" s="5"/>
      <c r="I85" s="78"/>
      <c r="J85" s="78"/>
    </row>
    <row r="86" spans="1:10" ht="18.75" customHeight="1" x14ac:dyDescent="0.35">
      <c r="A86" s="78"/>
      <c r="B86" s="15">
        <v>660</v>
      </c>
      <c r="C86" s="14" t="s">
        <v>303</v>
      </c>
      <c r="D86" s="13" t="s">
        <v>46</v>
      </c>
      <c r="E86" s="13" t="s">
        <v>283</v>
      </c>
      <c r="F86" s="4"/>
      <c r="G86" s="14"/>
      <c r="H86" s="5"/>
      <c r="I86" s="78"/>
      <c r="J86" s="78"/>
    </row>
    <row r="87" spans="1:10" ht="18.75" customHeight="1" x14ac:dyDescent="0.35">
      <c r="A87" s="78"/>
      <c r="B87" s="15">
        <v>661</v>
      </c>
      <c r="C87" s="14" t="s">
        <v>304</v>
      </c>
      <c r="D87" s="13" t="s">
        <v>46</v>
      </c>
      <c r="E87" s="13" t="s">
        <v>283</v>
      </c>
      <c r="F87" s="4"/>
      <c r="G87" s="14"/>
      <c r="H87" s="5"/>
      <c r="I87" s="78"/>
      <c r="J87" s="78"/>
    </row>
    <row r="88" spans="1:10" ht="18.75" customHeight="1" x14ac:dyDescent="0.35">
      <c r="A88" s="78"/>
      <c r="B88" s="15">
        <v>690</v>
      </c>
      <c r="C88" s="14" t="s">
        <v>305</v>
      </c>
      <c r="D88" s="13" t="s">
        <v>46</v>
      </c>
      <c r="E88" s="13" t="s">
        <v>283</v>
      </c>
      <c r="F88" s="4"/>
      <c r="G88" s="14"/>
      <c r="H88" s="5"/>
      <c r="I88" s="78"/>
      <c r="J88" s="78"/>
    </row>
    <row r="89" spans="1:10" ht="18.75" customHeight="1" x14ac:dyDescent="0.35">
      <c r="A89" s="78"/>
      <c r="B89" s="15">
        <v>691</v>
      </c>
      <c r="C89" s="14" t="s">
        <v>306</v>
      </c>
      <c r="D89" s="13" t="s">
        <v>46</v>
      </c>
      <c r="E89" s="13" t="s">
        <v>283</v>
      </c>
      <c r="F89" s="4"/>
      <c r="G89" s="14"/>
      <c r="H89" s="5"/>
      <c r="I89" s="78"/>
      <c r="J89" s="78"/>
    </row>
    <row r="90" spans="1:10" ht="18.75" customHeight="1" x14ac:dyDescent="0.35">
      <c r="A90" s="78"/>
      <c r="B90" s="15"/>
      <c r="C90" s="14"/>
      <c r="D90" s="13"/>
      <c r="E90" s="13"/>
      <c r="F90" s="4"/>
      <c r="G90" s="14"/>
      <c r="H90" s="5"/>
      <c r="I90" s="78"/>
      <c r="J90" s="78"/>
    </row>
    <row r="91" spans="1:10" ht="18.75" customHeight="1" x14ac:dyDescent="0.35">
      <c r="A91" s="78"/>
      <c r="B91" s="15">
        <v>700</v>
      </c>
      <c r="C91" s="14" t="s">
        <v>307</v>
      </c>
      <c r="D91" s="13"/>
      <c r="E91" s="13" t="s">
        <v>283</v>
      </c>
      <c r="F91" s="4"/>
      <c r="G91" s="14"/>
      <c r="H91" s="5"/>
      <c r="I91" s="78"/>
      <c r="J91" s="78"/>
    </row>
    <row r="92" spans="1:10" ht="18.75" customHeight="1" x14ac:dyDescent="0.35">
      <c r="A92" s="78"/>
      <c r="B92" s="15">
        <v>701</v>
      </c>
      <c r="C92" s="14" t="s">
        <v>308</v>
      </c>
      <c r="D92" s="13" t="s">
        <v>47</v>
      </c>
      <c r="E92" s="13" t="s">
        <v>283</v>
      </c>
      <c r="F92" s="4"/>
      <c r="G92" s="14"/>
      <c r="H92" s="5"/>
      <c r="I92" s="78"/>
      <c r="J92" s="78"/>
    </row>
    <row r="93" spans="1:10" ht="18.75" customHeight="1" x14ac:dyDescent="0.35">
      <c r="A93" s="78"/>
      <c r="B93" s="15"/>
      <c r="C93" s="14"/>
      <c r="D93" s="13"/>
      <c r="E93" s="13"/>
      <c r="F93" s="4"/>
      <c r="G93" s="14"/>
      <c r="H93" s="5"/>
      <c r="I93" s="78"/>
      <c r="J93" s="78"/>
    </row>
    <row r="94" spans="1:10" ht="18.75" customHeight="1" x14ac:dyDescent="0.35">
      <c r="A94" s="78"/>
      <c r="B94" s="15">
        <v>800</v>
      </c>
      <c r="C94" s="14" t="s">
        <v>309</v>
      </c>
      <c r="D94" s="13" t="s">
        <v>46</v>
      </c>
      <c r="E94" s="13" t="s">
        <v>283</v>
      </c>
      <c r="F94" s="4"/>
      <c r="G94" s="14"/>
      <c r="H94" s="5"/>
      <c r="I94" s="78"/>
      <c r="J94" s="78"/>
    </row>
    <row r="95" spans="1:10" ht="18.75" customHeight="1" x14ac:dyDescent="0.35">
      <c r="A95" s="78"/>
      <c r="B95" s="15">
        <v>801</v>
      </c>
      <c r="C95" s="14" t="s">
        <v>310</v>
      </c>
      <c r="D95" s="13" t="s">
        <v>46</v>
      </c>
      <c r="E95" s="13" t="s">
        <v>283</v>
      </c>
      <c r="F95" s="4"/>
      <c r="G95" s="14"/>
      <c r="H95" s="5"/>
      <c r="I95" s="78"/>
      <c r="J95" s="78"/>
    </row>
    <row r="96" spans="1:10" ht="18.75" customHeight="1" x14ac:dyDescent="0.35">
      <c r="A96" s="78"/>
      <c r="B96" s="15"/>
      <c r="C96" s="14"/>
      <c r="D96" s="13"/>
      <c r="E96" s="13"/>
      <c r="F96" s="4"/>
      <c r="G96" s="14"/>
      <c r="H96" s="5"/>
      <c r="I96" s="78"/>
      <c r="J96" s="78"/>
    </row>
    <row r="97" spans="1:10" ht="18.75" customHeight="1" x14ac:dyDescent="0.35">
      <c r="A97" s="78"/>
      <c r="B97" s="15"/>
      <c r="C97" s="14"/>
      <c r="D97" s="13"/>
      <c r="E97" s="13"/>
      <c r="F97" s="4"/>
      <c r="G97" s="14"/>
      <c r="H97" s="5"/>
      <c r="I97" s="78"/>
      <c r="J97" s="78"/>
    </row>
    <row r="98" spans="1:10" ht="18.75" customHeight="1" x14ac:dyDescent="0.35">
      <c r="A98" s="78"/>
      <c r="B98" s="15"/>
      <c r="C98" s="14"/>
      <c r="D98" s="13"/>
      <c r="E98" s="13"/>
      <c r="F98" s="4"/>
      <c r="G98" s="14"/>
      <c r="H98" s="5"/>
      <c r="I98" s="78"/>
      <c r="J98" s="78"/>
    </row>
    <row r="99" spans="1:10" ht="18.75" customHeight="1" x14ac:dyDescent="0.35">
      <c r="A99" s="78"/>
      <c r="B99" s="15"/>
      <c r="C99" s="14"/>
      <c r="D99" s="13"/>
      <c r="E99" s="13"/>
      <c r="F99" s="4"/>
      <c r="G99" s="14"/>
      <c r="H99" s="5"/>
      <c r="I99" s="78"/>
      <c r="J99" s="78"/>
    </row>
    <row r="100" spans="1:10" ht="18.75" customHeight="1" x14ac:dyDescent="0.35">
      <c r="A100" s="78"/>
      <c r="B100" s="15"/>
      <c r="C100" s="14"/>
      <c r="D100" s="13"/>
      <c r="E100" s="13"/>
      <c r="F100" s="4"/>
      <c r="G100" s="14"/>
      <c r="H100" s="5"/>
      <c r="I100" s="78"/>
      <c r="J100" s="78"/>
    </row>
    <row r="101" spans="1:10" ht="18.75" customHeight="1" x14ac:dyDescent="0.35">
      <c r="A101" s="78"/>
      <c r="B101" s="15"/>
      <c r="C101" s="14"/>
      <c r="D101" s="13"/>
      <c r="E101" s="13"/>
      <c r="F101" s="4"/>
      <c r="G101" s="14"/>
      <c r="H101" s="5"/>
      <c r="I101" s="78"/>
      <c r="J101" s="78"/>
    </row>
    <row r="102" spans="1:10" ht="18.75" customHeight="1" x14ac:dyDescent="0.35">
      <c r="A102" s="78"/>
      <c r="B102" s="15"/>
      <c r="C102" s="14"/>
      <c r="D102" s="13"/>
      <c r="E102" s="13"/>
      <c r="F102" s="4"/>
      <c r="G102" s="14"/>
      <c r="H102" s="5"/>
      <c r="I102" s="78"/>
      <c r="J102" s="78"/>
    </row>
    <row r="103" spans="1:10" ht="18.75" customHeight="1" x14ac:dyDescent="0.35">
      <c r="A103" s="78"/>
      <c r="B103" s="15"/>
      <c r="C103" s="14"/>
      <c r="D103" s="13"/>
      <c r="E103" s="13"/>
      <c r="F103" s="4"/>
      <c r="G103" s="14"/>
      <c r="H103" s="5"/>
      <c r="I103" s="78"/>
      <c r="J103" s="78"/>
    </row>
    <row r="104" spans="1:10" ht="18.75" customHeight="1" x14ac:dyDescent="0.35">
      <c r="A104" s="78"/>
      <c r="B104" s="15"/>
      <c r="C104" s="14"/>
      <c r="D104" s="13"/>
      <c r="E104" s="13"/>
      <c r="F104" s="4"/>
      <c r="G104" s="14"/>
      <c r="H104" s="5"/>
      <c r="I104" s="78"/>
      <c r="J104" s="78"/>
    </row>
    <row r="105" spans="1:10" ht="18.75" customHeight="1" x14ac:dyDescent="0.35">
      <c r="A105" s="78"/>
      <c r="B105" s="15"/>
      <c r="C105" s="14"/>
      <c r="D105" s="13"/>
      <c r="E105" s="13"/>
      <c r="F105" s="4"/>
      <c r="G105" s="14"/>
      <c r="H105" s="5"/>
      <c r="I105" s="78"/>
      <c r="J105" s="78"/>
    </row>
    <row r="106" spans="1:10" ht="18.75" customHeight="1" x14ac:dyDescent="0.35">
      <c r="A106" s="78"/>
      <c r="B106" s="15"/>
      <c r="C106" s="14"/>
      <c r="D106" s="13"/>
      <c r="E106" s="13"/>
      <c r="F106" s="4"/>
      <c r="G106" s="14"/>
      <c r="H106" s="5"/>
      <c r="I106" s="78"/>
      <c r="J106" s="78"/>
    </row>
    <row r="107" spans="1:10" ht="18.75" customHeight="1" x14ac:dyDescent="0.35">
      <c r="A107" s="78"/>
      <c r="B107" s="15"/>
      <c r="C107" s="14"/>
      <c r="D107" s="13"/>
      <c r="E107" s="13"/>
      <c r="F107" s="4"/>
      <c r="G107" s="14"/>
      <c r="H107" s="5"/>
      <c r="I107" s="78"/>
      <c r="J107" s="78"/>
    </row>
    <row r="108" spans="1:10" ht="18.75" customHeight="1" x14ac:dyDescent="0.35">
      <c r="A108" s="78"/>
      <c r="B108" s="15"/>
      <c r="C108" s="14"/>
      <c r="D108" s="13"/>
      <c r="E108" s="13"/>
      <c r="F108" s="4"/>
      <c r="G108" s="14"/>
      <c r="H108" s="5"/>
      <c r="I108" s="78"/>
      <c r="J108" s="78"/>
    </row>
    <row r="109" spans="1:10" ht="18.75" customHeight="1" x14ac:dyDescent="0.35">
      <c r="A109" s="78"/>
      <c r="B109" s="15"/>
      <c r="C109" s="14"/>
      <c r="D109" s="13"/>
      <c r="E109" s="13"/>
      <c r="F109" s="4"/>
      <c r="G109" s="14"/>
      <c r="H109" s="5"/>
      <c r="I109" s="78"/>
      <c r="J109" s="78"/>
    </row>
    <row r="110" spans="1:10" ht="18.75" customHeight="1" x14ac:dyDescent="0.35">
      <c r="A110" s="78"/>
      <c r="B110" s="15"/>
      <c r="C110" s="14"/>
      <c r="D110" s="13"/>
      <c r="E110" s="13"/>
      <c r="F110" s="4"/>
      <c r="G110" s="14"/>
      <c r="H110" s="5"/>
      <c r="I110" s="78"/>
      <c r="J110" s="78"/>
    </row>
    <row r="111" spans="1:10" ht="18.75" customHeight="1" x14ac:dyDescent="0.35">
      <c r="A111" s="78"/>
      <c r="B111" s="15"/>
      <c r="C111" s="14"/>
      <c r="D111" s="13"/>
      <c r="E111" s="13"/>
      <c r="F111" s="4"/>
      <c r="G111" s="14"/>
      <c r="H111" s="5"/>
      <c r="I111" s="78"/>
      <c r="J111" s="78"/>
    </row>
    <row r="112" spans="1:10" ht="18.75" customHeight="1" x14ac:dyDescent="0.35">
      <c r="A112" s="78"/>
      <c r="B112" s="15"/>
      <c r="C112" s="14"/>
      <c r="D112" s="13"/>
      <c r="E112" s="13"/>
      <c r="F112" s="4"/>
      <c r="G112" s="14"/>
      <c r="H112" s="5"/>
      <c r="I112" s="78"/>
      <c r="J112" s="78"/>
    </row>
    <row r="113" spans="1:10" ht="18.75" customHeight="1" x14ac:dyDescent="0.35">
      <c r="A113" s="78"/>
      <c r="B113" s="15"/>
      <c r="C113" s="14"/>
      <c r="D113" s="13"/>
      <c r="E113" s="13"/>
      <c r="F113" s="4"/>
      <c r="G113" s="14"/>
      <c r="H113" s="5"/>
      <c r="I113" s="78"/>
      <c r="J113" s="78"/>
    </row>
    <row r="114" spans="1:10" ht="18.75" customHeight="1" x14ac:dyDescent="0.35">
      <c r="A114" s="78"/>
      <c r="B114" s="15"/>
      <c r="C114" s="14"/>
      <c r="D114" s="13"/>
      <c r="E114" s="13"/>
      <c r="F114" s="4"/>
      <c r="G114" s="14"/>
      <c r="H114" s="5"/>
      <c r="I114" s="78"/>
      <c r="J114" s="78"/>
    </row>
    <row r="115" spans="1:10" ht="18.75" customHeight="1" x14ac:dyDescent="0.35">
      <c r="A115" s="78"/>
      <c r="B115" s="15"/>
      <c r="C115" s="14"/>
      <c r="D115" s="13"/>
      <c r="E115" s="13"/>
      <c r="F115" s="4"/>
      <c r="G115" s="14"/>
      <c r="H115" s="5"/>
      <c r="I115" s="78"/>
      <c r="J115" s="78"/>
    </row>
    <row r="116" spans="1:10" ht="18.75" customHeight="1" x14ac:dyDescent="0.35">
      <c r="A116" s="78"/>
      <c r="B116" s="15"/>
      <c r="C116" s="14"/>
      <c r="D116" s="13"/>
      <c r="E116" s="13"/>
      <c r="F116" s="4"/>
      <c r="G116" s="14"/>
      <c r="H116" s="5"/>
      <c r="I116" s="78"/>
      <c r="J116" s="78"/>
    </row>
    <row r="117" spans="1:10" ht="18.75" customHeight="1" x14ac:dyDescent="0.35">
      <c r="A117" s="78"/>
      <c r="B117" s="15"/>
      <c r="C117" s="14"/>
      <c r="D117" s="13"/>
      <c r="E117" s="13"/>
      <c r="F117" s="4"/>
      <c r="G117" s="14"/>
      <c r="H117" s="5"/>
      <c r="I117" s="78"/>
      <c r="J117" s="78"/>
    </row>
    <row r="118" spans="1:10" ht="18.75" customHeight="1" x14ac:dyDescent="0.35">
      <c r="A118" s="78"/>
      <c r="B118" s="15"/>
      <c r="C118" s="14"/>
      <c r="D118" s="13"/>
      <c r="E118" s="13"/>
      <c r="F118" s="4"/>
      <c r="G118" s="14"/>
      <c r="H118" s="5"/>
      <c r="I118" s="78"/>
      <c r="J118" s="78"/>
    </row>
    <row r="119" spans="1:10" ht="18.75" customHeight="1" x14ac:dyDescent="0.35">
      <c r="A119" s="78"/>
      <c r="B119" s="15"/>
      <c r="C119" s="14"/>
      <c r="D119" s="13"/>
      <c r="E119" s="13"/>
      <c r="F119" s="4"/>
      <c r="G119" s="14"/>
      <c r="H119" s="5"/>
      <c r="I119" s="78"/>
      <c r="J119" s="78"/>
    </row>
    <row r="120" spans="1:10" ht="18.75" customHeight="1" x14ac:dyDescent="0.35">
      <c r="A120" s="78"/>
      <c r="B120" s="15"/>
      <c r="C120" s="14"/>
      <c r="D120" s="13"/>
      <c r="E120" s="13"/>
      <c r="F120" s="4"/>
      <c r="G120" s="14"/>
      <c r="H120" s="5"/>
      <c r="I120" s="78"/>
      <c r="J120" s="78"/>
    </row>
    <row r="121" spans="1:10" ht="18.75" customHeight="1" x14ac:dyDescent="0.35">
      <c r="A121" s="78"/>
      <c r="B121" s="15"/>
      <c r="C121" s="14"/>
      <c r="D121" s="13"/>
      <c r="E121" s="13"/>
      <c r="F121" s="4"/>
      <c r="G121" s="14"/>
      <c r="H121" s="5"/>
      <c r="I121" s="78"/>
      <c r="J121" s="78"/>
    </row>
    <row r="122" spans="1:10" ht="18.75" customHeight="1" x14ac:dyDescent="0.35">
      <c r="A122" s="78"/>
      <c r="B122" s="15"/>
      <c r="C122" s="14"/>
      <c r="D122" s="13"/>
      <c r="E122" s="13"/>
      <c r="F122" s="4"/>
      <c r="G122" s="14"/>
      <c r="H122" s="5"/>
      <c r="I122" s="78"/>
      <c r="J122" s="78"/>
    </row>
    <row r="123" spans="1:10" ht="18.75" customHeight="1" x14ac:dyDescent="0.35">
      <c r="A123" s="78"/>
      <c r="B123" s="15"/>
      <c r="C123" s="14"/>
      <c r="D123" s="13"/>
      <c r="E123" s="13"/>
      <c r="F123" s="4"/>
      <c r="G123" s="14"/>
      <c r="H123" s="5"/>
      <c r="I123" s="78"/>
      <c r="J123" s="78"/>
    </row>
    <row r="124" spans="1:10" ht="18.75" customHeight="1" x14ac:dyDescent="0.35">
      <c r="A124" s="78"/>
      <c r="B124" s="15"/>
      <c r="C124" s="14"/>
      <c r="D124" s="13"/>
      <c r="E124" s="13"/>
      <c r="F124" s="4"/>
      <c r="G124" s="14"/>
      <c r="H124" s="5"/>
      <c r="I124" s="78"/>
      <c r="J124" s="78"/>
    </row>
    <row r="125" spans="1:10" ht="18.75" customHeight="1" x14ac:dyDescent="0.35">
      <c r="A125" s="78"/>
      <c r="B125" s="15"/>
      <c r="C125" s="14"/>
      <c r="D125" s="13"/>
      <c r="E125" s="13"/>
      <c r="F125" s="4"/>
      <c r="G125" s="14"/>
      <c r="H125" s="5"/>
      <c r="I125" s="78"/>
      <c r="J125" s="78"/>
    </row>
    <row r="126" spans="1:10" ht="18.75" customHeight="1" x14ac:dyDescent="0.35">
      <c r="A126" s="78"/>
      <c r="B126" s="15"/>
      <c r="C126" s="14"/>
      <c r="D126" s="13"/>
      <c r="E126" s="13"/>
      <c r="F126" s="4"/>
      <c r="G126" s="14"/>
      <c r="H126" s="5"/>
      <c r="I126" s="78"/>
      <c r="J126" s="78"/>
    </row>
    <row r="127" spans="1:10" ht="18.75" customHeight="1" x14ac:dyDescent="0.35">
      <c r="A127" s="78"/>
      <c r="B127" s="15"/>
      <c r="C127" s="14"/>
      <c r="D127" s="13"/>
      <c r="E127" s="13"/>
      <c r="F127" s="4"/>
      <c r="G127" s="14"/>
      <c r="H127" s="5"/>
      <c r="I127" s="78"/>
      <c r="J127" s="78"/>
    </row>
    <row r="128" spans="1:10" ht="18.75" customHeight="1" x14ac:dyDescent="0.35">
      <c r="A128" s="78"/>
      <c r="B128" s="15"/>
      <c r="C128" s="14"/>
      <c r="D128" s="13"/>
      <c r="E128" s="13"/>
      <c r="F128" s="4"/>
      <c r="G128" s="14"/>
      <c r="H128" s="5"/>
      <c r="I128" s="78"/>
      <c r="J128" s="78"/>
    </row>
    <row r="129" spans="1:10" ht="18.75" customHeight="1" x14ac:dyDescent="0.35">
      <c r="A129" s="78"/>
      <c r="B129" s="15"/>
      <c r="C129" s="14"/>
      <c r="D129" s="13"/>
      <c r="E129" s="13"/>
      <c r="F129" s="4"/>
      <c r="G129" s="14"/>
      <c r="H129" s="5"/>
      <c r="I129" s="78"/>
      <c r="J129" s="78"/>
    </row>
    <row r="130" spans="1:10" ht="18.75" customHeight="1" x14ac:dyDescent="0.35">
      <c r="A130" s="78"/>
      <c r="B130" s="15"/>
      <c r="C130" s="14"/>
      <c r="D130" s="13"/>
      <c r="E130" s="13"/>
      <c r="F130" s="4"/>
      <c r="G130" s="14"/>
      <c r="H130" s="5"/>
      <c r="I130" s="78"/>
      <c r="J130" s="78"/>
    </row>
    <row r="131" spans="1:10" ht="18.75" customHeight="1" x14ac:dyDescent="0.35">
      <c r="A131" s="78"/>
      <c r="B131" s="15"/>
      <c r="C131" s="14"/>
      <c r="D131" s="13"/>
      <c r="E131" s="13"/>
      <c r="F131" s="4"/>
      <c r="G131" s="14"/>
      <c r="H131" s="5"/>
      <c r="I131" s="78"/>
      <c r="J131" s="78"/>
    </row>
    <row r="132" spans="1:10" ht="18.75" customHeight="1" x14ac:dyDescent="0.35">
      <c r="A132" s="78"/>
      <c r="B132" s="15"/>
      <c r="C132" s="14"/>
      <c r="D132" s="13"/>
      <c r="E132" s="13"/>
      <c r="F132" s="4"/>
      <c r="G132" s="14"/>
      <c r="H132" s="5"/>
      <c r="I132" s="78"/>
      <c r="J132" s="78"/>
    </row>
    <row r="133" spans="1:10" ht="18.75" customHeight="1" x14ac:dyDescent="0.35">
      <c r="A133" s="78"/>
      <c r="B133" s="15"/>
      <c r="C133" s="14"/>
      <c r="D133" s="13"/>
      <c r="E133" s="13"/>
      <c r="F133" s="4"/>
      <c r="G133" s="14"/>
      <c r="H133" s="5"/>
      <c r="I133" s="78"/>
      <c r="J133" s="78"/>
    </row>
    <row r="134" spans="1:10" ht="18.75" customHeight="1" x14ac:dyDescent="0.35">
      <c r="A134" s="78"/>
      <c r="B134" s="15"/>
      <c r="C134" s="14"/>
      <c r="D134" s="13"/>
      <c r="E134" s="13"/>
      <c r="F134" s="4"/>
      <c r="G134" s="14"/>
      <c r="H134" s="5"/>
      <c r="I134" s="78"/>
      <c r="J134" s="78"/>
    </row>
    <row r="135" spans="1:10" ht="18.75" customHeight="1" x14ac:dyDescent="0.35">
      <c r="A135" s="78"/>
      <c r="B135" s="15"/>
      <c r="C135" s="14"/>
      <c r="D135" s="13"/>
      <c r="E135" s="13"/>
      <c r="F135" s="4"/>
      <c r="G135" s="14"/>
      <c r="H135" s="5"/>
      <c r="I135" s="78"/>
      <c r="J135" s="78"/>
    </row>
    <row r="136" spans="1:10" ht="18.75" customHeight="1" x14ac:dyDescent="0.35">
      <c r="A136" s="78"/>
      <c r="B136" s="15"/>
      <c r="C136" s="14"/>
      <c r="D136" s="13"/>
      <c r="E136" s="13"/>
      <c r="F136" s="4"/>
      <c r="G136" s="14"/>
      <c r="H136" s="5"/>
      <c r="I136" s="78"/>
      <c r="J136" s="78"/>
    </row>
    <row r="137" spans="1:10" ht="18.75" customHeight="1" x14ac:dyDescent="0.35">
      <c r="A137" s="78"/>
      <c r="B137" s="15"/>
      <c r="C137" s="14"/>
      <c r="D137" s="13"/>
      <c r="E137" s="13"/>
      <c r="F137" s="4"/>
      <c r="G137" s="14"/>
      <c r="H137" s="5"/>
      <c r="I137" s="78"/>
      <c r="J137" s="78"/>
    </row>
    <row r="138" spans="1:10" ht="18.75" customHeight="1" x14ac:dyDescent="0.35">
      <c r="A138" s="78"/>
      <c r="B138" s="15"/>
      <c r="C138" s="14"/>
      <c r="D138" s="13"/>
      <c r="E138" s="13"/>
      <c r="F138" s="4"/>
      <c r="G138" s="14"/>
      <c r="H138" s="5"/>
      <c r="I138" s="78"/>
      <c r="J138" s="78"/>
    </row>
    <row r="139" spans="1:10" ht="18.75" customHeight="1" x14ac:dyDescent="0.35">
      <c r="A139" s="78"/>
      <c r="B139" s="15"/>
      <c r="C139" s="14"/>
      <c r="D139" s="13"/>
      <c r="E139" s="13"/>
      <c r="F139" s="4"/>
      <c r="G139" s="14"/>
      <c r="H139" s="5"/>
      <c r="I139" s="78"/>
      <c r="J139" s="78"/>
    </row>
    <row r="140" spans="1:10" ht="18.75" customHeight="1" x14ac:dyDescent="0.35">
      <c r="A140" s="78"/>
      <c r="B140" s="15"/>
      <c r="C140" s="14"/>
      <c r="D140" s="13"/>
      <c r="E140" s="13"/>
      <c r="F140" s="4"/>
      <c r="G140" s="14"/>
      <c r="H140" s="5"/>
      <c r="I140" s="78"/>
      <c r="J140" s="78"/>
    </row>
    <row r="141" spans="1:10" ht="18.75" customHeight="1" x14ac:dyDescent="0.35">
      <c r="A141" s="78"/>
      <c r="B141" s="15"/>
      <c r="C141" s="14"/>
      <c r="D141" s="13"/>
      <c r="E141" s="13"/>
      <c r="F141" s="4"/>
      <c r="G141" s="14"/>
      <c r="H141" s="5"/>
      <c r="I141" s="78"/>
      <c r="J141" s="78"/>
    </row>
    <row r="142" spans="1:10" ht="18.75" customHeight="1" x14ac:dyDescent="0.35">
      <c r="A142" s="78"/>
      <c r="B142" s="15"/>
      <c r="C142" s="14"/>
      <c r="D142" s="13"/>
      <c r="E142" s="13"/>
      <c r="F142" s="4"/>
      <c r="G142" s="14"/>
      <c r="H142" s="5"/>
      <c r="I142" s="78"/>
      <c r="J142" s="78"/>
    </row>
    <row r="143" spans="1:10" ht="18.75" customHeight="1" x14ac:dyDescent="0.35">
      <c r="A143" s="78"/>
      <c r="B143" s="15"/>
      <c r="C143" s="14"/>
      <c r="D143" s="13"/>
      <c r="E143" s="13"/>
      <c r="F143" s="4"/>
      <c r="G143" s="14"/>
      <c r="H143" s="5"/>
      <c r="I143" s="78"/>
      <c r="J143" s="78"/>
    </row>
    <row r="144" spans="1:10" ht="18.75" customHeight="1" x14ac:dyDescent="0.35">
      <c r="A144" s="78"/>
      <c r="B144" s="15"/>
      <c r="C144" s="14"/>
      <c r="D144" s="13"/>
      <c r="E144" s="13"/>
      <c r="F144" s="4"/>
      <c r="G144" s="14"/>
      <c r="H144" s="5"/>
      <c r="I144" s="78"/>
      <c r="J144" s="78"/>
    </row>
    <row r="145" spans="1:10" ht="18.75" customHeight="1" x14ac:dyDescent="0.35">
      <c r="A145" s="78"/>
      <c r="B145" s="15"/>
      <c r="C145" s="14"/>
      <c r="D145" s="13"/>
      <c r="E145" s="13"/>
      <c r="F145" s="4"/>
      <c r="G145" s="14"/>
      <c r="H145" s="5"/>
      <c r="I145" s="78"/>
      <c r="J145" s="78"/>
    </row>
    <row r="146" spans="1:10" ht="18.75" customHeight="1" x14ac:dyDescent="0.35">
      <c r="A146" s="78"/>
      <c r="B146" s="15"/>
      <c r="C146" s="14"/>
      <c r="D146" s="13"/>
      <c r="E146" s="13"/>
      <c r="F146" s="4"/>
      <c r="G146" s="14"/>
      <c r="H146" s="5"/>
      <c r="I146" s="78"/>
      <c r="J146" s="78"/>
    </row>
    <row r="147" spans="1:10" ht="18.75" customHeight="1" x14ac:dyDescent="0.35">
      <c r="A147" s="78"/>
      <c r="B147" s="15"/>
      <c r="C147" s="14"/>
      <c r="D147" s="13"/>
      <c r="E147" s="13"/>
      <c r="F147" s="4"/>
      <c r="G147" s="14"/>
      <c r="H147" s="5"/>
      <c r="I147" s="78"/>
      <c r="J147" s="78"/>
    </row>
    <row r="148" spans="1:10" ht="18.75" customHeight="1" x14ac:dyDescent="0.35">
      <c r="A148" s="78"/>
      <c r="B148" s="15"/>
      <c r="C148" s="14"/>
      <c r="D148" s="13"/>
      <c r="E148" s="13"/>
      <c r="F148" s="4"/>
      <c r="G148" s="14"/>
      <c r="H148" s="5"/>
      <c r="I148" s="78"/>
      <c r="J148" s="78"/>
    </row>
    <row r="149" spans="1:10" ht="18.75" customHeight="1" x14ac:dyDescent="0.35">
      <c r="A149" s="78"/>
      <c r="B149" s="15"/>
      <c r="C149" s="14"/>
      <c r="D149" s="13"/>
      <c r="E149" s="13"/>
      <c r="F149" s="4"/>
      <c r="G149" s="14"/>
      <c r="H149" s="5"/>
      <c r="I149" s="78"/>
      <c r="J149" s="78"/>
    </row>
    <row r="150" spans="1:10" ht="18.75" customHeight="1" x14ac:dyDescent="0.35">
      <c r="A150" s="78"/>
      <c r="B150" s="15"/>
      <c r="C150" s="14"/>
      <c r="D150" s="13"/>
      <c r="E150" s="13"/>
      <c r="F150" s="4"/>
      <c r="G150" s="14"/>
      <c r="H150" s="5"/>
      <c r="I150" s="78"/>
      <c r="J150" s="78"/>
    </row>
    <row r="151" spans="1:10" ht="18.75" customHeight="1" x14ac:dyDescent="0.35">
      <c r="A151" s="78"/>
      <c r="B151" s="15"/>
      <c r="C151" s="14"/>
      <c r="D151" s="13"/>
      <c r="E151" s="13"/>
      <c r="F151" s="4"/>
      <c r="G151" s="14"/>
      <c r="H151" s="5"/>
      <c r="I151" s="78"/>
      <c r="J151" s="78"/>
    </row>
    <row r="152" spans="1:10" ht="18.75" customHeight="1" x14ac:dyDescent="0.35">
      <c r="A152" s="78"/>
      <c r="B152" s="15"/>
      <c r="C152" s="14"/>
      <c r="D152" s="13"/>
      <c r="E152" s="13"/>
      <c r="F152" s="4"/>
      <c r="G152" s="14"/>
      <c r="H152" s="5"/>
      <c r="I152" s="78"/>
      <c r="J152" s="78"/>
    </row>
    <row r="153" spans="1:10" ht="18.75" customHeight="1" x14ac:dyDescent="0.35">
      <c r="A153" s="78"/>
      <c r="B153" s="15"/>
      <c r="C153" s="14"/>
      <c r="D153" s="13"/>
      <c r="E153" s="13"/>
      <c r="F153" s="4"/>
      <c r="G153" s="14"/>
      <c r="H153" s="5"/>
      <c r="I153" s="78"/>
      <c r="J153" s="78"/>
    </row>
    <row r="154" spans="1:10" ht="18.75" customHeight="1" x14ac:dyDescent="0.35">
      <c r="A154" s="78"/>
      <c r="B154" s="15"/>
      <c r="C154" s="14"/>
      <c r="D154" s="13"/>
      <c r="E154" s="13"/>
      <c r="F154" s="4"/>
      <c r="G154" s="14"/>
      <c r="H154" s="5"/>
      <c r="I154" s="78"/>
      <c r="J154" s="78"/>
    </row>
    <row r="155" spans="1:10" ht="18.75" customHeight="1" x14ac:dyDescent="0.35">
      <c r="A155" s="78"/>
      <c r="B155" s="15"/>
      <c r="C155" s="14"/>
      <c r="D155" s="13"/>
      <c r="E155" s="13"/>
      <c r="F155" s="4"/>
      <c r="G155" s="14"/>
      <c r="H155" s="5"/>
      <c r="I155" s="78"/>
      <c r="J155" s="78"/>
    </row>
    <row r="156" spans="1:10" ht="18.75" customHeight="1" x14ac:dyDescent="0.35">
      <c r="A156" s="78"/>
      <c r="B156" s="15"/>
      <c r="C156" s="14"/>
      <c r="D156" s="13"/>
      <c r="E156" s="13"/>
      <c r="F156" s="4"/>
      <c r="G156" s="14"/>
      <c r="H156" s="5"/>
      <c r="I156" s="78"/>
      <c r="J156" s="78"/>
    </row>
    <row r="157" spans="1:10" ht="18.75" customHeight="1" x14ac:dyDescent="0.35">
      <c r="A157" s="78"/>
      <c r="B157" s="15"/>
      <c r="C157" s="14"/>
      <c r="D157" s="13"/>
      <c r="E157" s="13"/>
      <c r="F157" s="4"/>
      <c r="G157" s="14"/>
      <c r="H157" s="5"/>
      <c r="I157" s="78"/>
      <c r="J157" s="78"/>
    </row>
    <row r="158" spans="1:10" ht="18.75" customHeight="1" x14ac:dyDescent="0.35">
      <c r="A158" s="78"/>
      <c r="B158" s="15"/>
      <c r="C158" s="14"/>
      <c r="D158" s="13"/>
      <c r="E158" s="13"/>
      <c r="F158" s="4"/>
      <c r="G158" s="14"/>
      <c r="H158" s="5"/>
      <c r="I158" s="78"/>
      <c r="J158" s="78"/>
    </row>
    <row r="159" spans="1:10" ht="18.75" customHeight="1" x14ac:dyDescent="0.35">
      <c r="A159" s="78"/>
      <c r="B159" s="15"/>
      <c r="C159" s="14"/>
      <c r="D159" s="13"/>
      <c r="E159" s="13"/>
      <c r="F159" s="4"/>
      <c r="G159" s="14"/>
      <c r="H159" s="5"/>
      <c r="I159" s="78"/>
      <c r="J159" s="78"/>
    </row>
    <row r="160" spans="1:10" ht="18.75" customHeight="1" x14ac:dyDescent="0.35">
      <c r="A160" s="78"/>
      <c r="B160" s="15"/>
      <c r="C160" s="14"/>
      <c r="D160" s="13"/>
      <c r="E160" s="13"/>
      <c r="F160" s="4"/>
      <c r="G160" s="14"/>
      <c r="H160" s="5"/>
      <c r="I160" s="78"/>
      <c r="J160" s="78"/>
    </row>
    <row r="161" spans="1:10" ht="18.75" customHeight="1" x14ac:dyDescent="0.35">
      <c r="A161" s="78"/>
      <c r="B161" s="15"/>
      <c r="C161" s="14"/>
      <c r="D161" s="13"/>
      <c r="E161" s="13"/>
      <c r="F161" s="4"/>
      <c r="G161" s="14"/>
      <c r="H161" s="5"/>
      <c r="I161" s="78"/>
      <c r="J161" s="78"/>
    </row>
    <row r="162" spans="1:10" ht="18.75" customHeight="1" x14ac:dyDescent="0.35">
      <c r="A162" s="78"/>
      <c r="B162" s="15"/>
      <c r="C162" s="14"/>
      <c r="D162" s="13"/>
      <c r="E162" s="13"/>
      <c r="F162" s="4"/>
      <c r="G162" s="14"/>
      <c r="H162" s="5"/>
      <c r="I162" s="78"/>
      <c r="J162" s="78"/>
    </row>
    <row r="163" spans="1:10" ht="18.75" customHeight="1" x14ac:dyDescent="0.35">
      <c r="A163" s="78"/>
      <c r="B163" s="15"/>
      <c r="C163" s="14"/>
      <c r="D163" s="13"/>
      <c r="E163" s="13"/>
      <c r="F163" s="4"/>
      <c r="G163" s="14"/>
      <c r="H163" s="5"/>
      <c r="I163" s="78"/>
      <c r="J163" s="78"/>
    </row>
    <row r="164" spans="1:10" ht="18.75" customHeight="1" x14ac:dyDescent="0.35">
      <c r="A164" s="78"/>
      <c r="B164" s="15"/>
      <c r="C164" s="14"/>
      <c r="D164" s="13"/>
      <c r="E164" s="13"/>
      <c r="F164" s="4"/>
      <c r="G164" s="14"/>
      <c r="H164" s="5"/>
      <c r="I164" s="78"/>
      <c r="J164" s="78"/>
    </row>
    <row r="165" spans="1:10" ht="18.75" customHeight="1" x14ac:dyDescent="0.35">
      <c r="A165" s="78"/>
      <c r="B165" s="15"/>
      <c r="C165" s="14"/>
      <c r="D165" s="13"/>
      <c r="E165" s="13"/>
      <c r="F165" s="4"/>
      <c r="G165" s="14"/>
      <c r="H165" s="5"/>
      <c r="I165" s="78"/>
      <c r="J165" s="78"/>
    </row>
    <row r="166" spans="1:10" ht="18.75" customHeight="1" x14ac:dyDescent="0.35">
      <c r="A166" s="78"/>
      <c r="B166" s="15"/>
      <c r="C166" s="14"/>
      <c r="D166" s="13"/>
      <c r="E166" s="13"/>
      <c r="F166" s="4"/>
      <c r="G166" s="14"/>
      <c r="H166" s="5"/>
      <c r="I166" s="78"/>
      <c r="J166" s="78"/>
    </row>
    <row r="167" spans="1:10" ht="18.75" customHeight="1" x14ac:dyDescent="0.35">
      <c r="A167" s="78"/>
      <c r="B167" s="15"/>
      <c r="C167" s="14"/>
      <c r="D167" s="13"/>
      <c r="E167" s="13"/>
      <c r="F167" s="4"/>
      <c r="G167" s="14"/>
      <c r="H167" s="5"/>
      <c r="I167" s="78"/>
      <c r="J167" s="78"/>
    </row>
    <row r="168" spans="1:10" ht="18.75" customHeight="1" x14ac:dyDescent="0.35">
      <c r="A168" s="78"/>
      <c r="B168" s="15"/>
      <c r="C168" s="14"/>
      <c r="D168" s="13"/>
      <c r="E168" s="13"/>
      <c r="F168" s="4"/>
      <c r="G168" s="14"/>
      <c r="H168" s="5"/>
      <c r="I168" s="78"/>
      <c r="J168" s="78"/>
    </row>
    <row r="169" spans="1:10" ht="18.75" customHeight="1" x14ac:dyDescent="0.35">
      <c r="A169" s="78"/>
      <c r="B169" s="15"/>
      <c r="C169" s="14"/>
      <c r="D169" s="13"/>
      <c r="E169" s="13"/>
      <c r="F169" s="4"/>
      <c r="G169" s="14"/>
      <c r="H169" s="5"/>
      <c r="I169" s="78"/>
      <c r="J169" s="78"/>
    </row>
    <row r="170" spans="1:10" ht="18.75" customHeight="1" x14ac:dyDescent="0.35">
      <c r="A170" s="78"/>
      <c r="B170" s="15"/>
      <c r="C170" s="14"/>
      <c r="D170" s="13"/>
      <c r="E170" s="13"/>
      <c r="F170" s="4"/>
      <c r="G170" s="14"/>
      <c r="H170" s="5"/>
      <c r="I170" s="78"/>
      <c r="J170" s="78"/>
    </row>
    <row r="171" spans="1:10" ht="18.75" customHeight="1" x14ac:dyDescent="0.35">
      <c r="A171" s="78"/>
      <c r="B171" s="15"/>
      <c r="C171" s="14"/>
      <c r="D171" s="13"/>
      <c r="E171" s="13"/>
      <c r="F171" s="4"/>
      <c r="G171" s="14"/>
      <c r="H171" s="5"/>
      <c r="I171" s="78"/>
      <c r="J171" s="78"/>
    </row>
    <row r="172" spans="1:10" ht="18.75" customHeight="1" x14ac:dyDescent="0.35">
      <c r="A172" s="78"/>
      <c r="B172" s="15"/>
      <c r="C172" s="14"/>
      <c r="D172" s="13"/>
      <c r="E172" s="13"/>
      <c r="F172" s="4"/>
      <c r="G172" s="14"/>
      <c r="H172" s="5"/>
      <c r="I172" s="78"/>
      <c r="J172" s="78"/>
    </row>
    <row r="173" spans="1:10" ht="18.75" customHeight="1" x14ac:dyDescent="0.35">
      <c r="A173" s="78"/>
      <c r="B173" s="15"/>
      <c r="C173" s="14"/>
      <c r="D173" s="13"/>
      <c r="E173" s="13"/>
      <c r="F173" s="4"/>
      <c r="G173" s="14"/>
      <c r="H173" s="5"/>
      <c r="I173" s="78"/>
      <c r="J173" s="78"/>
    </row>
    <row r="174" spans="1:10" ht="18.75" customHeight="1" x14ac:dyDescent="0.35">
      <c r="A174" s="78"/>
      <c r="B174" s="15"/>
      <c r="C174" s="14"/>
      <c r="D174" s="13"/>
      <c r="E174" s="13"/>
      <c r="F174" s="4"/>
      <c r="G174" s="14"/>
      <c r="H174" s="5"/>
      <c r="I174" s="78"/>
      <c r="J174" s="78"/>
    </row>
    <row r="175" spans="1:10" ht="18.75" customHeight="1" x14ac:dyDescent="0.35">
      <c r="A175" s="78"/>
      <c r="B175" s="15"/>
      <c r="C175" s="14"/>
      <c r="D175" s="13"/>
      <c r="E175" s="13"/>
      <c r="F175" s="4"/>
      <c r="G175" s="14"/>
      <c r="H175" s="5"/>
      <c r="I175" s="78"/>
      <c r="J175" s="78"/>
    </row>
    <row r="176" spans="1:10" ht="18.75" customHeight="1" x14ac:dyDescent="0.35">
      <c r="A176" s="78"/>
      <c r="B176" s="15"/>
      <c r="C176" s="14"/>
      <c r="D176" s="13"/>
      <c r="E176" s="13"/>
      <c r="F176" s="4"/>
      <c r="G176" s="14"/>
      <c r="H176" s="5"/>
      <c r="I176" s="78"/>
      <c r="J176" s="78"/>
    </row>
    <row r="177" spans="1:10" ht="18.75" customHeight="1" x14ac:dyDescent="0.35">
      <c r="A177" s="78"/>
      <c r="B177" s="15"/>
      <c r="C177" s="14"/>
      <c r="D177" s="13"/>
      <c r="E177" s="13"/>
      <c r="F177" s="4"/>
      <c r="G177" s="14"/>
      <c r="H177" s="5"/>
      <c r="I177" s="78"/>
      <c r="J177" s="78"/>
    </row>
    <row r="178" spans="1:10" ht="18.75" customHeight="1" x14ac:dyDescent="0.35">
      <c r="A178" s="78"/>
      <c r="B178" s="15"/>
      <c r="C178" s="14"/>
      <c r="D178" s="13"/>
      <c r="E178" s="13"/>
      <c r="F178" s="4"/>
      <c r="G178" s="14"/>
      <c r="H178" s="5"/>
      <c r="I178" s="78"/>
      <c r="J178" s="78"/>
    </row>
    <row r="179" spans="1:10" ht="18.75" customHeight="1" x14ac:dyDescent="0.35">
      <c r="A179" s="78"/>
      <c r="B179" s="15"/>
      <c r="C179" s="14"/>
      <c r="D179" s="13"/>
      <c r="E179" s="13"/>
      <c r="F179" s="4"/>
      <c r="G179" s="14"/>
      <c r="H179" s="5"/>
      <c r="I179" s="78"/>
      <c r="J179" s="78"/>
    </row>
    <row r="180" spans="1:10" ht="18.75" customHeight="1" x14ac:dyDescent="0.35">
      <c r="A180" s="78"/>
      <c r="B180" s="15"/>
      <c r="C180" s="14"/>
      <c r="D180" s="13"/>
      <c r="E180" s="13"/>
      <c r="F180" s="4"/>
      <c r="G180" s="14"/>
      <c r="H180" s="5"/>
      <c r="I180" s="78"/>
      <c r="J180" s="78"/>
    </row>
    <row r="181" spans="1:10" ht="18.75" customHeight="1" x14ac:dyDescent="0.35">
      <c r="A181" s="78"/>
      <c r="B181" s="15"/>
      <c r="C181" s="14"/>
      <c r="D181" s="13"/>
      <c r="E181" s="13"/>
      <c r="F181" s="4"/>
      <c r="G181" s="14"/>
      <c r="H181" s="5"/>
      <c r="I181" s="78"/>
      <c r="J181" s="78"/>
    </row>
    <row r="182" spans="1:10" ht="18.75" customHeight="1" x14ac:dyDescent="0.35">
      <c r="A182" s="78"/>
      <c r="B182" s="15"/>
      <c r="C182" s="14"/>
      <c r="D182" s="13"/>
      <c r="E182" s="13"/>
      <c r="F182" s="4"/>
      <c r="G182" s="14"/>
      <c r="H182" s="5"/>
      <c r="I182" s="78"/>
      <c r="J182" s="78"/>
    </row>
    <row r="183" spans="1:10" ht="18.75" customHeight="1" x14ac:dyDescent="0.35">
      <c r="A183" s="78"/>
      <c r="B183" s="15"/>
      <c r="C183" s="14"/>
      <c r="D183" s="13"/>
      <c r="E183" s="13"/>
      <c r="F183" s="4"/>
      <c r="G183" s="14"/>
      <c r="H183" s="5"/>
      <c r="I183" s="78"/>
      <c r="J183" s="78"/>
    </row>
    <row r="184" spans="1:10" ht="18.75" customHeight="1" x14ac:dyDescent="0.35">
      <c r="A184" s="78"/>
      <c r="B184" s="15"/>
      <c r="C184" s="14"/>
      <c r="D184" s="13"/>
      <c r="E184" s="13"/>
      <c r="F184" s="4"/>
      <c r="G184" s="14"/>
      <c r="H184" s="5"/>
      <c r="I184" s="78"/>
      <c r="J184" s="78"/>
    </row>
    <row r="185" spans="1:10" ht="18.75" customHeight="1" x14ac:dyDescent="0.35">
      <c r="A185" s="78"/>
      <c r="B185" s="15"/>
      <c r="C185" s="14"/>
      <c r="D185" s="13"/>
      <c r="E185" s="13"/>
      <c r="F185" s="4"/>
      <c r="G185" s="14"/>
      <c r="H185" s="5"/>
      <c r="I185" s="78"/>
      <c r="J185" s="78"/>
    </row>
    <row r="186" spans="1:10" ht="18.75" customHeight="1" x14ac:dyDescent="0.35">
      <c r="A186" s="78"/>
      <c r="B186" s="15"/>
      <c r="C186" s="14"/>
      <c r="D186" s="13"/>
      <c r="E186" s="13"/>
      <c r="F186" s="4"/>
      <c r="G186" s="14"/>
      <c r="H186" s="5"/>
      <c r="I186" s="78"/>
      <c r="J186" s="78"/>
    </row>
    <row r="187" spans="1:10" ht="18.75" customHeight="1" x14ac:dyDescent="0.35">
      <c r="A187" s="78"/>
      <c r="B187" s="15"/>
      <c r="C187" s="14"/>
      <c r="D187" s="13"/>
      <c r="E187" s="13"/>
      <c r="F187" s="4"/>
      <c r="G187" s="14"/>
      <c r="H187" s="5"/>
      <c r="I187" s="78"/>
      <c r="J187" s="78"/>
    </row>
    <row r="188" spans="1:10" ht="18.75" customHeight="1" x14ac:dyDescent="0.35">
      <c r="A188" s="78"/>
      <c r="B188" s="15"/>
      <c r="C188" s="14"/>
      <c r="D188" s="13"/>
      <c r="E188" s="13"/>
      <c r="F188" s="4"/>
      <c r="G188" s="14"/>
      <c r="H188" s="5"/>
      <c r="I188" s="78"/>
      <c r="J188" s="78"/>
    </row>
    <row r="189" spans="1:10" ht="18.75" customHeight="1" x14ac:dyDescent="0.35">
      <c r="A189" s="78"/>
      <c r="B189" s="15"/>
      <c r="C189" s="14"/>
      <c r="D189" s="13"/>
      <c r="E189" s="13"/>
      <c r="F189" s="4"/>
      <c r="G189" s="14"/>
      <c r="H189" s="5"/>
      <c r="I189" s="78"/>
      <c r="J189" s="78"/>
    </row>
    <row r="190" spans="1:10" ht="18.75" customHeight="1" x14ac:dyDescent="0.35">
      <c r="A190" s="78"/>
      <c r="B190" s="15"/>
      <c r="C190" s="14"/>
      <c r="D190" s="13"/>
      <c r="E190" s="13"/>
      <c r="F190" s="4"/>
      <c r="G190" s="14"/>
      <c r="H190" s="5"/>
      <c r="I190" s="78"/>
      <c r="J190" s="78"/>
    </row>
    <row r="191" spans="1:10" ht="18.75" customHeight="1" x14ac:dyDescent="0.35">
      <c r="A191" s="78"/>
      <c r="B191" s="15"/>
      <c r="C191" s="14"/>
      <c r="D191" s="13"/>
      <c r="E191" s="13"/>
      <c r="F191" s="4"/>
      <c r="G191" s="14"/>
      <c r="H191" s="5"/>
      <c r="I191" s="78"/>
      <c r="J191" s="78"/>
    </row>
    <row r="192" spans="1:10" ht="18.75" customHeight="1" x14ac:dyDescent="0.35">
      <c r="A192" s="78"/>
      <c r="B192" s="15"/>
      <c r="C192" s="14"/>
      <c r="D192" s="13"/>
      <c r="E192" s="13"/>
      <c r="F192" s="4"/>
      <c r="G192" s="14"/>
      <c r="H192" s="5"/>
      <c r="I192" s="78"/>
      <c r="J192" s="78"/>
    </row>
    <row r="193" spans="1:10" ht="18.75" customHeight="1" x14ac:dyDescent="0.35">
      <c r="A193" s="78"/>
      <c r="B193" s="15"/>
      <c r="C193" s="14"/>
      <c r="D193" s="13"/>
      <c r="E193" s="13"/>
      <c r="F193" s="4"/>
      <c r="G193" s="14"/>
      <c r="H193" s="5"/>
      <c r="I193" s="78"/>
      <c r="J193" s="78"/>
    </row>
    <row r="194" spans="1:10" ht="18.75" customHeight="1" x14ac:dyDescent="0.35">
      <c r="A194" s="78"/>
      <c r="B194" s="15"/>
      <c r="C194" s="14"/>
      <c r="D194" s="13"/>
      <c r="E194" s="13"/>
      <c r="F194" s="4"/>
      <c r="G194" s="14"/>
      <c r="H194" s="5"/>
      <c r="I194" s="78"/>
      <c r="J194" s="78"/>
    </row>
    <row r="195" spans="1:10" ht="18.75" customHeight="1" x14ac:dyDescent="0.35">
      <c r="A195" s="78"/>
      <c r="B195" s="15"/>
      <c r="C195" s="14"/>
      <c r="D195" s="13"/>
      <c r="E195" s="13"/>
      <c r="F195" s="4"/>
      <c r="G195" s="14"/>
      <c r="H195" s="5"/>
      <c r="I195" s="78"/>
      <c r="J195" s="78"/>
    </row>
    <row r="196" spans="1:10" ht="18.75" customHeight="1" x14ac:dyDescent="0.35">
      <c r="A196" s="78"/>
      <c r="B196" s="15"/>
      <c r="C196" s="14"/>
      <c r="D196" s="13"/>
      <c r="E196" s="13"/>
      <c r="F196" s="4"/>
      <c r="G196" s="14"/>
      <c r="H196" s="5"/>
      <c r="I196" s="78"/>
      <c r="J196" s="78"/>
    </row>
    <row r="197" spans="1:10" ht="18.75" customHeight="1" x14ac:dyDescent="0.35">
      <c r="A197" s="78"/>
      <c r="B197" s="15"/>
      <c r="C197" s="14"/>
      <c r="D197" s="13"/>
      <c r="E197" s="13"/>
      <c r="F197" s="4"/>
      <c r="G197" s="14"/>
      <c r="H197" s="5"/>
      <c r="I197" s="78"/>
      <c r="J197" s="78"/>
    </row>
    <row r="198" spans="1:10" ht="18.75" customHeight="1" x14ac:dyDescent="0.35">
      <c r="A198" s="78"/>
      <c r="B198" s="15"/>
      <c r="C198" s="14"/>
      <c r="D198" s="13"/>
      <c r="E198" s="13"/>
      <c r="F198" s="4"/>
      <c r="G198" s="14"/>
      <c r="H198" s="5"/>
      <c r="I198" s="78"/>
      <c r="J198" s="78"/>
    </row>
    <row r="199" spans="1:10" ht="18.75" customHeight="1" x14ac:dyDescent="0.35">
      <c r="A199" s="78"/>
      <c r="B199" s="15"/>
      <c r="C199" s="14"/>
      <c r="D199" s="13"/>
      <c r="E199" s="13"/>
      <c r="F199" s="4"/>
      <c r="G199" s="14"/>
      <c r="H199" s="5"/>
      <c r="I199" s="78"/>
      <c r="J199" s="78"/>
    </row>
    <row r="200" spans="1:10" ht="18.75" customHeight="1" x14ac:dyDescent="0.35">
      <c r="A200" s="78"/>
      <c r="B200" s="15"/>
      <c r="C200" s="14"/>
      <c r="D200" s="13"/>
      <c r="E200" s="13"/>
      <c r="F200" s="4"/>
      <c r="G200" s="14"/>
      <c r="H200" s="5"/>
      <c r="I200" s="78"/>
      <c r="J200" s="78"/>
    </row>
    <row r="201" spans="1:10" ht="18.75" customHeight="1" x14ac:dyDescent="0.35">
      <c r="A201" s="78"/>
      <c r="B201" s="15"/>
      <c r="C201" s="14"/>
      <c r="D201" s="13"/>
      <c r="E201" s="13"/>
      <c r="F201" s="4"/>
      <c r="G201" s="14"/>
      <c r="H201" s="5"/>
      <c r="I201" s="78"/>
      <c r="J201" s="78"/>
    </row>
    <row r="202" spans="1:10" ht="18.75" customHeight="1" x14ac:dyDescent="0.35">
      <c r="A202" s="78"/>
      <c r="B202" s="15"/>
      <c r="C202" s="14"/>
      <c r="D202" s="13"/>
      <c r="E202" s="13"/>
      <c r="F202" s="4"/>
      <c r="G202" s="14"/>
      <c r="H202" s="5"/>
      <c r="I202" s="78"/>
      <c r="J202" s="78"/>
    </row>
    <row r="203" spans="1:10" ht="18.75" customHeight="1" x14ac:dyDescent="0.35">
      <c r="A203" s="78"/>
      <c r="B203" s="15"/>
      <c r="C203" s="14"/>
      <c r="D203" s="13"/>
      <c r="E203" s="13"/>
      <c r="F203" s="4"/>
      <c r="G203" s="14"/>
      <c r="H203" s="5"/>
      <c r="I203" s="78"/>
      <c r="J203" s="78"/>
    </row>
    <row r="204" spans="1:10" ht="18.75" customHeight="1" x14ac:dyDescent="0.35">
      <c r="A204" s="78"/>
      <c r="B204" s="15"/>
      <c r="C204" s="14"/>
      <c r="D204" s="13"/>
      <c r="E204" s="13"/>
      <c r="F204" s="4"/>
      <c r="G204" s="14"/>
      <c r="H204" s="5"/>
      <c r="I204" s="78"/>
      <c r="J204" s="78"/>
    </row>
    <row r="205" spans="1:10" ht="18.75" customHeight="1" x14ac:dyDescent="0.35">
      <c r="A205" s="78"/>
      <c r="B205" s="15"/>
      <c r="C205" s="14"/>
      <c r="D205" s="13"/>
      <c r="E205" s="13"/>
      <c r="F205" s="4"/>
      <c r="G205" s="14"/>
      <c r="H205" s="5"/>
      <c r="I205" s="78"/>
      <c r="J205" s="78"/>
    </row>
    <row r="206" spans="1:10" ht="18.75" customHeight="1" thickBot="1" x14ac:dyDescent="0.4">
      <c r="A206" s="78"/>
      <c r="B206" s="15"/>
      <c r="C206" s="14"/>
      <c r="D206" s="13"/>
      <c r="E206" s="13"/>
      <c r="F206" s="4"/>
      <c r="G206" s="14"/>
      <c r="H206" s="5"/>
      <c r="I206" s="78"/>
      <c r="J206" s="78"/>
    </row>
    <row r="207" spans="1:10" ht="22.5" customHeight="1" thickTop="1" x14ac:dyDescent="0.35">
      <c r="A207" s="78"/>
      <c r="B207" s="544" t="s">
        <v>6</v>
      </c>
      <c r="C207" s="545"/>
      <c r="D207" s="545"/>
      <c r="E207" s="546"/>
      <c r="F207" s="78"/>
      <c r="G207" s="232">
        <f>SUM(G7:G206)</f>
        <v>2174677000</v>
      </c>
      <c r="H207" s="233">
        <f>SUM(H7:H206)</f>
        <v>2174677000</v>
      </c>
      <c r="I207" s="78"/>
      <c r="J207" s="78"/>
    </row>
    <row r="208" spans="1:10" x14ac:dyDescent="0.35">
      <c r="A208" s="78"/>
      <c r="B208" s="78"/>
      <c r="C208" s="78"/>
      <c r="D208" s="78"/>
      <c r="E208" s="78"/>
      <c r="F208" s="78"/>
      <c r="G208" s="78"/>
      <c r="H208" s="78"/>
      <c r="I208" s="78"/>
      <c r="J208" s="78"/>
    </row>
    <row r="209" spans="1:10" x14ac:dyDescent="0.35">
      <c r="A209" s="78"/>
      <c r="B209" s="78"/>
      <c r="C209" s="78"/>
      <c r="D209" s="78"/>
      <c r="E209" s="78"/>
      <c r="F209" s="78"/>
      <c r="G209" s="78"/>
      <c r="H209" s="305"/>
      <c r="I209" s="78"/>
      <c r="J209" s="78"/>
    </row>
    <row r="210" spans="1:10" x14ac:dyDescent="0.35">
      <c r="A210" s="78"/>
      <c r="B210" s="78"/>
      <c r="C210" s="78"/>
      <c r="D210" s="78"/>
      <c r="E210" s="78"/>
      <c r="F210" s="78"/>
      <c r="G210" s="78"/>
      <c r="H210" s="78"/>
      <c r="I210" s="78"/>
      <c r="J210" s="78"/>
    </row>
    <row r="211" spans="1:10" x14ac:dyDescent="0.35">
      <c r="A211" s="78"/>
      <c r="B211" s="78"/>
      <c r="C211" s="78"/>
      <c r="D211" s="78"/>
      <c r="E211" s="78"/>
      <c r="F211" s="78"/>
      <c r="G211" s="78"/>
      <c r="H211" s="78"/>
      <c r="I211" s="78"/>
      <c r="J211" s="78"/>
    </row>
    <row r="212" spans="1:10" x14ac:dyDescent="0.35">
      <c r="A212" s="78"/>
      <c r="B212" s="78"/>
      <c r="C212" s="78"/>
      <c r="D212" s="78"/>
      <c r="E212" s="78"/>
      <c r="F212" s="78"/>
      <c r="G212" s="78"/>
      <c r="H212" s="78"/>
      <c r="I212" s="78"/>
      <c r="J212" s="78"/>
    </row>
  </sheetData>
  <sheetProtection algorithmName="SHA-512" hashValue="fUTjNclqkQxWR7+mDihy26CS5+UqP4agmSzWRYJswbXJN08ekaMLwBjehZDXwV4owAM4rp5xtkoM+ixTzG6cNg==" saltValue="rjbmgj2c1nX7rG8mUvTDaA==" spinCount="100000" sheet="1" objects="1" scenarios="1" formatCells="0" formatColumns="0" formatRows="0" autoFilter="0"/>
  <autoFilter ref="B5:B207" xr:uid="{00000000-0009-0000-0000-000002000000}"/>
  <mergeCells count="6">
    <mergeCell ref="B207:E207"/>
    <mergeCell ref="G5:H5"/>
    <mergeCell ref="B2:H2"/>
    <mergeCell ref="B3:H3"/>
    <mergeCell ref="B4:H4"/>
    <mergeCell ref="C5:C6"/>
  </mergeCells>
  <dataValidations count="2">
    <dataValidation type="list" showInputMessage="1" showErrorMessage="1" errorTitle="KESALAHAN INPUT DATA" error="Data yang dimasukkan adalah D atau K._x000a_ Silahkan pilih dari daftar." sqref="D7:D206" xr:uid="{00000000-0002-0000-0200-000000000000}">
      <formula1>"D,K,-"</formula1>
    </dataValidation>
    <dataValidation type="list" showInputMessage="1" showErrorMessage="1" errorTitle="KESALAHAN INPUT DATA" error="Data yang dimasukkan adalah N atau L/R._x000a_Silahkan pilih dari daftar." sqref="E7:E206" xr:uid="{00000000-0002-0000-0200-000001000000}">
      <formula1>"N,L/R,-"</formula1>
    </dataValidation>
  </dataValidations>
  <pageMargins left="0.19" right="0.06" top="0.56000000000000005" bottom="0.56999999999999995" header="0.3" footer="0.19"/>
  <pageSetup paperSize="9" orientation="portrait" blackAndWhite="1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/>
  <dimension ref="A1:T167"/>
  <sheetViews>
    <sheetView showGridLines="0" workbookViewId="0">
      <selection activeCell="B2" sqref="B2:E2"/>
    </sheetView>
  </sheetViews>
  <sheetFormatPr defaultColWidth="0" defaultRowHeight="14.5" zeroHeight="1" x14ac:dyDescent="0.35"/>
  <cols>
    <col min="1" max="1" width="14.26953125" customWidth="1"/>
    <col min="2" max="2" width="7.81640625" customWidth="1"/>
    <col min="3" max="3" width="40" customWidth="1"/>
    <col min="4" max="4" width="15.7265625" customWidth="1"/>
    <col min="5" max="5" width="3.54296875" style="312" customWidth="1"/>
    <col min="6" max="7" width="28.54296875" customWidth="1"/>
    <col min="8" max="20" width="0" hidden="1" customWidth="1"/>
    <col min="21" max="16384" width="9.1796875" hidden="1"/>
  </cols>
  <sheetData>
    <row r="1" spans="1:7" ht="3.75" customHeight="1" x14ac:dyDescent="0.35">
      <c r="A1" s="78"/>
      <c r="B1" s="306"/>
      <c r="C1" s="306"/>
      <c r="D1" s="306"/>
      <c r="E1" s="307"/>
      <c r="F1" s="78"/>
      <c r="G1" s="78"/>
    </row>
    <row r="2" spans="1:7" ht="22.5" customHeight="1" x14ac:dyDescent="0.5">
      <c r="A2" s="78"/>
      <c r="B2" s="556" t="str">
        <f ca="1">IF(TODAY()&gt;EXP,"APLIKASI INI SUDAH KADALUARSA",PR)</f>
        <v>NAMA PERUSAHAAN ANDA</v>
      </c>
      <c r="C2" s="557"/>
      <c r="D2" s="557"/>
      <c r="E2" s="557"/>
      <c r="F2" s="78"/>
      <c r="G2" s="78"/>
    </row>
    <row r="3" spans="1:7" ht="18.75" customHeight="1" x14ac:dyDescent="0.35">
      <c r="A3" s="78"/>
      <c r="B3" s="558" t="s">
        <v>178</v>
      </c>
      <c r="C3" s="559"/>
      <c r="D3" s="559"/>
      <c r="E3" s="559"/>
      <c r="F3" s="78"/>
      <c r="G3" s="78"/>
    </row>
    <row r="4" spans="1:7" ht="18.75" customHeight="1" x14ac:dyDescent="0.35">
      <c r="A4" s="78"/>
      <c r="B4" s="560" t="str">
        <f>TG&amp;" "&amp;BL&amp;" "&amp;TH</f>
        <v>1 Januari 2025</v>
      </c>
      <c r="C4" s="561"/>
      <c r="D4" s="561"/>
      <c r="E4" s="561"/>
      <c r="F4" s="78"/>
      <c r="G4" s="78"/>
    </row>
    <row r="5" spans="1:7" ht="30" customHeight="1" x14ac:dyDescent="0.35">
      <c r="A5" s="78"/>
      <c r="B5" s="243" t="s">
        <v>11</v>
      </c>
      <c r="C5" s="244" t="s">
        <v>41</v>
      </c>
      <c r="D5" s="245" t="s">
        <v>1</v>
      </c>
      <c r="E5" s="85" t="s">
        <v>78</v>
      </c>
      <c r="F5" s="78"/>
      <c r="G5" s="78"/>
    </row>
    <row r="6" spans="1:7" ht="18.75" customHeight="1" x14ac:dyDescent="0.35">
      <c r="A6" s="78"/>
      <c r="B6" s="1">
        <v>1</v>
      </c>
      <c r="C6" s="2" t="s">
        <v>311</v>
      </c>
      <c r="D6" s="3">
        <v>3450000</v>
      </c>
      <c r="E6" s="86" t="s">
        <v>78</v>
      </c>
      <c r="F6" s="78"/>
      <c r="G6" s="78"/>
    </row>
    <row r="7" spans="1:7" ht="18.75" customHeight="1" x14ac:dyDescent="0.35">
      <c r="A7" s="78"/>
      <c r="B7" s="1">
        <f>B6+1</f>
        <v>2</v>
      </c>
      <c r="C7" s="2" t="s">
        <v>312</v>
      </c>
      <c r="D7" s="3">
        <v>2350000</v>
      </c>
      <c r="E7" s="86" t="s">
        <v>78</v>
      </c>
      <c r="F7" s="78"/>
      <c r="G7" s="78"/>
    </row>
    <row r="8" spans="1:7" ht="18.75" customHeight="1" x14ac:dyDescent="0.35">
      <c r="A8" s="78"/>
      <c r="B8" s="1">
        <f t="shared" ref="B8:B105" si="0">B7+1</f>
        <v>3</v>
      </c>
      <c r="C8" s="2" t="s">
        <v>313</v>
      </c>
      <c r="D8" s="3">
        <v>4730000</v>
      </c>
      <c r="E8" s="86" t="s">
        <v>78</v>
      </c>
      <c r="F8" s="78"/>
      <c r="G8" s="78"/>
    </row>
    <row r="9" spans="1:7" ht="18.75" customHeight="1" x14ac:dyDescent="0.35">
      <c r="A9" s="78"/>
      <c r="B9" s="1">
        <f t="shared" si="0"/>
        <v>4</v>
      </c>
      <c r="C9" s="2" t="s">
        <v>314</v>
      </c>
      <c r="D9" s="3">
        <v>4450000</v>
      </c>
      <c r="E9" s="86" t="s">
        <v>78</v>
      </c>
      <c r="F9" s="78"/>
      <c r="G9" s="78"/>
    </row>
    <row r="10" spans="1:7" ht="18.75" customHeight="1" x14ac:dyDescent="0.35">
      <c r="A10" s="78"/>
      <c r="B10" s="1">
        <f t="shared" si="0"/>
        <v>5</v>
      </c>
      <c r="C10" s="2" t="s">
        <v>315</v>
      </c>
      <c r="D10" s="3">
        <v>2470000</v>
      </c>
      <c r="E10" s="86" t="s">
        <v>78</v>
      </c>
      <c r="F10" s="78"/>
      <c r="G10" s="78"/>
    </row>
    <row r="11" spans="1:7" ht="18.75" customHeight="1" x14ac:dyDescent="0.35">
      <c r="A11" s="78"/>
      <c r="B11" s="1">
        <f t="shared" si="0"/>
        <v>6</v>
      </c>
      <c r="C11" s="2" t="s">
        <v>316</v>
      </c>
      <c r="D11" s="3">
        <v>6190000</v>
      </c>
      <c r="E11" s="86" t="s">
        <v>78</v>
      </c>
      <c r="F11" s="78"/>
      <c r="G11" s="78"/>
    </row>
    <row r="12" spans="1:7" ht="18.75" customHeight="1" x14ac:dyDescent="0.35">
      <c r="A12" s="78"/>
      <c r="B12" s="1">
        <f t="shared" si="0"/>
        <v>7</v>
      </c>
      <c r="C12" s="2" t="s">
        <v>317</v>
      </c>
      <c r="D12" s="3">
        <v>2320000</v>
      </c>
      <c r="E12" s="86" t="s">
        <v>78</v>
      </c>
      <c r="F12" s="78"/>
      <c r="G12" s="78"/>
    </row>
    <row r="13" spans="1:7" ht="18.75" customHeight="1" x14ac:dyDescent="0.35">
      <c r="A13" s="78"/>
      <c r="B13" s="1">
        <f t="shared" si="0"/>
        <v>8</v>
      </c>
      <c r="C13" s="2" t="s">
        <v>318</v>
      </c>
      <c r="D13" s="3">
        <v>2430000</v>
      </c>
      <c r="E13" s="86" t="s">
        <v>78</v>
      </c>
      <c r="F13" s="78"/>
      <c r="G13" s="78"/>
    </row>
    <row r="14" spans="1:7" ht="18.75" customHeight="1" x14ac:dyDescent="0.35">
      <c r="A14" s="78"/>
      <c r="B14" s="1">
        <f t="shared" si="0"/>
        <v>9</v>
      </c>
      <c r="C14" s="2" t="s">
        <v>319</v>
      </c>
      <c r="D14" s="3">
        <v>3240000</v>
      </c>
      <c r="E14" s="86" t="s">
        <v>78</v>
      </c>
      <c r="F14" s="78"/>
      <c r="G14" s="78"/>
    </row>
    <row r="15" spans="1:7" ht="18.75" customHeight="1" x14ac:dyDescent="0.35">
      <c r="A15" s="78"/>
      <c r="B15" s="1">
        <f t="shared" si="0"/>
        <v>10</v>
      </c>
      <c r="C15" s="2" t="s">
        <v>320</v>
      </c>
      <c r="D15" s="3">
        <v>5190000</v>
      </c>
      <c r="E15" s="86" t="s">
        <v>78</v>
      </c>
      <c r="F15" s="78"/>
      <c r="G15" s="78"/>
    </row>
    <row r="16" spans="1:7" ht="18.75" customHeight="1" x14ac:dyDescent="0.35">
      <c r="A16" s="78"/>
      <c r="B16" s="1">
        <f t="shared" si="0"/>
        <v>11</v>
      </c>
      <c r="C16" s="2" t="s">
        <v>321</v>
      </c>
      <c r="D16" s="3">
        <v>3780000</v>
      </c>
      <c r="E16" s="86" t="s">
        <v>78</v>
      </c>
      <c r="F16" s="78"/>
      <c r="G16" s="78"/>
    </row>
    <row r="17" spans="1:7" ht="18.75" customHeight="1" x14ac:dyDescent="0.35">
      <c r="A17" s="78"/>
      <c r="B17" s="1">
        <f t="shared" si="0"/>
        <v>12</v>
      </c>
      <c r="C17" s="2" t="s">
        <v>322</v>
      </c>
      <c r="D17" s="3">
        <v>2150000</v>
      </c>
      <c r="E17" s="86" t="s">
        <v>78</v>
      </c>
      <c r="F17" s="78"/>
      <c r="G17" s="78"/>
    </row>
    <row r="18" spans="1:7" ht="18.75" customHeight="1" x14ac:dyDescent="0.35">
      <c r="A18" s="78"/>
      <c r="B18" s="1">
        <f t="shared" si="0"/>
        <v>13</v>
      </c>
      <c r="C18" s="2"/>
      <c r="D18" s="3"/>
      <c r="E18" s="86" t="s">
        <v>78</v>
      </c>
      <c r="F18" s="78"/>
      <c r="G18" s="78"/>
    </row>
    <row r="19" spans="1:7" ht="18.75" customHeight="1" x14ac:dyDescent="0.35">
      <c r="A19" s="78"/>
      <c r="B19" s="1">
        <f t="shared" si="0"/>
        <v>14</v>
      </c>
      <c r="C19" s="2"/>
      <c r="D19" s="3"/>
      <c r="E19" s="86" t="s">
        <v>78</v>
      </c>
      <c r="F19" s="78"/>
      <c r="G19" s="78"/>
    </row>
    <row r="20" spans="1:7" ht="18.75" customHeight="1" x14ac:dyDescent="0.35">
      <c r="A20" s="78"/>
      <c r="B20" s="1">
        <f t="shared" si="0"/>
        <v>15</v>
      </c>
      <c r="C20" s="2"/>
      <c r="D20" s="3"/>
      <c r="E20" s="86" t="s">
        <v>78</v>
      </c>
      <c r="F20" s="78"/>
      <c r="G20" s="78"/>
    </row>
    <row r="21" spans="1:7" ht="18.75" customHeight="1" x14ac:dyDescent="0.35">
      <c r="A21" s="78"/>
      <c r="B21" s="1">
        <f t="shared" si="0"/>
        <v>16</v>
      </c>
      <c r="C21" s="2"/>
      <c r="D21" s="3"/>
      <c r="E21" s="86" t="s">
        <v>78</v>
      </c>
      <c r="F21" s="78"/>
      <c r="G21" s="78"/>
    </row>
    <row r="22" spans="1:7" ht="18.75" customHeight="1" x14ac:dyDescent="0.35">
      <c r="A22" s="78"/>
      <c r="B22" s="1">
        <f t="shared" si="0"/>
        <v>17</v>
      </c>
      <c r="C22" s="2"/>
      <c r="D22" s="3"/>
      <c r="E22" s="86" t="s">
        <v>78</v>
      </c>
      <c r="F22" s="78"/>
      <c r="G22" s="78"/>
    </row>
    <row r="23" spans="1:7" ht="18.75" customHeight="1" x14ac:dyDescent="0.35">
      <c r="A23" s="78"/>
      <c r="B23" s="1">
        <f t="shared" si="0"/>
        <v>18</v>
      </c>
      <c r="C23" s="2"/>
      <c r="D23" s="3"/>
      <c r="E23" s="86" t="s">
        <v>78</v>
      </c>
      <c r="F23" s="78"/>
      <c r="G23" s="78"/>
    </row>
    <row r="24" spans="1:7" ht="18.75" customHeight="1" x14ac:dyDescent="0.35">
      <c r="A24" s="78"/>
      <c r="B24" s="1">
        <f t="shared" si="0"/>
        <v>19</v>
      </c>
      <c r="C24" s="2"/>
      <c r="D24" s="3"/>
      <c r="E24" s="86" t="s">
        <v>78</v>
      </c>
      <c r="F24" s="78"/>
      <c r="G24" s="78"/>
    </row>
    <row r="25" spans="1:7" ht="18.75" customHeight="1" x14ac:dyDescent="0.35">
      <c r="A25" s="78"/>
      <c r="B25" s="1">
        <f t="shared" si="0"/>
        <v>20</v>
      </c>
      <c r="C25" s="2"/>
      <c r="D25" s="3"/>
      <c r="E25" s="86" t="s">
        <v>78</v>
      </c>
      <c r="F25" s="78"/>
      <c r="G25" s="78"/>
    </row>
    <row r="26" spans="1:7" ht="18.75" customHeight="1" x14ac:dyDescent="0.35">
      <c r="A26" s="78"/>
      <c r="B26" s="1">
        <f t="shared" si="0"/>
        <v>21</v>
      </c>
      <c r="C26" s="2"/>
      <c r="D26" s="3"/>
      <c r="E26" s="86" t="s">
        <v>78</v>
      </c>
      <c r="F26" s="78"/>
      <c r="G26" s="78"/>
    </row>
    <row r="27" spans="1:7" ht="18.75" customHeight="1" x14ac:dyDescent="0.35">
      <c r="A27" s="78"/>
      <c r="B27" s="1">
        <f t="shared" si="0"/>
        <v>22</v>
      </c>
      <c r="C27" s="2"/>
      <c r="D27" s="3"/>
      <c r="E27" s="86" t="s">
        <v>78</v>
      </c>
      <c r="F27" s="78"/>
      <c r="G27" s="78"/>
    </row>
    <row r="28" spans="1:7" ht="18.75" customHeight="1" x14ac:dyDescent="0.35">
      <c r="A28" s="78"/>
      <c r="B28" s="1">
        <f t="shared" si="0"/>
        <v>23</v>
      </c>
      <c r="C28" s="2"/>
      <c r="D28" s="3"/>
      <c r="E28" s="86" t="s">
        <v>78</v>
      </c>
      <c r="F28" s="78"/>
      <c r="G28" s="78"/>
    </row>
    <row r="29" spans="1:7" ht="18.75" customHeight="1" x14ac:dyDescent="0.35">
      <c r="A29" s="78"/>
      <c r="B29" s="1">
        <f t="shared" si="0"/>
        <v>24</v>
      </c>
      <c r="C29" s="2"/>
      <c r="D29" s="3"/>
      <c r="E29" s="86" t="s">
        <v>78</v>
      </c>
      <c r="F29" s="78"/>
      <c r="G29" s="78"/>
    </row>
    <row r="30" spans="1:7" ht="18.75" customHeight="1" x14ac:dyDescent="0.35">
      <c r="A30" s="78"/>
      <c r="B30" s="1">
        <f t="shared" si="0"/>
        <v>25</v>
      </c>
      <c r="C30" s="2"/>
      <c r="D30" s="3"/>
      <c r="E30" s="86" t="s">
        <v>78</v>
      </c>
      <c r="F30" s="78"/>
      <c r="G30" s="78"/>
    </row>
    <row r="31" spans="1:7" ht="18.75" customHeight="1" x14ac:dyDescent="0.35">
      <c r="A31" s="78"/>
      <c r="B31" s="1">
        <f t="shared" si="0"/>
        <v>26</v>
      </c>
      <c r="C31" s="2"/>
      <c r="D31" s="3"/>
      <c r="E31" s="86" t="s">
        <v>78</v>
      </c>
      <c r="F31" s="78"/>
      <c r="G31" s="78"/>
    </row>
    <row r="32" spans="1:7" ht="18.75" customHeight="1" x14ac:dyDescent="0.35">
      <c r="A32" s="78"/>
      <c r="B32" s="1">
        <f t="shared" si="0"/>
        <v>27</v>
      </c>
      <c r="C32" s="2"/>
      <c r="D32" s="3"/>
      <c r="E32" s="86" t="s">
        <v>78</v>
      </c>
      <c r="F32" s="78"/>
      <c r="G32" s="78"/>
    </row>
    <row r="33" spans="1:7" ht="18.75" customHeight="1" x14ac:dyDescent="0.35">
      <c r="A33" s="78"/>
      <c r="B33" s="1">
        <f t="shared" si="0"/>
        <v>28</v>
      </c>
      <c r="C33" s="2"/>
      <c r="D33" s="3"/>
      <c r="E33" s="86" t="s">
        <v>78</v>
      </c>
      <c r="F33" s="78"/>
      <c r="G33" s="78"/>
    </row>
    <row r="34" spans="1:7" ht="18.75" customHeight="1" x14ac:dyDescent="0.35">
      <c r="A34" s="78"/>
      <c r="B34" s="1">
        <f t="shared" si="0"/>
        <v>29</v>
      </c>
      <c r="C34" s="2"/>
      <c r="D34" s="3"/>
      <c r="E34" s="86" t="s">
        <v>78</v>
      </c>
      <c r="F34" s="78"/>
      <c r="G34" s="78"/>
    </row>
    <row r="35" spans="1:7" ht="18.75" customHeight="1" x14ac:dyDescent="0.35">
      <c r="A35" s="78"/>
      <c r="B35" s="1">
        <f t="shared" si="0"/>
        <v>30</v>
      </c>
      <c r="C35" s="2"/>
      <c r="D35" s="3"/>
      <c r="E35" s="86" t="s">
        <v>78</v>
      </c>
      <c r="F35" s="78"/>
      <c r="G35" s="78"/>
    </row>
    <row r="36" spans="1:7" ht="18.75" customHeight="1" x14ac:dyDescent="0.35">
      <c r="A36" s="78"/>
      <c r="B36" s="1">
        <f t="shared" si="0"/>
        <v>31</v>
      </c>
      <c r="C36" s="2"/>
      <c r="D36" s="3"/>
      <c r="E36" s="86" t="s">
        <v>78</v>
      </c>
      <c r="F36" s="78"/>
      <c r="G36" s="78"/>
    </row>
    <row r="37" spans="1:7" ht="18.75" customHeight="1" x14ac:dyDescent="0.35">
      <c r="A37" s="78"/>
      <c r="B37" s="1">
        <f t="shared" si="0"/>
        <v>32</v>
      </c>
      <c r="C37" s="2"/>
      <c r="D37" s="3"/>
      <c r="E37" s="86" t="s">
        <v>78</v>
      </c>
      <c r="F37" s="78"/>
      <c r="G37" s="78"/>
    </row>
    <row r="38" spans="1:7" ht="18.75" customHeight="1" x14ac:dyDescent="0.35">
      <c r="A38" s="78"/>
      <c r="B38" s="1">
        <f t="shared" si="0"/>
        <v>33</v>
      </c>
      <c r="C38" s="2"/>
      <c r="D38" s="3"/>
      <c r="E38" s="86" t="s">
        <v>78</v>
      </c>
      <c r="F38" s="78"/>
      <c r="G38" s="78"/>
    </row>
    <row r="39" spans="1:7" ht="18.75" customHeight="1" x14ac:dyDescent="0.35">
      <c r="A39" s="78"/>
      <c r="B39" s="1">
        <f t="shared" si="0"/>
        <v>34</v>
      </c>
      <c r="C39" s="2"/>
      <c r="D39" s="3"/>
      <c r="E39" s="86" t="s">
        <v>78</v>
      </c>
      <c r="F39" s="78"/>
      <c r="G39" s="78"/>
    </row>
    <row r="40" spans="1:7" ht="18.75" customHeight="1" x14ac:dyDescent="0.35">
      <c r="A40" s="78"/>
      <c r="B40" s="1">
        <f t="shared" si="0"/>
        <v>35</v>
      </c>
      <c r="C40" s="2"/>
      <c r="D40" s="3"/>
      <c r="E40" s="86" t="s">
        <v>78</v>
      </c>
      <c r="F40" s="78"/>
      <c r="G40" s="78"/>
    </row>
    <row r="41" spans="1:7" ht="18.75" customHeight="1" x14ac:dyDescent="0.35">
      <c r="A41" s="78"/>
      <c r="B41" s="1">
        <f t="shared" si="0"/>
        <v>36</v>
      </c>
      <c r="C41" s="2"/>
      <c r="D41" s="3"/>
      <c r="E41" s="86" t="s">
        <v>78</v>
      </c>
      <c r="F41" s="78"/>
      <c r="G41" s="78"/>
    </row>
    <row r="42" spans="1:7" ht="18.75" customHeight="1" x14ac:dyDescent="0.35">
      <c r="A42" s="78"/>
      <c r="B42" s="1">
        <f t="shared" si="0"/>
        <v>37</v>
      </c>
      <c r="C42" s="2"/>
      <c r="D42" s="3"/>
      <c r="E42" s="86" t="s">
        <v>78</v>
      </c>
      <c r="F42" s="78"/>
      <c r="G42" s="78"/>
    </row>
    <row r="43" spans="1:7" ht="18.75" customHeight="1" x14ac:dyDescent="0.35">
      <c r="A43" s="78"/>
      <c r="B43" s="1">
        <f t="shared" si="0"/>
        <v>38</v>
      </c>
      <c r="C43" s="2"/>
      <c r="D43" s="3"/>
      <c r="E43" s="86" t="s">
        <v>78</v>
      </c>
      <c r="F43" s="78"/>
      <c r="G43" s="78"/>
    </row>
    <row r="44" spans="1:7" ht="18.75" customHeight="1" x14ac:dyDescent="0.35">
      <c r="A44" s="78"/>
      <c r="B44" s="1">
        <f t="shared" si="0"/>
        <v>39</v>
      </c>
      <c r="C44" s="2"/>
      <c r="D44" s="3"/>
      <c r="E44" s="86" t="s">
        <v>78</v>
      </c>
      <c r="F44" s="78"/>
      <c r="G44" s="78"/>
    </row>
    <row r="45" spans="1:7" ht="18.75" customHeight="1" x14ac:dyDescent="0.35">
      <c r="A45" s="78"/>
      <c r="B45" s="1">
        <f t="shared" si="0"/>
        <v>40</v>
      </c>
      <c r="C45" s="2"/>
      <c r="D45" s="3"/>
      <c r="E45" s="86" t="s">
        <v>78</v>
      </c>
      <c r="F45" s="78"/>
      <c r="G45" s="78"/>
    </row>
    <row r="46" spans="1:7" ht="18.75" customHeight="1" x14ac:dyDescent="0.35">
      <c r="A46" s="78"/>
      <c r="B46" s="1">
        <f t="shared" si="0"/>
        <v>41</v>
      </c>
      <c r="C46" s="2"/>
      <c r="D46" s="3"/>
      <c r="E46" s="86" t="s">
        <v>78</v>
      </c>
      <c r="F46" s="78"/>
      <c r="G46" s="78"/>
    </row>
    <row r="47" spans="1:7" ht="18.75" customHeight="1" x14ac:dyDescent="0.35">
      <c r="A47" s="78"/>
      <c r="B47" s="1">
        <f t="shared" si="0"/>
        <v>42</v>
      </c>
      <c r="C47" s="2"/>
      <c r="D47" s="3"/>
      <c r="E47" s="86" t="s">
        <v>78</v>
      </c>
      <c r="F47" s="78"/>
      <c r="G47" s="78"/>
    </row>
    <row r="48" spans="1:7" ht="18.75" customHeight="1" x14ac:dyDescent="0.35">
      <c r="A48" s="78"/>
      <c r="B48" s="1">
        <f t="shared" si="0"/>
        <v>43</v>
      </c>
      <c r="C48" s="2"/>
      <c r="D48" s="3"/>
      <c r="E48" s="86" t="s">
        <v>78</v>
      </c>
      <c r="F48" s="78"/>
      <c r="G48" s="78"/>
    </row>
    <row r="49" spans="1:7" ht="18.75" customHeight="1" x14ac:dyDescent="0.35">
      <c r="A49" s="78"/>
      <c r="B49" s="1">
        <f t="shared" si="0"/>
        <v>44</v>
      </c>
      <c r="C49" s="2"/>
      <c r="D49" s="3"/>
      <c r="E49" s="86" t="s">
        <v>78</v>
      </c>
      <c r="F49" s="78"/>
      <c r="G49" s="78"/>
    </row>
    <row r="50" spans="1:7" ht="18.75" customHeight="1" x14ac:dyDescent="0.35">
      <c r="A50" s="78"/>
      <c r="B50" s="1">
        <f t="shared" si="0"/>
        <v>45</v>
      </c>
      <c r="C50" s="2"/>
      <c r="D50" s="3"/>
      <c r="E50" s="86" t="s">
        <v>78</v>
      </c>
      <c r="F50" s="78"/>
      <c r="G50" s="78"/>
    </row>
    <row r="51" spans="1:7" ht="18.75" customHeight="1" x14ac:dyDescent="0.35">
      <c r="A51" s="78"/>
      <c r="B51" s="1">
        <f t="shared" si="0"/>
        <v>46</v>
      </c>
      <c r="C51" s="2"/>
      <c r="D51" s="3"/>
      <c r="E51" s="86" t="s">
        <v>78</v>
      </c>
      <c r="F51" s="78"/>
      <c r="G51" s="78"/>
    </row>
    <row r="52" spans="1:7" ht="18.75" customHeight="1" x14ac:dyDescent="0.35">
      <c r="A52" s="78"/>
      <c r="B52" s="1">
        <f t="shared" si="0"/>
        <v>47</v>
      </c>
      <c r="C52" s="2"/>
      <c r="D52" s="3"/>
      <c r="E52" s="86" t="s">
        <v>78</v>
      </c>
      <c r="F52" s="78"/>
      <c r="G52" s="78"/>
    </row>
    <row r="53" spans="1:7" ht="18.75" customHeight="1" x14ac:dyDescent="0.35">
      <c r="A53" s="78"/>
      <c r="B53" s="1">
        <f t="shared" si="0"/>
        <v>48</v>
      </c>
      <c r="C53" s="2"/>
      <c r="D53" s="3"/>
      <c r="E53" s="86" t="s">
        <v>78</v>
      </c>
      <c r="F53" s="78"/>
      <c r="G53" s="78"/>
    </row>
    <row r="54" spans="1:7" ht="18.75" customHeight="1" x14ac:dyDescent="0.35">
      <c r="A54" s="78"/>
      <c r="B54" s="1">
        <f t="shared" si="0"/>
        <v>49</v>
      </c>
      <c r="C54" s="2"/>
      <c r="D54" s="3"/>
      <c r="E54" s="86" t="s">
        <v>78</v>
      </c>
      <c r="F54" s="78"/>
      <c r="G54" s="78"/>
    </row>
    <row r="55" spans="1:7" ht="18.75" customHeight="1" x14ac:dyDescent="0.35">
      <c r="A55" s="78"/>
      <c r="B55" s="1">
        <f t="shared" si="0"/>
        <v>50</v>
      </c>
      <c r="C55" s="2"/>
      <c r="D55" s="3"/>
      <c r="E55" s="86" t="s">
        <v>78</v>
      </c>
      <c r="F55" s="78"/>
      <c r="G55" s="78"/>
    </row>
    <row r="56" spans="1:7" ht="18.75" customHeight="1" x14ac:dyDescent="0.35">
      <c r="A56" s="78"/>
      <c r="B56" s="1">
        <f t="shared" si="0"/>
        <v>51</v>
      </c>
      <c r="C56" s="2"/>
      <c r="D56" s="3"/>
      <c r="E56" s="86" t="s">
        <v>78</v>
      </c>
      <c r="F56" s="78"/>
      <c r="G56" s="78"/>
    </row>
    <row r="57" spans="1:7" ht="18.75" customHeight="1" x14ac:dyDescent="0.35">
      <c r="A57" s="78"/>
      <c r="B57" s="1">
        <f t="shared" si="0"/>
        <v>52</v>
      </c>
      <c r="C57" s="2"/>
      <c r="D57" s="3"/>
      <c r="E57" s="86" t="s">
        <v>78</v>
      </c>
      <c r="F57" s="78"/>
      <c r="G57" s="78"/>
    </row>
    <row r="58" spans="1:7" ht="18.75" customHeight="1" x14ac:dyDescent="0.35">
      <c r="A58" s="78"/>
      <c r="B58" s="1">
        <f t="shared" si="0"/>
        <v>53</v>
      </c>
      <c r="C58" s="2"/>
      <c r="D58" s="3"/>
      <c r="E58" s="86" t="s">
        <v>78</v>
      </c>
      <c r="F58" s="78"/>
      <c r="G58" s="78"/>
    </row>
    <row r="59" spans="1:7" ht="18.75" customHeight="1" x14ac:dyDescent="0.35">
      <c r="A59" s="78"/>
      <c r="B59" s="1">
        <f t="shared" si="0"/>
        <v>54</v>
      </c>
      <c r="C59" s="2"/>
      <c r="D59" s="3"/>
      <c r="E59" s="86" t="s">
        <v>78</v>
      </c>
      <c r="F59" s="78"/>
      <c r="G59" s="78"/>
    </row>
    <row r="60" spans="1:7" ht="18.75" customHeight="1" x14ac:dyDescent="0.35">
      <c r="A60" s="78"/>
      <c r="B60" s="1">
        <f t="shared" si="0"/>
        <v>55</v>
      </c>
      <c r="C60" s="2"/>
      <c r="D60" s="3"/>
      <c r="E60" s="86" t="s">
        <v>78</v>
      </c>
      <c r="F60" s="78"/>
      <c r="G60" s="78"/>
    </row>
    <row r="61" spans="1:7" ht="18.75" customHeight="1" x14ac:dyDescent="0.35">
      <c r="A61" s="78"/>
      <c r="B61" s="1">
        <f t="shared" si="0"/>
        <v>56</v>
      </c>
      <c r="C61" s="2"/>
      <c r="D61" s="3"/>
      <c r="E61" s="86" t="s">
        <v>78</v>
      </c>
      <c r="F61" s="78"/>
      <c r="G61" s="78"/>
    </row>
    <row r="62" spans="1:7" ht="18.75" customHeight="1" x14ac:dyDescent="0.35">
      <c r="A62" s="78"/>
      <c r="B62" s="1">
        <f t="shared" si="0"/>
        <v>57</v>
      </c>
      <c r="C62" s="2"/>
      <c r="D62" s="3"/>
      <c r="E62" s="86" t="s">
        <v>78</v>
      </c>
      <c r="F62" s="78"/>
      <c r="G62" s="78"/>
    </row>
    <row r="63" spans="1:7" ht="18.75" customHeight="1" x14ac:dyDescent="0.35">
      <c r="A63" s="78"/>
      <c r="B63" s="1">
        <f t="shared" si="0"/>
        <v>58</v>
      </c>
      <c r="C63" s="2"/>
      <c r="D63" s="3"/>
      <c r="E63" s="86" t="s">
        <v>78</v>
      </c>
      <c r="F63" s="78"/>
      <c r="G63" s="78"/>
    </row>
    <row r="64" spans="1:7" ht="18.75" customHeight="1" x14ac:dyDescent="0.35">
      <c r="A64" s="78"/>
      <c r="B64" s="1">
        <f t="shared" si="0"/>
        <v>59</v>
      </c>
      <c r="C64" s="2"/>
      <c r="D64" s="3"/>
      <c r="E64" s="86" t="s">
        <v>78</v>
      </c>
      <c r="F64" s="78"/>
      <c r="G64" s="78"/>
    </row>
    <row r="65" spans="1:7" ht="18.75" customHeight="1" x14ac:dyDescent="0.35">
      <c r="A65" s="78"/>
      <c r="B65" s="1">
        <f t="shared" si="0"/>
        <v>60</v>
      </c>
      <c r="C65" s="2"/>
      <c r="D65" s="3"/>
      <c r="E65" s="86" t="s">
        <v>78</v>
      </c>
      <c r="F65" s="78"/>
      <c r="G65" s="78"/>
    </row>
    <row r="66" spans="1:7" ht="18.75" customHeight="1" x14ac:dyDescent="0.35">
      <c r="A66" s="78"/>
      <c r="B66" s="1">
        <f t="shared" si="0"/>
        <v>61</v>
      </c>
      <c r="C66" s="2"/>
      <c r="D66" s="3"/>
      <c r="E66" s="86" t="s">
        <v>78</v>
      </c>
      <c r="F66" s="78"/>
      <c r="G66" s="78"/>
    </row>
    <row r="67" spans="1:7" ht="18.75" customHeight="1" x14ac:dyDescent="0.35">
      <c r="A67" s="78"/>
      <c r="B67" s="1">
        <f t="shared" si="0"/>
        <v>62</v>
      </c>
      <c r="C67" s="2"/>
      <c r="D67" s="3"/>
      <c r="E67" s="86" t="s">
        <v>78</v>
      </c>
      <c r="F67" s="78"/>
      <c r="G67" s="78"/>
    </row>
    <row r="68" spans="1:7" ht="18.75" customHeight="1" x14ac:dyDescent="0.35">
      <c r="A68" s="78"/>
      <c r="B68" s="1">
        <f t="shared" si="0"/>
        <v>63</v>
      </c>
      <c r="C68" s="2"/>
      <c r="D68" s="3"/>
      <c r="E68" s="86" t="s">
        <v>78</v>
      </c>
      <c r="F68" s="78"/>
      <c r="G68" s="78"/>
    </row>
    <row r="69" spans="1:7" ht="18.75" customHeight="1" x14ac:dyDescent="0.35">
      <c r="A69" s="78"/>
      <c r="B69" s="1">
        <f t="shared" si="0"/>
        <v>64</v>
      </c>
      <c r="C69" s="2"/>
      <c r="D69" s="3"/>
      <c r="E69" s="86" t="s">
        <v>78</v>
      </c>
      <c r="F69" s="78"/>
      <c r="G69" s="78"/>
    </row>
    <row r="70" spans="1:7" ht="18.75" customHeight="1" x14ac:dyDescent="0.35">
      <c r="A70" s="78"/>
      <c r="B70" s="1">
        <f t="shared" si="0"/>
        <v>65</v>
      </c>
      <c r="C70" s="2"/>
      <c r="D70" s="3"/>
      <c r="E70" s="86" t="s">
        <v>78</v>
      </c>
      <c r="F70" s="78"/>
      <c r="G70" s="78"/>
    </row>
    <row r="71" spans="1:7" ht="18.75" customHeight="1" x14ac:dyDescent="0.35">
      <c r="A71" s="78"/>
      <c r="B71" s="1">
        <f t="shared" si="0"/>
        <v>66</v>
      </c>
      <c r="C71" s="2"/>
      <c r="D71" s="3"/>
      <c r="E71" s="86" t="s">
        <v>78</v>
      </c>
      <c r="F71" s="78"/>
      <c r="G71" s="78"/>
    </row>
    <row r="72" spans="1:7" ht="18.75" customHeight="1" x14ac:dyDescent="0.35">
      <c r="A72" s="78"/>
      <c r="B72" s="1">
        <f t="shared" si="0"/>
        <v>67</v>
      </c>
      <c r="C72" s="2"/>
      <c r="D72" s="3"/>
      <c r="E72" s="86" t="s">
        <v>78</v>
      </c>
      <c r="F72" s="78"/>
      <c r="G72" s="78"/>
    </row>
    <row r="73" spans="1:7" ht="18.75" customHeight="1" x14ac:dyDescent="0.35">
      <c r="A73" s="78"/>
      <c r="B73" s="1">
        <f t="shared" si="0"/>
        <v>68</v>
      </c>
      <c r="C73" s="2"/>
      <c r="D73" s="3"/>
      <c r="E73" s="86" t="s">
        <v>78</v>
      </c>
      <c r="F73" s="78"/>
      <c r="G73" s="78"/>
    </row>
    <row r="74" spans="1:7" ht="18.75" customHeight="1" x14ac:dyDescent="0.35">
      <c r="A74" s="78"/>
      <c r="B74" s="1">
        <f t="shared" si="0"/>
        <v>69</v>
      </c>
      <c r="C74" s="2"/>
      <c r="D74" s="3"/>
      <c r="E74" s="86" t="s">
        <v>78</v>
      </c>
      <c r="F74" s="78"/>
      <c r="G74" s="78"/>
    </row>
    <row r="75" spans="1:7" ht="18.75" customHeight="1" x14ac:dyDescent="0.35">
      <c r="A75" s="78"/>
      <c r="B75" s="1">
        <f t="shared" si="0"/>
        <v>70</v>
      </c>
      <c r="C75" s="2"/>
      <c r="D75" s="3"/>
      <c r="E75" s="86" t="s">
        <v>78</v>
      </c>
      <c r="F75" s="78"/>
      <c r="G75" s="78"/>
    </row>
    <row r="76" spans="1:7" ht="18.75" customHeight="1" x14ac:dyDescent="0.35">
      <c r="A76" s="78"/>
      <c r="B76" s="1">
        <f t="shared" si="0"/>
        <v>71</v>
      </c>
      <c r="C76" s="2"/>
      <c r="D76" s="3"/>
      <c r="E76" s="86" t="s">
        <v>78</v>
      </c>
      <c r="F76" s="78"/>
      <c r="G76" s="78"/>
    </row>
    <row r="77" spans="1:7" ht="18.75" customHeight="1" x14ac:dyDescent="0.35">
      <c r="A77" s="78"/>
      <c r="B77" s="1">
        <f t="shared" si="0"/>
        <v>72</v>
      </c>
      <c r="C77" s="2"/>
      <c r="D77" s="3"/>
      <c r="E77" s="86" t="s">
        <v>78</v>
      </c>
      <c r="F77" s="78"/>
      <c r="G77" s="78"/>
    </row>
    <row r="78" spans="1:7" ht="18.75" customHeight="1" x14ac:dyDescent="0.35">
      <c r="A78" s="78"/>
      <c r="B78" s="1">
        <f t="shared" si="0"/>
        <v>73</v>
      </c>
      <c r="C78" s="2"/>
      <c r="D78" s="3"/>
      <c r="E78" s="86" t="s">
        <v>78</v>
      </c>
      <c r="F78" s="78"/>
      <c r="G78" s="78"/>
    </row>
    <row r="79" spans="1:7" ht="18.75" customHeight="1" x14ac:dyDescent="0.35">
      <c r="A79" s="78"/>
      <c r="B79" s="1">
        <f t="shared" si="0"/>
        <v>74</v>
      </c>
      <c r="C79" s="2"/>
      <c r="D79" s="3"/>
      <c r="E79" s="86" t="s">
        <v>78</v>
      </c>
      <c r="F79" s="78"/>
      <c r="G79" s="78"/>
    </row>
    <row r="80" spans="1:7" ht="18.75" customHeight="1" x14ac:dyDescent="0.35">
      <c r="A80" s="78"/>
      <c r="B80" s="1">
        <f t="shared" si="0"/>
        <v>75</v>
      </c>
      <c r="C80" s="2"/>
      <c r="D80" s="3"/>
      <c r="E80" s="86" t="s">
        <v>78</v>
      </c>
      <c r="F80" s="78"/>
      <c r="G80" s="78"/>
    </row>
    <row r="81" spans="1:7" ht="18.75" customHeight="1" x14ac:dyDescent="0.35">
      <c r="A81" s="78"/>
      <c r="B81" s="1">
        <f t="shared" si="0"/>
        <v>76</v>
      </c>
      <c r="C81" s="2"/>
      <c r="D81" s="3"/>
      <c r="E81" s="86" t="s">
        <v>78</v>
      </c>
      <c r="F81" s="78"/>
      <c r="G81" s="78"/>
    </row>
    <row r="82" spans="1:7" ht="18.75" customHeight="1" x14ac:dyDescent="0.35">
      <c r="A82" s="78"/>
      <c r="B82" s="1">
        <f t="shared" si="0"/>
        <v>77</v>
      </c>
      <c r="C82" s="2"/>
      <c r="D82" s="3"/>
      <c r="E82" s="86" t="s">
        <v>78</v>
      </c>
      <c r="F82" s="78"/>
      <c r="G82" s="78"/>
    </row>
    <row r="83" spans="1:7" ht="18.75" customHeight="1" x14ac:dyDescent="0.35">
      <c r="A83" s="78"/>
      <c r="B83" s="1">
        <f t="shared" si="0"/>
        <v>78</v>
      </c>
      <c r="C83" s="2"/>
      <c r="D83" s="3"/>
      <c r="E83" s="86" t="s">
        <v>78</v>
      </c>
      <c r="F83" s="78"/>
      <c r="G83" s="78"/>
    </row>
    <row r="84" spans="1:7" ht="18.75" customHeight="1" x14ac:dyDescent="0.35">
      <c r="A84" s="78"/>
      <c r="B84" s="1">
        <f t="shared" si="0"/>
        <v>79</v>
      </c>
      <c r="C84" s="2"/>
      <c r="D84" s="3"/>
      <c r="E84" s="86" t="s">
        <v>78</v>
      </c>
      <c r="F84" s="78"/>
      <c r="G84" s="78"/>
    </row>
    <row r="85" spans="1:7" ht="18.75" customHeight="1" x14ac:dyDescent="0.35">
      <c r="A85" s="78"/>
      <c r="B85" s="1">
        <f t="shared" si="0"/>
        <v>80</v>
      </c>
      <c r="C85" s="2"/>
      <c r="D85" s="3"/>
      <c r="E85" s="86" t="s">
        <v>78</v>
      </c>
      <c r="F85" s="78"/>
      <c r="G85" s="78"/>
    </row>
    <row r="86" spans="1:7" ht="18.75" customHeight="1" x14ac:dyDescent="0.35">
      <c r="A86" s="78"/>
      <c r="B86" s="1">
        <f t="shared" si="0"/>
        <v>81</v>
      </c>
      <c r="C86" s="2"/>
      <c r="D86" s="3"/>
      <c r="E86" s="86" t="s">
        <v>78</v>
      </c>
      <c r="F86" s="78"/>
      <c r="G86" s="78"/>
    </row>
    <row r="87" spans="1:7" ht="18.75" customHeight="1" x14ac:dyDescent="0.35">
      <c r="A87" s="78"/>
      <c r="B87" s="1">
        <f t="shared" si="0"/>
        <v>82</v>
      </c>
      <c r="C87" s="2"/>
      <c r="D87" s="3"/>
      <c r="E87" s="86" t="s">
        <v>78</v>
      </c>
      <c r="F87" s="78"/>
      <c r="G87" s="78"/>
    </row>
    <row r="88" spans="1:7" ht="18.75" customHeight="1" x14ac:dyDescent="0.35">
      <c r="A88" s="78"/>
      <c r="B88" s="1">
        <f t="shared" si="0"/>
        <v>83</v>
      </c>
      <c r="C88" s="2"/>
      <c r="D88" s="3"/>
      <c r="E88" s="86" t="s">
        <v>78</v>
      </c>
      <c r="F88" s="78"/>
      <c r="G88" s="78"/>
    </row>
    <row r="89" spans="1:7" ht="18.75" customHeight="1" x14ac:dyDescent="0.35">
      <c r="A89" s="78"/>
      <c r="B89" s="1">
        <f t="shared" si="0"/>
        <v>84</v>
      </c>
      <c r="C89" s="2"/>
      <c r="D89" s="3"/>
      <c r="E89" s="86" t="s">
        <v>78</v>
      </c>
      <c r="F89" s="78"/>
      <c r="G89" s="78"/>
    </row>
    <row r="90" spans="1:7" ht="18.75" customHeight="1" x14ac:dyDescent="0.35">
      <c r="A90" s="78"/>
      <c r="B90" s="1">
        <f t="shared" si="0"/>
        <v>85</v>
      </c>
      <c r="C90" s="2"/>
      <c r="D90" s="3"/>
      <c r="E90" s="86" t="s">
        <v>78</v>
      </c>
      <c r="F90" s="78"/>
      <c r="G90" s="78"/>
    </row>
    <row r="91" spans="1:7" ht="18.75" customHeight="1" x14ac:dyDescent="0.35">
      <c r="A91" s="78"/>
      <c r="B91" s="1">
        <f t="shared" si="0"/>
        <v>86</v>
      </c>
      <c r="C91" s="2"/>
      <c r="D91" s="3"/>
      <c r="E91" s="86" t="s">
        <v>78</v>
      </c>
      <c r="F91" s="78"/>
      <c r="G91" s="78"/>
    </row>
    <row r="92" spans="1:7" ht="18.75" customHeight="1" x14ac:dyDescent="0.35">
      <c r="A92" s="78"/>
      <c r="B92" s="1">
        <f t="shared" si="0"/>
        <v>87</v>
      </c>
      <c r="C92" s="2"/>
      <c r="D92" s="3"/>
      <c r="E92" s="86" t="s">
        <v>78</v>
      </c>
      <c r="F92" s="78"/>
      <c r="G92" s="78"/>
    </row>
    <row r="93" spans="1:7" ht="18.75" customHeight="1" x14ac:dyDescent="0.35">
      <c r="A93" s="78"/>
      <c r="B93" s="1">
        <f t="shared" si="0"/>
        <v>88</v>
      </c>
      <c r="C93" s="2"/>
      <c r="D93" s="3"/>
      <c r="E93" s="86" t="s">
        <v>78</v>
      </c>
      <c r="F93" s="78"/>
      <c r="G93" s="78"/>
    </row>
    <row r="94" spans="1:7" ht="18.75" customHeight="1" x14ac:dyDescent="0.35">
      <c r="A94" s="78"/>
      <c r="B94" s="1">
        <f t="shared" si="0"/>
        <v>89</v>
      </c>
      <c r="C94" s="2"/>
      <c r="D94" s="3"/>
      <c r="E94" s="86" t="s">
        <v>78</v>
      </c>
      <c r="F94" s="78"/>
      <c r="G94" s="78"/>
    </row>
    <row r="95" spans="1:7" ht="18.75" customHeight="1" x14ac:dyDescent="0.35">
      <c r="A95" s="78"/>
      <c r="B95" s="1">
        <f t="shared" si="0"/>
        <v>90</v>
      </c>
      <c r="C95" s="2"/>
      <c r="D95" s="3"/>
      <c r="E95" s="86" t="s">
        <v>78</v>
      </c>
      <c r="F95" s="78"/>
      <c r="G95" s="78"/>
    </row>
    <row r="96" spans="1:7" ht="18.75" customHeight="1" x14ac:dyDescent="0.35">
      <c r="A96" s="78"/>
      <c r="B96" s="1">
        <f t="shared" si="0"/>
        <v>91</v>
      </c>
      <c r="C96" s="2"/>
      <c r="D96" s="3"/>
      <c r="E96" s="86" t="s">
        <v>78</v>
      </c>
      <c r="F96" s="78"/>
      <c r="G96" s="78"/>
    </row>
    <row r="97" spans="1:7" ht="18.75" customHeight="1" x14ac:dyDescent="0.35">
      <c r="A97" s="78"/>
      <c r="B97" s="1">
        <f t="shared" si="0"/>
        <v>92</v>
      </c>
      <c r="C97" s="2"/>
      <c r="D97" s="3"/>
      <c r="E97" s="86" t="s">
        <v>78</v>
      </c>
      <c r="F97" s="78"/>
      <c r="G97" s="78"/>
    </row>
    <row r="98" spans="1:7" ht="18.75" customHeight="1" x14ac:dyDescent="0.35">
      <c r="A98" s="78"/>
      <c r="B98" s="1">
        <f t="shared" si="0"/>
        <v>93</v>
      </c>
      <c r="C98" s="2"/>
      <c r="D98" s="3"/>
      <c r="E98" s="86" t="s">
        <v>78</v>
      </c>
      <c r="F98" s="78"/>
      <c r="G98" s="78"/>
    </row>
    <row r="99" spans="1:7" ht="18.75" customHeight="1" x14ac:dyDescent="0.35">
      <c r="A99" s="78"/>
      <c r="B99" s="1">
        <f t="shared" si="0"/>
        <v>94</v>
      </c>
      <c r="C99" s="2"/>
      <c r="D99" s="3"/>
      <c r="E99" s="86" t="s">
        <v>78</v>
      </c>
      <c r="F99" s="78"/>
      <c r="G99" s="78"/>
    </row>
    <row r="100" spans="1:7" ht="18.75" customHeight="1" x14ac:dyDescent="0.35">
      <c r="A100" s="78"/>
      <c r="B100" s="1">
        <f t="shared" si="0"/>
        <v>95</v>
      </c>
      <c r="C100" s="2"/>
      <c r="D100" s="3"/>
      <c r="E100" s="86" t="s">
        <v>78</v>
      </c>
      <c r="F100" s="78"/>
      <c r="G100" s="78"/>
    </row>
    <row r="101" spans="1:7" ht="18.75" customHeight="1" x14ac:dyDescent="0.35">
      <c r="A101" s="78"/>
      <c r="B101" s="1">
        <f t="shared" si="0"/>
        <v>96</v>
      </c>
      <c r="C101" s="2"/>
      <c r="D101" s="3"/>
      <c r="E101" s="86" t="s">
        <v>78</v>
      </c>
      <c r="F101" s="78"/>
      <c r="G101" s="78"/>
    </row>
    <row r="102" spans="1:7" ht="18.75" customHeight="1" x14ac:dyDescent="0.35">
      <c r="A102" s="78"/>
      <c r="B102" s="1">
        <f t="shared" si="0"/>
        <v>97</v>
      </c>
      <c r="C102" s="2"/>
      <c r="D102" s="3"/>
      <c r="E102" s="86" t="s">
        <v>78</v>
      </c>
      <c r="F102" s="78"/>
      <c r="G102" s="78"/>
    </row>
    <row r="103" spans="1:7" ht="18.75" customHeight="1" x14ac:dyDescent="0.35">
      <c r="A103" s="78"/>
      <c r="B103" s="1">
        <f t="shared" si="0"/>
        <v>98</v>
      </c>
      <c r="C103" s="2"/>
      <c r="D103" s="3"/>
      <c r="E103" s="86" t="s">
        <v>78</v>
      </c>
      <c r="F103" s="78"/>
      <c r="G103" s="78"/>
    </row>
    <row r="104" spans="1:7" ht="18.75" customHeight="1" x14ac:dyDescent="0.35">
      <c r="A104" s="78"/>
      <c r="B104" s="1">
        <f t="shared" si="0"/>
        <v>99</v>
      </c>
      <c r="C104" s="2"/>
      <c r="D104" s="3"/>
      <c r="E104" s="86" t="s">
        <v>78</v>
      </c>
      <c r="F104" s="78"/>
      <c r="G104" s="78"/>
    </row>
    <row r="105" spans="1:7" ht="18.75" customHeight="1" thickBot="1" x14ac:dyDescent="0.4">
      <c r="A105" s="78"/>
      <c r="B105" s="1">
        <f t="shared" si="0"/>
        <v>100</v>
      </c>
      <c r="C105" s="2"/>
      <c r="D105" s="3"/>
      <c r="E105" s="86" t="s">
        <v>78</v>
      </c>
      <c r="F105" s="78"/>
      <c r="G105" s="78"/>
    </row>
    <row r="106" spans="1:7" ht="22.5" customHeight="1" thickTop="1" x14ac:dyDescent="0.35">
      <c r="A106" s="78"/>
      <c r="B106" s="61"/>
      <c r="C106" s="246" t="s">
        <v>6</v>
      </c>
      <c r="D106" s="87">
        <f>SUM(D6:D105)</f>
        <v>42750000</v>
      </c>
      <c r="E106" s="88"/>
      <c r="F106" s="78"/>
      <c r="G106" s="78"/>
    </row>
    <row r="107" spans="1:7" ht="22.5" customHeight="1" x14ac:dyDescent="0.35">
      <c r="A107" s="78"/>
      <c r="B107" s="306"/>
      <c r="C107" s="306"/>
      <c r="D107" s="306"/>
      <c r="E107" s="308"/>
      <c r="F107" s="78"/>
      <c r="G107" s="78"/>
    </row>
    <row r="108" spans="1:7" ht="22.5" customHeight="1" x14ac:dyDescent="0.35">
      <c r="A108" s="78"/>
      <c r="B108" s="306"/>
      <c r="C108" s="306"/>
      <c r="D108" s="306"/>
      <c r="E108" s="308"/>
      <c r="F108" s="78"/>
      <c r="G108" s="78"/>
    </row>
    <row r="109" spans="1:7" ht="22.5" customHeight="1" x14ac:dyDescent="0.5">
      <c r="A109" s="78"/>
      <c r="B109" s="309"/>
      <c r="C109" s="309"/>
      <c r="D109" s="306"/>
      <c r="E109" s="308"/>
      <c r="F109" s="78"/>
      <c r="G109" s="78"/>
    </row>
    <row r="110" spans="1:7" ht="22.5" customHeight="1" x14ac:dyDescent="0.35">
      <c r="A110" s="78"/>
      <c r="B110" s="306"/>
      <c r="C110" s="310"/>
      <c r="D110" s="306"/>
      <c r="E110" s="308"/>
      <c r="F110" s="78"/>
      <c r="G110" s="78"/>
    </row>
    <row r="111" spans="1:7" ht="30" customHeight="1" x14ac:dyDescent="0.35">
      <c r="A111" s="78"/>
      <c r="B111" s="243" t="s">
        <v>11</v>
      </c>
      <c r="C111" s="244" t="s">
        <v>42</v>
      </c>
      <c r="D111" s="245" t="s">
        <v>1</v>
      </c>
      <c r="E111" s="85" t="s">
        <v>79</v>
      </c>
      <c r="F111" s="78"/>
      <c r="G111" s="78"/>
    </row>
    <row r="112" spans="1:7" ht="18.75" customHeight="1" x14ac:dyDescent="0.35">
      <c r="A112" s="78"/>
      <c r="B112" s="1">
        <v>1</v>
      </c>
      <c r="C112" s="2" t="s">
        <v>323</v>
      </c>
      <c r="D112" s="3">
        <v>12030000</v>
      </c>
      <c r="E112" s="86" t="s">
        <v>79</v>
      </c>
      <c r="F112" s="78"/>
      <c r="G112" s="78"/>
    </row>
    <row r="113" spans="1:7" ht="18.75" customHeight="1" x14ac:dyDescent="0.35">
      <c r="A113" s="78"/>
      <c r="B113" s="1">
        <f>B112+1</f>
        <v>2</v>
      </c>
      <c r="C113" s="2" t="s">
        <v>324</v>
      </c>
      <c r="D113" s="3">
        <v>9350000</v>
      </c>
      <c r="E113" s="86" t="s">
        <v>79</v>
      </c>
      <c r="F113" s="78"/>
      <c r="G113" s="78"/>
    </row>
    <row r="114" spans="1:7" ht="18.75" customHeight="1" x14ac:dyDescent="0.35">
      <c r="A114" s="78"/>
      <c r="B114" s="1">
        <f t="shared" ref="B114:B161" si="1">B113+1</f>
        <v>3</v>
      </c>
      <c r="C114" s="2" t="s">
        <v>325</v>
      </c>
      <c r="D114" s="3">
        <v>13900000</v>
      </c>
      <c r="E114" s="86" t="s">
        <v>79</v>
      </c>
      <c r="F114" s="78"/>
      <c r="G114" s="78"/>
    </row>
    <row r="115" spans="1:7" ht="18.75" customHeight="1" x14ac:dyDescent="0.35">
      <c r="A115" s="78"/>
      <c r="B115" s="1">
        <f t="shared" si="1"/>
        <v>4</v>
      </c>
      <c r="C115" s="2" t="s">
        <v>326</v>
      </c>
      <c r="D115" s="3">
        <v>8850000</v>
      </c>
      <c r="E115" s="86" t="s">
        <v>79</v>
      </c>
      <c r="F115" s="78"/>
      <c r="G115" s="78"/>
    </row>
    <row r="116" spans="1:7" ht="18.75" customHeight="1" x14ac:dyDescent="0.35">
      <c r="A116" s="78"/>
      <c r="B116" s="1">
        <f t="shared" si="1"/>
        <v>5</v>
      </c>
      <c r="C116" s="2" t="s">
        <v>327</v>
      </c>
      <c r="D116" s="3">
        <v>15620000</v>
      </c>
      <c r="E116" s="86" t="s">
        <v>79</v>
      </c>
      <c r="F116" s="78"/>
      <c r="G116" s="78"/>
    </row>
    <row r="117" spans="1:7" ht="18.75" customHeight="1" x14ac:dyDescent="0.35">
      <c r="A117" s="78"/>
      <c r="B117" s="1">
        <f t="shared" si="1"/>
        <v>6</v>
      </c>
      <c r="C117" s="2" t="s">
        <v>328</v>
      </c>
      <c r="D117" s="3">
        <v>11300000</v>
      </c>
      <c r="E117" s="86" t="s">
        <v>79</v>
      </c>
      <c r="F117" s="78"/>
      <c r="G117" s="78"/>
    </row>
    <row r="118" spans="1:7" ht="18.75" customHeight="1" x14ac:dyDescent="0.35">
      <c r="A118" s="78"/>
      <c r="B118" s="1">
        <f t="shared" si="1"/>
        <v>7</v>
      </c>
      <c r="C118" s="2" t="s">
        <v>329</v>
      </c>
      <c r="D118" s="3">
        <v>4750000</v>
      </c>
      <c r="E118" s="86" t="s">
        <v>79</v>
      </c>
      <c r="F118" s="78"/>
      <c r="G118" s="78"/>
    </row>
    <row r="119" spans="1:7" ht="18.75" customHeight="1" x14ac:dyDescent="0.35">
      <c r="A119" s="78"/>
      <c r="B119" s="1">
        <f t="shared" si="1"/>
        <v>8</v>
      </c>
      <c r="C119" s="2" t="s">
        <v>330</v>
      </c>
      <c r="D119" s="3">
        <v>3400000</v>
      </c>
      <c r="E119" s="86" t="s">
        <v>79</v>
      </c>
      <c r="F119" s="78"/>
      <c r="G119" s="78"/>
    </row>
    <row r="120" spans="1:7" ht="18.75" customHeight="1" x14ac:dyDescent="0.35">
      <c r="A120" s="78"/>
      <c r="B120" s="1">
        <f t="shared" si="1"/>
        <v>9</v>
      </c>
      <c r="C120" s="2" t="s">
        <v>331</v>
      </c>
      <c r="D120" s="3">
        <v>8450000</v>
      </c>
      <c r="E120" s="86" t="s">
        <v>79</v>
      </c>
      <c r="F120" s="78"/>
      <c r="G120" s="78"/>
    </row>
    <row r="121" spans="1:7" ht="18.75" customHeight="1" x14ac:dyDescent="0.35">
      <c r="A121" s="78"/>
      <c r="B121" s="1">
        <f t="shared" si="1"/>
        <v>10</v>
      </c>
      <c r="C121" s="2" t="s">
        <v>332</v>
      </c>
      <c r="D121" s="3">
        <v>2780000</v>
      </c>
      <c r="E121" s="86" t="s">
        <v>79</v>
      </c>
      <c r="F121" s="78"/>
      <c r="G121" s="78"/>
    </row>
    <row r="122" spans="1:7" ht="18.75" customHeight="1" x14ac:dyDescent="0.35">
      <c r="A122" s="78"/>
      <c r="B122" s="1">
        <f t="shared" si="1"/>
        <v>11</v>
      </c>
      <c r="C122" s="2"/>
      <c r="D122" s="3"/>
      <c r="E122" s="86" t="s">
        <v>79</v>
      </c>
      <c r="F122" s="78"/>
      <c r="G122" s="78"/>
    </row>
    <row r="123" spans="1:7" ht="18.75" customHeight="1" x14ac:dyDescent="0.35">
      <c r="A123" s="78"/>
      <c r="B123" s="1">
        <f t="shared" si="1"/>
        <v>12</v>
      </c>
      <c r="C123" s="2"/>
      <c r="D123" s="3"/>
      <c r="E123" s="86" t="s">
        <v>79</v>
      </c>
      <c r="F123" s="78"/>
      <c r="G123" s="78"/>
    </row>
    <row r="124" spans="1:7" ht="18.75" customHeight="1" x14ac:dyDescent="0.35">
      <c r="A124" s="78"/>
      <c r="B124" s="1">
        <f t="shared" si="1"/>
        <v>13</v>
      </c>
      <c r="C124" s="2"/>
      <c r="D124" s="3"/>
      <c r="E124" s="86" t="s">
        <v>79</v>
      </c>
      <c r="F124" s="78"/>
      <c r="G124" s="78"/>
    </row>
    <row r="125" spans="1:7" ht="18.75" customHeight="1" x14ac:dyDescent="0.35">
      <c r="A125" s="78"/>
      <c r="B125" s="1">
        <f t="shared" si="1"/>
        <v>14</v>
      </c>
      <c r="C125" s="2"/>
      <c r="D125" s="3"/>
      <c r="E125" s="86" t="s">
        <v>79</v>
      </c>
      <c r="F125" s="78"/>
      <c r="G125" s="78"/>
    </row>
    <row r="126" spans="1:7" ht="18.75" customHeight="1" x14ac:dyDescent="0.35">
      <c r="A126" s="78"/>
      <c r="B126" s="1">
        <f t="shared" si="1"/>
        <v>15</v>
      </c>
      <c r="C126" s="2"/>
      <c r="D126" s="3"/>
      <c r="E126" s="86" t="s">
        <v>79</v>
      </c>
      <c r="F126" s="78"/>
      <c r="G126" s="78"/>
    </row>
    <row r="127" spans="1:7" ht="18.75" customHeight="1" x14ac:dyDescent="0.35">
      <c r="A127" s="78"/>
      <c r="B127" s="1">
        <f t="shared" si="1"/>
        <v>16</v>
      </c>
      <c r="C127" s="2"/>
      <c r="D127" s="3"/>
      <c r="E127" s="86" t="s">
        <v>79</v>
      </c>
      <c r="F127" s="78"/>
      <c r="G127" s="78"/>
    </row>
    <row r="128" spans="1:7" ht="18.75" customHeight="1" x14ac:dyDescent="0.35">
      <c r="A128" s="78"/>
      <c r="B128" s="1">
        <f t="shared" si="1"/>
        <v>17</v>
      </c>
      <c r="C128" s="2"/>
      <c r="D128" s="3"/>
      <c r="E128" s="86" t="s">
        <v>79</v>
      </c>
      <c r="F128" s="78"/>
      <c r="G128" s="78"/>
    </row>
    <row r="129" spans="1:7" ht="18.75" customHeight="1" x14ac:dyDescent="0.35">
      <c r="A129" s="78"/>
      <c r="B129" s="1">
        <f t="shared" si="1"/>
        <v>18</v>
      </c>
      <c r="C129" s="2"/>
      <c r="D129" s="3"/>
      <c r="E129" s="86" t="s">
        <v>79</v>
      </c>
      <c r="F129" s="78"/>
      <c r="G129" s="78"/>
    </row>
    <row r="130" spans="1:7" ht="18.75" customHeight="1" x14ac:dyDescent="0.35">
      <c r="A130" s="78"/>
      <c r="B130" s="1">
        <f t="shared" si="1"/>
        <v>19</v>
      </c>
      <c r="C130" s="2"/>
      <c r="D130" s="3"/>
      <c r="E130" s="86" t="s">
        <v>79</v>
      </c>
      <c r="F130" s="78"/>
      <c r="G130" s="78"/>
    </row>
    <row r="131" spans="1:7" ht="18.75" customHeight="1" x14ac:dyDescent="0.35">
      <c r="A131" s="78"/>
      <c r="B131" s="1">
        <f t="shared" si="1"/>
        <v>20</v>
      </c>
      <c r="C131" s="2"/>
      <c r="D131" s="3"/>
      <c r="E131" s="86" t="s">
        <v>79</v>
      </c>
      <c r="F131" s="78"/>
      <c r="G131" s="78"/>
    </row>
    <row r="132" spans="1:7" ht="18.75" customHeight="1" x14ac:dyDescent="0.35">
      <c r="A132" s="78"/>
      <c r="B132" s="1">
        <f t="shared" si="1"/>
        <v>21</v>
      </c>
      <c r="C132" s="2"/>
      <c r="D132" s="3"/>
      <c r="E132" s="86" t="s">
        <v>79</v>
      </c>
      <c r="F132" s="78"/>
      <c r="G132" s="78"/>
    </row>
    <row r="133" spans="1:7" ht="18.75" customHeight="1" x14ac:dyDescent="0.35">
      <c r="A133" s="78"/>
      <c r="B133" s="1">
        <f t="shared" si="1"/>
        <v>22</v>
      </c>
      <c r="C133" s="2"/>
      <c r="D133" s="3"/>
      <c r="E133" s="86" t="s">
        <v>79</v>
      </c>
      <c r="F133" s="78"/>
      <c r="G133" s="78"/>
    </row>
    <row r="134" spans="1:7" ht="18.75" customHeight="1" x14ac:dyDescent="0.35">
      <c r="A134" s="78"/>
      <c r="B134" s="1">
        <f t="shared" si="1"/>
        <v>23</v>
      </c>
      <c r="C134" s="2"/>
      <c r="D134" s="3"/>
      <c r="E134" s="86" t="s">
        <v>79</v>
      </c>
      <c r="F134" s="78"/>
      <c r="G134" s="78"/>
    </row>
    <row r="135" spans="1:7" ht="18.75" customHeight="1" x14ac:dyDescent="0.35">
      <c r="A135" s="78"/>
      <c r="B135" s="1">
        <f t="shared" si="1"/>
        <v>24</v>
      </c>
      <c r="C135" s="2"/>
      <c r="D135" s="3"/>
      <c r="E135" s="86" t="s">
        <v>79</v>
      </c>
      <c r="F135" s="78"/>
      <c r="G135" s="78"/>
    </row>
    <row r="136" spans="1:7" ht="18.75" customHeight="1" x14ac:dyDescent="0.35">
      <c r="A136" s="78"/>
      <c r="B136" s="1">
        <f t="shared" si="1"/>
        <v>25</v>
      </c>
      <c r="C136" s="2"/>
      <c r="D136" s="3"/>
      <c r="E136" s="86" t="s">
        <v>79</v>
      </c>
      <c r="F136" s="78"/>
      <c r="G136" s="78"/>
    </row>
    <row r="137" spans="1:7" ht="18.75" customHeight="1" x14ac:dyDescent="0.35">
      <c r="A137" s="78"/>
      <c r="B137" s="1">
        <f t="shared" si="1"/>
        <v>26</v>
      </c>
      <c r="C137" s="2"/>
      <c r="D137" s="3"/>
      <c r="E137" s="86" t="s">
        <v>79</v>
      </c>
      <c r="F137" s="78"/>
      <c r="G137" s="78"/>
    </row>
    <row r="138" spans="1:7" ht="18.75" customHeight="1" x14ac:dyDescent="0.35">
      <c r="A138" s="78"/>
      <c r="B138" s="1">
        <f t="shared" si="1"/>
        <v>27</v>
      </c>
      <c r="C138" s="2"/>
      <c r="D138" s="3"/>
      <c r="E138" s="86" t="s">
        <v>79</v>
      </c>
      <c r="F138" s="78"/>
      <c r="G138" s="78"/>
    </row>
    <row r="139" spans="1:7" ht="18.75" customHeight="1" x14ac:dyDescent="0.35">
      <c r="A139" s="78"/>
      <c r="B139" s="1">
        <f t="shared" si="1"/>
        <v>28</v>
      </c>
      <c r="C139" s="2"/>
      <c r="D139" s="3"/>
      <c r="E139" s="86" t="s">
        <v>79</v>
      </c>
      <c r="F139" s="78"/>
      <c r="G139" s="78"/>
    </row>
    <row r="140" spans="1:7" ht="18.75" customHeight="1" x14ac:dyDescent="0.35">
      <c r="A140" s="78"/>
      <c r="B140" s="1">
        <f t="shared" si="1"/>
        <v>29</v>
      </c>
      <c r="C140" s="2"/>
      <c r="D140" s="3"/>
      <c r="E140" s="86" t="s">
        <v>79</v>
      </c>
      <c r="F140" s="78"/>
      <c r="G140" s="78"/>
    </row>
    <row r="141" spans="1:7" ht="18.75" customHeight="1" x14ac:dyDescent="0.35">
      <c r="A141" s="78"/>
      <c r="B141" s="1">
        <f t="shared" si="1"/>
        <v>30</v>
      </c>
      <c r="C141" s="2"/>
      <c r="D141" s="3"/>
      <c r="E141" s="86" t="s">
        <v>79</v>
      </c>
      <c r="F141" s="78"/>
      <c r="G141" s="78"/>
    </row>
    <row r="142" spans="1:7" ht="18.75" customHeight="1" x14ac:dyDescent="0.35">
      <c r="A142" s="78"/>
      <c r="B142" s="1">
        <f t="shared" si="1"/>
        <v>31</v>
      </c>
      <c r="C142" s="2"/>
      <c r="D142" s="3"/>
      <c r="E142" s="86" t="s">
        <v>79</v>
      </c>
      <c r="F142" s="78"/>
      <c r="G142" s="78"/>
    </row>
    <row r="143" spans="1:7" ht="18.75" customHeight="1" x14ac:dyDescent="0.35">
      <c r="A143" s="78"/>
      <c r="B143" s="1">
        <f t="shared" si="1"/>
        <v>32</v>
      </c>
      <c r="C143" s="2"/>
      <c r="D143" s="3"/>
      <c r="E143" s="86" t="s">
        <v>79</v>
      </c>
      <c r="F143" s="78"/>
      <c r="G143" s="78"/>
    </row>
    <row r="144" spans="1:7" ht="18.75" customHeight="1" x14ac:dyDescent="0.35">
      <c r="A144" s="78"/>
      <c r="B144" s="1">
        <f t="shared" si="1"/>
        <v>33</v>
      </c>
      <c r="C144" s="2"/>
      <c r="D144" s="3"/>
      <c r="E144" s="86" t="s">
        <v>79</v>
      </c>
      <c r="F144" s="78"/>
      <c r="G144" s="78"/>
    </row>
    <row r="145" spans="1:7" ht="18.75" customHeight="1" x14ac:dyDescent="0.35">
      <c r="A145" s="78"/>
      <c r="B145" s="1">
        <f t="shared" si="1"/>
        <v>34</v>
      </c>
      <c r="C145" s="2"/>
      <c r="D145" s="3"/>
      <c r="E145" s="86" t="s">
        <v>79</v>
      </c>
      <c r="F145" s="78"/>
      <c r="G145" s="78"/>
    </row>
    <row r="146" spans="1:7" ht="18.75" customHeight="1" x14ac:dyDescent="0.35">
      <c r="A146" s="78"/>
      <c r="B146" s="1">
        <f t="shared" si="1"/>
        <v>35</v>
      </c>
      <c r="C146" s="2"/>
      <c r="D146" s="3"/>
      <c r="E146" s="86" t="s">
        <v>79</v>
      </c>
      <c r="F146" s="78"/>
      <c r="G146" s="78"/>
    </row>
    <row r="147" spans="1:7" ht="18.75" customHeight="1" x14ac:dyDescent="0.35">
      <c r="A147" s="78"/>
      <c r="B147" s="1">
        <f t="shared" si="1"/>
        <v>36</v>
      </c>
      <c r="C147" s="2"/>
      <c r="D147" s="3"/>
      <c r="E147" s="86" t="s">
        <v>79</v>
      </c>
      <c r="F147" s="78"/>
      <c r="G147" s="78"/>
    </row>
    <row r="148" spans="1:7" ht="18.75" customHeight="1" x14ac:dyDescent="0.35">
      <c r="A148" s="78"/>
      <c r="B148" s="1">
        <f t="shared" si="1"/>
        <v>37</v>
      </c>
      <c r="C148" s="2"/>
      <c r="D148" s="3"/>
      <c r="E148" s="86" t="s">
        <v>79</v>
      </c>
      <c r="F148" s="78"/>
      <c r="G148" s="78"/>
    </row>
    <row r="149" spans="1:7" ht="18.75" customHeight="1" x14ac:dyDescent="0.35">
      <c r="A149" s="78"/>
      <c r="B149" s="1">
        <f t="shared" si="1"/>
        <v>38</v>
      </c>
      <c r="C149" s="2"/>
      <c r="D149" s="3"/>
      <c r="E149" s="86" t="s">
        <v>79</v>
      </c>
      <c r="F149" s="78"/>
      <c r="G149" s="78"/>
    </row>
    <row r="150" spans="1:7" ht="18.75" customHeight="1" x14ac:dyDescent="0.35">
      <c r="A150" s="78"/>
      <c r="B150" s="1">
        <f t="shared" si="1"/>
        <v>39</v>
      </c>
      <c r="C150" s="2"/>
      <c r="D150" s="3"/>
      <c r="E150" s="86" t="s">
        <v>79</v>
      </c>
      <c r="F150" s="78"/>
      <c r="G150" s="78"/>
    </row>
    <row r="151" spans="1:7" ht="18.75" customHeight="1" x14ac:dyDescent="0.35">
      <c r="A151" s="78"/>
      <c r="B151" s="1">
        <f t="shared" si="1"/>
        <v>40</v>
      </c>
      <c r="C151" s="2"/>
      <c r="D151" s="3"/>
      <c r="E151" s="86" t="s">
        <v>79</v>
      </c>
      <c r="F151" s="78"/>
      <c r="G151" s="78"/>
    </row>
    <row r="152" spans="1:7" ht="18.75" customHeight="1" x14ac:dyDescent="0.35">
      <c r="A152" s="78"/>
      <c r="B152" s="1">
        <f t="shared" si="1"/>
        <v>41</v>
      </c>
      <c r="C152" s="2"/>
      <c r="D152" s="3"/>
      <c r="E152" s="86" t="s">
        <v>79</v>
      </c>
      <c r="F152" s="78"/>
      <c r="G152" s="78"/>
    </row>
    <row r="153" spans="1:7" ht="18.75" customHeight="1" x14ac:dyDescent="0.35">
      <c r="A153" s="78"/>
      <c r="B153" s="1">
        <f t="shared" si="1"/>
        <v>42</v>
      </c>
      <c r="C153" s="2"/>
      <c r="D153" s="3"/>
      <c r="E153" s="86" t="s">
        <v>79</v>
      </c>
      <c r="F153" s="78"/>
      <c r="G153" s="78"/>
    </row>
    <row r="154" spans="1:7" ht="18.75" customHeight="1" x14ac:dyDescent="0.35">
      <c r="A154" s="78"/>
      <c r="B154" s="1">
        <f t="shared" si="1"/>
        <v>43</v>
      </c>
      <c r="C154" s="2"/>
      <c r="D154" s="3"/>
      <c r="E154" s="86" t="s">
        <v>79</v>
      </c>
      <c r="F154" s="78"/>
      <c r="G154" s="78"/>
    </row>
    <row r="155" spans="1:7" ht="18.75" customHeight="1" x14ac:dyDescent="0.35">
      <c r="A155" s="78"/>
      <c r="B155" s="1">
        <f t="shared" si="1"/>
        <v>44</v>
      </c>
      <c r="C155" s="2"/>
      <c r="D155" s="3"/>
      <c r="E155" s="86" t="s">
        <v>79</v>
      </c>
      <c r="F155" s="78"/>
      <c r="G155" s="78"/>
    </row>
    <row r="156" spans="1:7" ht="18.75" customHeight="1" x14ac:dyDescent="0.35">
      <c r="A156" s="78"/>
      <c r="B156" s="1">
        <f t="shared" si="1"/>
        <v>45</v>
      </c>
      <c r="C156" s="2"/>
      <c r="D156" s="3"/>
      <c r="E156" s="86" t="s">
        <v>79</v>
      </c>
      <c r="F156" s="78"/>
      <c r="G156" s="78"/>
    </row>
    <row r="157" spans="1:7" ht="18.75" customHeight="1" x14ac:dyDescent="0.35">
      <c r="A157" s="78"/>
      <c r="B157" s="1">
        <f t="shared" si="1"/>
        <v>46</v>
      </c>
      <c r="C157" s="2"/>
      <c r="D157" s="3"/>
      <c r="E157" s="86" t="s">
        <v>79</v>
      </c>
      <c r="F157" s="78"/>
      <c r="G157" s="78"/>
    </row>
    <row r="158" spans="1:7" ht="18.75" customHeight="1" x14ac:dyDescent="0.35">
      <c r="A158" s="78"/>
      <c r="B158" s="1">
        <f t="shared" si="1"/>
        <v>47</v>
      </c>
      <c r="C158" s="2"/>
      <c r="D158" s="3"/>
      <c r="E158" s="86" t="s">
        <v>79</v>
      </c>
      <c r="F158" s="78"/>
      <c r="G158" s="78"/>
    </row>
    <row r="159" spans="1:7" ht="18.75" customHeight="1" x14ac:dyDescent="0.35">
      <c r="A159" s="78"/>
      <c r="B159" s="1">
        <f t="shared" si="1"/>
        <v>48</v>
      </c>
      <c r="C159" s="2"/>
      <c r="D159" s="3"/>
      <c r="E159" s="86" t="s">
        <v>79</v>
      </c>
      <c r="F159" s="78"/>
      <c r="G159" s="78"/>
    </row>
    <row r="160" spans="1:7" ht="18.75" customHeight="1" x14ac:dyDescent="0.35">
      <c r="A160" s="78"/>
      <c r="B160" s="1">
        <f t="shared" si="1"/>
        <v>49</v>
      </c>
      <c r="C160" s="2"/>
      <c r="D160" s="3"/>
      <c r="E160" s="86" t="s">
        <v>79</v>
      </c>
      <c r="F160" s="78"/>
      <c r="G160" s="78"/>
    </row>
    <row r="161" spans="1:7" ht="18.75" customHeight="1" thickBot="1" x14ac:dyDescent="0.4">
      <c r="A161" s="78"/>
      <c r="B161" s="1">
        <f t="shared" si="1"/>
        <v>50</v>
      </c>
      <c r="C161" s="2"/>
      <c r="D161" s="3"/>
      <c r="E161" s="86" t="s">
        <v>79</v>
      </c>
      <c r="F161" s="78"/>
      <c r="G161" s="78"/>
    </row>
    <row r="162" spans="1:7" ht="22.5" customHeight="1" thickTop="1" x14ac:dyDescent="0.35">
      <c r="A162" s="78"/>
      <c r="B162" s="61"/>
      <c r="C162" s="246" t="s">
        <v>6</v>
      </c>
      <c r="D162" s="87">
        <f>SUM(D112:D161)</f>
        <v>90430000</v>
      </c>
      <c r="E162" s="89"/>
      <c r="F162" s="78"/>
      <c r="G162" s="78"/>
    </row>
    <row r="163" spans="1:7" x14ac:dyDescent="0.35">
      <c r="A163" s="78"/>
      <c r="B163" s="78"/>
      <c r="C163" s="78"/>
      <c r="D163" s="78"/>
      <c r="E163" s="311"/>
      <c r="F163" s="78"/>
      <c r="G163" s="78"/>
    </row>
    <row r="164" spans="1:7" x14ac:dyDescent="0.35">
      <c r="A164" s="78"/>
      <c r="B164" s="78"/>
      <c r="C164" s="78"/>
      <c r="D164" s="78"/>
      <c r="E164" s="311"/>
      <c r="F164" s="78"/>
      <c r="G164" s="78"/>
    </row>
    <row r="165" spans="1:7" x14ac:dyDescent="0.35">
      <c r="A165" s="78"/>
      <c r="B165" s="78"/>
      <c r="C165" s="78"/>
      <c r="D165" s="78"/>
      <c r="E165" s="311"/>
      <c r="F165" s="78"/>
      <c r="G165" s="78"/>
    </row>
    <row r="166" spans="1:7" x14ac:dyDescent="0.35">
      <c r="A166" s="78"/>
      <c r="B166" s="78"/>
      <c r="C166" s="78"/>
      <c r="D166" s="78"/>
      <c r="E166" s="311"/>
      <c r="F166" s="78"/>
      <c r="G166" s="78"/>
    </row>
    <row r="167" spans="1:7" x14ac:dyDescent="0.35">
      <c r="A167" s="78"/>
      <c r="B167" s="78"/>
      <c r="C167" s="78"/>
      <c r="D167" s="78"/>
      <c r="E167" s="311"/>
      <c r="F167" s="78"/>
      <c r="G167" s="78"/>
    </row>
  </sheetData>
  <sheetProtection algorithmName="SHA-512" hashValue="dyP9XJAifUQBDDgiJMXVyPVpxgqm020KqY8IE19oID3HyfGvUCiP05xeRf8T2Ajpt4+zV9MyOeGS+TqUFOeI0Q==" saltValue="hW8PavIMU6BRnP+LGhLBkQ==" spinCount="100000" sheet="1" objects="1" scenarios="1" formatCells="0" formatColumns="0" formatRows="0" autoFilter="0"/>
  <autoFilter ref="C5:C162" xr:uid="{00000000-0009-0000-0000-000003000000}"/>
  <mergeCells count="3">
    <mergeCell ref="B2:E2"/>
    <mergeCell ref="B3:E3"/>
    <mergeCell ref="B4:E4"/>
  </mergeCells>
  <pageMargins left="1.3385826771653544" right="0.11811023622047245" top="0.55118110236220474" bottom="0.43307086614173229" header="0.31496062992125984" footer="0.31496062992125984"/>
  <pageSetup paperSize="9" orientation="portrait" blackAndWhite="1" horizontalDpi="300" verticalDpi="300" r:id="rId1"/>
  <ignoredErrors>
    <ignoredError sqref="D106 C2:E2 B7:B105 B113:B161" unlockedFormula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/>
  <dimension ref="A1:AL1188"/>
  <sheetViews>
    <sheetView showGridLines="0" zoomScaleNormal="100" workbookViewId="0">
      <pane ySplit="7" topLeftCell="A8" activePane="bottomLeft" state="frozen"/>
      <selection activeCell="B2" sqref="B2:F2"/>
      <selection pane="bottomLeft" activeCell="B6" sqref="B6"/>
    </sheetView>
  </sheetViews>
  <sheetFormatPr defaultColWidth="0" defaultRowHeight="14.5" zeroHeight="1" x14ac:dyDescent="0.35"/>
  <cols>
    <col min="1" max="1" width="1.453125" customWidth="1"/>
    <col min="2" max="2" width="5.7265625" style="315" customWidth="1"/>
    <col min="3" max="4" width="7.81640625" style="315" customWidth="1"/>
    <col min="5" max="5" width="28.54296875" customWidth="1"/>
    <col min="6" max="6" width="5.7265625" customWidth="1"/>
    <col min="7" max="7" width="17.1796875" customWidth="1"/>
    <col min="8" max="8" width="7.1796875" customWidth="1"/>
    <col min="9" max="10" width="15.7265625" customWidth="1"/>
    <col min="11" max="11" width="11.453125" customWidth="1"/>
    <col min="12" max="13" width="15.7265625" customWidth="1"/>
    <col min="14" max="14" width="7.1796875" customWidth="1"/>
    <col min="15" max="16" width="14.26953125" customWidth="1"/>
    <col min="17" max="17" width="9.26953125" customWidth="1"/>
    <col min="18" max="18" width="14.26953125" customWidth="1"/>
    <col min="19" max="19" width="9.26953125" customWidth="1"/>
    <col min="20" max="20" width="14.26953125" customWidth="1"/>
    <col min="21" max="21" width="9.26953125" customWidth="1"/>
    <col min="22" max="22" width="14.26953125" customWidth="1"/>
    <col min="23" max="23" width="18.54296875" customWidth="1"/>
    <col min="24" max="25" width="28.54296875" customWidth="1"/>
    <col min="26" max="34" width="9.1796875" hidden="1" customWidth="1"/>
    <col min="35" max="38" width="0" hidden="1" customWidth="1"/>
    <col min="39" max="16384" width="9.1796875" hidden="1"/>
  </cols>
  <sheetData>
    <row r="1" spans="1:25" s="313" customFormat="1" ht="3.75" customHeight="1" x14ac:dyDescent="0.35">
      <c r="A1" s="78"/>
      <c r="B1" s="318"/>
      <c r="C1" s="318"/>
      <c r="D1" s="31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</row>
    <row r="2" spans="1:25" ht="22.5" customHeight="1" x14ac:dyDescent="0.6">
      <c r="A2" s="78"/>
      <c r="B2" s="338" t="str">
        <f ca="1">IF(TODAY()&gt;EXP,"APLIKASI INI SUDAH KADALUARSA",PR)</f>
        <v>NAMA PERUSAHAAN ANDA</v>
      </c>
      <c r="C2" s="339"/>
      <c r="D2" s="339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  <c r="Y2" s="78"/>
    </row>
    <row r="3" spans="1:25" ht="18.75" customHeight="1" x14ac:dyDescent="0.5">
      <c r="A3" s="78"/>
      <c r="B3" s="340" t="s">
        <v>77</v>
      </c>
      <c r="C3" s="341"/>
      <c r="D3" s="341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</row>
    <row r="4" spans="1:25" ht="18.75" customHeight="1" x14ac:dyDescent="0.35">
      <c r="A4" s="78"/>
      <c r="B4" s="566">
        <f>$U$6</f>
        <v>46019</v>
      </c>
      <c r="C4" s="566"/>
      <c r="D4" s="566"/>
      <c r="E4" s="342"/>
      <c r="F4" s="343"/>
      <c r="G4" s="343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78"/>
      <c r="Y4" s="78"/>
    </row>
    <row r="5" spans="1:25" s="314" customFormat="1" ht="18.75" customHeight="1" x14ac:dyDescent="0.35">
      <c r="A5" s="344"/>
      <c r="B5" s="247"/>
      <c r="C5" s="562" t="s">
        <v>112</v>
      </c>
      <c r="D5" s="563"/>
      <c r="E5" s="248"/>
      <c r="F5" s="249"/>
      <c r="G5" s="250"/>
      <c r="H5" s="562" t="s">
        <v>107</v>
      </c>
      <c r="I5" s="569"/>
      <c r="J5" s="563"/>
      <c r="K5" s="571" t="s">
        <v>108</v>
      </c>
      <c r="L5" s="238"/>
      <c r="M5" s="571" t="s">
        <v>110</v>
      </c>
      <c r="N5" s="562" t="s">
        <v>101</v>
      </c>
      <c r="O5" s="569"/>
      <c r="P5" s="563"/>
      <c r="Q5" s="578" t="s">
        <v>105</v>
      </c>
      <c r="R5" s="579"/>
      <c r="S5" s="580" t="s">
        <v>113</v>
      </c>
      <c r="T5" s="581"/>
      <c r="U5" s="578" t="s">
        <v>106</v>
      </c>
      <c r="V5" s="579"/>
      <c r="W5" s="574" t="s">
        <v>95</v>
      </c>
      <c r="X5" s="344"/>
      <c r="Y5" s="344"/>
    </row>
    <row r="6" spans="1:25" s="314" customFormat="1" ht="18.75" customHeight="1" x14ac:dyDescent="0.35">
      <c r="A6" s="344"/>
      <c r="B6" s="251" t="s">
        <v>11</v>
      </c>
      <c r="C6" s="564"/>
      <c r="D6" s="565"/>
      <c r="E6" s="252" t="s">
        <v>10</v>
      </c>
      <c r="F6" s="567" t="s">
        <v>98</v>
      </c>
      <c r="G6" s="568"/>
      <c r="H6" s="564"/>
      <c r="I6" s="570"/>
      <c r="J6" s="565"/>
      <c r="K6" s="572"/>
      <c r="L6" s="252" t="s">
        <v>109</v>
      </c>
      <c r="M6" s="572"/>
      <c r="N6" s="564"/>
      <c r="O6" s="570"/>
      <c r="P6" s="565"/>
      <c r="Q6" s="576">
        <v>45654</v>
      </c>
      <c r="R6" s="577"/>
      <c r="S6" s="582"/>
      <c r="T6" s="583"/>
      <c r="U6" s="576">
        <v>46019</v>
      </c>
      <c r="V6" s="577"/>
      <c r="W6" s="575"/>
      <c r="X6" s="344"/>
      <c r="Y6" s="344"/>
    </row>
    <row r="7" spans="1:25" s="314" customFormat="1" ht="18.75" customHeight="1" x14ac:dyDescent="0.35">
      <c r="A7" s="344"/>
      <c r="B7" s="253"/>
      <c r="C7" s="254" t="s">
        <v>46</v>
      </c>
      <c r="D7" s="254" t="s">
        <v>47</v>
      </c>
      <c r="E7" s="255"/>
      <c r="F7" s="256"/>
      <c r="G7" s="257"/>
      <c r="H7" s="258" t="s">
        <v>92</v>
      </c>
      <c r="I7" s="258" t="s">
        <v>93</v>
      </c>
      <c r="J7" s="258" t="s">
        <v>6</v>
      </c>
      <c r="K7" s="573"/>
      <c r="L7" s="254"/>
      <c r="M7" s="573"/>
      <c r="N7" s="258" t="s">
        <v>100</v>
      </c>
      <c r="O7" s="258" t="s">
        <v>96</v>
      </c>
      <c r="P7" s="258" t="s">
        <v>94</v>
      </c>
      <c r="Q7" s="259" t="s">
        <v>99</v>
      </c>
      <c r="R7" s="254" t="s">
        <v>97</v>
      </c>
      <c r="S7" s="259" t="s">
        <v>99</v>
      </c>
      <c r="T7" s="254" t="s">
        <v>97</v>
      </c>
      <c r="U7" s="259" t="s">
        <v>99</v>
      </c>
      <c r="V7" s="254" t="s">
        <v>97</v>
      </c>
      <c r="W7" s="57">
        <f>U6</f>
        <v>46019</v>
      </c>
      <c r="X7" s="344"/>
      <c r="Y7" s="344"/>
    </row>
    <row r="8" spans="1:25" ht="18.75" customHeight="1" x14ac:dyDescent="0.35">
      <c r="A8" s="78"/>
      <c r="B8" s="6">
        <v>1</v>
      </c>
      <c r="C8" s="6"/>
      <c r="D8" s="6"/>
      <c r="E8" s="27" t="s">
        <v>333</v>
      </c>
      <c r="F8" s="28">
        <v>5</v>
      </c>
      <c r="G8" s="186">
        <v>43279</v>
      </c>
      <c r="H8" s="29">
        <v>1</v>
      </c>
      <c r="I8" s="14">
        <v>300000000</v>
      </c>
      <c r="J8" s="100">
        <f t="shared" ref="J8:J109" si="0">IF(I8="","",H8*I8)</f>
        <v>300000000</v>
      </c>
      <c r="K8" s="6"/>
      <c r="L8" s="14"/>
      <c r="M8" s="100">
        <f t="shared" ref="M8:M39" ca="1" si="1">IF(TODAY()&gt;EXP,"0",IF(J8="","",J8-L8))</f>
        <v>300000000</v>
      </c>
      <c r="N8" s="345" t="str">
        <f t="shared" ref="N8" si="2">IF(K8="","",1/K8)</f>
        <v/>
      </c>
      <c r="O8" s="100" t="str">
        <f t="shared" ref="O8" si="3">IF(N8="","",M8*N8)</f>
        <v/>
      </c>
      <c r="P8" s="100" t="str">
        <f t="shared" ref="P8" si="4">IF(N8="","",O8/12)</f>
        <v/>
      </c>
      <c r="Q8" s="346">
        <f t="shared" ref="Q8:Q39" ca="1" si="5">IF(TODAY()&gt;EXP,"0",IF(G8="","",IF(G8&gt;$Q$6,0,(DATEDIF(G8,$Q$6,"M")))))</f>
        <v>78</v>
      </c>
      <c r="R8" s="101" t="str">
        <f t="shared" ref="R8:R39" ca="1" si="6">IF(TODAY()&gt;EXP,"0",IF(AND(P8&lt;&gt;"",Q8&lt;&gt;""),IF(P8*Q8&gt;M8,M8,P8*Q8),""))</f>
        <v/>
      </c>
      <c r="S8" s="100">
        <f t="shared" ref="S8" ca="1" si="7">IF(AND(U8&lt;&gt;"",Q8&lt;&gt;""),U8-Q8,"")</f>
        <v>12</v>
      </c>
      <c r="T8" s="100" t="str">
        <f t="shared" ref="T8" ca="1" si="8">IF(AND(V8&lt;&gt;"",R8&lt;&gt;""),V8-R8,"")</f>
        <v/>
      </c>
      <c r="U8" s="347">
        <f t="shared" ref="U8:U39" ca="1" si="9">IF(TODAY()&gt;EXP,"0",IF(G8="","",IF(G8&gt;$U$6,0,(DATEDIF(G8,$U$6,"M")))))</f>
        <v>90</v>
      </c>
      <c r="V8" s="101" t="str">
        <f t="shared" ref="V8:V39" ca="1" si="10">IF(TODAY()&gt;EXP,"0",IF(AND(P8&lt;&gt;"",U8&lt;&gt;""),IF(P8*U8&gt;M8,M8,P8*U8),""))</f>
        <v/>
      </c>
      <c r="W8" s="100">
        <f ca="1">IF(V8&lt;&gt;"",IF(J8-V8&lt;L8,L8,J8-V8),J8)</f>
        <v>300000000</v>
      </c>
      <c r="X8" s="78"/>
      <c r="Y8" s="78"/>
    </row>
    <row r="9" spans="1:25" ht="18.75" customHeight="1" x14ac:dyDescent="0.35">
      <c r="A9" s="78"/>
      <c r="B9" s="6">
        <f>B8+1</f>
        <v>2</v>
      </c>
      <c r="C9" s="6">
        <v>652</v>
      </c>
      <c r="D9" s="6">
        <v>182</v>
      </c>
      <c r="E9" s="27" t="s">
        <v>334</v>
      </c>
      <c r="F9" s="28">
        <v>10</v>
      </c>
      <c r="G9" s="186">
        <v>44010</v>
      </c>
      <c r="H9" s="29">
        <v>1</v>
      </c>
      <c r="I9" s="14">
        <v>450000000</v>
      </c>
      <c r="J9" s="100">
        <f t="shared" ref="J9:J26" si="11">IF(I9="","",H9*I9)</f>
        <v>450000000</v>
      </c>
      <c r="K9" s="6">
        <v>20</v>
      </c>
      <c r="L9" s="14">
        <v>45000000</v>
      </c>
      <c r="M9" s="100">
        <f t="shared" ca="1" si="1"/>
        <v>405000000</v>
      </c>
      <c r="N9" s="345">
        <f t="shared" ref="N9:N72" si="12">IF(K9="","",1/K9)</f>
        <v>0.05</v>
      </c>
      <c r="O9" s="100">
        <f t="shared" ref="O9:O72" ca="1" si="13">IF(N9="","",M9*N9)</f>
        <v>20250000</v>
      </c>
      <c r="P9" s="100">
        <f t="shared" ref="P9:P72" ca="1" si="14">IF(N9="","",O9/12)</f>
        <v>1687500</v>
      </c>
      <c r="Q9" s="346">
        <f t="shared" ca="1" si="5"/>
        <v>54</v>
      </c>
      <c r="R9" s="101">
        <f t="shared" ca="1" si="6"/>
        <v>91125000</v>
      </c>
      <c r="S9" s="100">
        <f t="shared" ref="S9:S72" ca="1" si="15">IF(AND(U9&lt;&gt;"",Q9&lt;&gt;""),U9-Q9,"")</f>
        <v>12</v>
      </c>
      <c r="T9" s="100">
        <f t="shared" ref="T9:T72" ca="1" si="16">IF(AND(V9&lt;&gt;"",R9&lt;&gt;""),V9-R9,"")</f>
        <v>20250000</v>
      </c>
      <c r="U9" s="347">
        <f t="shared" ca="1" si="9"/>
        <v>66</v>
      </c>
      <c r="V9" s="101">
        <f t="shared" ca="1" si="10"/>
        <v>111375000</v>
      </c>
      <c r="W9" s="100">
        <f t="shared" ref="W9:W72" ca="1" si="17">IF(V9&lt;&gt;"",IF(J9-V9&lt;L9,L9,J9-V9),J9)</f>
        <v>338625000</v>
      </c>
      <c r="X9" s="78"/>
      <c r="Y9" s="78"/>
    </row>
    <row r="10" spans="1:25" ht="18.75" customHeight="1" x14ac:dyDescent="0.35">
      <c r="A10" s="78"/>
      <c r="B10" s="6">
        <f t="shared" ref="B10:B73" si="18">B9+1</f>
        <v>3</v>
      </c>
      <c r="C10" s="6">
        <v>653</v>
      </c>
      <c r="D10" s="6">
        <v>183</v>
      </c>
      <c r="E10" s="27" t="s">
        <v>335</v>
      </c>
      <c r="F10" s="28">
        <v>5</v>
      </c>
      <c r="G10" s="186">
        <v>44344</v>
      </c>
      <c r="H10" s="29">
        <v>1</v>
      </c>
      <c r="I10" s="14">
        <v>140000000</v>
      </c>
      <c r="J10" s="100">
        <f t="shared" si="11"/>
        <v>140000000</v>
      </c>
      <c r="K10" s="6">
        <v>15</v>
      </c>
      <c r="L10" s="14">
        <v>25000000</v>
      </c>
      <c r="M10" s="100">
        <f t="shared" ca="1" si="1"/>
        <v>115000000</v>
      </c>
      <c r="N10" s="345">
        <f t="shared" si="12"/>
        <v>6.6666666666666666E-2</v>
      </c>
      <c r="O10" s="100">
        <f t="shared" ca="1" si="13"/>
        <v>7666666.666666667</v>
      </c>
      <c r="P10" s="100">
        <f t="shared" ca="1" si="14"/>
        <v>638888.88888888888</v>
      </c>
      <c r="Q10" s="346">
        <f t="shared" ca="1" si="5"/>
        <v>43</v>
      </c>
      <c r="R10" s="101">
        <f t="shared" ca="1" si="6"/>
        <v>27472222.22222222</v>
      </c>
      <c r="S10" s="100">
        <f t="shared" ca="1" si="15"/>
        <v>12</v>
      </c>
      <c r="T10" s="100">
        <f t="shared" ca="1" si="16"/>
        <v>7666666.6666666679</v>
      </c>
      <c r="U10" s="347">
        <f t="shared" ca="1" si="9"/>
        <v>55</v>
      </c>
      <c r="V10" s="101">
        <f t="shared" ca="1" si="10"/>
        <v>35138888.888888888</v>
      </c>
      <c r="W10" s="100">
        <f t="shared" ca="1" si="17"/>
        <v>104861111.1111111</v>
      </c>
      <c r="X10" s="78"/>
      <c r="Y10" s="78"/>
    </row>
    <row r="11" spans="1:25" ht="18.75" customHeight="1" x14ac:dyDescent="0.35">
      <c r="A11" s="78"/>
      <c r="B11" s="6">
        <f t="shared" si="18"/>
        <v>4</v>
      </c>
      <c r="C11" s="6">
        <v>653</v>
      </c>
      <c r="D11" s="6">
        <v>183</v>
      </c>
      <c r="E11" s="27" t="s">
        <v>336</v>
      </c>
      <c r="F11" s="28">
        <v>10</v>
      </c>
      <c r="G11" s="186">
        <v>44224</v>
      </c>
      <c r="H11" s="29">
        <v>1</v>
      </c>
      <c r="I11" s="14">
        <v>155000000</v>
      </c>
      <c r="J11" s="100">
        <f t="shared" si="11"/>
        <v>155000000</v>
      </c>
      <c r="K11" s="6">
        <v>15</v>
      </c>
      <c r="L11" s="14">
        <v>25000000</v>
      </c>
      <c r="M11" s="100">
        <f t="shared" ca="1" si="1"/>
        <v>130000000</v>
      </c>
      <c r="N11" s="345">
        <f t="shared" si="12"/>
        <v>6.6666666666666666E-2</v>
      </c>
      <c r="O11" s="100">
        <f t="shared" ca="1" si="13"/>
        <v>8666666.666666666</v>
      </c>
      <c r="P11" s="100">
        <f t="shared" ca="1" si="14"/>
        <v>722222.22222222213</v>
      </c>
      <c r="Q11" s="346">
        <f t="shared" ca="1" si="5"/>
        <v>47</v>
      </c>
      <c r="R11" s="101">
        <f t="shared" ca="1" si="6"/>
        <v>33944444.44444444</v>
      </c>
      <c r="S11" s="100">
        <f t="shared" ca="1" si="15"/>
        <v>12</v>
      </c>
      <c r="T11" s="100">
        <f t="shared" ca="1" si="16"/>
        <v>8666666.6666666642</v>
      </c>
      <c r="U11" s="347">
        <f t="shared" ca="1" si="9"/>
        <v>59</v>
      </c>
      <c r="V11" s="101">
        <f t="shared" ca="1" si="10"/>
        <v>42611111.111111104</v>
      </c>
      <c r="W11" s="100">
        <f t="shared" ca="1" si="17"/>
        <v>112388888.8888889</v>
      </c>
      <c r="X11" s="78"/>
      <c r="Y11" s="78"/>
    </row>
    <row r="12" spans="1:25" ht="18.75" customHeight="1" x14ac:dyDescent="0.35">
      <c r="A12" s="78"/>
      <c r="B12" s="6">
        <f t="shared" si="18"/>
        <v>5</v>
      </c>
      <c r="C12" s="6">
        <v>653</v>
      </c>
      <c r="D12" s="6">
        <v>183</v>
      </c>
      <c r="E12" s="27" t="s">
        <v>337</v>
      </c>
      <c r="F12" s="28">
        <v>20</v>
      </c>
      <c r="G12" s="186">
        <v>44375</v>
      </c>
      <c r="H12" s="29">
        <v>1</v>
      </c>
      <c r="I12" s="14">
        <v>112000000</v>
      </c>
      <c r="J12" s="100">
        <f t="shared" si="11"/>
        <v>112000000</v>
      </c>
      <c r="K12" s="6">
        <v>15</v>
      </c>
      <c r="L12" s="14">
        <v>17000000</v>
      </c>
      <c r="M12" s="100">
        <f t="shared" ca="1" si="1"/>
        <v>95000000</v>
      </c>
      <c r="N12" s="345">
        <f t="shared" si="12"/>
        <v>6.6666666666666666E-2</v>
      </c>
      <c r="O12" s="100">
        <f t="shared" ca="1" si="13"/>
        <v>6333333.333333333</v>
      </c>
      <c r="P12" s="100">
        <f t="shared" ca="1" si="14"/>
        <v>527777.77777777775</v>
      </c>
      <c r="Q12" s="346">
        <f t="shared" ca="1" si="5"/>
        <v>42</v>
      </c>
      <c r="R12" s="101">
        <f t="shared" ca="1" si="6"/>
        <v>22166666.666666664</v>
      </c>
      <c r="S12" s="100">
        <f t="shared" ca="1" si="15"/>
        <v>12</v>
      </c>
      <c r="T12" s="100">
        <f t="shared" ca="1" si="16"/>
        <v>6333333.3333333358</v>
      </c>
      <c r="U12" s="347">
        <f t="shared" ca="1" si="9"/>
        <v>54</v>
      </c>
      <c r="V12" s="101">
        <f t="shared" ca="1" si="10"/>
        <v>28500000</v>
      </c>
      <c r="W12" s="100">
        <f t="shared" ca="1" si="17"/>
        <v>83500000</v>
      </c>
      <c r="X12" s="78"/>
      <c r="Y12" s="78"/>
    </row>
    <row r="13" spans="1:25" ht="18.75" customHeight="1" x14ac:dyDescent="0.35">
      <c r="A13" s="78"/>
      <c r="B13" s="6">
        <f t="shared" si="18"/>
        <v>6</v>
      </c>
      <c r="C13" s="6">
        <v>653</v>
      </c>
      <c r="D13" s="6">
        <v>183</v>
      </c>
      <c r="E13" s="27" t="s">
        <v>338</v>
      </c>
      <c r="F13" s="28">
        <v>15</v>
      </c>
      <c r="G13" s="186">
        <v>44497</v>
      </c>
      <c r="H13" s="29">
        <v>1</v>
      </c>
      <c r="I13" s="14">
        <v>114500000</v>
      </c>
      <c r="J13" s="100">
        <f t="shared" si="11"/>
        <v>114500000</v>
      </c>
      <c r="K13" s="6">
        <v>15</v>
      </c>
      <c r="L13" s="14">
        <v>23000000</v>
      </c>
      <c r="M13" s="100">
        <f t="shared" ca="1" si="1"/>
        <v>91500000</v>
      </c>
      <c r="N13" s="345">
        <f t="shared" si="12"/>
        <v>6.6666666666666666E-2</v>
      </c>
      <c r="O13" s="100">
        <f t="shared" ca="1" si="13"/>
        <v>6100000</v>
      </c>
      <c r="P13" s="100">
        <f t="shared" ca="1" si="14"/>
        <v>508333.33333333331</v>
      </c>
      <c r="Q13" s="346">
        <f t="shared" ca="1" si="5"/>
        <v>38</v>
      </c>
      <c r="R13" s="101">
        <f t="shared" ca="1" si="6"/>
        <v>19316666.666666664</v>
      </c>
      <c r="S13" s="100">
        <f t="shared" ca="1" si="15"/>
        <v>12</v>
      </c>
      <c r="T13" s="100">
        <f t="shared" ca="1" si="16"/>
        <v>6100000</v>
      </c>
      <c r="U13" s="347">
        <f t="shared" ca="1" si="9"/>
        <v>50</v>
      </c>
      <c r="V13" s="101">
        <f t="shared" ca="1" si="10"/>
        <v>25416666.666666664</v>
      </c>
      <c r="W13" s="100">
        <f t="shared" ca="1" si="17"/>
        <v>89083333.333333343</v>
      </c>
      <c r="X13" s="78"/>
      <c r="Y13" s="78"/>
    </row>
    <row r="14" spans="1:25" ht="18.75" customHeight="1" x14ac:dyDescent="0.35">
      <c r="A14" s="78"/>
      <c r="B14" s="6">
        <f t="shared" si="18"/>
        <v>7</v>
      </c>
      <c r="C14" s="6">
        <v>653</v>
      </c>
      <c r="D14" s="6">
        <v>183</v>
      </c>
      <c r="E14" s="27" t="s">
        <v>487</v>
      </c>
      <c r="F14" s="28">
        <v>31</v>
      </c>
      <c r="G14" s="186">
        <v>44375</v>
      </c>
      <c r="H14" s="29">
        <v>1</v>
      </c>
      <c r="I14" s="14">
        <v>13500000</v>
      </c>
      <c r="J14" s="100">
        <f t="shared" si="11"/>
        <v>13500000</v>
      </c>
      <c r="K14" s="6">
        <v>10</v>
      </c>
      <c r="L14" s="14">
        <v>3000000</v>
      </c>
      <c r="M14" s="100">
        <f t="shared" ca="1" si="1"/>
        <v>10500000</v>
      </c>
      <c r="N14" s="345">
        <f t="shared" si="12"/>
        <v>0.1</v>
      </c>
      <c r="O14" s="100">
        <f t="shared" ca="1" si="13"/>
        <v>1050000</v>
      </c>
      <c r="P14" s="100">
        <f t="shared" ca="1" si="14"/>
        <v>87500</v>
      </c>
      <c r="Q14" s="346">
        <f t="shared" ca="1" si="5"/>
        <v>42</v>
      </c>
      <c r="R14" s="101">
        <f t="shared" ca="1" si="6"/>
        <v>3675000</v>
      </c>
      <c r="S14" s="100">
        <f t="shared" ca="1" si="15"/>
        <v>12</v>
      </c>
      <c r="T14" s="100">
        <f t="shared" ca="1" si="16"/>
        <v>1050000</v>
      </c>
      <c r="U14" s="347">
        <f t="shared" ca="1" si="9"/>
        <v>54</v>
      </c>
      <c r="V14" s="101">
        <f t="shared" ca="1" si="10"/>
        <v>4725000</v>
      </c>
      <c r="W14" s="100">
        <f t="shared" ca="1" si="17"/>
        <v>8775000</v>
      </c>
      <c r="X14" s="78"/>
      <c r="Y14" s="78"/>
    </row>
    <row r="15" spans="1:25" ht="18.75" customHeight="1" x14ac:dyDescent="0.35">
      <c r="A15" s="78"/>
      <c r="B15" s="6">
        <f t="shared" si="18"/>
        <v>8</v>
      </c>
      <c r="C15" s="6">
        <v>653</v>
      </c>
      <c r="D15" s="6">
        <v>183</v>
      </c>
      <c r="E15" s="27" t="s">
        <v>339</v>
      </c>
      <c r="F15" s="28">
        <v>27</v>
      </c>
      <c r="G15" s="186">
        <v>44436</v>
      </c>
      <c r="H15" s="29">
        <v>1</v>
      </c>
      <c r="I15" s="14">
        <v>11600000</v>
      </c>
      <c r="J15" s="100">
        <f t="shared" si="11"/>
        <v>11600000</v>
      </c>
      <c r="K15" s="6">
        <v>10</v>
      </c>
      <c r="L15" s="14">
        <v>2500000</v>
      </c>
      <c r="M15" s="100">
        <f t="shared" ca="1" si="1"/>
        <v>9100000</v>
      </c>
      <c r="N15" s="345">
        <f t="shared" si="12"/>
        <v>0.1</v>
      </c>
      <c r="O15" s="100">
        <f t="shared" ca="1" si="13"/>
        <v>910000</v>
      </c>
      <c r="P15" s="100">
        <f t="shared" ca="1" si="14"/>
        <v>75833.333333333328</v>
      </c>
      <c r="Q15" s="346">
        <f t="shared" ca="1" si="5"/>
        <v>40</v>
      </c>
      <c r="R15" s="101">
        <f t="shared" ca="1" si="6"/>
        <v>3033333.333333333</v>
      </c>
      <c r="S15" s="100">
        <f t="shared" ca="1" si="15"/>
        <v>12</v>
      </c>
      <c r="T15" s="100">
        <f t="shared" ca="1" si="16"/>
        <v>910000</v>
      </c>
      <c r="U15" s="347">
        <f t="shared" ca="1" si="9"/>
        <v>52</v>
      </c>
      <c r="V15" s="101">
        <f t="shared" ca="1" si="10"/>
        <v>3943333.333333333</v>
      </c>
      <c r="W15" s="100">
        <f t="shared" ca="1" si="17"/>
        <v>7656666.666666667</v>
      </c>
      <c r="X15" s="78"/>
      <c r="Y15" s="78"/>
    </row>
    <row r="16" spans="1:25" ht="18.75" customHeight="1" x14ac:dyDescent="0.35">
      <c r="A16" s="78"/>
      <c r="B16" s="6">
        <f t="shared" si="18"/>
        <v>9</v>
      </c>
      <c r="C16" s="6">
        <v>654</v>
      </c>
      <c r="D16" s="6">
        <v>184</v>
      </c>
      <c r="E16" s="27" t="s">
        <v>340</v>
      </c>
      <c r="F16" s="28">
        <v>4</v>
      </c>
      <c r="G16" s="186">
        <v>43889</v>
      </c>
      <c r="H16" s="29">
        <v>14</v>
      </c>
      <c r="I16" s="14">
        <v>1200000</v>
      </c>
      <c r="J16" s="100">
        <f t="shared" si="11"/>
        <v>16800000</v>
      </c>
      <c r="K16" s="6">
        <v>10</v>
      </c>
      <c r="L16" s="14">
        <v>2000000</v>
      </c>
      <c r="M16" s="100">
        <f t="shared" ca="1" si="1"/>
        <v>14800000</v>
      </c>
      <c r="N16" s="345">
        <f t="shared" si="12"/>
        <v>0.1</v>
      </c>
      <c r="O16" s="100">
        <f t="shared" ca="1" si="13"/>
        <v>1480000</v>
      </c>
      <c r="P16" s="100">
        <f t="shared" ca="1" si="14"/>
        <v>123333.33333333333</v>
      </c>
      <c r="Q16" s="346">
        <f t="shared" ca="1" si="5"/>
        <v>58</v>
      </c>
      <c r="R16" s="101">
        <f t="shared" ca="1" si="6"/>
        <v>7153333.333333333</v>
      </c>
      <c r="S16" s="100">
        <f t="shared" ca="1" si="15"/>
        <v>12</v>
      </c>
      <c r="T16" s="100">
        <f t="shared" ca="1" si="16"/>
        <v>1479999.9999999991</v>
      </c>
      <c r="U16" s="347">
        <f t="shared" ca="1" si="9"/>
        <v>70</v>
      </c>
      <c r="V16" s="101">
        <f t="shared" ca="1" si="10"/>
        <v>8633333.3333333321</v>
      </c>
      <c r="W16" s="100">
        <f t="shared" ca="1" si="17"/>
        <v>8166666.6666666679</v>
      </c>
      <c r="X16" s="78"/>
      <c r="Y16" s="78"/>
    </row>
    <row r="17" spans="1:25" ht="18.75" customHeight="1" x14ac:dyDescent="0.35">
      <c r="A17" s="78"/>
      <c r="B17" s="6">
        <f t="shared" si="18"/>
        <v>10</v>
      </c>
      <c r="C17" s="6">
        <v>654</v>
      </c>
      <c r="D17" s="6">
        <v>184</v>
      </c>
      <c r="E17" s="27" t="s">
        <v>341</v>
      </c>
      <c r="F17" s="28">
        <v>9</v>
      </c>
      <c r="G17" s="186">
        <v>43918</v>
      </c>
      <c r="H17" s="29">
        <v>15</v>
      </c>
      <c r="I17" s="14">
        <v>350000</v>
      </c>
      <c r="J17" s="100">
        <f t="shared" si="11"/>
        <v>5250000</v>
      </c>
      <c r="K17" s="6">
        <v>7</v>
      </c>
      <c r="L17" s="14">
        <v>600000</v>
      </c>
      <c r="M17" s="100">
        <f t="shared" ca="1" si="1"/>
        <v>4650000</v>
      </c>
      <c r="N17" s="345">
        <f t="shared" si="12"/>
        <v>0.14285714285714285</v>
      </c>
      <c r="O17" s="100">
        <f t="shared" ca="1" si="13"/>
        <v>664285.7142857142</v>
      </c>
      <c r="P17" s="100">
        <f t="shared" ca="1" si="14"/>
        <v>55357.142857142848</v>
      </c>
      <c r="Q17" s="346">
        <f t="shared" ca="1" si="5"/>
        <v>57</v>
      </c>
      <c r="R17" s="101">
        <f t="shared" ca="1" si="6"/>
        <v>3155357.1428571423</v>
      </c>
      <c r="S17" s="100">
        <f t="shared" ca="1" si="15"/>
        <v>12</v>
      </c>
      <c r="T17" s="100">
        <f t="shared" ca="1" si="16"/>
        <v>664285.71428571409</v>
      </c>
      <c r="U17" s="347">
        <f t="shared" ca="1" si="9"/>
        <v>69</v>
      </c>
      <c r="V17" s="101">
        <f t="shared" ca="1" si="10"/>
        <v>3819642.8571428563</v>
      </c>
      <c r="W17" s="100">
        <f t="shared" ca="1" si="17"/>
        <v>1430357.1428571437</v>
      </c>
      <c r="X17" s="78"/>
      <c r="Y17" s="78"/>
    </row>
    <row r="18" spans="1:25" ht="18.75" customHeight="1" x14ac:dyDescent="0.35">
      <c r="A18" s="78"/>
      <c r="B18" s="6">
        <f t="shared" si="18"/>
        <v>11</v>
      </c>
      <c r="C18" s="6">
        <v>654</v>
      </c>
      <c r="D18" s="6">
        <v>184</v>
      </c>
      <c r="E18" s="27" t="s">
        <v>342</v>
      </c>
      <c r="F18" s="28">
        <v>20</v>
      </c>
      <c r="G18" s="186">
        <v>44071</v>
      </c>
      <c r="H18" s="29">
        <v>1</v>
      </c>
      <c r="I18" s="14">
        <v>2200000</v>
      </c>
      <c r="J18" s="100">
        <f t="shared" si="11"/>
        <v>2200000</v>
      </c>
      <c r="K18" s="6">
        <v>10</v>
      </c>
      <c r="L18" s="14">
        <v>300000</v>
      </c>
      <c r="M18" s="100">
        <f t="shared" ca="1" si="1"/>
        <v>1900000</v>
      </c>
      <c r="N18" s="345">
        <f t="shared" si="12"/>
        <v>0.1</v>
      </c>
      <c r="O18" s="100">
        <f t="shared" ca="1" si="13"/>
        <v>190000</v>
      </c>
      <c r="P18" s="100">
        <f t="shared" ca="1" si="14"/>
        <v>15833.333333333334</v>
      </c>
      <c r="Q18" s="346">
        <f t="shared" ca="1" si="5"/>
        <v>52</v>
      </c>
      <c r="R18" s="101">
        <f t="shared" ca="1" si="6"/>
        <v>823333.33333333337</v>
      </c>
      <c r="S18" s="100">
        <f t="shared" ca="1" si="15"/>
        <v>12</v>
      </c>
      <c r="T18" s="100">
        <f t="shared" ca="1" si="16"/>
        <v>190000</v>
      </c>
      <c r="U18" s="347">
        <f t="shared" ca="1" si="9"/>
        <v>64</v>
      </c>
      <c r="V18" s="101">
        <f t="shared" ca="1" si="10"/>
        <v>1013333.3333333334</v>
      </c>
      <c r="W18" s="100">
        <f t="shared" ca="1" si="17"/>
        <v>1186666.6666666665</v>
      </c>
      <c r="X18" s="78"/>
      <c r="Y18" s="78"/>
    </row>
    <row r="19" spans="1:25" ht="18.75" customHeight="1" x14ac:dyDescent="0.35">
      <c r="A19" s="78"/>
      <c r="B19" s="6">
        <f t="shared" si="18"/>
        <v>12</v>
      </c>
      <c r="C19" s="6">
        <v>654</v>
      </c>
      <c r="D19" s="6">
        <v>184</v>
      </c>
      <c r="E19" s="27" t="s">
        <v>343</v>
      </c>
      <c r="F19" s="28">
        <v>22</v>
      </c>
      <c r="G19" s="186">
        <v>44436</v>
      </c>
      <c r="H19" s="29">
        <v>1</v>
      </c>
      <c r="I19" s="14">
        <v>7600000</v>
      </c>
      <c r="J19" s="100">
        <f t="shared" si="11"/>
        <v>7600000</v>
      </c>
      <c r="K19" s="6">
        <v>10</v>
      </c>
      <c r="L19" s="14">
        <v>700000</v>
      </c>
      <c r="M19" s="100">
        <f t="shared" ca="1" si="1"/>
        <v>6900000</v>
      </c>
      <c r="N19" s="345">
        <f t="shared" si="12"/>
        <v>0.1</v>
      </c>
      <c r="O19" s="100">
        <f t="shared" ca="1" si="13"/>
        <v>690000</v>
      </c>
      <c r="P19" s="100">
        <f t="shared" ca="1" si="14"/>
        <v>57500</v>
      </c>
      <c r="Q19" s="346">
        <f t="shared" ca="1" si="5"/>
        <v>40</v>
      </c>
      <c r="R19" s="101">
        <f t="shared" ca="1" si="6"/>
        <v>2300000</v>
      </c>
      <c r="S19" s="100">
        <f t="shared" ca="1" si="15"/>
        <v>12</v>
      </c>
      <c r="T19" s="100">
        <f t="shared" ca="1" si="16"/>
        <v>690000</v>
      </c>
      <c r="U19" s="347">
        <f t="shared" ca="1" si="9"/>
        <v>52</v>
      </c>
      <c r="V19" s="101">
        <f t="shared" ca="1" si="10"/>
        <v>2990000</v>
      </c>
      <c r="W19" s="100">
        <f t="shared" ca="1" si="17"/>
        <v>4610000</v>
      </c>
      <c r="X19" s="78"/>
      <c r="Y19" s="78"/>
    </row>
    <row r="20" spans="1:25" ht="18.75" customHeight="1" x14ac:dyDescent="0.35">
      <c r="A20" s="78"/>
      <c r="B20" s="6">
        <f t="shared" si="18"/>
        <v>13</v>
      </c>
      <c r="C20" s="6">
        <v>654</v>
      </c>
      <c r="D20" s="6">
        <v>184</v>
      </c>
      <c r="E20" s="27" t="s">
        <v>344</v>
      </c>
      <c r="F20" s="28">
        <v>5</v>
      </c>
      <c r="G20" s="186">
        <v>45258</v>
      </c>
      <c r="H20" s="29">
        <v>2</v>
      </c>
      <c r="I20" s="14">
        <v>3500000</v>
      </c>
      <c r="J20" s="100">
        <f t="shared" si="11"/>
        <v>7000000</v>
      </c>
      <c r="K20" s="6">
        <v>3</v>
      </c>
      <c r="L20" s="14">
        <v>6000000</v>
      </c>
      <c r="M20" s="100">
        <f t="shared" ca="1" si="1"/>
        <v>1000000</v>
      </c>
      <c r="N20" s="345">
        <f t="shared" si="12"/>
        <v>0.33333333333333331</v>
      </c>
      <c r="O20" s="100">
        <f t="shared" ca="1" si="13"/>
        <v>333333.33333333331</v>
      </c>
      <c r="P20" s="100">
        <f t="shared" ca="1" si="14"/>
        <v>27777.777777777777</v>
      </c>
      <c r="Q20" s="346">
        <f t="shared" ca="1" si="5"/>
        <v>13</v>
      </c>
      <c r="R20" s="101">
        <f t="shared" ca="1" si="6"/>
        <v>361111.11111111112</v>
      </c>
      <c r="S20" s="100">
        <f t="shared" ca="1" si="15"/>
        <v>12</v>
      </c>
      <c r="T20" s="100">
        <f t="shared" ca="1" si="16"/>
        <v>333333.33333333326</v>
      </c>
      <c r="U20" s="347">
        <f t="shared" ca="1" si="9"/>
        <v>25</v>
      </c>
      <c r="V20" s="101">
        <f t="shared" ca="1" si="10"/>
        <v>694444.44444444438</v>
      </c>
      <c r="W20" s="100">
        <f t="shared" ca="1" si="17"/>
        <v>6305555.555555556</v>
      </c>
      <c r="X20" s="78"/>
      <c r="Y20" s="78"/>
    </row>
    <row r="21" spans="1:25" ht="18.75" customHeight="1" x14ac:dyDescent="0.35">
      <c r="A21" s="78"/>
      <c r="B21" s="6">
        <f t="shared" si="18"/>
        <v>14</v>
      </c>
      <c r="C21" s="6">
        <v>654</v>
      </c>
      <c r="D21" s="6">
        <v>184</v>
      </c>
      <c r="E21" s="27" t="s">
        <v>345</v>
      </c>
      <c r="F21" s="28">
        <v>4</v>
      </c>
      <c r="G21" s="186">
        <v>44314</v>
      </c>
      <c r="H21" s="29">
        <v>4</v>
      </c>
      <c r="I21" s="14">
        <v>7500000</v>
      </c>
      <c r="J21" s="100">
        <f t="shared" si="11"/>
        <v>30000000</v>
      </c>
      <c r="K21" s="6">
        <v>5</v>
      </c>
      <c r="L21" s="14">
        <v>3000000</v>
      </c>
      <c r="M21" s="100">
        <f t="shared" ca="1" si="1"/>
        <v>27000000</v>
      </c>
      <c r="N21" s="345">
        <f t="shared" si="12"/>
        <v>0.2</v>
      </c>
      <c r="O21" s="100">
        <f t="shared" ca="1" si="13"/>
        <v>5400000</v>
      </c>
      <c r="P21" s="100">
        <f t="shared" ca="1" si="14"/>
        <v>450000</v>
      </c>
      <c r="Q21" s="346">
        <f t="shared" ca="1" si="5"/>
        <v>44</v>
      </c>
      <c r="R21" s="101">
        <f t="shared" ca="1" si="6"/>
        <v>19800000</v>
      </c>
      <c r="S21" s="100">
        <f t="shared" ca="1" si="15"/>
        <v>12</v>
      </c>
      <c r="T21" s="100">
        <f t="shared" ca="1" si="16"/>
        <v>5400000</v>
      </c>
      <c r="U21" s="347">
        <f t="shared" ca="1" si="9"/>
        <v>56</v>
      </c>
      <c r="V21" s="101">
        <f t="shared" ca="1" si="10"/>
        <v>25200000</v>
      </c>
      <c r="W21" s="100">
        <f t="shared" ca="1" si="17"/>
        <v>4800000</v>
      </c>
      <c r="X21" s="78"/>
      <c r="Y21" s="78"/>
    </row>
    <row r="22" spans="1:25" ht="18.75" customHeight="1" x14ac:dyDescent="0.35">
      <c r="A22" s="78"/>
      <c r="B22" s="6">
        <f t="shared" si="18"/>
        <v>15</v>
      </c>
      <c r="C22" s="6">
        <v>654</v>
      </c>
      <c r="D22" s="6">
        <v>184</v>
      </c>
      <c r="E22" s="27" t="s">
        <v>346</v>
      </c>
      <c r="F22" s="28">
        <v>17</v>
      </c>
      <c r="G22" s="186">
        <v>45135</v>
      </c>
      <c r="H22" s="29">
        <v>2</v>
      </c>
      <c r="I22" s="14">
        <v>850000</v>
      </c>
      <c r="J22" s="100">
        <f t="shared" si="11"/>
        <v>1700000</v>
      </c>
      <c r="K22" s="6">
        <v>2</v>
      </c>
      <c r="L22" s="14">
        <v>200000</v>
      </c>
      <c r="M22" s="100">
        <f t="shared" ca="1" si="1"/>
        <v>1500000</v>
      </c>
      <c r="N22" s="345">
        <f t="shared" si="12"/>
        <v>0.5</v>
      </c>
      <c r="O22" s="100">
        <f t="shared" ca="1" si="13"/>
        <v>750000</v>
      </c>
      <c r="P22" s="100">
        <f t="shared" ca="1" si="14"/>
        <v>62500</v>
      </c>
      <c r="Q22" s="346">
        <f t="shared" ca="1" si="5"/>
        <v>17</v>
      </c>
      <c r="R22" s="101">
        <f t="shared" ca="1" si="6"/>
        <v>1062500</v>
      </c>
      <c r="S22" s="100">
        <f t="shared" ca="1" si="15"/>
        <v>12</v>
      </c>
      <c r="T22" s="100">
        <f t="shared" ca="1" si="16"/>
        <v>437500</v>
      </c>
      <c r="U22" s="347">
        <f t="shared" ca="1" si="9"/>
        <v>29</v>
      </c>
      <c r="V22" s="101">
        <f t="shared" ca="1" si="10"/>
        <v>1500000</v>
      </c>
      <c r="W22" s="100">
        <f t="shared" ca="1" si="17"/>
        <v>200000</v>
      </c>
      <c r="X22" s="78"/>
      <c r="Y22" s="78"/>
    </row>
    <row r="23" spans="1:25" ht="18.75" customHeight="1" x14ac:dyDescent="0.35">
      <c r="A23" s="78"/>
      <c r="B23" s="6">
        <f t="shared" si="18"/>
        <v>16</v>
      </c>
      <c r="C23" s="6">
        <v>654</v>
      </c>
      <c r="D23" s="6">
        <v>184</v>
      </c>
      <c r="E23" s="27" t="s">
        <v>347</v>
      </c>
      <c r="F23" s="28">
        <v>23</v>
      </c>
      <c r="G23" s="186">
        <v>45350</v>
      </c>
      <c r="H23" s="29">
        <v>3</v>
      </c>
      <c r="I23" s="14">
        <v>950000</v>
      </c>
      <c r="J23" s="100">
        <f t="shared" si="11"/>
        <v>2850000</v>
      </c>
      <c r="K23" s="6">
        <v>2</v>
      </c>
      <c r="L23" s="14">
        <v>300000</v>
      </c>
      <c r="M23" s="100">
        <f t="shared" ca="1" si="1"/>
        <v>2550000</v>
      </c>
      <c r="N23" s="345">
        <f t="shared" si="12"/>
        <v>0.5</v>
      </c>
      <c r="O23" s="100">
        <f t="shared" ca="1" si="13"/>
        <v>1275000</v>
      </c>
      <c r="P23" s="100">
        <f t="shared" ca="1" si="14"/>
        <v>106250</v>
      </c>
      <c r="Q23" s="346">
        <f t="shared" ca="1" si="5"/>
        <v>10</v>
      </c>
      <c r="R23" s="101">
        <f t="shared" ca="1" si="6"/>
        <v>1062500</v>
      </c>
      <c r="S23" s="100">
        <f t="shared" ca="1" si="15"/>
        <v>12</v>
      </c>
      <c r="T23" s="100">
        <f t="shared" ca="1" si="16"/>
        <v>1275000</v>
      </c>
      <c r="U23" s="347">
        <f t="shared" ca="1" si="9"/>
        <v>22</v>
      </c>
      <c r="V23" s="101">
        <f t="shared" ca="1" si="10"/>
        <v>2337500</v>
      </c>
      <c r="W23" s="100">
        <f t="shared" ca="1" si="17"/>
        <v>512500</v>
      </c>
      <c r="X23" s="78"/>
      <c r="Y23" s="78"/>
    </row>
    <row r="24" spans="1:25" ht="18.75" customHeight="1" x14ac:dyDescent="0.35">
      <c r="A24" s="78"/>
      <c r="B24" s="6">
        <f t="shared" si="18"/>
        <v>17</v>
      </c>
      <c r="C24" s="6">
        <v>654</v>
      </c>
      <c r="D24" s="6">
        <v>184</v>
      </c>
      <c r="E24" s="27" t="s">
        <v>348</v>
      </c>
      <c r="F24" s="28">
        <v>12</v>
      </c>
      <c r="G24" s="186">
        <v>44679</v>
      </c>
      <c r="H24" s="29">
        <v>3</v>
      </c>
      <c r="I24" s="14">
        <v>2450000</v>
      </c>
      <c r="J24" s="100">
        <f t="shared" si="11"/>
        <v>7350000</v>
      </c>
      <c r="K24" s="6">
        <v>15</v>
      </c>
      <c r="L24" s="14">
        <v>1500000</v>
      </c>
      <c r="M24" s="100">
        <f t="shared" ca="1" si="1"/>
        <v>5850000</v>
      </c>
      <c r="N24" s="345">
        <f t="shared" si="12"/>
        <v>6.6666666666666666E-2</v>
      </c>
      <c r="O24" s="100">
        <f t="shared" ca="1" si="13"/>
        <v>390000</v>
      </c>
      <c r="P24" s="100">
        <f t="shared" ca="1" si="14"/>
        <v>32500</v>
      </c>
      <c r="Q24" s="346">
        <f t="shared" ca="1" si="5"/>
        <v>32</v>
      </c>
      <c r="R24" s="101">
        <f t="shared" ca="1" si="6"/>
        <v>1040000</v>
      </c>
      <c r="S24" s="100">
        <f t="shared" ca="1" si="15"/>
        <v>12</v>
      </c>
      <c r="T24" s="100">
        <f t="shared" ca="1" si="16"/>
        <v>390000</v>
      </c>
      <c r="U24" s="347">
        <f t="shared" ca="1" si="9"/>
        <v>44</v>
      </c>
      <c r="V24" s="101">
        <f t="shared" ca="1" si="10"/>
        <v>1430000</v>
      </c>
      <c r="W24" s="100">
        <f t="shared" ca="1" si="17"/>
        <v>5920000</v>
      </c>
      <c r="X24" s="78"/>
      <c r="Y24" s="78"/>
    </row>
    <row r="25" spans="1:25" ht="18.75" customHeight="1" x14ac:dyDescent="0.35">
      <c r="A25" s="78"/>
      <c r="B25" s="6">
        <f t="shared" si="18"/>
        <v>18</v>
      </c>
      <c r="C25" s="6">
        <v>654</v>
      </c>
      <c r="D25" s="6">
        <v>184</v>
      </c>
      <c r="E25" s="27" t="s">
        <v>349</v>
      </c>
      <c r="F25" s="28">
        <v>7</v>
      </c>
      <c r="G25" s="186">
        <v>44283</v>
      </c>
      <c r="H25" s="29">
        <v>1</v>
      </c>
      <c r="I25" s="14">
        <v>12400000</v>
      </c>
      <c r="J25" s="100">
        <f t="shared" si="11"/>
        <v>12400000</v>
      </c>
      <c r="K25" s="6">
        <v>30</v>
      </c>
      <c r="L25" s="14">
        <v>6000000</v>
      </c>
      <c r="M25" s="100">
        <f t="shared" ca="1" si="1"/>
        <v>6400000</v>
      </c>
      <c r="N25" s="345">
        <f t="shared" si="12"/>
        <v>3.3333333333333333E-2</v>
      </c>
      <c r="O25" s="100">
        <f t="shared" ca="1" si="13"/>
        <v>213333.33333333334</v>
      </c>
      <c r="P25" s="100">
        <f t="shared" ca="1" si="14"/>
        <v>17777.777777777777</v>
      </c>
      <c r="Q25" s="346">
        <f t="shared" ca="1" si="5"/>
        <v>45</v>
      </c>
      <c r="R25" s="101">
        <f t="shared" ca="1" si="6"/>
        <v>800000</v>
      </c>
      <c r="S25" s="100">
        <f t="shared" ca="1" si="15"/>
        <v>12</v>
      </c>
      <c r="T25" s="100">
        <f t="shared" ca="1" si="16"/>
        <v>213333.33333333326</v>
      </c>
      <c r="U25" s="347">
        <f t="shared" ca="1" si="9"/>
        <v>57</v>
      </c>
      <c r="V25" s="101">
        <f t="shared" ca="1" si="10"/>
        <v>1013333.3333333333</v>
      </c>
      <c r="W25" s="100">
        <f t="shared" ca="1" si="17"/>
        <v>11386666.666666666</v>
      </c>
      <c r="X25" s="78"/>
      <c r="Y25" s="78"/>
    </row>
    <row r="26" spans="1:25" ht="18.75" customHeight="1" x14ac:dyDescent="0.35">
      <c r="A26" s="78"/>
      <c r="B26" s="6">
        <f t="shared" si="18"/>
        <v>19</v>
      </c>
      <c r="C26" s="6">
        <v>655</v>
      </c>
      <c r="D26" s="6">
        <v>185</v>
      </c>
      <c r="E26" s="27" t="s">
        <v>350</v>
      </c>
      <c r="F26" s="28">
        <v>3</v>
      </c>
      <c r="G26" s="186">
        <v>43858</v>
      </c>
      <c r="H26" s="29">
        <v>2</v>
      </c>
      <c r="I26" s="14">
        <v>31500000</v>
      </c>
      <c r="J26" s="100">
        <f t="shared" si="11"/>
        <v>63000000</v>
      </c>
      <c r="K26" s="6">
        <v>15</v>
      </c>
      <c r="L26" s="14">
        <v>20000000</v>
      </c>
      <c r="M26" s="100">
        <f t="shared" ca="1" si="1"/>
        <v>43000000</v>
      </c>
      <c r="N26" s="345">
        <f t="shared" si="12"/>
        <v>6.6666666666666666E-2</v>
      </c>
      <c r="O26" s="100">
        <f t="shared" ca="1" si="13"/>
        <v>2866666.6666666665</v>
      </c>
      <c r="P26" s="100">
        <f t="shared" ca="1" si="14"/>
        <v>238888.88888888888</v>
      </c>
      <c r="Q26" s="346">
        <f t="shared" ca="1" si="5"/>
        <v>59</v>
      </c>
      <c r="R26" s="101">
        <f t="shared" ca="1" si="6"/>
        <v>14094444.444444444</v>
      </c>
      <c r="S26" s="100">
        <f t="shared" ca="1" si="15"/>
        <v>12</v>
      </c>
      <c r="T26" s="100">
        <f t="shared" ca="1" si="16"/>
        <v>2866666.6666666679</v>
      </c>
      <c r="U26" s="347">
        <f t="shared" ca="1" si="9"/>
        <v>71</v>
      </c>
      <c r="V26" s="101">
        <f t="shared" ca="1" si="10"/>
        <v>16961111.111111112</v>
      </c>
      <c r="W26" s="100">
        <f t="shared" ca="1" si="17"/>
        <v>46038888.888888888</v>
      </c>
      <c r="X26" s="78"/>
      <c r="Y26" s="78"/>
    </row>
    <row r="27" spans="1:25" ht="18.75" customHeight="1" x14ac:dyDescent="0.35">
      <c r="A27" s="78"/>
      <c r="B27" s="6">
        <f t="shared" si="18"/>
        <v>20</v>
      </c>
      <c r="C27" s="6">
        <v>655</v>
      </c>
      <c r="D27" s="6">
        <v>185</v>
      </c>
      <c r="E27" s="27" t="s">
        <v>351</v>
      </c>
      <c r="F27" s="28">
        <v>7</v>
      </c>
      <c r="G27" s="186">
        <v>43889</v>
      </c>
      <c r="H27" s="29">
        <v>1</v>
      </c>
      <c r="I27" s="14">
        <v>2500000</v>
      </c>
      <c r="J27" s="100">
        <f t="shared" ref="J27:J90" si="19">IF(I27="","",H27*I27)</f>
        <v>2500000</v>
      </c>
      <c r="K27" s="6">
        <v>15</v>
      </c>
      <c r="L27" s="14">
        <v>700000</v>
      </c>
      <c r="M27" s="100">
        <f t="shared" ca="1" si="1"/>
        <v>1800000</v>
      </c>
      <c r="N27" s="345">
        <f t="shared" si="12"/>
        <v>6.6666666666666666E-2</v>
      </c>
      <c r="O27" s="100">
        <f t="shared" ca="1" si="13"/>
        <v>120000</v>
      </c>
      <c r="P27" s="100">
        <f t="shared" ca="1" si="14"/>
        <v>10000</v>
      </c>
      <c r="Q27" s="346">
        <f t="shared" ca="1" si="5"/>
        <v>58</v>
      </c>
      <c r="R27" s="101">
        <f t="shared" ca="1" si="6"/>
        <v>580000</v>
      </c>
      <c r="S27" s="100">
        <f t="shared" ca="1" si="15"/>
        <v>12</v>
      </c>
      <c r="T27" s="100">
        <f t="shared" ca="1" si="16"/>
        <v>120000</v>
      </c>
      <c r="U27" s="347">
        <f t="shared" ca="1" si="9"/>
        <v>70</v>
      </c>
      <c r="V27" s="101">
        <f t="shared" ca="1" si="10"/>
        <v>700000</v>
      </c>
      <c r="W27" s="100">
        <f t="shared" ca="1" si="17"/>
        <v>1800000</v>
      </c>
      <c r="X27" s="78"/>
      <c r="Y27" s="78"/>
    </row>
    <row r="28" spans="1:25" ht="18.75" customHeight="1" x14ac:dyDescent="0.35">
      <c r="A28" s="78"/>
      <c r="B28" s="6">
        <f t="shared" si="18"/>
        <v>21</v>
      </c>
      <c r="C28" s="6">
        <v>655</v>
      </c>
      <c r="D28" s="6">
        <v>185</v>
      </c>
      <c r="E28" s="27" t="s">
        <v>352</v>
      </c>
      <c r="F28" s="28">
        <v>23</v>
      </c>
      <c r="G28" s="186">
        <v>43979</v>
      </c>
      <c r="H28" s="29">
        <v>2</v>
      </c>
      <c r="I28" s="14">
        <v>54500000</v>
      </c>
      <c r="J28" s="100">
        <f t="shared" si="19"/>
        <v>109000000</v>
      </c>
      <c r="K28" s="6">
        <v>15</v>
      </c>
      <c r="L28" s="14">
        <v>35000000</v>
      </c>
      <c r="M28" s="100">
        <f t="shared" ca="1" si="1"/>
        <v>74000000</v>
      </c>
      <c r="N28" s="345">
        <f t="shared" si="12"/>
        <v>6.6666666666666666E-2</v>
      </c>
      <c r="O28" s="100">
        <f t="shared" ca="1" si="13"/>
        <v>4933333.333333333</v>
      </c>
      <c r="P28" s="100">
        <f t="shared" ca="1" si="14"/>
        <v>411111.11111111107</v>
      </c>
      <c r="Q28" s="346">
        <f t="shared" ca="1" si="5"/>
        <v>55</v>
      </c>
      <c r="R28" s="101">
        <f t="shared" ca="1" si="6"/>
        <v>22611111.111111108</v>
      </c>
      <c r="S28" s="100">
        <f t="shared" ca="1" si="15"/>
        <v>12</v>
      </c>
      <c r="T28" s="100">
        <f t="shared" ca="1" si="16"/>
        <v>4933333.3333333321</v>
      </c>
      <c r="U28" s="347">
        <f t="shared" ca="1" si="9"/>
        <v>67</v>
      </c>
      <c r="V28" s="101">
        <f t="shared" ca="1" si="10"/>
        <v>27544444.44444444</v>
      </c>
      <c r="W28" s="100">
        <f t="shared" ca="1" si="17"/>
        <v>81455555.555555552</v>
      </c>
      <c r="X28" s="78"/>
      <c r="Y28" s="78"/>
    </row>
    <row r="29" spans="1:25" ht="18.75" customHeight="1" x14ac:dyDescent="0.35">
      <c r="A29" s="78"/>
      <c r="B29" s="6">
        <f t="shared" si="18"/>
        <v>22</v>
      </c>
      <c r="C29" s="6">
        <v>655</v>
      </c>
      <c r="D29" s="6">
        <v>185</v>
      </c>
      <c r="E29" s="27" t="s">
        <v>353</v>
      </c>
      <c r="F29" s="28">
        <v>2</v>
      </c>
      <c r="G29" s="186">
        <v>43918</v>
      </c>
      <c r="H29" s="29">
        <v>1</v>
      </c>
      <c r="I29" s="14">
        <v>6000000</v>
      </c>
      <c r="J29" s="100">
        <f t="shared" si="19"/>
        <v>6000000</v>
      </c>
      <c r="K29" s="6">
        <v>15</v>
      </c>
      <c r="L29" s="14">
        <v>1000000</v>
      </c>
      <c r="M29" s="100">
        <f t="shared" ca="1" si="1"/>
        <v>5000000</v>
      </c>
      <c r="N29" s="345">
        <f t="shared" si="12"/>
        <v>6.6666666666666666E-2</v>
      </c>
      <c r="O29" s="100">
        <f t="shared" ca="1" si="13"/>
        <v>333333.33333333331</v>
      </c>
      <c r="P29" s="100">
        <f t="shared" ca="1" si="14"/>
        <v>27777.777777777777</v>
      </c>
      <c r="Q29" s="346">
        <f t="shared" ca="1" si="5"/>
        <v>57</v>
      </c>
      <c r="R29" s="101">
        <f t="shared" ca="1" si="6"/>
        <v>1583333.3333333333</v>
      </c>
      <c r="S29" s="100">
        <f t="shared" ca="1" si="15"/>
        <v>12</v>
      </c>
      <c r="T29" s="100">
        <f t="shared" ca="1" si="16"/>
        <v>333333.33333333349</v>
      </c>
      <c r="U29" s="347">
        <f t="shared" ca="1" si="9"/>
        <v>69</v>
      </c>
      <c r="V29" s="101">
        <f t="shared" ca="1" si="10"/>
        <v>1916666.6666666667</v>
      </c>
      <c r="W29" s="100">
        <f t="shared" ca="1" si="17"/>
        <v>4083333.333333333</v>
      </c>
      <c r="X29" s="78"/>
      <c r="Y29" s="78"/>
    </row>
    <row r="30" spans="1:25" ht="18.75" customHeight="1" x14ac:dyDescent="0.35">
      <c r="A30" s="78"/>
      <c r="B30" s="6">
        <f t="shared" si="18"/>
        <v>23</v>
      </c>
      <c r="C30" s="6">
        <v>655</v>
      </c>
      <c r="D30" s="6">
        <v>185</v>
      </c>
      <c r="E30" s="27" t="s">
        <v>354</v>
      </c>
      <c r="F30" s="28">
        <v>16</v>
      </c>
      <c r="G30" s="186">
        <v>44010</v>
      </c>
      <c r="H30" s="29">
        <v>2</v>
      </c>
      <c r="I30" s="14">
        <v>4850000</v>
      </c>
      <c r="J30" s="100">
        <f t="shared" si="19"/>
        <v>9700000</v>
      </c>
      <c r="K30" s="6">
        <v>10</v>
      </c>
      <c r="L30" s="14">
        <v>1000000</v>
      </c>
      <c r="M30" s="100">
        <f t="shared" ca="1" si="1"/>
        <v>8700000</v>
      </c>
      <c r="N30" s="345">
        <f t="shared" si="12"/>
        <v>0.1</v>
      </c>
      <c r="O30" s="100">
        <f t="shared" ca="1" si="13"/>
        <v>870000</v>
      </c>
      <c r="P30" s="100">
        <f t="shared" ca="1" si="14"/>
        <v>72500</v>
      </c>
      <c r="Q30" s="346">
        <f t="shared" ca="1" si="5"/>
        <v>54</v>
      </c>
      <c r="R30" s="101">
        <f t="shared" ca="1" si="6"/>
        <v>3915000</v>
      </c>
      <c r="S30" s="100">
        <f t="shared" ca="1" si="15"/>
        <v>12</v>
      </c>
      <c r="T30" s="100">
        <f t="shared" ca="1" si="16"/>
        <v>870000</v>
      </c>
      <c r="U30" s="347">
        <f t="shared" ca="1" si="9"/>
        <v>66</v>
      </c>
      <c r="V30" s="101">
        <f t="shared" ca="1" si="10"/>
        <v>4785000</v>
      </c>
      <c r="W30" s="100">
        <f t="shared" ca="1" si="17"/>
        <v>4915000</v>
      </c>
      <c r="X30" s="78"/>
      <c r="Y30" s="78"/>
    </row>
    <row r="31" spans="1:25" ht="18.75" customHeight="1" x14ac:dyDescent="0.35">
      <c r="A31" s="78"/>
      <c r="B31" s="6">
        <f t="shared" si="18"/>
        <v>24</v>
      </c>
      <c r="C31" s="6">
        <v>655</v>
      </c>
      <c r="D31" s="6">
        <v>185</v>
      </c>
      <c r="E31" s="27" t="s">
        <v>355</v>
      </c>
      <c r="F31" s="28">
        <v>6</v>
      </c>
      <c r="G31" s="186">
        <v>44283</v>
      </c>
      <c r="H31" s="29">
        <v>2</v>
      </c>
      <c r="I31" s="14">
        <v>5500000</v>
      </c>
      <c r="J31" s="100">
        <f t="shared" si="19"/>
        <v>11000000</v>
      </c>
      <c r="K31" s="6">
        <v>10</v>
      </c>
      <c r="L31" s="14">
        <v>1000000</v>
      </c>
      <c r="M31" s="100">
        <f t="shared" ca="1" si="1"/>
        <v>10000000</v>
      </c>
      <c r="N31" s="345">
        <f t="shared" si="12"/>
        <v>0.1</v>
      </c>
      <c r="O31" s="100">
        <f t="shared" ca="1" si="13"/>
        <v>1000000</v>
      </c>
      <c r="P31" s="100">
        <f t="shared" ca="1" si="14"/>
        <v>83333.333333333328</v>
      </c>
      <c r="Q31" s="346">
        <f t="shared" ca="1" si="5"/>
        <v>45</v>
      </c>
      <c r="R31" s="101">
        <f t="shared" ca="1" si="6"/>
        <v>3750000</v>
      </c>
      <c r="S31" s="100">
        <f t="shared" ca="1" si="15"/>
        <v>12</v>
      </c>
      <c r="T31" s="100">
        <f t="shared" ca="1" si="16"/>
        <v>1000000</v>
      </c>
      <c r="U31" s="347">
        <f t="shared" ca="1" si="9"/>
        <v>57</v>
      </c>
      <c r="V31" s="101">
        <f t="shared" ca="1" si="10"/>
        <v>4750000</v>
      </c>
      <c r="W31" s="100">
        <f t="shared" ca="1" si="17"/>
        <v>6250000</v>
      </c>
      <c r="X31" s="78"/>
      <c r="Y31" s="78"/>
    </row>
    <row r="32" spans="1:25" ht="18.75" customHeight="1" x14ac:dyDescent="0.35">
      <c r="A32" s="78"/>
      <c r="B32" s="6">
        <f t="shared" si="18"/>
        <v>25</v>
      </c>
      <c r="C32" s="6">
        <v>655</v>
      </c>
      <c r="D32" s="6">
        <v>185</v>
      </c>
      <c r="E32" s="27" t="s">
        <v>356</v>
      </c>
      <c r="F32" s="28">
        <v>29</v>
      </c>
      <c r="G32" s="186">
        <v>44255</v>
      </c>
      <c r="H32" s="29">
        <v>2</v>
      </c>
      <c r="I32" s="14">
        <v>5800000</v>
      </c>
      <c r="J32" s="100">
        <f t="shared" si="19"/>
        <v>11600000</v>
      </c>
      <c r="K32" s="6">
        <v>10</v>
      </c>
      <c r="L32" s="14">
        <v>600000</v>
      </c>
      <c r="M32" s="100">
        <f t="shared" ca="1" si="1"/>
        <v>11000000</v>
      </c>
      <c r="N32" s="345">
        <f t="shared" si="12"/>
        <v>0.1</v>
      </c>
      <c r="O32" s="100">
        <f t="shared" ca="1" si="13"/>
        <v>1100000</v>
      </c>
      <c r="P32" s="100">
        <f t="shared" ca="1" si="14"/>
        <v>91666.666666666672</v>
      </c>
      <c r="Q32" s="346">
        <f t="shared" ca="1" si="5"/>
        <v>46</v>
      </c>
      <c r="R32" s="101">
        <f t="shared" ca="1" si="6"/>
        <v>4216666.666666667</v>
      </c>
      <c r="S32" s="100">
        <f t="shared" ca="1" si="15"/>
        <v>12</v>
      </c>
      <c r="T32" s="100">
        <f t="shared" ca="1" si="16"/>
        <v>1100000</v>
      </c>
      <c r="U32" s="347">
        <f t="shared" ca="1" si="9"/>
        <v>58</v>
      </c>
      <c r="V32" s="101">
        <f t="shared" ca="1" si="10"/>
        <v>5316666.666666667</v>
      </c>
      <c r="W32" s="100">
        <f t="shared" ca="1" si="17"/>
        <v>6283333.333333333</v>
      </c>
      <c r="X32" s="78"/>
      <c r="Y32" s="78"/>
    </row>
    <row r="33" spans="1:25" ht="18.75" customHeight="1" x14ac:dyDescent="0.35">
      <c r="A33" s="78"/>
      <c r="B33" s="6">
        <f t="shared" si="18"/>
        <v>26</v>
      </c>
      <c r="C33" s="6">
        <v>655</v>
      </c>
      <c r="D33" s="6">
        <v>185</v>
      </c>
      <c r="E33" s="27" t="s">
        <v>357</v>
      </c>
      <c r="F33" s="28">
        <v>1</v>
      </c>
      <c r="G33" s="186">
        <v>44010</v>
      </c>
      <c r="H33" s="29">
        <v>4</v>
      </c>
      <c r="I33" s="14">
        <v>3500000</v>
      </c>
      <c r="J33" s="100">
        <f t="shared" si="19"/>
        <v>14000000</v>
      </c>
      <c r="K33" s="6">
        <v>15</v>
      </c>
      <c r="L33" s="14">
        <v>2000000</v>
      </c>
      <c r="M33" s="100">
        <f t="shared" ca="1" si="1"/>
        <v>12000000</v>
      </c>
      <c r="N33" s="345">
        <f t="shared" si="12"/>
        <v>6.6666666666666666E-2</v>
      </c>
      <c r="O33" s="100">
        <f t="shared" ca="1" si="13"/>
        <v>800000</v>
      </c>
      <c r="P33" s="100">
        <f t="shared" ca="1" si="14"/>
        <v>66666.666666666672</v>
      </c>
      <c r="Q33" s="346">
        <f t="shared" ca="1" si="5"/>
        <v>54</v>
      </c>
      <c r="R33" s="101">
        <f t="shared" ca="1" si="6"/>
        <v>3600000.0000000005</v>
      </c>
      <c r="S33" s="100">
        <f t="shared" ca="1" si="15"/>
        <v>12</v>
      </c>
      <c r="T33" s="100">
        <f t="shared" ca="1" si="16"/>
        <v>799999.99999999953</v>
      </c>
      <c r="U33" s="347">
        <f t="shared" ca="1" si="9"/>
        <v>66</v>
      </c>
      <c r="V33" s="101">
        <f t="shared" ca="1" si="10"/>
        <v>4400000</v>
      </c>
      <c r="W33" s="100">
        <f t="shared" ca="1" si="17"/>
        <v>9600000</v>
      </c>
      <c r="X33" s="78"/>
      <c r="Y33" s="78"/>
    </row>
    <row r="34" spans="1:25" ht="18.75" customHeight="1" x14ac:dyDescent="0.35">
      <c r="A34" s="78"/>
      <c r="B34" s="6">
        <f t="shared" si="18"/>
        <v>27</v>
      </c>
      <c r="C34" s="6">
        <v>655</v>
      </c>
      <c r="D34" s="6">
        <v>185</v>
      </c>
      <c r="E34" s="27" t="s">
        <v>358</v>
      </c>
      <c r="F34" s="28">
        <v>20</v>
      </c>
      <c r="G34" s="186">
        <v>44040</v>
      </c>
      <c r="H34" s="29">
        <v>2</v>
      </c>
      <c r="I34" s="14">
        <v>1250000</v>
      </c>
      <c r="J34" s="100">
        <f t="shared" si="19"/>
        <v>2500000</v>
      </c>
      <c r="K34" s="6">
        <v>10</v>
      </c>
      <c r="L34" s="14">
        <v>500000</v>
      </c>
      <c r="M34" s="100">
        <f t="shared" ca="1" si="1"/>
        <v>2000000</v>
      </c>
      <c r="N34" s="345">
        <f t="shared" si="12"/>
        <v>0.1</v>
      </c>
      <c r="O34" s="100">
        <f t="shared" ca="1" si="13"/>
        <v>200000</v>
      </c>
      <c r="P34" s="100">
        <f t="shared" ca="1" si="14"/>
        <v>16666.666666666668</v>
      </c>
      <c r="Q34" s="346">
        <f t="shared" ca="1" si="5"/>
        <v>53</v>
      </c>
      <c r="R34" s="101">
        <f t="shared" ca="1" si="6"/>
        <v>883333.33333333337</v>
      </c>
      <c r="S34" s="100">
        <f t="shared" ca="1" si="15"/>
        <v>12</v>
      </c>
      <c r="T34" s="100">
        <f t="shared" ca="1" si="16"/>
        <v>200000.00000000012</v>
      </c>
      <c r="U34" s="347">
        <f t="shared" ca="1" si="9"/>
        <v>65</v>
      </c>
      <c r="V34" s="101">
        <f t="shared" ca="1" si="10"/>
        <v>1083333.3333333335</v>
      </c>
      <c r="W34" s="100">
        <f t="shared" ca="1" si="17"/>
        <v>1416666.6666666665</v>
      </c>
      <c r="X34" s="78"/>
      <c r="Y34" s="78"/>
    </row>
    <row r="35" spans="1:25" ht="18.75" customHeight="1" x14ac:dyDescent="0.35">
      <c r="A35" s="78"/>
      <c r="B35" s="6">
        <f t="shared" si="18"/>
        <v>28</v>
      </c>
      <c r="C35" s="6"/>
      <c r="D35" s="6"/>
      <c r="E35" s="27"/>
      <c r="F35" s="28"/>
      <c r="G35" s="186"/>
      <c r="H35" s="29"/>
      <c r="I35" s="14"/>
      <c r="J35" s="100" t="str">
        <f t="shared" si="19"/>
        <v/>
      </c>
      <c r="K35" s="6"/>
      <c r="L35" s="14"/>
      <c r="M35" s="100" t="str">
        <f t="shared" ca="1" si="1"/>
        <v/>
      </c>
      <c r="N35" s="345" t="str">
        <f t="shared" si="12"/>
        <v/>
      </c>
      <c r="O35" s="100" t="str">
        <f t="shared" si="13"/>
        <v/>
      </c>
      <c r="P35" s="100" t="str">
        <f t="shared" si="14"/>
        <v/>
      </c>
      <c r="Q35" s="346" t="str">
        <f t="shared" ca="1" si="5"/>
        <v/>
      </c>
      <c r="R35" s="101" t="str">
        <f t="shared" ca="1" si="6"/>
        <v/>
      </c>
      <c r="S35" s="100" t="str">
        <f t="shared" ca="1" si="15"/>
        <v/>
      </c>
      <c r="T35" s="100" t="str">
        <f t="shared" ca="1" si="16"/>
        <v/>
      </c>
      <c r="U35" s="347" t="str">
        <f t="shared" ca="1" si="9"/>
        <v/>
      </c>
      <c r="V35" s="101" t="str">
        <f t="shared" ca="1" si="10"/>
        <v/>
      </c>
      <c r="W35" s="100" t="str">
        <f t="shared" ca="1" si="17"/>
        <v/>
      </c>
      <c r="X35" s="78"/>
      <c r="Y35" s="78"/>
    </row>
    <row r="36" spans="1:25" ht="18.75" customHeight="1" x14ac:dyDescent="0.35">
      <c r="A36" s="78"/>
      <c r="B36" s="6">
        <f t="shared" si="18"/>
        <v>29</v>
      </c>
      <c r="C36" s="6"/>
      <c r="D36" s="6"/>
      <c r="E36" s="27"/>
      <c r="F36" s="28"/>
      <c r="G36" s="186"/>
      <c r="H36" s="29"/>
      <c r="I36" s="14"/>
      <c r="J36" s="100" t="str">
        <f t="shared" si="19"/>
        <v/>
      </c>
      <c r="K36" s="6"/>
      <c r="L36" s="14"/>
      <c r="M36" s="100" t="str">
        <f t="shared" ca="1" si="1"/>
        <v/>
      </c>
      <c r="N36" s="345" t="str">
        <f t="shared" si="12"/>
        <v/>
      </c>
      <c r="O36" s="100" t="str">
        <f t="shared" si="13"/>
        <v/>
      </c>
      <c r="P36" s="100" t="str">
        <f t="shared" si="14"/>
        <v/>
      </c>
      <c r="Q36" s="346" t="str">
        <f t="shared" ca="1" si="5"/>
        <v/>
      </c>
      <c r="R36" s="101" t="str">
        <f t="shared" ca="1" si="6"/>
        <v/>
      </c>
      <c r="S36" s="100" t="str">
        <f t="shared" ca="1" si="15"/>
        <v/>
      </c>
      <c r="T36" s="100" t="str">
        <f t="shared" ca="1" si="16"/>
        <v/>
      </c>
      <c r="U36" s="347" t="str">
        <f t="shared" ca="1" si="9"/>
        <v/>
      </c>
      <c r="V36" s="101" t="str">
        <f t="shared" ca="1" si="10"/>
        <v/>
      </c>
      <c r="W36" s="100" t="str">
        <f t="shared" ca="1" si="17"/>
        <v/>
      </c>
      <c r="X36" s="78"/>
      <c r="Y36" s="78"/>
    </row>
    <row r="37" spans="1:25" ht="18.75" customHeight="1" x14ac:dyDescent="0.35">
      <c r="A37" s="78"/>
      <c r="B37" s="6">
        <f t="shared" si="18"/>
        <v>30</v>
      </c>
      <c r="C37" s="6"/>
      <c r="D37" s="6"/>
      <c r="E37" s="27"/>
      <c r="F37" s="28"/>
      <c r="G37" s="186"/>
      <c r="H37" s="29"/>
      <c r="I37" s="14"/>
      <c r="J37" s="100" t="str">
        <f t="shared" si="19"/>
        <v/>
      </c>
      <c r="K37" s="6"/>
      <c r="L37" s="14"/>
      <c r="M37" s="100" t="str">
        <f t="shared" ca="1" si="1"/>
        <v/>
      </c>
      <c r="N37" s="345" t="str">
        <f t="shared" si="12"/>
        <v/>
      </c>
      <c r="O37" s="100" t="str">
        <f t="shared" si="13"/>
        <v/>
      </c>
      <c r="P37" s="100" t="str">
        <f t="shared" si="14"/>
        <v/>
      </c>
      <c r="Q37" s="346" t="str">
        <f t="shared" ca="1" si="5"/>
        <v/>
      </c>
      <c r="R37" s="101" t="str">
        <f t="shared" ca="1" si="6"/>
        <v/>
      </c>
      <c r="S37" s="100" t="str">
        <f t="shared" ca="1" si="15"/>
        <v/>
      </c>
      <c r="T37" s="100" t="str">
        <f t="shared" ca="1" si="16"/>
        <v/>
      </c>
      <c r="U37" s="347" t="str">
        <f t="shared" ca="1" si="9"/>
        <v/>
      </c>
      <c r="V37" s="101" t="str">
        <f t="shared" ca="1" si="10"/>
        <v/>
      </c>
      <c r="W37" s="100" t="str">
        <f t="shared" ca="1" si="17"/>
        <v/>
      </c>
      <c r="X37" s="78"/>
      <c r="Y37" s="78"/>
    </row>
    <row r="38" spans="1:25" ht="18.75" customHeight="1" x14ac:dyDescent="0.35">
      <c r="A38" s="78"/>
      <c r="B38" s="6">
        <f t="shared" si="18"/>
        <v>31</v>
      </c>
      <c r="C38" s="6"/>
      <c r="D38" s="6"/>
      <c r="E38" s="27"/>
      <c r="F38" s="28"/>
      <c r="G38" s="186"/>
      <c r="H38" s="29"/>
      <c r="I38" s="14"/>
      <c r="J38" s="100" t="str">
        <f t="shared" si="19"/>
        <v/>
      </c>
      <c r="K38" s="6"/>
      <c r="L38" s="14"/>
      <c r="M38" s="100" t="str">
        <f t="shared" ca="1" si="1"/>
        <v/>
      </c>
      <c r="N38" s="345" t="str">
        <f t="shared" si="12"/>
        <v/>
      </c>
      <c r="O38" s="100" t="str">
        <f t="shared" si="13"/>
        <v/>
      </c>
      <c r="P38" s="100" t="str">
        <f t="shared" si="14"/>
        <v/>
      </c>
      <c r="Q38" s="346" t="str">
        <f t="shared" ca="1" si="5"/>
        <v/>
      </c>
      <c r="R38" s="101" t="str">
        <f t="shared" ca="1" si="6"/>
        <v/>
      </c>
      <c r="S38" s="100" t="str">
        <f t="shared" ca="1" si="15"/>
        <v/>
      </c>
      <c r="T38" s="100" t="str">
        <f t="shared" ca="1" si="16"/>
        <v/>
      </c>
      <c r="U38" s="347" t="str">
        <f t="shared" ca="1" si="9"/>
        <v/>
      </c>
      <c r="V38" s="101" t="str">
        <f t="shared" ca="1" si="10"/>
        <v/>
      </c>
      <c r="W38" s="100" t="str">
        <f t="shared" ca="1" si="17"/>
        <v/>
      </c>
      <c r="X38" s="78"/>
      <c r="Y38" s="78"/>
    </row>
    <row r="39" spans="1:25" ht="18.75" customHeight="1" x14ac:dyDescent="0.35">
      <c r="A39" s="78"/>
      <c r="B39" s="6">
        <f t="shared" si="18"/>
        <v>32</v>
      </c>
      <c r="C39" s="6"/>
      <c r="D39" s="6"/>
      <c r="E39" s="27"/>
      <c r="F39" s="28"/>
      <c r="G39" s="186"/>
      <c r="H39" s="29"/>
      <c r="I39" s="14"/>
      <c r="J39" s="100" t="str">
        <f t="shared" si="19"/>
        <v/>
      </c>
      <c r="K39" s="6"/>
      <c r="L39" s="14"/>
      <c r="M39" s="100" t="str">
        <f t="shared" ca="1" si="1"/>
        <v/>
      </c>
      <c r="N39" s="345" t="str">
        <f t="shared" si="12"/>
        <v/>
      </c>
      <c r="O39" s="100" t="str">
        <f t="shared" si="13"/>
        <v/>
      </c>
      <c r="P39" s="100" t="str">
        <f t="shared" si="14"/>
        <v/>
      </c>
      <c r="Q39" s="346" t="str">
        <f t="shared" ca="1" si="5"/>
        <v/>
      </c>
      <c r="R39" s="101" t="str">
        <f t="shared" ca="1" si="6"/>
        <v/>
      </c>
      <c r="S39" s="100" t="str">
        <f t="shared" ca="1" si="15"/>
        <v/>
      </c>
      <c r="T39" s="100" t="str">
        <f t="shared" ca="1" si="16"/>
        <v/>
      </c>
      <c r="U39" s="347" t="str">
        <f t="shared" ca="1" si="9"/>
        <v/>
      </c>
      <c r="V39" s="101" t="str">
        <f t="shared" ca="1" si="10"/>
        <v/>
      </c>
      <c r="W39" s="100" t="str">
        <f t="shared" ca="1" si="17"/>
        <v/>
      </c>
      <c r="X39" s="78"/>
      <c r="Y39" s="78"/>
    </row>
    <row r="40" spans="1:25" ht="18.75" customHeight="1" x14ac:dyDescent="0.35">
      <c r="A40" s="78"/>
      <c r="B40" s="6">
        <f t="shared" si="18"/>
        <v>33</v>
      </c>
      <c r="C40" s="6"/>
      <c r="D40" s="6"/>
      <c r="E40" s="27"/>
      <c r="F40" s="28"/>
      <c r="G40" s="186"/>
      <c r="H40" s="29"/>
      <c r="I40" s="14"/>
      <c r="J40" s="100" t="str">
        <f t="shared" si="19"/>
        <v/>
      </c>
      <c r="K40" s="6"/>
      <c r="L40" s="14"/>
      <c r="M40" s="100" t="str">
        <f t="shared" ref="M40:M71" ca="1" si="20">IF(TODAY()&gt;EXP,"0",IF(J40="","",J40-L40))</f>
        <v/>
      </c>
      <c r="N40" s="345" t="str">
        <f t="shared" si="12"/>
        <v/>
      </c>
      <c r="O40" s="100" t="str">
        <f t="shared" si="13"/>
        <v/>
      </c>
      <c r="P40" s="100" t="str">
        <f t="shared" si="14"/>
        <v/>
      </c>
      <c r="Q40" s="346" t="str">
        <f t="shared" ref="Q40:Q71" ca="1" si="21">IF(TODAY()&gt;EXP,"0",IF(G40="","",IF(G40&gt;$Q$6,0,(DATEDIF(G40,$Q$6,"M")))))</f>
        <v/>
      </c>
      <c r="R40" s="101" t="str">
        <f t="shared" ref="R40:R71" ca="1" si="22">IF(TODAY()&gt;EXP,"0",IF(AND(P40&lt;&gt;"",Q40&lt;&gt;""),IF(P40*Q40&gt;M40,M40,P40*Q40),""))</f>
        <v/>
      </c>
      <c r="S40" s="100" t="str">
        <f t="shared" ca="1" si="15"/>
        <v/>
      </c>
      <c r="T40" s="100" t="str">
        <f t="shared" ca="1" si="16"/>
        <v/>
      </c>
      <c r="U40" s="347" t="str">
        <f t="shared" ref="U40:U71" ca="1" si="23">IF(TODAY()&gt;EXP,"0",IF(G40="","",IF(G40&gt;$U$6,0,(DATEDIF(G40,$U$6,"M")))))</f>
        <v/>
      </c>
      <c r="V40" s="101" t="str">
        <f t="shared" ref="V40:V71" ca="1" si="24">IF(TODAY()&gt;EXP,"0",IF(AND(P40&lt;&gt;"",U40&lt;&gt;""),IF(P40*U40&gt;M40,M40,P40*U40),""))</f>
        <v/>
      </c>
      <c r="W40" s="100" t="str">
        <f t="shared" ca="1" si="17"/>
        <v/>
      </c>
      <c r="X40" s="78"/>
      <c r="Y40" s="78"/>
    </row>
    <row r="41" spans="1:25" ht="18.75" customHeight="1" x14ac:dyDescent="0.35">
      <c r="A41" s="78"/>
      <c r="B41" s="6">
        <f t="shared" si="18"/>
        <v>34</v>
      </c>
      <c r="C41" s="6"/>
      <c r="D41" s="6"/>
      <c r="E41" s="27"/>
      <c r="F41" s="28"/>
      <c r="G41" s="186"/>
      <c r="H41" s="29"/>
      <c r="I41" s="14"/>
      <c r="J41" s="100" t="str">
        <f t="shared" si="19"/>
        <v/>
      </c>
      <c r="K41" s="6"/>
      <c r="L41" s="14"/>
      <c r="M41" s="100" t="str">
        <f t="shared" ca="1" si="20"/>
        <v/>
      </c>
      <c r="N41" s="345" t="str">
        <f t="shared" si="12"/>
        <v/>
      </c>
      <c r="O41" s="100" t="str">
        <f t="shared" si="13"/>
        <v/>
      </c>
      <c r="P41" s="100" t="str">
        <f t="shared" si="14"/>
        <v/>
      </c>
      <c r="Q41" s="346" t="str">
        <f t="shared" ca="1" si="21"/>
        <v/>
      </c>
      <c r="R41" s="101" t="str">
        <f t="shared" ca="1" si="22"/>
        <v/>
      </c>
      <c r="S41" s="100" t="str">
        <f t="shared" ca="1" si="15"/>
        <v/>
      </c>
      <c r="T41" s="100" t="str">
        <f t="shared" ca="1" si="16"/>
        <v/>
      </c>
      <c r="U41" s="347" t="str">
        <f t="shared" ca="1" si="23"/>
        <v/>
      </c>
      <c r="V41" s="101" t="str">
        <f t="shared" ca="1" si="24"/>
        <v/>
      </c>
      <c r="W41" s="100" t="str">
        <f t="shared" ca="1" si="17"/>
        <v/>
      </c>
      <c r="X41" s="78"/>
      <c r="Y41" s="78"/>
    </row>
    <row r="42" spans="1:25" ht="18.75" customHeight="1" x14ac:dyDescent="0.35">
      <c r="A42" s="78"/>
      <c r="B42" s="6">
        <f t="shared" si="18"/>
        <v>35</v>
      </c>
      <c r="C42" s="6"/>
      <c r="D42" s="6"/>
      <c r="E42" s="27"/>
      <c r="F42" s="28"/>
      <c r="G42" s="186"/>
      <c r="H42" s="29"/>
      <c r="I42" s="14"/>
      <c r="J42" s="100" t="str">
        <f t="shared" si="19"/>
        <v/>
      </c>
      <c r="K42" s="6"/>
      <c r="L42" s="14"/>
      <c r="M42" s="100" t="str">
        <f t="shared" ca="1" si="20"/>
        <v/>
      </c>
      <c r="N42" s="345" t="str">
        <f t="shared" si="12"/>
        <v/>
      </c>
      <c r="O42" s="100" t="str">
        <f t="shared" si="13"/>
        <v/>
      </c>
      <c r="P42" s="100" t="str">
        <f t="shared" si="14"/>
        <v/>
      </c>
      <c r="Q42" s="346" t="str">
        <f t="shared" ca="1" si="21"/>
        <v/>
      </c>
      <c r="R42" s="101" t="str">
        <f t="shared" ca="1" si="22"/>
        <v/>
      </c>
      <c r="S42" s="100" t="str">
        <f t="shared" ca="1" si="15"/>
        <v/>
      </c>
      <c r="T42" s="100" t="str">
        <f t="shared" ca="1" si="16"/>
        <v/>
      </c>
      <c r="U42" s="347" t="str">
        <f t="shared" ca="1" si="23"/>
        <v/>
      </c>
      <c r="V42" s="101" t="str">
        <f t="shared" ca="1" si="24"/>
        <v/>
      </c>
      <c r="W42" s="100" t="str">
        <f t="shared" ca="1" si="17"/>
        <v/>
      </c>
      <c r="X42" s="78"/>
      <c r="Y42" s="78"/>
    </row>
    <row r="43" spans="1:25" ht="18.75" customHeight="1" x14ac:dyDescent="0.35">
      <c r="A43" s="78"/>
      <c r="B43" s="6">
        <f t="shared" si="18"/>
        <v>36</v>
      </c>
      <c r="C43" s="6"/>
      <c r="D43" s="6"/>
      <c r="E43" s="27"/>
      <c r="F43" s="28"/>
      <c r="G43" s="186"/>
      <c r="H43" s="29"/>
      <c r="I43" s="14"/>
      <c r="J43" s="100" t="str">
        <f t="shared" si="19"/>
        <v/>
      </c>
      <c r="K43" s="6"/>
      <c r="L43" s="14"/>
      <c r="M43" s="100" t="str">
        <f t="shared" ca="1" si="20"/>
        <v/>
      </c>
      <c r="N43" s="345" t="str">
        <f t="shared" si="12"/>
        <v/>
      </c>
      <c r="O43" s="100" t="str">
        <f t="shared" si="13"/>
        <v/>
      </c>
      <c r="P43" s="100" t="str">
        <f t="shared" si="14"/>
        <v/>
      </c>
      <c r="Q43" s="346" t="str">
        <f t="shared" ca="1" si="21"/>
        <v/>
      </c>
      <c r="R43" s="101" t="str">
        <f t="shared" ca="1" si="22"/>
        <v/>
      </c>
      <c r="S43" s="100" t="str">
        <f t="shared" ca="1" si="15"/>
        <v/>
      </c>
      <c r="T43" s="100" t="str">
        <f t="shared" ca="1" si="16"/>
        <v/>
      </c>
      <c r="U43" s="347" t="str">
        <f t="shared" ca="1" si="23"/>
        <v/>
      </c>
      <c r="V43" s="101" t="str">
        <f t="shared" ca="1" si="24"/>
        <v/>
      </c>
      <c r="W43" s="100" t="str">
        <f t="shared" ca="1" si="17"/>
        <v/>
      </c>
      <c r="X43" s="78"/>
      <c r="Y43" s="78"/>
    </row>
    <row r="44" spans="1:25" ht="18.75" customHeight="1" x14ac:dyDescent="0.35">
      <c r="A44" s="78"/>
      <c r="B44" s="6">
        <f t="shared" si="18"/>
        <v>37</v>
      </c>
      <c r="C44" s="6"/>
      <c r="D44" s="6"/>
      <c r="E44" s="27"/>
      <c r="F44" s="28"/>
      <c r="G44" s="186"/>
      <c r="H44" s="29"/>
      <c r="I44" s="14"/>
      <c r="J44" s="100" t="str">
        <f t="shared" si="19"/>
        <v/>
      </c>
      <c r="K44" s="6"/>
      <c r="L44" s="14"/>
      <c r="M44" s="100" t="str">
        <f t="shared" ca="1" si="20"/>
        <v/>
      </c>
      <c r="N44" s="345" t="str">
        <f t="shared" si="12"/>
        <v/>
      </c>
      <c r="O44" s="100" t="str">
        <f t="shared" si="13"/>
        <v/>
      </c>
      <c r="P44" s="100" t="str">
        <f t="shared" si="14"/>
        <v/>
      </c>
      <c r="Q44" s="346" t="str">
        <f t="shared" ca="1" si="21"/>
        <v/>
      </c>
      <c r="R44" s="101" t="str">
        <f t="shared" ca="1" si="22"/>
        <v/>
      </c>
      <c r="S44" s="100" t="str">
        <f t="shared" ca="1" si="15"/>
        <v/>
      </c>
      <c r="T44" s="100" t="str">
        <f t="shared" ca="1" si="16"/>
        <v/>
      </c>
      <c r="U44" s="347" t="str">
        <f t="shared" ca="1" si="23"/>
        <v/>
      </c>
      <c r="V44" s="101" t="str">
        <f t="shared" ca="1" si="24"/>
        <v/>
      </c>
      <c r="W44" s="100" t="str">
        <f t="shared" ca="1" si="17"/>
        <v/>
      </c>
      <c r="X44" s="78"/>
      <c r="Y44" s="78"/>
    </row>
    <row r="45" spans="1:25" ht="18.75" customHeight="1" x14ac:dyDescent="0.35">
      <c r="A45" s="78"/>
      <c r="B45" s="6">
        <f t="shared" si="18"/>
        <v>38</v>
      </c>
      <c r="C45" s="6"/>
      <c r="D45" s="6"/>
      <c r="E45" s="27"/>
      <c r="F45" s="28"/>
      <c r="G45" s="186"/>
      <c r="H45" s="29"/>
      <c r="I45" s="14"/>
      <c r="J45" s="100" t="str">
        <f t="shared" si="19"/>
        <v/>
      </c>
      <c r="K45" s="6"/>
      <c r="L45" s="14"/>
      <c r="M45" s="100" t="str">
        <f t="shared" ca="1" si="20"/>
        <v/>
      </c>
      <c r="N45" s="345" t="str">
        <f t="shared" si="12"/>
        <v/>
      </c>
      <c r="O45" s="100" t="str">
        <f t="shared" si="13"/>
        <v/>
      </c>
      <c r="P45" s="100" t="str">
        <f t="shared" si="14"/>
        <v/>
      </c>
      <c r="Q45" s="346" t="str">
        <f t="shared" ca="1" si="21"/>
        <v/>
      </c>
      <c r="R45" s="101" t="str">
        <f t="shared" ca="1" si="22"/>
        <v/>
      </c>
      <c r="S45" s="100" t="str">
        <f t="shared" ca="1" si="15"/>
        <v/>
      </c>
      <c r="T45" s="100" t="str">
        <f t="shared" ca="1" si="16"/>
        <v/>
      </c>
      <c r="U45" s="347" t="str">
        <f t="shared" ca="1" si="23"/>
        <v/>
      </c>
      <c r="V45" s="101" t="str">
        <f t="shared" ca="1" si="24"/>
        <v/>
      </c>
      <c r="W45" s="100" t="str">
        <f t="shared" ca="1" si="17"/>
        <v/>
      </c>
      <c r="X45" s="78"/>
      <c r="Y45" s="78"/>
    </row>
    <row r="46" spans="1:25" ht="18.75" customHeight="1" x14ac:dyDescent="0.35">
      <c r="A46" s="78"/>
      <c r="B46" s="6">
        <f t="shared" si="18"/>
        <v>39</v>
      </c>
      <c r="C46" s="6"/>
      <c r="D46" s="6"/>
      <c r="E46" s="27"/>
      <c r="F46" s="28"/>
      <c r="G46" s="186"/>
      <c r="H46" s="29"/>
      <c r="I46" s="14"/>
      <c r="J46" s="100" t="str">
        <f t="shared" si="19"/>
        <v/>
      </c>
      <c r="K46" s="6"/>
      <c r="L46" s="14"/>
      <c r="M46" s="100" t="str">
        <f t="shared" ca="1" si="20"/>
        <v/>
      </c>
      <c r="N46" s="345" t="str">
        <f t="shared" si="12"/>
        <v/>
      </c>
      <c r="O46" s="100" t="str">
        <f t="shared" si="13"/>
        <v/>
      </c>
      <c r="P46" s="100" t="str">
        <f t="shared" si="14"/>
        <v/>
      </c>
      <c r="Q46" s="346" t="str">
        <f t="shared" ca="1" si="21"/>
        <v/>
      </c>
      <c r="R46" s="101" t="str">
        <f t="shared" ca="1" si="22"/>
        <v/>
      </c>
      <c r="S46" s="100" t="str">
        <f t="shared" ca="1" si="15"/>
        <v/>
      </c>
      <c r="T46" s="100" t="str">
        <f t="shared" ca="1" si="16"/>
        <v/>
      </c>
      <c r="U46" s="347" t="str">
        <f t="shared" ca="1" si="23"/>
        <v/>
      </c>
      <c r="V46" s="101" t="str">
        <f t="shared" ca="1" si="24"/>
        <v/>
      </c>
      <c r="W46" s="100" t="str">
        <f t="shared" ca="1" si="17"/>
        <v/>
      </c>
      <c r="X46" s="78"/>
      <c r="Y46" s="78"/>
    </row>
    <row r="47" spans="1:25" ht="18.75" customHeight="1" x14ac:dyDescent="0.35">
      <c r="A47" s="78"/>
      <c r="B47" s="6">
        <f t="shared" si="18"/>
        <v>40</v>
      </c>
      <c r="C47" s="6"/>
      <c r="D47" s="6"/>
      <c r="E47" s="27"/>
      <c r="F47" s="28"/>
      <c r="G47" s="186"/>
      <c r="H47" s="29"/>
      <c r="I47" s="14"/>
      <c r="J47" s="100" t="str">
        <f t="shared" si="19"/>
        <v/>
      </c>
      <c r="K47" s="6"/>
      <c r="L47" s="14"/>
      <c r="M47" s="100" t="str">
        <f t="shared" ca="1" si="20"/>
        <v/>
      </c>
      <c r="N47" s="345" t="str">
        <f t="shared" si="12"/>
        <v/>
      </c>
      <c r="O47" s="100" t="str">
        <f t="shared" si="13"/>
        <v/>
      </c>
      <c r="P47" s="100" t="str">
        <f t="shared" si="14"/>
        <v/>
      </c>
      <c r="Q47" s="346" t="str">
        <f t="shared" ca="1" si="21"/>
        <v/>
      </c>
      <c r="R47" s="101" t="str">
        <f t="shared" ca="1" si="22"/>
        <v/>
      </c>
      <c r="S47" s="100" t="str">
        <f t="shared" ca="1" si="15"/>
        <v/>
      </c>
      <c r="T47" s="100" t="str">
        <f t="shared" ca="1" si="16"/>
        <v/>
      </c>
      <c r="U47" s="347" t="str">
        <f t="shared" ca="1" si="23"/>
        <v/>
      </c>
      <c r="V47" s="101" t="str">
        <f t="shared" ca="1" si="24"/>
        <v/>
      </c>
      <c r="W47" s="100" t="str">
        <f t="shared" ca="1" si="17"/>
        <v/>
      </c>
      <c r="X47" s="78"/>
      <c r="Y47" s="78"/>
    </row>
    <row r="48" spans="1:25" ht="18.75" customHeight="1" x14ac:dyDescent="0.35">
      <c r="A48" s="78"/>
      <c r="B48" s="6">
        <f t="shared" si="18"/>
        <v>41</v>
      </c>
      <c r="C48" s="6"/>
      <c r="D48" s="6"/>
      <c r="E48" s="27"/>
      <c r="F48" s="28"/>
      <c r="G48" s="186"/>
      <c r="H48" s="29"/>
      <c r="I48" s="14"/>
      <c r="J48" s="100" t="str">
        <f t="shared" si="19"/>
        <v/>
      </c>
      <c r="K48" s="6"/>
      <c r="L48" s="14"/>
      <c r="M48" s="100" t="str">
        <f t="shared" ca="1" si="20"/>
        <v/>
      </c>
      <c r="N48" s="345" t="str">
        <f t="shared" si="12"/>
        <v/>
      </c>
      <c r="O48" s="100" t="str">
        <f t="shared" si="13"/>
        <v/>
      </c>
      <c r="P48" s="100" t="str">
        <f t="shared" si="14"/>
        <v/>
      </c>
      <c r="Q48" s="346" t="str">
        <f t="shared" ca="1" si="21"/>
        <v/>
      </c>
      <c r="R48" s="101" t="str">
        <f t="shared" ca="1" si="22"/>
        <v/>
      </c>
      <c r="S48" s="100" t="str">
        <f t="shared" ca="1" si="15"/>
        <v/>
      </c>
      <c r="T48" s="100" t="str">
        <f t="shared" ca="1" si="16"/>
        <v/>
      </c>
      <c r="U48" s="347" t="str">
        <f t="shared" ca="1" si="23"/>
        <v/>
      </c>
      <c r="V48" s="101" t="str">
        <f t="shared" ca="1" si="24"/>
        <v/>
      </c>
      <c r="W48" s="100" t="str">
        <f t="shared" ca="1" si="17"/>
        <v/>
      </c>
      <c r="X48" s="78"/>
      <c r="Y48" s="78"/>
    </row>
    <row r="49" spans="1:25" ht="18.75" customHeight="1" x14ac:dyDescent="0.35">
      <c r="A49" s="78"/>
      <c r="B49" s="6">
        <f t="shared" si="18"/>
        <v>42</v>
      </c>
      <c r="C49" s="6"/>
      <c r="D49" s="6"/>
      <c r="E49" s="27"/>
      <c r="F49" s="28"/>
      <c r="G49" s="186"/>
      <c r="H49" s="29"/>
      <c r="I49" s="14"/>
      <c r="J49" s="100" t="str">
        <f t="shared" si="19"/>
        <v/>
      </c>
      <c r="K49" s="6"/>
      <c r="L49" s="14"/>
      <c r="M49" s="100" t="str">
        <f t="shared" ca="1" si="20"/>
        <v/>
      </c>
      <c r="N49" s="345" t="str">
        <f t="shared" si="12"/>
        <v/>
      </c>
      <c r="O49" s="100" t="str">
        <f t="shared" si="13"/>
        <v/>
      </c>
      <c r="P49" s="100" t="str">
        <f t="shared" si="14"/>
        <v/>
      </c>
      <c r="Q49" s="346" t="str">
        <f t="shared" ca="1" si="21"/>
        <v/>
      </c>
      <c r="R49" s="101" t="str">
        <f t="shared" ca="1" si="22"/>
        <v/>
      </c>
      <c r="S49" s="100" t="str">
        <f t="shared" ca="1" si="15"/>
        <v/>
      </c>
      <c r="T49" s="100" t="str">
        <f t="shared" ca="1" si="16"/>
        <v/>
      </c>
      <c r="U49" s="347" t="str">
        <f t="shared" ca="1" si="23"/>
        <v/>
      </c>
      <c r="V49" s="101" t="str">
        <f t="shared" ca="1" si="24"/>
        <v/>
      </c>
      <c r="W49" s="100" t="str">
        <f t="shared" ca="1" si="17"/>
        <v/>
      </c>
      <c r="X49" s="78"/>
      <c r="Y49" s="78"/>
    </row>
    <row r="50" spans="1:25" ht="18.75" customHeight="1" x14ac:dyDescent="0.35">
      <c r="A50" s="78"/>
      <c r="B50" s="6">
        <f t="shared" si="18"/>
        <v>43</v>
      </c>
      <c r="C50" s="6"/>
      <c r="D50" s="6"/>
      <c r="E50" s="27"/>
      <c r="F50" s="28"/>
      <c r="G50" s="186"/>
      <c r="H50" s="29"/>
      <c r="I50" s="14"/>
      <c r="J50" s="100" t="str">
        <f t="shared" si="19"/>
        <v/>
      </c>
      <c r="K50" s="6"/>
      <c r="L50" s="14"/>
      <c r="M50" s="100" t="str">
        <f t="shared" ca="1" si="20"/>
        <v/>
      </c>
      <c r="N50" s="345" t="str">
        <f t="shared" si="12"/>
        <v/>
      </c>
      <c r="O50" s="100" t="str">
        <f t="shared" si="13"/>
        <v/>
      </c>
      <c r="P50" s="100" t="str">
        <f t="shared" si="14"/>
        <v/>
      </c>
      <c r="Q50" s="346" t="str">
        <f t="shared" ca="1" si="21"/>
        <v/>
      </c>
      <c r="R50" s="101" t="str">
        <f t="shared" ca="1" si="22"/>
        <v/>
      </c>
      <c r="S50" s="100" t="str">
        <f t="shared" ca="1" si="15"/>
        <v/>
      </c>
      <c r="T50" s="100" t="str">
        <f t="shared" ca="1" si="16"/>
        <v/>
      </c>
      <c r="U50" s="347" t="str">
        <f t="shared" ca="1" si="23"/>
        <v/>
      </c>
      <c r="V50" s="101" t="str">
        <f t="shared" ca="1" si="24"/>
        <v/>
      </c>
      <c r="W50" s="100" t="str">
        <f t="shared" ca="1" si="17"/>
        <v/>
      </c>
      <c r="X50" s="78"/>
      <c r="Y50" s="78"/>
    </row>
    <row r="51" spans="1:25" ht="18.75" customHeight="1" x14ac:dyDescent="0.35">
      <c r="A51" s="78"/>
      <c r="B51" s="6">
        <f t="shared" si="18"/>
        <v>44</v>
      </c>
      <c r="C51" s="6"/>
      <c r="D51" s="6"/>
      <c r="E51" s="27"/>
      <c r="F51" s="28"/>
      <c r="G51" s="186"/>
      <c r="H51" s="29"/>
      <c r="I51" s="14"/>
      <c r="J51" s="100" t="str">
        <f t="shared" si="19"/>
        <v/>
      </c>
      <c r="K51" s="6"/>
      <c r="L51" s="14"/>
      <c r="M51" s="100" t="str">
        <f t="shared" ca="1" si="20"/>
        <v/>
      </c>
      <c r="N51" s="345" t="str">
        <f t="shared" si="12"/>
        <v/>
      </c>
      <c r="O51" s="100" t="str">
        <f t="shared" si="13"/>
        <v/>
      </c>
      <c r="P51" s="100" t="str">
        <f t="shared" si="14"/>
        <v/>
      </c>
      <c r="Q51" s="346" t="str">
        <f t="shared" ca="1" si="21"/>
        <v/>
      </c>
      <c r="R51" s="101" t="str">
        <f t="shared" ca="1" si="22"/>
        <v/>
      </c>
      <c r="S51" s="100" t="str">
        <f t="shared" ca="1" si="15"/>
        <v/>
      </c>
      <c r="T51" s="100" t="str">
        <f t="shared" ca="1" si="16"/>
        <v/>
      </c>
      <c r="U51" s="347" t="str">
        <f t="shared" ca="1" si="23"/>
        <v/>
      </c>
      <c r="V51" s="101" t="str">
        <f t="shared" ca="1" si="24"/>
        <v/>
      </c>
      <c r="W51" s="100" t="str">
        <f t="shared" ca="1" si="17"/>
        <v/>
      </c>
      <c r="X51" s="78"/>
      <c r="Y51" s="78"/>
    </row>
    <row r="52" spans="1:25" ht="18.75" customHeight="1" x14ac:dyDescent="0.35">
      <c r="A52" s="78"/>
      <c r="B52" s="6">
        <f t="shared" si="18"/>
        <v>45</v>
      </c>
      <c r="C52" s="6"/>
      <c r="D52" s="6"/>
      <c r="E52" s="27"/>
      <c r="F52" s="28"/>
      <c r="G52" s="186"/>
      <c r="H52" s="29"/>
      <c r="I52" s="14"/>
      <c r="J52" s="100" t="str">
        <f t="shared" si="19"/>
        <v/>
      </c>
      <c r="K52" s="6"/>
      <c r="L52" s="14"/>
      <c r="M52" s="100" t="str">
        <f t="shared" ca="1" si="20"/>
        <v/>
      </c>
      <c r="N52" s="345" t="str">
        <f t="shared" si="12"/>
        <v/>
      </c>
      <c r="O52" s="100" t="str">
        <f t="shared" si="13"/>
        <v/>
      </c>
      <c r="P52" s="100" t="str">
        <f t="shared" si="14"/>
        <v/>
      </c>
      <c r="Q52" s="346" t="str">
        <f t="shared" ca="1" si="21"/>
        <v/>
      </c>
      <c r="R52" s="101" t="str">
        <f t="shared" ca="1" si="22"/>
        <v/>
      </c>
      <c r="S52" s="100" t="str">
        <f t="shared" ca="1" si="15"/>
        <v/>
      </c>
      <c r="T52" s="100" t="str">
        <f t="shared" ca="1" si="16"/>
        <v/>
      </c>
      <c r="U52" s="347" t="str">
        <f t="shared" ca="1" si="23"/>
        <v/>
      </c>
      <c r="V52" s="101" t="str">
        <f t="shared" ca="1" si="24"/>
        <v/>
      </c>
      <c r="W52" s="100" t="str">
        <f t="shared" ca="1" si="17"/>
        <v/>
      </c>
      <c r="X52" s="78"/>
      <c r="Y52" s="78"/>
    </row>
    <row r="53" spans="1:25" ht="18.75" customHeight="1" x14ac:dyDescent="0.35">
      <c r="A53" s="78"/>
      <c r="B53" s="6">
        <f t="shared" si="18"/>
        <v>46</v>
      </c>
      <c r="C53" s="6"/>
      <c r="D53" s="6"/>
      <c r="E53" s="27"/>
      <c r="F53" s="28"/>
      <c r="G53" s="186"/>
      <c r="H53" s="29"/>
      <c r="I53" s="14"/>
      <c r="J53" s="100" t="str">
        <f t="shared" si="19"/>
        <v/>
      </c>
      <c r="K53" s="6"/>
      <c r="L53" s="14"/>
      <c r="M53" s="100" t="str">
        <f t="shared" ca="1" si="20"/>
        <v/>
      </c>
      <c r="N53" s="345" t="str">
        <f t="shared" si="12"/>
        <v/>
      </c>
      <c r="O53" s="100" t="str">
        <f t="shared" si="13"/>
        <v/>
      </c>
      <c r="P53" s="100" t="str">
        <f t="shared" si="14"/>
        <v/>
      </c>
      <c r="Q53" s="346" t="str">
        <f t="shared" ca="1" si="21"/>
        <v/>
      </c>
      <c r="R53" s="101" t="str">
        <f t="shared" ca="1" si="22"/>
        <v/>
      </c>
      <c r="S53" s="100" t="str">
        <f t="shared" ca="1" si="15"/>
        <v/>
      </c>
      <c r="T53" s="100" t="str">
        <f t="shared" ca="1" si="16"/>
        <v/>
      </c>
      <c r="U53" s="347" t="str">
        <f t="shared" ca="1" si="23"/>
        <v/>
      </c>
      <c r="V53" s="101" t="str">
        <f t="shared" ca="1" si="24"/>
        <v/>
      </c>
      <c r="W53" s="100" t="str">
        <f t="shared" ca="1" si="17"/>
        <v/>
      </c>
      <c r="X53" s="78"/>
      <c r="Y53" s="78"/>
    </row>
    <row r="54" spans="1:25" ht="18.75" customHeight="1" x14ac:dyDescent="0.35">
      <c r="A54" s="78"/>
      <c r="B54" s="6">
        <f t="shared" si="18"/>
        <v>47</v>
      </c>
      <c r="C54" s="6"/>
      <c r="D54" s="6"/>
      <c r="E54" s="27"/>
      <c r="F54" s="28"/>
      <c r="G54" s="186"/>
      <c r="H54" s="29"/>
      <c r="I54" s="14"/>
      <c r="J54" s="100" t="str">
        <f t="shared" si="19"/>
        <v/>
      </c>
      <c r="K54" s="6"/>
      <c r="L54" s="14"/>
      <c r="M54" s="100" t="str">
        <f t="shared" ca="1" si="20"/>
        <v/>
      </c>
      <c r="N54" s="345" t="str">
        <f t="shared" si="12"/>
        <v/>
      </c>
      <c r="O54" s="100" t="str">
        <f t="shared" si="13"/>
        <v/>
      </c>
      <c r="P54" s="100" t="str">
        <f t="shared" si="14"/>
        <v/>
      </c>
      <c r="Q54" s="346" t="str">
        <f t="shared" ca="1" si="21"/>
        <v/>
      </c>
      <c r="R54" s="101" t="str">
        <f t="shared" ca="1" si="22"/>
        <v/>
      </c>
      <c r="S54" s="100" t="str">
        <f t="shared" ca="1" si="15"/>
        <v/>
      </c>
      <c r="T54" s="100" t="str">
        <f t="shared" ca="1" si="16"/>
        <v/>
      </c>
      <c r="U54" s="347" t="str">
        <f t="shared" ca="1" si="23"/>
        <v/>
      </c>
      <c r="V54" s="101" t="str">
        <f t="shared" ca="1" si="24"/>
        <v/>
      </c>
      <c r="W54" s="100" t="str">
        <f t="shared" ca="1" si="17"/>
        <v/>
      </c>
      <c r="X54" s="78"/>
      <c r="Y54" s="78"/>
    </row>
    <row r="55" spans="1:25" ht="18.75" customHeight="1" x14ac:dyDescent="0.35">
      <c r="A55" s="78"/>
      <c r="B55" s="6">
        <f t="shared" si="18"/>
        <v>48</v>
      </c>
      <c r="C55" s="6"/>
      <c r="D55" s="6"/>
      <c r="E55" s="27"/>
      <c r="F55" s="28"/>
      <c r="G55" s="186"/>
      <c r="H55" s="29"/>
      <c r="I55" s="14"/>
      <c r="J55" s="100" t="str">
        <f t="shared" si="19"/>
        <v/>
      </c>
      <c r="K55" s="6"/>
      <c r="L55" s="14"/>
      <c r="M55" s="100" t="str">
        <f t="shared" ca="1" si="20"/>
        <v/>
      </c>
      <c r="N55" s="345" t="str">
        <f t="shared" si="12"/>
        <v/>
      </c>
      <c r="O55" s="100" t="str">
        <f t="shared" si="13"/>
        <v/>
      </c>
      <c r="P55" s="100" t="str">
        <f t="shared" si="14"/>
        <v/>
      </c>
      <c r="Q55" s="346" t="str">
        <f t="shared" ca="1" si="21"/>
        <v/>
      </c>
      <c r="R55" s="101" t="str">
        <f t="shared" ca="1" si="22"/>
        <v/>
      </c>
      <c r="S55" s="100" t="str">
        <f t="shared" ca="1" si="15"/>
        <v/>
      </c>
      <c r="T55" s="100" t="str">
        <f t="shared" ca="1" si="16"/>
        <v/>
      </c>
      <c r="U55" s="347" t="str">
        <f t="shared" ca="1" si="23"/>
        <v/>
      </c>
      <c r="V55" s="101" t="str">
        <f t="shared" ca="1" si="24"/>
        <v/>
      </c>
      <c r="W55" s="100" t="str">
        <f t="shared" ca="1" si="17"/>
        <v/>
      </c>
      <c r="X55" s="78"/>
      <c r="Y55" s="78"/>
    </row>
    <row r="56" spans="1:25" ht="18.75" customHeight="1" x14ac:dyDescent="0.35">
      <c r="A56" s="78"/>
      <c r="B56" s="6">
        <f t="shared" si="18"/>
        <v>49</v>
      </c>
      <c r="C56" s="6"/>
      <c r="D56" s="6"/>
      <c r="E56" s="27"/>
      <c r="F56" s="28"/>
      <c r="G56" s="186"/>
      <c r="H56" s="29"/>
      <c r="I56" s="14"/>
      <c r="J56" s="100" t="str">
        <f t="shared" si="19"/>
        <v/>
      </c>
      <c r="K56" s="6"/>
      <c r="L56" s="14"/>
      <c r="M56" s="100" t="str">
        <f t="shared" ca="1" si="20"/>
        <v/>
      </c>
      <c r="N56" s="345" t="str">
        <f t="shared" si="12"/>
        <v/>
      </c>
      <c r="O56" s="100" t="str">
        <f t="shared" si="13"/>
        <v/>
      </c>
      <c r="P56" s="100" t="str">
        <f t="shared" si="14"/>
        <v/>
      </c>
      <c r="Q56" s="346" t="str">
        <f t="shared" ca="1" si="21"/>
        <v/>
      </c>
      <c r="R56" s="101" t="str">
        <f t="shared" ca="1" si="22"/>
        <v/>
      </c>
      <c r="S56" s="100" t="str">
        <f t="shared" ca="1" si="15"/>
        <v/>
      </c>
      <c r="T56" s="100" t="str">
        <f t="shared" ca="1" si="16"/>
        <v/>
      </c>
      <c r="U56" s="347" t="str">
        <f t="shared" ca="1" si="23"/>
        <v/>
      </c>
      <c r="V56" s="101" t="str">
        <f t="shared" ca="1" si="24"/>
        <v/>
      </c>
      <c r="W56" s="100" t="str">
        <f t="shared" ca="1" si="17"/>
        <v/>
      </c>
      <c r="X56" s="78"/>
      <c r="Y56" s="78"/>
    </row>
    <row r="57" spans="1:25" ht="18.75" customHeight="1" x14ac:dyDescent="0.35">
      <c r="A57" s="78"/>
      <c r="B57" s="6">
        <f t="shared" si="18"/>
        <v>50</v>
      </c>
      <c r="C57" s="6"/>
      <c r="D57" s="6"/>
      <c r="E57" s="27"/>
      <c r="F57" s="28"/>
      <c r="G57" s="186"/>
      <c r="H57" s="29"/>
      <c r="I57" s="14"/>
      <c r="J57" s="100" t="str">
        <f t="shared" si="19"/>
        <v/>
      </c>
      <c r="K57" s="6"/>
      <c r="L57" s="14"/>
      <c r="M57" s="100" t="str">
        <f t="shared" ca="1" si="20"/>
        <v/>
      </c>
      <c r="N57" s="345" t="str">
        <f t="shared" si="12"/>
        <v/>
      </c>
      <c r="O57" s="100" t="str">
        <f t="shared" si="13"/>
        <v/>
      </c>
      <c r="P57" s="100" t="str">
        <f t="shared" si="14"/>
        <v/>
      </c>
      <c r="Q57" s="346" t="str">
        <f t="shared" ca="1" si="21"/>
        <v/>
      </c>
      <c r="R57" s="101" t="str">
        <f t="shared" ca="1" si="22"/>
        <v/>
      </c>
      <c r="S57" s="100" t="str">
        <f t="shared" ca="1" si="15"/>
        <v/>
      </c>
      <c r="T57" s="100" t="str">
        <f t="shared" ca="1" si="16"/>
        <v/>
      </c>
      <c r="U57" s="347" t="str">
        <f t="shared" ca="1" si="23"/>
        <v/>
      </c>
      <c r="V57" s="101" t="str">
        <f t="shared" ca="1" si="24"/>
        <v/>
      </c>
      <c r="W57" s="100" t="str">
        <f t="shared" ca="1" si="17"/>
        <v/>
      </c>
      <c r="X57" s="78"/>
      <c r="Y57" s="78"/>
    </row>
    <row r="58" spans="1:25" ht="18.75" customHeight="1" x14ac:dyDescent="0.35">
      <c r="A58" s="78"/>
      <c r="B58" s="6">
        <f t="shared" si="18"/>
        <v>51</v>
      </c>
      <c r="C58" s="6"/>
      <c r="D58" s="6"/>
      <c r="E58" s="27"/>
      <c r="F58" s="28"/>
      <c r="G58" s="186"/>
      <c r="H58" s="29"/>
      <c r="I58" s="14"/>
      <c r="J58" s="100" t="str">
        <f t="shared" si="19"/>
        <v/>
      </c>
      <c r="K58" s="6"/>
      <c r="L58" s="14"/>
      <c r="M58" s="100" t="str">
        <f t="shared" ca="1" si="20"/>
        <v/>
      </c>
      <c r="N58" s="345" t="str">
        <f t="shared" si="12"/>
        <v/>
      </c>
      <c r="O58" s="100" t="str">
        <f t="shared" si="13"/>
        <v/>
      </c>
      <c r="P58" s="100" t="str">
        <f t="shared" si="14"/>
        <v/>
      </c>
      <c r="Q58" s="346" t="str">
        <f t="shared" ca="1" si="21"/>
        <v/>
      </c>
      <c r="R58" s="101" t="str">
        <f t="shared" ca="1" si="22"/>
        <v/>
      </c>
      <c r="S58" s="100" t="str">
        <f t="shared" ca="1" si="15"/>
        <v/>
      </c>
      <c r="T58" s="100" t="str">
        <f t="shared" ca="1" si="16"/>
        <v/>
      </c>
      <c r="U58" s="347" t="str">
        <f t="shared" ca="1" si="23"/>
        <v/>
      </c>
      <c r="V58" s="101" t="str">
        <f t="shared" ca="1" si="24"/>
        <v/>
      </c>
      <c r="W58" s="100" t="str">
        <f t="shared" ca="1" si="17"/>
        <v/>
      </c>
      <c r="X58" s="78"/>
      <c r="Y58" s="78"/>
    </row>
    <row r="59" spans="1:25" ht="18.75" customHeight="1" x14ac:dyDescent="0.35">
      <c r="A59" s="78"/>
      <c r="B59" s="6">
        <f t="shared" si="18"/>
        <v>52</v>
      </c>
      <c r="C59" s="6"/>
      <c r="D59" s="6"/>
      <c r="E59" s="27"/>
      <c r="F59" s="28"/>
      <c r="G59" s="186"/>
      <c r="H59" s="29"/>
      <c r="I59" s="14"/>
      <c r="J59" s="100" t="str">
        <f t="shared" si="19"/>
        <v/>
      </c>
      <c r="K59" s="6"/>
      <c r="L59" s="14"/>
      <c r="M59" s="100" t="str">
        <f t="shared" ca="1" si="20"/>
        <v/>
      </c>
      <c r="N59" s="345" t="str">
        <f t="shared" si="12"/>
        <v/>
      </c>
      <c r="O59" s="100" t="str">
        <f t="shared" si="13"/>
        <v/>
      </c>
      <c r="P59" s="100" t="str">
        <f t="shared" si="14"/>
        <v/>
      </c>
      <c r="Q59" s="346" t="str">
        <f t="shared" ca="1" si="21"/>
        <v/>
      </c>
      <c r="R59" s="101" t="str">
        <f t="shared" ca="1" si="22"/>
        <v/>
      </c>
      <c r="S59" s="100" t="str">
        <f t="shared" ca="1" si="15"/>
        <v/>
      </c>
      <c r="T59" s="100" t="str">
        <f t="shared" ca="1" si="16"/>
        <v/>
      </c>
      <c r="U59" s="347" t="str">
        <f t="shared" ca="1" si="23"/>
        <v/>
      </c>
      <c r="V59" s="101" t="str">
        <f t="shared" ca="1" si="24"/>
        <v/>
      </c>
      <c r="W59" s="100" t="str">
        <f t="shared" ca="1" si="17"/>
        <v/>
      </c>
      <c r="X59" s="78"/>
      <c r="Y59" s="78"/>
    </row>
    <row r="60" spans="1:25" ht="18.75" customHeight="1" x14ac:dyDescent="0.35">
      <c r="A60" s="78"/>
      <c r="B60" s="6">
        <f t="shared" si="18"/>
        <v>53</v>
      </c>
      <c r="C60" s="6"/>
      <c r="D60" s="6"/>
      <c r="E60" s="27"/>
      <c r="F60" s="28"/>
      <c r="G60" s="186"/>
      <c r="H60" s="29"/>
      <c r="I60" s="14"/>
      <c r="J60" s="100" t="str">
        <f t="shared" si="19"/>
        <v/>
      </c>
      <c r="K60" s="6"/>
      <c r="L60" s="14"/>
      <c r="M60" s="100" t="str">
        <f t="shared" ca="1" si="20"/>
        <v/>
      </c>
      <c r="N60" s="345" t="str">
        <f t="shared" si="12"/>
        <v/>
      </c>
      <c r="O60" s="100" t="str">
        <f t="shared" si="13"/>
        <v/>
      </c>
      <c r="P60" s="100" t="str">
        <f t="shared" si="14"/>
        <v/>
      </c>
      <c r="Q60" s="346" t="str">
        <f t="shared" ca="1" si="21"/>
        <v/>
      </c>
      <c r="R60" s="101" t="str">
        <f t="shared" ca="1" si="22"/>
        <v/>
      </c>
      <c r="S60" s="100" t="str">
        <f t="shared" ca="1" si="15"/>
        <v/>
      </c>
      <c r="T60" s="100" t="str">
        <f t="shared" ca="1" si="16"/>
        <v/>
      </c>
      <c r="U60" s="347" t="str">
        <f t="shared" ca="1" si="23"/>
        <v/>
      </c>
      <c r="V60" s="101" t="str">
        <f t="shared" ca="1" si="24"/>
        <v/>
      </c>
      <c r="W60" s="100" t="str">
        <f t="shared" ca="1" si="17"/>
        <v/>
      </c>
      <c r="X60" s="78"/>
      <c r="Y60" s="78"/>
    </row>
    <row r="61" spans="1:25" ht="18.75" customHeight="1" x14ac:dyDescent="0.35">
      <c r="A61" s="78"/>
      <c r="B61" s="6">
        <f t="shared" si="18"/>
        <v>54</v>
      </c>
      <c r="C61" s="6"/>
      <c r="D61" s="6"/>
      <c r="E61" s="27"/>
      <c r="F61" s="28"/>
      <c r="G61" s="186"/>
      <c r="H61" s="29"/>
      <c r="I61" s="14"/>
      <c r="J61" s="100" t="str">
        <f t="shared" si="19"/>
        <v/>
      </c>
      <c r="K61" s="6"/>
      <c r="L61" s="14"/>
      <c r="M61" s="100" t="str">
        <f t="shared" ca="1" si="20"/>
        <v/>
      </c>
      <c r="N61" s="345" t="str">
        <f t="shared" si="12"/>
        <v/>
      </c>
      <c r="O61" s="100" t="str">
        <f t="shared" si="13"/>
        <v/>
      </c>
      <c r="P61" s="100" t="str">
        <f t="shared" si="14"/>
        <v/>
      </c>
      <c r="Q61" s="346" t="str">
        <f t="shared" ca="1" si="21"/>
        <v/>
      </c>
      <c r="R61" s="101" t="str">
        <f t="shared" ca="1" si="22"/>
        <v/>
      </c>
      <c r="S61" s="100" t="str">
        <f t="shared" ca="1" si="15"/>
        <v/>
      </c>
      <c r="T61" s="100" t="str">
        <f t="shared" ca="1" si="16"/>
        <v/>
      </c>
      <c r="U61" s="347" t="str">
        <f t="shared" ca="1" si="23"/>
        <v/>
      </c>
      <c r="V61" s="101" t="str">
        <f t="shared" ca="1" si="24"/>
        <v/>
      </c>
      <c r="W61" s="100" t="str">
        <f t="shared" ca="1" si="17"/>
        <v/>
      </c>
      <c r="X61" s="78"/>
      <c r="Y61" s="78"/>
    </row>
    <row r="62" spans="1:25" ht="18.75" customHeight="1" x14ac:dyDescent="0.35">
      <c r="A62" s="78"/>
      <c r="B62" s="6">
        <f t="shared" si="18"/>
        <v>55</v>
      </c>
      <c r="C62" s="6"/>
      <c r="D62" s="6"/>
      <c r="E62" s="27"/>
      <c r="F62" s="28"/>
      <c r="G62" s="186"/>
      <c r="H62" s="29"/>
      <c r="I62" s="14"/>
      <c r="J62" s="100" t="str">
        <f t="shared" si="19"/>
        <v/>
      </c>
      <c r="K62" s="6"/>
      <c r="L62" s="14"/>
      <c r="M62" s="100" t="str">
        <f t="shared" ca="1" si="20"/>
        <v/>
      </c>
      <c r="N62" s="345" t="str">
        <f t="shared" si="12"/>
        <v/>
      </c>
      <c r="O62" s="100" t="str">
        <f t="shared" si="13"/>
        <v/>
      </c>
      <c r="P62" s="100" t="str">
        <f t="shared" si="14"/>
        <v/>
      </c>
      <c r="Q62" s="346" t="str">
        <f t="shared" ca="1" si="21"/>
        <v/>
      </c>
      <c r="R62" s="101" t="str">
        <f t="shared" ca="1" si="22"/>
        <v/>
      </c>
      <c r="S62" s="100" t="str">
        <f t="shared" ca="1" si="15"/>
        <v/>
      </c>
      <c r="T62" s="100" t="str">
        <f t="shared" ca="1" si="16"/>
        <v/>
      </c>
      <c r="U62" s="347" t="str">
        <f t="shared" ca="1" si="23"/>
        <v/>
      </c>
      <c r="V62" s="101" t="str">
        <f t="shared" ca="1" si="24"/>
        <v/>
      </c>
      <c r="W62" s="100" t="str">
        <f t="shared" ca="1" si="17"/>
        <v/>
      </c>
      <c r="X62" s="78"/>
      <c r="Y62" s="78"/>
    </row>
    <row r="63" spans="1:25" ht="18.75" customHeight="1" x14ac:dyDescent="0.35">
      <c r="A63" s="78"/>
      <c r="B63" s="6">
        <f t="shared" si="18"/>
        <v>56</v>
      </c>
      <c r="C63" s="6"/>
      <c r="D63" s="6"/>
      <c r="E63" s="27"/>
      <c r="F63" s="28"/>
      <c r="G63" s="186"/>
      <c r="H63" s="29"/>
      <c r="I63" s="14"/>
      <c r="J63" s="100" t="str">
        <f t="shared" si="19"/>
        <v/>
      </c>
      <c r="K63" s="6"/>
      <c r="L63" s="14"/>
      <c r="M63" s="100" t="str">
        <f t="shared" ca="1" si="20"/>
        <v/>
      </c>
      <c r="N63" s="345" t="str">
        <f t="shared" si="12"/>
        <v/>
      </c>
      <c r="O63" s="100" t="str">
        <f t="shared" si="13"/>
        <v/>
      </c>
      <c r="P63" s="100" t="str">
        <f t="shared" si="14"/>
        <v/>
      </c>
      <c r="Q63" s="346" t="str">
        <f t="shared" ca="1" si="21"/>
        <v/>
      </c>
      <c r="R63" s="101" t="str">
        <f t="shared" ca="1" si="22"/>
        <v/>
      </c>
      <c r="S63" s="100" t="str">
        <f t="shared" ca="1" si="15"/>
        <v/>
      </c>
      <c r="T63" s="100" t="str">
        <f t="shared" ca="1" si="16"/>
        <v/>
      </c>
      <c r="U63" s="347" t="str">
        <f t="shared" ca="1" si="23"/>
        <v/>
      </c>
      <c r="V63" s="101" t="str">
        <f t="shared" ca="1" si="24"/>
        <v/>
      </c>
      <c r="W63" s="100" t="str">
        <f t="shared" ca="1" si="17"/>
        <v/>
      </c>
      <c r="X63" s="78"/>
      <c r="Y63" s="78"/>
    </row>
    <row r="64" spans="1:25" ht="18.75" customHeight="1" x14ac:dyDescent="0.35">
      <c r="A64" s="78"/>
      <c r="B64" s="6">
        <f t="shared" si="18"/>
        <v>57</v>
      </c>
      <c r="C64" s="6"/>
      <c r="D64" s="6"/>
      <c r="E64" s="27"/>
      <c r="F64" s="28"/>
      <c r="G64" s="186"/>
      <c r="H64" s="29"/>
      <c r="I64" s="14"/>
      <c r="J64" s="100" t="str">
        <f t="shared" si="19"/>
        <v/>
      </c>
      <c r="K64" s="6"/>
      <c r="L64" s="14"/>
      <c r="M64" s="100" t="str">
        <f t="shared" ca="1" si="20"/>
        <v/>
      </c>
      <c r="N64" s="345" t="str">
        <f t="shared" si="12"/>
        <v/>
      </c>
      <c r="O64" s="100" t="str">
        <f t="shared" si="13"/>
        <v/>
      </c>
      <c r="P64" s="100" t="str">
        <f t="shared" si="14"/>
        <v/>
      </c>
      <c r="Q64" s="346" t="str">
        <f t="shared" ca="1" si="21"/>
        <v/>
      </c>
      <c r="R64" s="101" t="str">
        <f t="shared" ca="1" si="22"/>
        <v/>
      </c>
      <c r="S64" s="100" t="str">
        <f t="shared" ca="1" si="15"/>
        <v/>
      </c>
      <c r="T64" s="100" t="str">
        <f t="shared" ca="1" si="16"/>
        <v/>
      </c>
      <c r="U64" s="347" t="str">
        <f t="shared" ca="1" si="23"/>
        <v/>
      </c>
      <c r="V64" s="101" t="str">
        <f t="shared" ca="1" si="24"/>
        <v/>
      </c>
      <c r="W64" s="100" t="str">
        <f t="shared" ca="1" si="17"/>
        <v/>
      </c>
      <c r="X64" s="78"/>
      <c r="Y64" s="78"/>
    </row>
    <row r="65" spans="1:25" ht="18.75" customHeight="1" x14ac:dyDescent="0.35">
      <c r="A65" s="78"/>
      <c r="B65" s="6">
        <f t="shared" si="18"/>
        <v>58</v>
      </c>
      <c r="C65" s="6"/>
      <c r="D65" s="6"/>
      <c r="E65" s="27"/>
      <c r="F65" s="28"/>
      <c r="G65" s="186"/>
      <c r="H65" s="29"/>
      <c r="I65" s="14"/>
      <c r="J65" s="100" t="str">
        <f t="shared" si="19"/>
        <v/>
      </c>
      <c r="K65" s="6"/>
      <c r="L65" s="14"/>
      <c r="M65" s="100" t="str">
        <f t="shared" ca="1" si="20"/>
        <v/>
      </c>
      <c r="N65" s="345" t="str">
        <f t="shared" si="12"/>
        <v/>
      </c>
      <c r="O65" s="100" t="str">
        <f t="shared" si="13"/>
        <v/>
      </c>
      <c r="P65" s="100" t="str">
        <f t="shared" si="14"/>
        <v/>
      </c>
      <c r="Q65" s="346" t="str">
        <f t="shared" ca="1" si="21"/>
        <v/>
      </c>
      <c r="R65" s="101" t="str">
        <f t="shared" ca="1" si="22"/>
        <v/>
      </c>
      <c r="S65" s="100" t="str">
        <f t="shared" ca="1" si="15"/>
        <v/>
      </c>
      <c r="T65" s="100" t="str">
        <f t="shared" ca="1" si="16"/>
        <v/>
      </c>
      <c r="U65" s="347" t="str">
        <f t="shared" ca="1" si="23"/>
        <v/>
      </c>
      <c r="V65" s="101" t="str">
        <f t="shared" ca="1" si="24"/>
        <v/>
      </c>
      <c r="W65" s="100" t="str">
        <f t="shared" ca="1" si="17"/>
        <v/>
      </c>
      <c r="X65" s="78"/>
      <c r="Y65" s="78"/>
    </row>
    <row r="66" spans="1:25" ht="18.75" customHeight="1" x14ac:dyDescent="0.35">
      <c r="A66" s="78"/>
      <c r="B66" s="6">
        <f t="shared" si="18"/>
        <v>59</v>
      </c>
      <c r="C66" s="6"/>
      <c r="D66" s="6"/>
      <c r="E66" s="27"/>
      <c r="F66" s="28"/>
      <c r="G66" s="186"/>
      <c r="H66" s="29"/>
      <c r="I66" s="14"/>
      <c r="J66" s="100" t="str">
        <f t="shared" si="19"/>
        <v/>
      </c>
      <c r="K66" s="6"/>
      <c r="L66" s="14"/>
      <c r="M66" s="100" t="str">
        <f t="shared" ca="1" si="20"/>
        <v/>
      </c>
      <c r="N66" s="345" t="str">
        <f t="shared" si="12"/>
        <v/>
      </c>
      <c r="O66" s="100" t="str">
        <f t="shared" si="13"/>
        <v/>
      </c>
      <c r="P66" s="100" t="str">
        <f t="shared" si="14"/>
        <v/>
      </c>
      <c r="Q66" s="346" t="str">
        <f t="shared" ca="1" si="21"/>
        <v/>
      </c>
      <c r="R66" s="101" t="str">
        <f t="shared" ca="1" si="22"/>
        <v/>
      </c>
      <c r="S66" s="100" t="str">
        <f t="shared" ca="1" si="15"/>
        <v/>
      </c>
      <c r="T66" s="100" t="str">
        <f t="shared" ca="1" si="16"/>
        <v/>
      </c>
      <c r="U66" s="347" t="str">
        <f t="shared" ca="1" si="23"/>
        <v/>
      </c>
      <c r="V66" s="101" t="str">
        <f t="shared" ca="1" si="24"/>
        <v/>
      </c>
      <c r="W66" s="100" t="str">
        <f t="shared" ca="1" si="17"/>
        <v/>
      </c>
      <c r="X66" s="78"/>
      <c r="Y66" s="78"/>
    </row>
    <row r="67" spans="1:25" ht="18.75" customHeight="1" x14ac:dyDescent="0.35">
      <c r="A67" s="78"/>
      <c r="B67" s="6">
        <f t="shared" si="18"/>
        <v>60</v>
      </c>
      <c r="C67" s="6"/>
      <c r="D67" s="6"/>
      <c r="E67" s="27"/>
      <c r="F67" s="28"/>
      <c r="G67" s="186"/>
      <c r="H67" s="29"/>
      <c r="I67" s="14"/>
      <c r="J67" s="100" t="str">
        <f t="shared" si="19"/>
        <v/>
      </c>
      <c r="K67" s="6"/>
      <c r="L67" s="14"/>
      <c r="M67" s="100" t="str">
        <f t="shared" ca="1" si="20"/>
        <v/>
      </c>
      <c r="N67" s="345" t="str">
        <f t="shared" si="12"/>
        <v/>
      </c>
      <c r="O67" s="100" t="str">
        <f t="shared" si="13"/>
        <v/>
      </c>
      <c r="P67" s="100" t="str">
        <f t="shared" si="14"/>
        <v/>
      </c>
      <c r="Q67" s="346" t="str">
        <f t="shared" ca="1" si="21"/>
        <v/>
      </c>
      <c r="R67" s="101" t="str">
        <f t="shared" ca="1" si="22"/>
        <v/>
      </c>
      <c r="S67" s="100" t="str">
        <f t="shared" ca="1" si="15"/>
        <v/>
      </c>
      <c r="T67" s="100" t="str">
        <f t="shared" ca="1" si="16"/>
        <v/>
      </c>
      <c r="U67" s="347" t="str">
        <f t="shared" ca="1" si="23"/>
        <v/>
      </c>
      <c r="V67" s="101" t="str">
        <f t="shared" ca="1" si="24"/>
        <v/>
      </c>
      <c r="W67" s="100" t="str">
        <f t="shared" ca="1" si="17"/>
        <v/>
      </c>
      <c r="X67" s="78"/>
      <c r="Y67" s="78"/>
    </row>
    <row r="68" spans="1:25" ht="18.75" customHeight="1" x14ac:dyDescent="0.35">
      <c r="A68" s="78"/>
      <c r="B68" s="6">
        <f t="shared" si="18"/>
        <v>61</v>
      </c>
      <c r="C68" s="6"/>
      <c r="D68" s="6"/>
      <c r="E68" s="27"/>
      <c r="F68" s="28"/>
      <c r="G68" s="186"/>
      <c r="H68" s="29"/>
      <c r="I68" s="14"/>
      <c r="J68" s="100" t="str">
        <f t="shared" si="19"/>
        <v/>
      </c>
      <c r="K68" s="6"/>
      <c r="L68" s="14"/>
      <c r="M68" s="100" t="str">
        <f t="shared" ca="1" si="20"/>
        <v/>
      </c>
      <c r="N68" s="345" t="str">
        <f t="shared" si="12"/>
        <v/>
      </c>
      <c r="O68" s="100" t="str">
        <f t="shared" si="13"/>
        <v/>
      </c>
      <c r="P68" s="100" t="str">
        <f t="shared" si="14"/>
        <v/>
      </c>
      <c r="Q68" s="346" t="str">
        <f t="shared" ca="1" si="21"/>
        <v/>
      </c>
      <c r="R68" s="101" t="str">
        <f t="shared" ca="1" si="22"/>
        <v/>
      </c>
      <c r="S68" s="100" t="str">
        <f t="shared" ca="1" si="15"/>
        <v/>
      </c>
      <c r="T68" s="100" t="str">
        <f t="shared" ca="1" si="16"/>
        <v/>
      </c>
      <c r="U68" s="347" t="str">
        <f t="shared" ca="1" si="23"/>
        <v/>
      </c>
      <c r="V68" s="101" t="str">
        <f t="shared" ca="1" si="24"/>
        <v/>
      </c>
      <c r="W68" s="100" t="str">
        <f t="shared" ca="1" si="17"/>
        <v/>
      </c>
      <c r="X68" s="78"/>
      <c r="Y68" s="78"/>
    </row>
    <row r="69" spans="1:25" ht="18.75" customHeight="1" x14ac:dyDescent="0.35">
      <c r="A69" s="78"/>
      <c r="B69" s="6">
        <f t="shared" si="18"/>
        <v>62</v>
      </c>
      <c r="C69" s="6"/>
      <c r="D69" s="6"/>
      <c r="E69" s="27"/>
      <c r="F69" s="28"/>
      <c r="G69" s="186"/>
      <c r="H69" s="29"/>
      <c r="I69" s="14"/>
      <c r="J69" s="100" t="str">
        <f t="shared" si="19"/>
        <v/>
      </c>
      <c r="K69" s="6"/>
      <c r="L69" s="14"/>
      <c r="M69" s="100" t="str">
        <f t="shared" ca="1" si="20"/>
        <v/>
      </c>
      <c r="N69" s="345" t="str">
        <f t="shared" si="12"/>
        <v/>
      </c>
      <c r="O69" s="100" t="str">
        <f t="shared" si="13"/>
        <v/>
      </c>
      <c r="P69" s="100" t="str">
        <f t="shared" si="14"/>
        <v/>
      </c>
      <c r="Q69" s="346" t="str">
        <f t="shared" ca="1" si="21"/>
        <v/>
      </c>
      <c r="R69" s="101" t="str">
        <f t="shared" ca="1" si="22"/>
        <v/>
      </c>
      <c r="S69" s="100" t="str">
        <f t="shared" ca="1" si="15"/>
        <v/>
      </c>
      <c r="T69" s="100" t="str">
        <f t="shared" ca="1" si="16"/>
        <v/>
      </c>
      <c r="U69" s="347" t="str">
        <f t="shared" ca="1" si="23"/>
        <v/>
      </c>
      <c r="V69" s="101" t="str">
        <f t="shared" ca="1" si="24"/>
        <v/>
      </c>
      <c r="W69" s="100" t="str">
        <f t="shared" ca="1" si="17"/>
        <v/>
      </c>
      <c r="X69" s="78"/>
      <c r="Y69" s="78"/>
    </row>
    <row r="70" spans="1:25" ht="18.75" customHeight="1" x14ac:dyDescent="0.35">
      <c r="A70" s="78"/>
      <c r="B70" s="6">
        <f t="shared" si="18"/>
        <v>63</v>
      </c>
      <c r="C70" s="6"/>
      <c r="D70" s="6"/>
      <c r="E70" s="27"/>
      <c r="F70" s="28"/>
      <c r="G70" s="186"/>
      <c r="H70" s="29"/>
      <c r="I70" s="14"/>
      <c r="J70" s="100" t="str">
        <f t="shared" si="19"/>
        <v/>
      </c>
      <c r="K70" s="6"/>
      <c r="L70" s="14"/>
      <c r="M70" s="100" t="str">
        <f t="shared" ca="1" si="20"/>
        <v/>
      </c>
      <c r="N70" s="345" t="str">
        <f t="shared" si="12"/>
        <v/>
      </c>
      <c r="O70" s="100" t="str">
        <f t="shared" si="13"/>
        <v/>
      </c>
      <c r="P70" s="100" t="str">
        <f t="shared" si="14"/>
        <v/>
      </c>
      <c r="Q70" s="346" t="str">
        <f t="shared" ca="1" si="21"/>
        <v/>
      </c>
      <c r="R70" s="101" t="str">
        <f t="shared" ca="1" si="22"/>
        <v/>
      </c>
      <c r="S70" s="100" t="str">
        <f t="shared" ca="1" si="15"/>
        <v/>
      </c>
      <c r="T70" s="100" t="str">
        <f t="shared" ca="1" si="16"/>
        <v/>
      </c>
      <c r="U70" s="347" t="str">
        <f t="shared" ca="1" si="23"/>
        <v/>
      </c>
      <c r="V70" s="101" t="str">
        <f t="shared" ca="1" si="24"/>
        <v/>
      </c>
      <c r="W70" s="100" t="str">
        <f t="shared" ca="1" si="17"/>
        <v/>
      </c>
      <c r="X70" s="78"/>
      <c r="Y70" s="78"/>
    </row>
    <row r="71" spans="1:25" ht="18.75" customHeight="1" x14ac:dyDescent="0.35">
      <c r="A71" s="78"/>
      <c r="B71" s="6">
        <f t="shared" si="18"/>
        <v>64</v>
      </c>
      <c r="C71" s="6"/>
      <c r="D71" s="6"/>
      <c r="E71" s="27"/>
      <c r="F71" s="28"/>
      <c r="G71" s="186"/>
      <c r="H71" s="29"/>
      <c r="I71" s="14"/>
      <c r="J71" s="100" t="str">
        <f t="shared" si="19"/>
        <v/>
      </c>
      <c r="K71" s="6"/>
      <c r="L71" s="14"/>
      <c r="M71" s="100" t="str">
        <f t="shared" ca="1" si="20"/>
        <v/>
      </c>
      <c r="N71" s="345" t="str">
        <f t="shared" si="12"/>
        <v/>
      </c>
      <c r="O71" s="100" t="str">
        <f t="shared" si="13"/>
        <v/>
      </c>
      <c r="P71" s="100" t="str">
        <f t="shared" si="14"/>
        <v/>
      </c>
      <c r="Q71" s="346" t="str">
        <f t="shared" ca="1" si="21"/>
        <v/>
      </c>
      <c r="R71" s="101" t="str">
        <f t="shared" ca="1" si="22"/>
        <v/>
      </c>
      <c r="S71" s="100" t="str">
        <f t="shared" ca="1" si="15"/>
        <v/>
      </c>
      <c r="T71" s="100" t="str">
        <f t="shared" ca="1" si="16"/>
        <v/>
      </c>
      <c r="U71" s="347" t="str">
        <f t="shared" ca="1" si="23"/>
        <v/>
      </c>
      <c r="V71" s="101" t="str">
        <f t="shared" ca="1" si="24"/>
        <v/>
      </c>
      <c r="W71" s="100" t="str">
        <f t="shared" ca="1" si="17"/>
        <v/>
      </c>
      <c r="X71" s="78"/>
      <c r="Y71" s="78"/>
    </row>
    <row r="72" spans="1:25" ht="18.75" customHeight="1" x14ac:dyDescent="0.35">
      <c r="A72" s="78"/>
      <c r="B72" s="6">
        <f t="shared" si="18"/>
        <v>65</v>
      </c>
      <c r="C72" s="6"/>
      <c r="D72" s="6"/>
      <c r="E72" s="27"/>
      <c r="F72" s="28"/>
      <c r="G72" s="186"/>
      <c r="H72" s="29"/>
      <c r="I72" s="14"/>
      <c r="J72" s="100" t="str">
        <f t="shared" si="19"/>
        <v/>
      </c>
      <c r="K72" s="6"/>
      <c r="L72" s="14"/>
      <c r="M72" s="100" t="str">
        <f t="shared" ref="M72:M101" ca="1" si="25">IF(TODAY()&gt;EXP,"0",IF(J72="","",J72-L72))</f>
        <v/>
      </c>
      <c r="N72" s="345" t="str">
        <f t="shared" si="12"/>
        <v/>
      </c>
      <c r="O72" s="100" t="str">
        <f t="shared" si="13"/>
        <v/>
      </c>
      <c r="P72" s="100" t="str">
        <f t="shared" si="14"/>
        <v/>
      </c>
      <c r="Q72" s="346" t="str">
        <f t="shared" ref="Q72:Q101" ca="1" si="26">IF(TODAY()&gt;EXP,"0",IF(G72="","",IF(G72&gt;$Q$6,0,(DATEDIF(G72,$Q$6,"M")))))</f>
        <v/>
      </c>
      <c r="R72" s="101" t="str">
        <f t="shared" ref="R72:R101" ca="1" si="27">IF(TODAY()&gt;EXP,"0",IF(AND(P72&lt;&gt;"",Q72&lt;&gt;""),IF(P72*Q72&gt;M72,M72,P72*Q72),""))</f>
        <v/>
      </c>
      <c r="S72" s="100" t="str">
        <f t="shared" ca="1" si="15"/>
        <v/>
      </c>
      <c r="T72" s="100" t="str">
        <f t="shared" ca="1" si="16"/>
        <v/>
      </c>
      <c r="U72" s="347" t="str">
        <f t="shared" ref="U72:U101" ca="1" si="28">IF(TODAY()&gt;EXP,"0",IF(G72="","",IF(G72&gt;$U$6,0,(DATEDIF(G72,$U$6,"M")))))</f>
        <v/>
      </c>
      <c r="V72" s="101" t="str">
        <f t="shared" ref="V72:V101" ca="1" si="29">IF(TODAY()&gt;EXP,"0",IF(AND(P72&lt;&gt;"",U72&lt;&gt;""),IF(P72*U72&gt;M72,M72,P72*U72),""))</f>
        <v/>
      </c>
      <c r="W72" s="100" t="str">
        <f t="shared" ca="1" si="17"/>
        <v/>
      </c>
      <c r="X72" s="78"/>
      <c r="Y72" s="78"/>
    </row>
    <row r="73" spans="1:25" ht="18.75" customHeight="1" x14ac:dyDescent="0.35">
      <c r="A73" s="78"/>
      <c r="B73" s="6">
        <f t="shared" si="18"/>
        <v>66</v>
      </c>
      <c r="C73" s="6"/>
      <c r="D73" s="6"/>
      <c r="E73" s="27"/>
      <c r="F73" s="28"/>
      <c r="G73" s="186"/>
      <c r="H73" s="29"/>
      <c r="I73" s="14"/>
      <c r="J73" s="100" t="str">
        <f t="shared" si="19"/>
        <v/>
      </c>
      <c r="K73" s="6"/>
      <c r="L73" s="14"/>
      <c r="M73" s="100" t="str">
        <f t="shared" ca="1" si="25"/>
        <v/>
      </c>
      <c r="N73" s="345" t="str">
        <f t="shared" ref="N73:N101" si="30">IF(K73="","",1/K73)</f>
        <v/>
      </c>
      <c r="O73" s="100" t="str">
        <f t="shared" ref="O73:O101" si="31">IF(N73="","",M73*N73)</f>
        <v/>
      </c>
      <c r="P73" s="100" t="str">
        <f t="shared" ref="P73:P101" si="32">IF(N73="","",O73/12)</f>
        <v/>
      </c>
      <c r="Q73" s="346" t="str">
        <f t="shared" ca="1" si="26"/>
        <v/>
      </c>
      <c r="R73" s="101" t="str">
        <f t="shared" ca="1" si="27"/>
        <v/>
      </c>
      <c r="S73" s="100" t="str">
        <f t="shared" ref="S73:S101" ca="1" si="33">IF(AND(U73&lt;&gt;"",Q73&lt;&gt;""),U73-Q73,"")</f>
        <v/>
      </c>
      <c r="T73" s="100" t="str">
        <f t="shared" ref="T73:T101" ca="1" si="34">IF(AND(V73&lt;&gt;"",R73&lt;&gt;""),V73-R73,"")</f>
        <v/>
      </c>
      <c r="U73" s="347" t="str">
        <f t="shared" ca="1" si="28"/>
        <v/>
      </c>
      <c r="V73" s="101" t="str">
        <f t="shared" ca="1" si="29"/>
        <v/>
      </c>
      <c r="W73" s="100" t="str">
        <f t="shared" ref="W73:W136" ca="1" si="35">IF(V73&lt;&gt;"",IF(J73-V73&lt;L73,L73,J73-V73),J73)</f>
        <v/>
      </c>
      <c r="X73" s="78"/>
      <c r="Y73" s="78"/>
    </row>
    <row r="74" spans="1:25" ht="18.75" customHeight="1" x14ac:dyDescent="0.35">
      <c r="A74" s="78"/>
      <c r="B74" s="6">
        <f t="shared" ref="B74:B107" si="36">B73+1</f>
        <v>67</v>
      </c>
      <c r="C74" s="6"/>
      <c r="D74" s="6"/>
      <c r="E74" s="27"/>
      <c r="F74" s="28"/>
      <c r="G74" s="186"/>
      <c r="H74" s="29"/>
      <c r="I74" s="14"/>
      <c r="J74" s="100" t="str">
        <f t="shared" si="19"/>
        <v/>
      </c>
      <c r="K74" s="6"/>
      <c r="L74" s="14"/>
      <c r="M74" s="100" t="str">
        <f t="shared" ca="1" si="25"/>
        <v/>
      </c>
      <c r="N74" s="345" t="str">
        <f t="shared" si="30"/>
        <v/>
      </c>
      <c r="O74" s="100" t="str">
        <f t="shared" si="31"/>
        <v/>
      </c>
      <c r="P74" s="100" t="str">
        <f t="shared" si="32"/>
        <v/>
      </c>
      <c r="Q74" s="346" t="str">
        <f t="shared" ca="1" si="26"/>
        <v/>
      </c>
      <c r="R74" s="101" t="str">
        <f t="shared" ca="1" si="27"/>
        <v/>
      </c>
      <c r="S74" s="100" t="str">
        <f t="shared" ca="1" si="33"/>
        <v/>
      </c>
      <c r="T74" s="100" t="str">
        <f t="shared" ca="1" si="34"/>
        <v/>
      </c>
      <c r="U74" s="347" t="str">
        <f t="shared" ca="1" si="28"/>
        <v/>
      </c>
      <c r="V74" s="101" t="str">
        <f t="shared" ca="1" si="29"/>
        <v/>
      </c>
      <c r="W74" s="100" t="str">
        <f t="shared" ca="1" si="35"/>
        <v/>
      </c>
      <c r="X74" s="78"/>
      <c r="Y74" s="78"/>
    </row>
    <row r="75" spans="1:25" ht="18.75" customHeight="1" x14ac:dyDescent="0.35">
      <c r="A75" s="78"/>
      <c r="B75" s="6">
        <f t="shared" si="36"/>
        <v>68</v>
      </c>
      <c r="C75" s="6"/>
      <c r="D75" s="6"/>
      <c r="E75" s="27"/>
      <c r="F75" s="28"/>
      <c r="G75" s="186"/>
      <c r="H75" s="29"/>
      <c r="I75" s="14"/>
      <c r="J75" s="100" t="str">
        <f t="shared" si="19"/>
        <v/>
      </c>
      <c r="K75" s="6"/>
      <c r="L75" s="14"/>
      <c r="M75" s="100" t="str">
        <f t="shared" ca="1" si="25"/>
        <v/>
      </c>
      <c r="N75" s="345" t="str">
        <f t="shared" si="30"/>
        <v/>
      </c>
      <c r="O75" s="100" t="str">
        <f t="shared" si="31"/>
        <v/>
      </c>
      <c r="P75" s="100" t="str">
        <f t="shared" si="32"/>
        <v/>
      </c>
      <c r="Q75" s="346" t="str">
        <f t="shared" ca="1" si="26"/>
        <v/>
      </c>
      <c r="R75" s="101" t="str">
        <f t="shared" ca="1" si="27"/>
        <v/>
      </c>
      <c r="S75" s="100" t="str">
        <f t="shared" ca="1" si="33"/>
        <v/>
      </c>
      <c r="T75" s="100" t="str">
        <f t="shared" ca="1" si="34"/>
        <v/>
      </c>
      <c r="U75" s="347" t="str">
        <f t="shared" ca="1" si="28"/>
        <v/>
      </c>
      <c r="V75" s="101" t="str">
        <f t="shared" ca="1" si="29"/>
        <v/>
      </c>
      <c r="W75" s="100" t="str">
        <f t="shared" ca="1" si="35"/>
        <v/>
      </c>
      <c r="X75" s="78"/>
      <c r="Y75" s="78"/>
    </row>
    <row r="76" spans="1:25" ht="18.75" customHeight="1" x14ac:dyDescent="0.35">
      <c r="A76" s="78"/>
      <c r="B76" s="6">
        <f t="shared" si="36"/>
        <v>69</v>
      </c>
      <c r="C76" s="6"/>
      <c r="D76" s="6"/>
      <c r="E76" s="27"/>
      <c r="F76" s="28"/>
      <c r="G76" s="186"/>
      <c r="H76" s="29"/>
      <c r="I76" s="14"/>
      <c r="J76" s="100" t="str">
        <f t="shared" si="19"/>
        <v/>
      </c>
      <c r="K76" s="6"/>
      <c r="L76" s="14"/>
      <c r="M76" s="100" t="str">
        <f t="shared" ca="1" si="25"/>
        <v/>
      </c>
      <c r="N76" s="345" t="str">
        <f t="shared" si="30"/>
        <v/>
      </c>
      <c r="O76" s="100" t="str">
        <f t="shared" si="31"/>
        <v/>
      </c>
      <c r="P76" s="100" t="str">
        <f t="shared" si="32"/>
        <v/>
      </c>
      <c r="Q76" s="346" t="str">
        <f t="shared" ca="1" si="26"/>
        <v/>
      </c>
      <c r="R76" s="101" t="str">
        <f t="shared" ca="1" si="27"/>
        <v/>
      </c>
      <c r="S76" s="100" t="str">
        <f t="shared" ca="1" si="33"/>
        <v/>
      </c>
      <c r="T76" s="100" t="str">
        <f t="shared" ca="1" si="34"/>
        <v/>
      </c>
      <c r="U76" s="347" t="str">
        <f t="shared" ca="1" si="28"/>
        <v/>
      </c>
      <c r="V76" s="101" t="str">
        <f t="shared" ca="1" si="29"/>
        <v/>
      </c>
      <c r="W76" s="100" t="str">
        <f t="shared" ca="1" si="35"/>
        <v/>
      </c>
      <c r="X76" s="78"/>
      <c r="Y76" s="78"/>
    </row>
    <row r="77" spans="1:25" ht="18.75" customHeight="1" x14ac:dyDescent="0.35">
      <c r="A77" s="78"/>
      <c r="B77" s="6">
        <f t="shared" si="36"/>
        <v>70</v>
      </c>
      <c r="C77" s="6"/>
      <c r="D77" s="6"/>
      <c r="E77" s="27"/>
      <c r="F77" s="28"/>
      <c r="G77" s="186"/>
      <c r="H77" s="29"/>
      <c r="I77" s="14"/>
      <c r="J77" s="100" t="str">
        <f t="shared" si="19"/>
        <v/>
      </c>
      <c r="K77" s="6"/>
      <c r="L77" s="14"/>
      <c r="M77" s="100" t="str">
        <f t="shared" ca="1" si="25"/>
        <v/>
      </c>
      <c r="N77" s="345" t="str">
        <f t="shared" si="30"/>
        <v/>
      </c>
      <c r="O77" s="100" t="str">
        <f t="shared" si="31"/>
        <v/>
      </c>
      <c r="P77" s="100" t="str">
        <f t="shared" si="32"/>
        <v/>
      </c>
      <c r="Q77" s="346" t="str">
        <f t="shared" ca="1" si="26"/>
        <v/>
      </c>
      <c r="R77" s="101" t="str">
        <f t="shared" ca="1" si="27"/>
        <v/>
      </c>
      <c r="S77" s="100" t="str">
        <f t="shared" ca="1" si="33"/>
        <v/>
      </c>
      <c r="T77" s="100" t="str">
        <f t="shared" ca="1" si="34"/>
        <v/>
      </c>
      <c r="U77" s="347" t="str">
        <f t="shared" ca="1" si="28"/>
        <v/>
      </c>
      <c r="V77" s="101" t="str">
        <f t="shared" ca="1" si="29"/>
        <v/>
      </c>
      <c r="W77" s="100" t="str">
        <f t="shared" ca="1" si="35"/>
        <v/>
      </c>
      <c r="X77" s="78"/>
      <c r="Y77" s="78"/>
    </row>
    <row r="78" spans="1:25" ht="18.75" customHeight="1" x14ac:dyDescent="0.35">
      <c r="A78" s="78"/>
      <c r="B78" s="6">
        <f t="shared" si="36"/>
        <v>71</v>
      </c>
      <c r="C78" s="6"/>
      <c r="D78" s="6"/>
      <c r="E78" s="27"/>
      <c r="F78" s="28"/>
      <c r="G78" s="186"/>
      <c r="H78" s="29"/>
      <c r="I78" s="14"/>
      <c r="J78" s="100" t="str">
        <f t="shared" si="19"/>
        <v/>
      </c>
      <c r="K78" s="6"/>
      <c r="L78" s="14"/>
      <c r="M78" s="100" t="str">
        <f t="shared" ca="1" si="25"/>
        <v/>
      </c>
      <c r="N78" s="345" t="str">
        <f t="shared" si="30"/>
        <v/>
      </c>
      <c r="O78" s="100" t="str">
        <f t="shared" si="31"/>
        <v/>
      </c>
      <c r="P78" s="100" t="str">
        <f t="shared" si="32"/>
        <v/>
      </c>
      <c r="Q78" s="346" t="str">
        <f t="shared" ca="1" si="26"/>
        <v/>
      </c>
      <c r="R78" s="101" t="str">
        <f t="shared" ca="1" si="27"/>
        <v/>
      </c>
      <c r="S78" s="100" t="str">
        <f t="shared" ca="1" si="33"/>
        <v/>
      </c>
      <c r="T78" s="100" t="str">
        <f t="shared" ca="1" si="34"/>
        <v/>
      </c>
      <c r="U78" s="347" t="str">
        <f t="shared" ca="1" si="28"/>
        <v/>
      </c>
      <c r="V78" s="101" t="str">
        <f t="shared" ca="1" si="29"/>
        <v/>
      </c>
      <c r="W78" s="100" t="str">
        <f t="shared" ca="1" si="35"/>
        <v/>
      </c>
      <c r="X78" s="78"/>
      <c r="Y78" s="78"/>
    </row>
    <row r="79" spans="1:25" ht="18.75" customHeight="1" x14ac:dyDescent="0.35">
      <c r="A79" s="78"/>
      <c r="B79" s="6">
        <f t="shared" si="36"/>
        <v>72</v>
      </c>
      <c r="C79" s="6"/>
      <c r="D79" s="6"/>
      <c r="E79" s="27"/>
      <c r="F79" s="28"/>
      <c r="G79" s="186"/>
      <c r="H79" s="29"/>
      <c r="I79" s="14"/>
      <c r="J79" s="100" t="str">
        <f t="shared" si="19"/>
        <v/>
      </c>
      <c r="K79" s="6"/>
      <c r="L79" s="14"/>
      <c r="M79" s="100" t="str">
        <f t="shared" ca="1" si="25"/>
        <v/>
      </c>
      <c r="N79" s="345" t="str">
        <f t="shared" si="30"/>
        <v/>
      </c>
      <c r="O79" s="100" t="str">
        <f t="shared" si="31"/>
        <v/>
      </c>
      <c r="P79" s="100" t="str">
        <f t="shared" si="32"/>
        <v/>
      </c>
      <c r="Q79" s="346" t="str">
        <f t="shared" ca="1" si="26"/>
        <v/>
      </c>
      <c r="R79" s="101" t="str">
        <f t="shared" ca="1" si="27"/>
        <v/>
      </c>
      <c r="S79" s="100" t="str">
        <f t="shared" ca="1" si="33"/>
        <v/>
      </c>
      <c r="T79" s="100" t="str">
        <f t="shared" ca="1" si="34"/>
        <v/>
      </c>
      <c r="U79" s="347" t="str">
        <f t="shared" ca="1" si="28"/>
        <v/>
      </c>
      <c r="V79" s="101" t="str">
        <f t="shared" ca="1" si="29"/>
        <v/>
      </c>
      <c r="W79" s="100" t="str">
        <f t="shared" ca="1" si="35"/>
        <v/>
      </c>
      <c r="X79" s="78"/>
      <c r="Y79" s="78"/>
    </row>
    <row r="80" spans="1:25" ht="18.75" customHeight="1" x14ac:dyDescent="0.35">
      <c r="A80" s="78"/>
      <c r="B80" s="6">
        <f t="shared" si="36"/>
        <v>73</v>
      </c>
      <c r="C80" s="6"/>
      <c r="D80" s="6"/>
      <c r="E80" s="27"/>
      <c r="F80" s="28"/>
      <c r="G80" s="186"/>
      <c r="H80" s="29"/>
      <c r="I80" s="14"/>
      <c r="J80" s="100" t="str">
        <f t="shared" si="19"/>
        <v/>
      </c>
      <c r="K80" s="6"/>
      <c r="L80" s="14"/>
      <c r="M80" s="100" t="str">
        <f t="shared" ca="1" si="25"/>
        <v/>
      </c>
      <c r="N80" s="345" t="str">
        <f t="shared" si="30"/>
        <v/>
      </c>
      <c r="O80" s="100" t="str">
        <f t="shared" si="31"/>
        <v/>
      </c>
      <c r="P80" s="100" t="str">
        <f t="shared" si="32"/>
        <v/>
      </c>
      <c r="Q80" s="346" t="str">
        <f t="shared" ca="1" si="26"/>
        <v/>
      </c>
      <c r="R80" s="101" t="str">
        <f t="shared" ca="1" si="27"/>
        <v/>
      </c>
      <c r="S80" s="100" t="str">
        <f t="shared" ca="1" si="33"/>
        <v/>
      </c>
      <c r="T80" s="100" t="str">
        <f t="shared" ca="1" si="34"/>
        <v/>
      </c>
      <c r="U80" s="347" t="str">
        <f t="shared" ca="1" si="28"/>
        <v/>
      </c>
      <c r="V80" s="101" t="str">
        <f t="shared" ca="1" si="29"/>
        <v/>
      </c>
      <c r="W80" s="100" t="str">
        <f t="shared" ca="1" si="35"/>
        <v/>
      </c>
      <c r="X80" s="78"/>
      <c r="Y80" s="78"/>
    </row>
    <row r="81" spans="1:25" ht="18.75" customHeight="1" x14ac:dyDescent="0.35">
      <c r="A81" s="78"/>
      <c r="B81" s="6">
        <f t="shared" si="36"/>
        <v>74</v>
      </c>
      <c r="C81" s="6"/>
      <c r="D81" s="6"/>
      <c r="E81" s="27"/>
      <c r="F81" s="28"/>
      <c r="G81" s="186"/>
      <c r="H81" s="29"/>
      <c r="I81" s="14"/>
      <c r="J81" s="100" t="str">
        <f t="shared" si="19"/>
        <v/>
      </c>
      <c r="K81" s="6"/>
      <c r="L81" s="14"/>
      <c r="M81" s="100" t="str">
        <f t="shared" ca="1" si="25"/>
        <v/>
      </c>
      <c r="N81" s="345" t="str">
        <f t="shared" si="30"/>
        <v/>
      </c>
      <c r="O81" s="100" t="str">
        <f t="shared" si="31"/>
        <v/>
      </c>
      <c r="P81" s="100" t="str">
        <f t="shared" si="32"/>
        <v/>
      </c>
      <c r="Q81" s="346" t="str">
        <f t="shared" ca="1" si="26"/>
        <v/>
      </c>
      <c r="R81" s="101" t="str">
        <f t="shared" ca="1" si="27"/>
        <v/>
      </c>
      <c r="S81" s="100" t="str">
        <f t="shared" ca="1" si="33"/>
        <v/>
      </c>
      <c r="T81" s="100" t="str">
        <f t="shared" ca="1" si="34"/>
        <v/>
      </c>
      <c r="U81" s="347" t="str">
        <f t="shared" ca="1" si="28"/>
        <v/>
      </c>
      <c r="V81" s="101" t="str">
        <f t="shared" ca="1" si="29"/>
        <v/>
      </c>
      <c r="W81" s="100" t="str">
        <f t="shared" ca="1" si="35"/>
        <v/>
      </c>
      <c r="X81" s="78"/>
      <c r="Y81" s="78"/>
    </row>
    <row r="82" spans="1:25" ht="18.75" customHeight="1" x14ac:dyDescent="0.35">
      <c r="A82" s="78"/>
      <c r="B82" s="6">
        <f t="shared" si="36"/>
        <v>75</v>
      </c>
      <c r="C82" s="6"/>
      <c r="D82" s="6"/>
      <c r="E82" s="27"/>
      <c r="F82" s="28"/>
      <c r="G82" s="186"/>
      <c r="H82" s="29"/>
      <c r="I82" s="14"/>
      <c r="J82" s="100" t="str">
        <f t="shared" si="19"/>
        <v/>
      </c>
      <c r="K82" s="6"/>
      <c r="L82" s="14"/>
      <c r="M82" s="100" t="str">
        <f t="shared" ca="1" si="25"/>
        <v/>
      </c>
      <c r="N82" s="345" t="str">
        <f t="shared" si="30"/>
        <v/>
      </c>
      <c r="O82" s="100" t="str">
        <f t="shared" si="31"/>
        <v/>
      </c>
      <c r="P82" s="100" t="str">
        <f t="shared" si="32"/>
        <v/>
      </c>
      <c r="Q82" s="346" t="str">
        <f t="shared" ca="1" si="26"/>
        <v/>
      </c>
      <c r="R82" s="101" t="str">
        <f t="shared" ca="1" si="27"/>
        <v/>
      </c>
      <c r="S82" s="100" t="str">
        <f t="shared" ca="1" si="33"/>
        <v/>
      </c>
      <c r="T82" s="100" t="str">
        <f t="shared" ca="1" si="34"/>
        <v/>
      </c>
      <c r="U82" s="347" t="str">
        <f t="shared" ca="1" si="28"/>
        <v/>
      </c>
      <c r="V82" s="101" t="str">
        <f t="shared" ca="1" si="29"/>
        <v/>
      </c>
      <c r="W82" s="100" t="str">
        <f t="shared" ca="1" si="35"/>
        <v/>
      </c>
      <c r="X82" s="78"/>
      <c r="Y82" s="78"/>
    </row>
    <row r="83" spans="1:25" ht="18.75" customHeight="1" x14ac:dyDescent="0.35">
      <c r="A83" s="78"/>
      <c r="B83" s="6">
        <f t="shared" si="36"/>
        <v>76</v>
      </c>
      <c r="C83" s="6"/>
      <c r="D83" s="6"/>
      <c r="E83" s="27"/>
      <c r="F83" s="28"/>
      <c r="G83" s="186"/>
      <c r="H83" s="29"/>
      <c r="I83" s="14"/>
      <c r="J83" s="100" t="str">
        <f t="shared" si="19"/>
        <v/>
      </c>
      <c r="K83" s="6"/>
      <c r="L83" s="14"/>
      <c r="M83" s="100" t="str">
        <f t="shared" ca="1" si="25"/>
        <v/>
      </c>
      <c r="N83" s="345" t="str">
        <f t="shared" si="30"/>
        <v/>
      </c>
      <c r="O83" s="100" t="str">
        <f t="shared" si="31"/>
        <v/>
      </c>
      <c r="P83" s="100" t="str">
        <f t="shared" si="32"/>
        <v/>
      </c>
      <c r="Q83" s="346" t="str">
        <f t="shared" ca="1" si="26"/>
        <v/>
      </c>
      <c r="R83" s="101" t="str">
        <f t="shared" ca="1" si="27"/>
        <v/>
      </c>
      <c r="S83" s="100" t="str">
        <f t="shared" ca="1" si="33"/>
        <v/>
      </c>
      <c r="T83" s="100" t="str">
        <f t="shared" ca="1" si="34"/>
        <v/>
      </c>
      <c r="U83" s="347" t="str">
        <f t="shared" ca="1" si="28"/>
        <v/>
      </c>
      <c r="V83" s="101" t="str">
        <f t="shared" ca="1" si="29"/>
        <v/>
      </c>
      <c r="W83" s="100" t="str">
        <f t="shared" ca="1" si="35"/>
        <v/>
      </c>
      <c r="X83" s="78"/>
      <c r="Y83" s="78"/>
    </row>
    <row r="84" spans="1:25" ht="18.75" customHeight="1" x14ac:dyDescent="0.35">
      <c r="A84" s="78"/>
      <c r="B84" s="6">
        <f t="shared" si="36"/>
        <v>77</v>
      </c>
      <c r="C84" s="6"/>
      <c r="D84" s="6"/>
      <c r="E84" s="27"/>
      <c r="F84" s="28"/>
      <c r="G84" s="186"/>
      <c r="H84" s="29"/>
      <c r="I84" s="14"/>
      <c r="J84" s="100" t="str">
        <f t="shared" si="19"/>
        <v/>
      </c>
      <c r="K84" s="6"/>
      <c r="L84" s="14"/>
      <c r="M84" s="100" t="str">
        <f t="shared" ca="1" si="25"/>
        <v/>
      </c>
      <c r="N84" s="345" t="str">
        <f t="shared" si="30"/>
        <v/>
      </c>
      <c r="O84" s="100" t="str">
        <f t="shared" si="31"/>
        <v/>
      </c>
      <c r="P84" s="100" t="str">
        <f t="shared" si="32"/>
        <v/>
      </c>
      <c r="Q84" s="346" t="str">
        <f t="shared" ca="1" si="26"/>
        <v/>
      </c>
      <c r="R84" s="101" t="str">
        <f t="shared" ca="1" si="27"/>
        <v/>
      </c>
      <c r="S84" s="100" t="str">
        <f t="shared" ca="1" si="33"/>
        <v/>
      </c>
      <c r="T84" s="100" t="str">
        <f t="shared" ca="1" si="34"/>
        <v/>
      </c>
      <c r="U84" s="347" t="str">
        <f t="shared" ca="1" si="28"/>
        <v/>
      </c>
      <c r="V84" s="101" t="str">
        <f t="shared" ca="1" si="29"/>
        <v/>
      </c>
      <c r="W84" s="100" t="str">
        <f t="shared" ca="1" si="35"/>
        <v/>
      </c>
      <c r="X84" s="78"/>
      <c r="Y84" s="78"/>
    </row>
    <row r="85" spans="1:25" ht="18.75" customHeight="1" x14ac:dyDescent="0.35">
      <c r="A85" s="78"/>
      <c r="B85" s="6">
        <f t="shared" si="36"/>
        <v>78</v>
      </c>
      <c r="C85" s="6"/>
      <c r="D85" s="6"/>
      <c r="E85" s="27"/>
      <c r="F85" s="28"/>
      <c r="G85" s="186"/>
      <c r="H85" s="29"/>
      <c r="I85" s="14"/>
      <c r="J85" s="100" t="str">
        <f t="shared" si="19"/>
        <v/>
      </c>
      <c r="K85" s="6"/>
      <c r="L85" s="14"/>
      <c r="M85" s="100" t="str">
        <f t="shared" ca="1" si="25"/>
        <v/>
      </c>
      <c r="N85" s="345" t="str">
        <f t="shared" si="30"/>
        <v/>
      </c>
      <c r="O85" s="100" t="str">
        <f t="shared" si="31"/>
        <v/>
      </c>
      <c r="P85" s="100" t="str">
        <f t="shared" si="32"/>
        <v/>
      </c>
      <c r="Q85" s="346" t="str">
        <f t="shared" ca="1" si="26"/>
        <v/>
      </c>
      <c r="R85" s="101" t="str">
        <f t="shared" ca="1" si="27"/>
        <v/>
      </c>
      <c r="S85" s="100" t="str">
        <f t="shared" ca="1" si="33"/>
        <v/>
      </c>
      <c r="T85" s="100" t="str">
        <f t="shared" ca="1" si="34"/>
        <v/>
      </c>
      <c r="U85" s="347" t="str">
        <f t="shared" ca="1" si="28"/>
        <v/>
      </c>
      <c r="V85" s="101" t="str">
        <f t="shared" ca="1" si="29"/>
        <v/>
      </c>
      <c r="W85" s="100" t="str">
        <f t="shared" ca="1" si="35"/>
        <v/>
      </c>
      <c r="X85" s="78"/>
      <c r="Y85" s="78"/>
    </row>
    <row r="86" spans="1:25" ht="18.75" customHeight="1" x14ac:dyDescent="0.35">
      <c r="A86" s="78"/>
      <c r="B86" s="6">
        <f t="shared" si="36"/>
        <v>79</v>
      </c>
      <c r="C86" s="6"/>
      <c r="D86" s="6"/>
      <c r="E86" s="27"/>
      <c r="F86" s="28"/>
      <c r="G86" s="186"/>
      <c r="H86" s="29"/>
      <c r="I86" s="14"/>
      <c r="J86" s="100" t="str">
        <f t="shared" si="19"/>
        <v/>
      </c>
      <c r="K86" s="6"/>
      <c r="L86" s="14"/>
      <c r="M86" s="100" t="str">
        <f t="shared" ca="1" si="25"/>
        <v/>
      </c>
      <c r="N86" s="345" t="str">
        <f t="shared" si="30"/>
        <v/>
      </c>
      <c r="O86" s="100" t="str">
        <f t="shared" si="31"/>
        <v/>
      </c>
      <c r="P86" s="100" t="str">
        <f t="shared" si="32"/>
        <v/>
      </c>
      <c r="Q86" s="346" t="str">
        <f t="shared" ca="1" si="26"/>
        <v/>
      </c>
      <c r="R86" s="101" t="str">
        <f t="shared" ca="1" si="27"/>
        <v/>
      </c>
      <c r="S86" s="100" t="str">
        <f t="shared" ca="1" si="33"/>
        <v/>
      </c>
      <c r="T86" s="100" t="str">
        <f t="shared" ca="1" si="34"/>
        <v/>
      </c>
      <c r="U86" s="347" t="str">
        <f t="shared" ca="1" si="28"/>
        <v/>
      </c>
      <c r="V86" s="101" t="str">
        <f t="shared" ca="1" si="29"/>
        <v/>
      </c>
      <c r="W86" s="100" t="str">
        <f t="shared" ca="1" si="35"/>
        <v/>
      </c>
      <c r="X86" s="78"/>
      <c r="Y86" s="78"/>
    </row>
    <row r="87" spans="1:25" ht="18.75" customHeight="1" x14ac:dyDescent="0.35">
      <c r="A87" s="78"/>
      <c r="B87" s="6">
        <f t="shared" si="36"/>
        <v>80</v>
      </c>
      <c r="C87" s="6"/>
      <c r="D87" s="6"/>
      <c r="E87" s="27"/>
      <c r="F87" s="28"/>
      <c r="G87" s="186"/>
      <c r="H87" s="29"/>
      <c r="I87" s="14"/>
      <c r="J87" s="100" t="str">
        <f t="shared" si="19"/>
        <v/>
      </c>
      <c r="K87" s="6"/>
      <c r="L87" s="14"/>
      <c r="M87" s="100" t="str">
        <f t="shared" ca="1" si="25"/>
        <v/>
      </c>
      <c r="N87" s="345" t="str">
        <f t="shared" si="30"/>
        <v/>
      </c>
      <c r="O87" s="100" t="str">
        <f t="shared" si="31"/>
        <v/>
      </c>
      <c r="P87" s="100" t="str">
        <f t="shared" si="32"/>
        <v/>
      </c>
      <c r="Q87" s="346" t="str">
        <f t="shared" ca="1" si="26"/>
        <v/>
      </c>
      <c r="R87" s="101" t="str">
        <f t="shared" ca="1" si="27"/>
        <v/>
      </c>
      <c r="S87" s="100" t="str">
        <f t="shared" ca="1" si="33"/>
        <v/>
      </c>
      <c r="T87" s="100" t="str">
        <f t="shared" ca="1" si="34"/>
        <v/>
      </c>
      <c r="U87" s="347" t="str">
        <f t="shared" ca="1" si="28"/>
        <v/>
      </c>
      <c r="V87" s="101" t="str">
        <f t="shared" ca="1" si="29"/>
        <v/>
      </c>
      <c r="W87" s="100" t="str">
        <f t="shared" ca="1" si="35"/>
        <v/>
      </c>
      <c r="X87" s="78"/>
      <c r="Y87" s="78"/>
    </row>
    <row r="88" spans="1:25" ht="18.75" customHeight="1" x14ac:dyDescent="0.35">
      <c r="A88" s="78"/>
      <c r="B88" s="6">
        <f t="shared" si="36"/>
        <v>81</v>
      </c>
      <c r="C88" s="6"/>
      <c r="D88" s="6"/>
      <c r="E88" s="27"/>
      <c r="F88" s="28"/>
      <c r="G88" s="186"/>
      <c r="H88" s="29"/>
      <c r="I88" s="14"/>
      <c r="J88" s="100" t="str">
        <f t="shared" si="19"/>
        <v/>
      </c>
      <c r="K88" s="6"/>
      <c r="L88" s="14"/>
      <c r="M88" s="100" t="str">
        <f t="shared" ca="1" si="25"/>
        <v/>
      </c>
      <c r="N88" s="345" t="str">
        <f t="shared" si="30"/>
        <v/>
      </c>
      <c r="O88" s="100" t="str">
        <f t="shared" si="31"/>
        <v/>
      </c>
      <c r="P88" s="100" t="str">
        <f t="shared" si="32"/>
        <v/>
      </c>
      <c r="Q88" s="346" t="str">
        <f t="shared" ca="1" si="26"/>
        <v/>
      </c>
      <c r="R88" s="101" t="str">
        <f t="shared" ca="1" si="27"/>
        <v/>
      </c>
      <c r="S88" s="100" t="str">
        <f t="shared" ca="1" si="33"/>
        <v/>
      </c>
      <c r="T88" s="100" t="str">
        <f t="shared" ca="1" si="34"/>
        <v/>
      </c>
      <c r="U88" s="347" t="str">
        <f t="shared" ca="1" si="28"/>
        <v/>
      </c>
      <c r="V88" s="101" t="str">
        <f t="shared" ca="1" si="29"/>
        <v/>
      </c>
      <c r="W88" s="100" t="str">
        <f t="shared" ca="1" si="35"/>
        <v/>
      </c>
      <c r="X88" s="78"/>
      <c r="Y88" s="78"/>
    </row>
    <row r="89" spans="1:25" ht="18.75" customHeight="1" x14ac:dyDescent="0.35">
      <c r="A89" s="78"/>
      <c r="B89" s="6">
        <f t="shared" si="36"/>
        <v>82</v>
      </c>
      <c r="C89" s="6"/>
      <c r="D89" s="6"/>
      <c r="E89" s="27"/>
      <c r="F89" s="28"/>
      <c r="G89" s="186"/>
      <c r="H89" s="29"/>
      <c r="I89" s="14"/>
      <c r="J89" s="100" t="str">
        <f t="shared" si="19"/>
        <v/>
      </c>
      <c r="K89" s="6"/>
      <c r="L89" s="14"/>
      <c r="M89" s="100" t="str">
        <f t="shared" ca="1" si="25"/>
        <v/>
      </c>
      <c r="N89" s="345" t="str">
        <f t="shared" si="30"/>
        <v/>
      </c>
      <c r="O89" s="100" t="str">
        <f t="shared" si="31"/>
        <v/>
      </c>
      <c r="P89" s="100" t="str">
        <f t="shared" si="32"/>
        <v/>
      </c>
      <c r="Q89" s="346" t="str">
        <f t="shared" ca="1" si="26"/>
        <v/>
      </c>
      <c r="R89" s="101" t="str">
        <f t="shared" ca="1" si="27"/>
        <v/>
      </c>
      <c r="S89" s="100" t="str">
        <f t="shared" ca="1" si="33"/>
        <v/>
      </c>
      <c r="T89" s="100" t="str">
        <f t="shared" ca="1" si="34"/>
        <v/>
      </c>
      <c r="U89" s="347" t="str">
        <f t="shared" ca="1" si="28"/>
        <v/>
      </c>
      <c r="V89" s="101" t="str">
        <f t="shared" ca="1" si="29"/>
        <v/>
      </c>
      <c r="W89" s="100" t="str">
        <f t="shared" ca="1" si="35"/>
        <v/>
      </c>
      <c r="X89" s="78"/>
      <c r="Y89" s="78"/>
    </row>
    <row r="90" spans="1:25" ht="18.75" customHeight="1" x14ac:dyDescent="0.35">
      <c r="A90" s="78"/>
      <c r="B90" s="6">
        <f t="shared" si="36"/>
        <v>83</v>
      </c>
      <c r="C90" s="6"/>
      <c r="D90" s="6"/>
      <c r="E90" s="27"/>
      <c r="F90" s="28"/>
      <c r="G90" s="186"/>
      <c r="H90" s="29"/>
      <c r="I90" s="14"/>
      <c r="J90" s="100" t="str">
        <f t="shared" si="19"/>
        <v/>
      </c>
      <c r="K90" s="6"/>
      <c r="L90" s="14"/>
      <c r="M90" s="100" t="str">
        <f t="shared" ca="1" si="25"/>
        <v/>
      </c>
      <c r="N90" s="345" t="str">
        <f t="shared" si="30"/>
        <v/>
      </c>
      <c r="O90" s="100" t="str">
        <f t="shared" si="31"/>
        <v/>
      </c>
      <c r="P90" s="100" t="str">
        <f t="shared" si="32"/>
        <v/>
      </c>
      <c r="Q90" s="346" t="str">
        <f t="shared" ca="1" si="26"/>
        <v/>
      </c>
      <c r="R90" s="101" t="str">
        <f t="shared" ca="1" si="27"/>
        <v/>
      </c>
      <c r="S90" s="100" t="str">
        <f t="shared" ca="1" si="33"/>
        <v/>
      </c>
      <c r="T90" s="100" t="str">
        <f t="shared" ca="1" si="34"/>
        <v/>
      </c>
      <c r="U90" s="347" t="str">
        <f t="shared" ca="1" si="28"/>
        <v/>
      </c>
      <c r="V90" s="101" t="str">
        <f t="shared" ca="1" si="29"/>
        <v/>
      </c>
      <c r="W90" s="100" t="str">
        <f t="shared" ca="1" si="35"/>
        <v/>
      </c>
      <c r="X90" s="78"/>
      <c r="Y90" s="78"/>
    </row>
    <row r="91" spans="1:25" ht="18.75" customHeight="1" x14ac:dyDescent="0.35">
      <c r="A91" s="78"/>
      <c r="B91" s="6">
        <f t="shared" si="36"/>
        <v>84</v>
      </c>
      <c r="C91" s="6"/>
      <c r="D91" s="6"/>
      <c r="E91" s="27"/>
      <c r="F91" s="28"/>
      <c r="G91" s="186"/>
      <c r="H91" s="29"/>
      <c r="I91" s="14"/>
      <c r="J91" s="100" t="str">
        <f t="shared" ref="J91:J101" si="37">IF(I91="","",H91*I91)</f>
        <v/>
      </c>
      <c r="K91" s="6"/>
      <c r="L91" s="14"/>
      <c r="M91" s="100" t="str">
        <f t="shared" ca="1" si="25"/>
        <v/>
      </c>
      <c r="N91" s="345" t="str">
        <f t="shared" si="30"/>
        <v/>
      </c>
      <c r="O91" s="100" t="str">
        <f t="shared" si="31"/>
        <v/>
      </c>
      <c r="P91" s="100" t="str">
        <f t="shared" si="32"/>
        <v/>
      </c>
      <c r="Q91" s="346" t="str">
        <f t="shared" ca="1" si="26"/>
        <v/>
      </c>
      <c r="R91" s="101" t="str">
        <f t="shared" ca="1" si="27"/>
        <v/>
      </c>
      <c r="S91" s="100" t="str">
        <f t="shared" ca="1" si="33"/>
        <v/>
      </c>
      <c r="T91" s="100" t="str">
        <f t="shared" ca="1" si="34"/>
        <v/>
      </c>
      <c r="U91" s="347" t="str">
        <f t="shared" ca="1" si="28"/>
        <v/>
      </c>
      <c r="V91" s="101" t="str">
        <f t="shared" ca="1" si="29"/>
        <v/>
      </c>
      <c r="W91" s="100" t="str">
        <f t="shared" ca="1" si="35"/>
        <v/>
      </c>
      <c r="X91" s="78"/>
      <c r="Y91" s="78"/>
    </row>
    <row r="92" spans="1:25" ht="18.75" customHeight="1" x14ac:dyDescent="0.35">
      <c r="A92" s="78"/>
      <c r="B92" s="6">
        <f t="shared" si="36"/>
        <v>85</v>
      </c>
      <c r="C92" s="6"/>
      <c r="D92" s="6"/>
      <c r="E92" s="27"/>
      <c r="F92" s="28"/>
      <c r="G92" s="186"/>
      <c r="H92" s="29"/>
      <c r="I92" s="14"/>
      <c r="J92" s="100" t="str">
        <f t="shared" si="37"/>
        <v/>
      </c>
      <c r="K92" s="6"/>
      <c r="L92" s="14"/>
      <c r="M92" s="100" t="str">
        <f t="shared" ca="1" si="25"/>
        <v/>
      </c>
      <c r="N92" s="345" t="str">
        <f t="shared" si="30"/>
        <v/>
      </c>
      <c r="O92" s="100" t="str">
        <f t="shared" si="31"/>
        <v/>
      </c>
      <c r="P92" s="100" t="str">
        <f t="shared" si="32"/>
        <v/>
      </c>
      <c r="Q92" s="346" t="str">
        <f t="shared" ca="1" si="26"/>
        <v/>
      </c>
      <c r="R92" s="101" t="str">
        <f t="shared" ca="1" si="27"/>
        <v/>
      </c>
      <c r="S92" s="100" t="str">
        <f t="shared" ca="1" si="33"/>
        <v/>
      </c>
      <c r="T92" s="100" t="str">
        <f t="shared" ca="1" si="34"/>
        <v/>
      </c>
      <c r="U92" s="347" t="str">
        <f t="shared" ca="1" si="28"/>
        <v/>
      </c>
      <c r="V92" s="101" t="str">
        <f t="shared" ca="1" si="29"/>
        <v/>
      </c>
      <c r="W92" s="100" t="str">
        <f t="shared" ca="1" si="35"/>
        <v/>
      </c>
      <c r="X92" s="78"/>
      <c r="Y92" s="78"/>
    </row>
    <row r="93" spans="1:25" ht="18.75" customHeight="1" x14ac:dyDescent="0.35">
      <c r="A93" s="78"/>
      <c r="B93" s="6">
        <f t="shared" si="36"/>
        <v>86</v>
      </c>
      <c r="C93" s="6"/>
      <c r="D93" s="6"/>
      <c r="E93" s="27"/>
      <c r="F93" s="28"/>
      <c r="G93" s="186"/>
      <c r="H93" s="29"/>
      <c r="I93" s="14"/>
      <c r="J93" s="100" t="str">
        <f t="shared" si="37"/>
        <v/>
      </c>
      <c r="K93" s="6"/>
      <c r="L93" s="14"/>
      <c r="M93" s="100" t="str">
        <f t="shared" ca="1" si="25"/>
        <v/>
      </c>
      <c r="N93" s="345" t="str">
        <f t="shared" si="30"/>
        <v/>
      </c>
      <c r="O93" s="100" t="str">
        <f t="shared" si="31"/>
        <v/>
      </c>
      <c r="P93" s="100" t="str">
        <f t="shared" si="32"/>
        <v/>
      </c>
      <c r="Q93" s="346" t="str">
        <f t="shared" ca="1" si="26"/>
        <v/>
      </c>
      <c r="R93" s="101" t="str">
        <f t="shared" ca="1" si="27"/>
        <v/>
      </c>
      <c r="S93" s="100" t="str">
        <f t="shared" ca="1" si="33"/>
        <v/>
      </c>
      <c r="T93" s="100" t="str">
        <f t="shared" ca="1" si="34"/>
        <v/>
      </c>
      <c r="U93" s="347" t="str">
        <f t="shared" ca="1" si="28"/>
        <v/>
      </c>
      <c r="V93" s="101" t="str">
        <f t="shared" ca="1" si="29"/>
        <v/>
      </c>
      <c r="W93" s="100" t="str">
        <f t="shared" ca="1" si="35"/>
        <v/>
      </c>
      <c r="X93" s="78"/>
      <c r="Y93" s="78"/>
    </row>
    <row r="94" spans="1:25" ht="18.75" customHeight="1" x14ac:dyDescent="0.35">
      <c r="A94" s="78"/>
      <c r="B94" s="6">
        <f t="shared" si="36"/>
        <v>87</v>
      </c>
      <c r="C94" s="6"/>
      <c r="D94" s="6"/>
      <c r="E94" s="27"/>
      <c r="F94" s="28"/>
      <c r="G94" s="186"/>
      <c r="H94" s="29"/>
      <c r="I94" s="14"/>
      <c r="J94" s="100" t="str">
        <f t="shared" si="37"/>
        <v/>
      </c>
      <c r="K94" s="6"/>
      <c r="L94" s="14"/>
      <c r="M94" s="100" t="str">
        <f t="shared" ca="1" si="25"/>
        <v/>
      </c>
      <c r="N94" s="345" t="str">
        <f t="shared" si="30"/>
        <v/>
      </c>
      <c r="O94" s="100" t="str">
        <f t="shared" si="31"/>
        <v/>
      </c>
      <c r="P94" s="100" t="str">
        <f t="shared" si="32"/>
        <v/>
      </c>
      <c r="Q94" s="346" t="str">
        <f t="shared" ca="1" si="26"/>
        <v/>
      </c>
      <c r="R94" s="101" t="str">
        <f t="shared" ca="1" si="27"/>
        <v/>
      </c>
      <c r="S94" s="100" t="str">
        <f t="shared" ca="1" si="33"/>
        <v/>
      </c>
      <c r="T94" s="100" t="str">
        <f t="shared" ca="1" si="34"/>
        <v/>
      </c>
      <c r="U94" s="347" t="str">
        <f t="shared" ca="1" si="28"/>
        <v/>
      </c>
      <c r="V94" s="101" t="str">
        <f t="shared" ca="1" si="29"/>
        <v/>
      </c>
      <c r="W94" s="100" t="str">
        <f t="shared" ca="1" si="35"/>
        <v/>
      </c>
      <c r="X94" s="78"/>
      <c r="Y94" s="78"/>
    </row>
    <row r="95" spans="1:25" ht="18.75" customHeight="1" x14ac:dyDescent="0.35">
      <c r="A95" s="78"/>
      <c r="B95" s="6">
        <f t="shared" si="36"/>
        <v>88</v>
      </c>
      <c r="C95" s="6"/>
      <c r="D95" s="6"/>
      <c r="E95" s="27"/>
      <c r="F95" s="28"/>
      <c r="G95" s="186"/>
      <c r="H95" s="29"/>
      <c r="I95" s="14"/>
      <c r="J95" s="100" t="str">
        <f t="shared" si="37"/>
        <v/>
      </c>
      <c r="K95" s="6"/>
      <c r="L95" s="14"/>
      <c r="M95" s="100" t="str">
        <f t="shared" ca="1" si="25"/>
        <v/>
      </c>
      <c r="N95" s="345" t="str">
        <f t="shared" si="30"/>
        <v/>
      </c>
      <c r="O95" s="100" t="str">
        <f t="shared" si="31"/>
        <v/>
      </c>
      <c r="P95" s="100" t="str">
        <f t="shared" si="32"/>
        <v/>
      </c>
      <c r="Q95" s="346" t="str">
        <f t="shared" ca="1" si="26"/>
        <v/>
      </c>
      <c r="R95" s="101" t="str">
        <f t="shared" ca="1" si="27"/>
        <v/>
      </c>
      <c r="S95" s="100" t="str">
        <f t="shared" ca="1" si="33"/>
        <v/>
      </c>
      <c r="T95" s="100" t="str">
        <f t="shared" ca="1" si="34"/>
        <v/>
      </c>
      <c r="U95" s="347" t="str">
        <f t="shared" ca="1" si="28"/>
        <v/>
      </c>
      <c r="V95" s="101" t="str">
        <f t="shared" ca="1" si="29"/>
        <v/>
      </c>
      <c r="W95" s="100" t="str">
        <f t="shared" ca="1" si="35"/>
        <v/>
      </c>
      <c r="X95" s="78"/>
      <c r="Y95" s="78"/>
    </row>
    <row r="96" spans="1:25" ht="18.75" customHeight="1" x14ac:dyDescent="0.35">
      <c r="A96" s="78"/>
      <c r="B96" s="6">
        <f t="shared" si="36"/>
        <v>89</v>
      </c>
      <c r="C96" s="6"/>
      <c r="D96" s="6"/>
      <c r="E96" s="27"/>
      <c r="F96" s="28"/>
      <c r="G96" s="186"/>
      <c r="H96" s="29"/>
      <c r="I96" s="14"/>
      <c r="J96" s="100" t="str">
        <f t="shared" si="37"/>
        <v/>
      </c>
      <c r="K96" s="6"/>
      <c r="L96" s="14"/>
      <c r="M96" s="100" t="str">
        <f t="shared" ca="1" si="25"/>
        <v/>
      </c>
      <c r="N96" s="345" t="str">
        <f t="shared" si="30"/>
        <v/>
      </c>
      <c r="O96" s="100" t="str">
        <f t="shared" si="31"/>
        <v/>
      </c>
      <c r="P96" s="100" t="str">
        <f t="shared" si="32"/>
        <v/>
      </c>
      <c r="Q96" s="346" t="str">
        <f t="shared" ca="1" si="26"/>
        <v/>
      </c>
      <c r="R96" s="101" t="str">
        <f t="shared" ca="1" si="27"/>
        <v/>
      </c>
      <c r="S96" s="100" t="str">
        <f t="shared" ca="1" si="33"/>
        <v/>
      </c>
      <c r="T96" s="100" t="str">
        <f t="shared" ca="1" si="34"/>
        <v/>
      </c>
      <c r="U96" s="347" t="str">
        <f t="shared" ca="1" si="28"/>
        <v/>
      </c>
      <c r="V96" s="101" t="str">
        <f t="shared" ca="1" si="29"/>
        <v/>
      </c>
      <c r="W96" s="100" t="str">
        <f t="shared" ca="1" si="35"/>
        <v/>
      </c>
      <c r="X96" s="78"/>
      <c r="Y96" s="78"/>
    </row>
    <row r="97" spans="1:25" ht="18.75" customHeight="1" x14ac:dyDescent="0.35">
      <c r="A97" s="78"/>
      <c r="B97" s="6">
        <f t="shared" si="36"/>
        <v>90</v>
      </c>
      <c r="C97" s="6"/>
      <c r="D97" s="6"/>
      <c r="E97" s="27"/>
      <c r="F97" s="28"/>
      <c r="G97" s="186"/>
      <c r="H97" s="29"/>
      <c r="I97" s="14"/>
      <c r="J97" s="100" t="str">
        <f t="shared" si="37"/>
        <v/>
      </c>
      <c r="K97" s="6"/>
      <c r="L97" s="14"/>
      <c r="M97" s="100" t="str">
        <f t="shared" ca="1" si="25"/>
        <v/>
      </c>
      <c r="N97" s="345" t="str">
        <f t="shared" si="30"/>
        <v/>
      </c>
      <c r="O97" s="100" t="str">
        <f t="shared" si="31"/>
        <v/>
      </c>
      <c r="P97" s="100" t="str">
        <f t="shared" si="32"/>
        <v/>
      </c>
      <c r="Q97" s="346" t="str">
        <f t="shared" ca="1" si="26"/>
        <v/>
      </c>
      <c r="R97" s="101" t="str">
        <f t="shared" ca="1" si="27"/>
        <v/>
      </c>
      <c r="S97" s="100" t="str">
        <f t="shared" ca="1" si="33"/>
        <v/>
      </c>
      <c r="T97" s="100" t="str">
        <f t="shared" ca="1" si="34"/>
        <v/>
      </c>
      <c r="U97" s="347" t="str">
        <f t="shared" ca="1" si="28"/>
        <v/>
      </c>
      <c r="V97" s="101" t="str">
        <f t="shared" ca="1" si="29"/>
        <v/>
      </c>
      <c r="W97" s="100" t="str">
        <f t="shared" ca="1" si="35"/>
        <v/>
      </c>
      <c r="X97" s="78"/>
      <c r="Y97" s="78"/>
    </row>
    <row r="98" spans="1:25" ht="18.75" customHeight="1" x14ac:dyDescent="0.35">
      <c r="A98" s="78"/>
      <c r="B98" s="6">
        <f t="shared" si="36"/>
        <v>91</v>
      </c>
      <c r="C98" s="6"/>
      <c r="D98" s="6"/>
      <c r="E98" s="27"/>
      <c r="F98" s="28"/>
      <c r="G98" s="186"/>
      <c r="H98" s="29"/>
      <c r="I98" s="14"/>
      <c r="J98" s="100" t="str">
        <f t="shared" si="37"/>
        <v/>
      </c>
      <c r="K98" s="6"/>
      <c r="L98" s="14"/>
      <c r="M98" s="100" t="str">
        <f t="shared" ca="1" si="25"/>
        <v/>
      </c>
      <c r="N98" s="345" t="str">
        <f t="shared" si="30"/>
        <v/>
      </c>
      <c r="O98" s="100" t="str">
        <f t="shared" si="31"/>
        <v/>
      </c>
      <c r="P98" s="100" t="str">
        <f t="shared" si="32"/>
        <v/>
      </c>
      <c r="Q98" s="346" t="str">
        <f t="shared" ca="1" si="26"/>
        <v/>
      </c>
      <c r="R98" s="101" t="str">
        <f t="shared" ca="1" si="27"/>
        <v/>
      </c>
      <c r="S98" s="100" t="str">
        <f t="shared" ca="1" si="33"/>
        <v/>
      </c>
      <c r="T98" s="100" t="str">
        <f t="shared" ca="1" si="34"/>
        <v/>
      </c>
      <c r="U98" s="347" t="str">
        <f t="shared" ca="1" si="28"/>
        <v/>
      </c>
      <c r="V98" s="101" t="str">
        <f t="shared" ca="1" si="29"/>
        <v/>
      </c>
      <c r="W98" s="100" t="str">
        <f t="shared" ca="1" si="35"/>
        <v/>
      </c>
      <c r="X98" s="78"/>
      <c r="Y98" s="78"/>
    </row>
    <row r="99" spans="1:25" ht="18.75" customHeight="1" x14ac:dyDescent="0.35">
      <c r="A99" s="78"/>
      <c r="B99" s="6">
        <f t="shared" si="36"/>
        <v>92</v>
      </c>
      <c r="C99" s="6"/>
      <c r="D99" s="6"/>
      <c r="E99" s="27"/>
      <c r="F99" s="28"/>
      <c r="G99" s="186"/>
      <c r="H99" s="29"/>
      <c r="I99" s="14"/>
      <c r="J99" s="100" t="str">
        <f t="shared" si="37"/>
        <v/>
      </c>
      <c r="K99" s="6"/>
      <c r="L99" s="14"/>
      <c r="M99" s="100" t="str">
        <f t="shared" ca="1" si="25"/>
        <v/>
      </c>
      <c r="N99" s="345" t="str">
        <f t="shared" si="30"/>
        <v/>
      </c>
      <c r="O99" s="100" t="str">
        <f t="shared" si="31"/>
        <v/>
      </c>
      <c r="P99" s="100" t="str">
        <f t="shared" si="32"/>
        <v/>
      </c>
      <c r="Q99" s="346" t="str">
        <f t="shared" ca="1" si="26"/>
        <v/>
      </c>
      <c r="R99" s="101" t="str">
        <f t="shared" ca="1" si="27"/>
        <v/>
      </c>
      <c r="S99" s="100" t="str">
        <f t="shared" ca="1" si="33"/>
        <v/>
      </c>
      <c r="T99" s="100" t="str">
        <f t="shared" ca="1" si="34"/>
        <v/>
      </c>
      <c r="U99" s="347" t="str">
        <f t="shared" ca="1" si="28"/>
        <v/>
      </c>
      <c r="V99" s="101" t="str">
        <f t="shared" ca="1" si="29"/>
        <v/>
      </c>
      <c r="W99" s="100" t="str">
        <f t="shared" ca="1" si="35"/>
        <v/>
      </c>
      <c r="X99" s="78"/>
      <c r="Y99" s="78"/>
    </row>
    <row r="100" spans="1:25" ht="18.75" customHeight="1" x14ac:dyDescent="0.35">
      <c r="A100" s="78"/>
      <c r="B100" s="6">
        <f t="shared" si="36"/>
        <v>93</v>
      </c>
      <c r="C100" s="6"/>
      <c r="D100" s="6"/>
      <c r="E100" s="27"/>
      <c r="F100" s="28"/>
      <c r="G100" s="186"/>
      <c r="H100" s="29"/>
      <c r="I100" s="14"/>
      <c r="J100" s="100" t="str">
        <f t="shared" si="37"/>
        <v/>
      </c>
      <c r="K100" s="6"/>
      <c r="L100" s="14"/>
      <c r="M100" s="100" t="str">
        <f t="shared" ca="1" si="25"/>
        <v/>
      </c>
      <c r="N100" s="345" t="str">
        <f t="shared" si="30"/>
        <v/>
      </c>
      <c r="O100" s="100" t="str">
        <f t="shared" si="31"/>
        <v/>
      </c>
      <c r="P100" s="100" t="str">
        <f t="shared" si="32"/>
        <v/>
      </c>
      <c r="Q100" s="346" t="str">
        <f t="shared" ca="1" si="26"/>
        <v/>
      </c>
      <c r="R100" s="101" t="str">
        <f t="shared" ca="1" si="27"/>
        <v/>
      </c>
      <c r="S100" s="100" t="str">
        <f t="shared" ca="1" si="33"/>
        <v/>
      </c>
      <c r="T100" s="100" t="str">
        <f t="shared" ca="1" si="34"/>
        <v/>
      </c>
      <c r="U100" s="347" t="str">
        <f t="shared" ca="1" si="28"/>
        <v/>
      </c>
      <c r="V100" s="101" t="str">
        <f t="shared" ca="1" si="29"/>
        <v/>
      </c>
      <c r="W100" s="100" t="str">
        <f t="shared" ca="1" si="35"/>
        <v/>
      </c>
      <c r="X100" s="78"/>
      <c r="Y100" s="78"/>
    </row>
    <row r="101" spans="1:25" ht="18.75" customHeight="1" x14ac:dyDescent="0.35">
      <c r="A101" s="78"/>
      <c r="B101" s="6">
        <f t="shared" si="36"/>
        <v>94</v>
      </c>
      <c r="C101" s="6"/>
      <c r="D101" s="6"/>
      <c r="E101" s="27"/>
      <c r="F101" s="28"/>
      <c r="G101" s="186"/>
      <c r="H101" s="29"/>
      <c r="I101" s="14"/>
      <c r="J101" s="100" t="str">
        <f t="shared" si="37"/>
        <v/>
      </c>
      <c r="K101" s="6"/>
      <c r="L101" s="14"/>
      <c r="M101" s="100" t="str">
        <f t="shared" ca="1" si="25"/>
        <v/>
      </c>
      <c r="N101" s="345" t="str">
        <f t="shared" si="30"/>
        <v/>
      </c>
      <c r="O101" s="100" t="str">
        <f t="shared" si="31"/>
        <v/>
      </c>
      <c r="P101" s="100" t="str">
        <f t="shared" si="32"/>
        <v/>
      </c>
      <c r="Q101" s="346" t="str">
        <f t="shared" ca="1" si="26"/>
        <v/>
      </c>
      <c r="R101" s="101" t="str">
        <f t="shared" ca="1" si="27"/>
        <v/>
      </c>
      <c r="S101" s="100" t="str">
        <f t="shared" ca="1" si="33"/>
        <v/>
      </c>
      <c r="T101" s="100" t="str">
        <f t="shared" ca="1" si="34"/>
        <v/>
      </c>
      <c r="U101" s="347" t="str">
        <f t="shared" ca="1" si="28"/>
        <v/>
      </c>
      <c r="V101" s="101" t="str">
        <f t="shared" ca="1" si="29"/>
        <v/>
      </c>
      <c r="W101" s="100" t="str">
        <f t="shared" ca="1" si="35"/>
        <v/>
      </c>
      <c r="X101" s="78"/>
      <c r="Y101" s="78"/>
    </row>
    <row r="102" spans="1:25" ht="18.75" customHeight="1" x14ac:dyDescent="0.35">
      <c r="A102" s="78"/>
      <c r="B102" s="6">
        <f t="shared" si="36"/>
        <v>95</v>
      </c>
      <c r="C102" s="6"/>
      <c r="D102" s="6"/>
      <c r="E102" s="27"/>
      <c r="F102" s="28"/>
      <c r="G102" s="186"/>
      <c r="H102" s="29"/>
      <c r="I102" s="14"/>
      <c r="J102" s="100" t="str">
        <f t="shared" ref="J102:J107" si="38">IF(I102="","",H102*I102)</f>
        <v/>
      </c>
      <c r="K102" s="6"/>
      <c r="L102" s="14"/>
      <c r="M102" s="100" t="str">
        <f t="shared" ref="M102:M107" ca="1" si="39">IF(TODAY()&gt;EXP,"0",IF(J102="","",J102-L102))</f>
        <v/>
      </c>
      <c r="N102" s="345" t="str">
        <f t="shared" ref="N102:N107" si="40">IF(K102="","",1/K102)</f>
        <v/>
      </c>
      <c r="O102" s="100" t="str">
        <f t="shared" ref="O102:O107" si="41">IF(N102="","",M102*N102)</f>
        <v/>
      </c>
      <c r="P102" s="100" t="str">
        <f t="shared" ref="P102:P107" si="42">IF(N102="","",O102/12)</f>
        <v/>
      </c>
      <c r="Q102" s="346" t="str">
        <f t="shared" ref="Q102:Q107" ca="1" si="43">IF(TODAY()&gt;EXP,"0",IF(G102="","",IF(G102&gt;$Q$6,0,(DATEDIF(G102,$Q$6,"M")))))</f>
        <v/>
      </c>
      <c r="R102" s="101" t="str">
        <f t="shared" ref="R102:R107" ca="1" si="44">IF(TODAY()&gt;EXP,"0",IF(AND(P102&lt;&gt;"",Q102&lt;&gt;""),IF(P102*Q102&gt;M102,M102,P102*Q102),""))</f>
        <v/>
      </c>
      <c r="S102" s="100" t="str">
        <f t="shared" ref="S102:S107" ca="1" si="45">IF(AND(U102&lt;&gt;"",Q102&lt;&gt;""),U102-Q102,"")</f>
        <v/>
      </c>
      <c r="T102" s="100" t="str">
        <f t="shared" ref="T102:T107" ca="1" si="46">IF(AND(V102&lt;&gt;"",R102&lt;&gt;""),V102-R102,"")</f>
        <v/>
      </c>
      <c r="U102" s="347" t="str">
        <f t="shared" ref="U102:U107" ca="1" si="47">IF(TODAY()&gt;EXP,"0",IF(G102="","",IF(G102&gt;$U$6,0,(DATEDIF(G102,$U$6,"M")))))</f>
        <v/>
      </c>
      <c r="V102" s="101" t="str">
        <f t="shared" ref="V102:V107" ca="1" si="48">IF(TODAY()&gt;EXP,"0",IF(AND(P102&lt;&gt;"",U102&lt;&gt;""),IF(P102*U102&gt;M102,M102,P102*U102),""))</f>
        <v/>
      </c>
      <c r="W102" s="100" t="str">
        <f t="shared" ca="1" si="35"/>
        <v/>
      </c>
      <c r="X102" s="78"/>
      <c r="Y102" s="78"/>
    </row>
    <row r="103" spans="1:25" ht="18.75" customHeight="1" x14ac:dyDescent="0.35">
      <c r="A103" s="78"/>
      <c r="B103" s="6">
        <f t="shared" si="36"/>
        <v>96</v>
      </c>
      <c r="C103" s="6"/>
      <c r="D103" s="6"/>
      <c r="E103" s="27"/>
      <c r="F103" s="28"/>
      <c r="G103" s="186"/>
      <c r="H103" s="29"/>
      <c r="I103" s="14"/>
      <c r="J103" s="100" t="str">
        <f t="shared" si="38"/>
        <v/>
      </c>
      <c r="K103" s="6"/>
      <c r="L103" s="14"/>
      <c r="M103" s="100" t="str">
        <f t="shared" ca="1" si="39"/>
        <v/>
      </c>
      <c r="N103" s="345" t="str">
        <f t="shared" si="40"/>
        <v/>
      </c>
      <c r="O103" s="100" t="str">
        <f t="shared" si="41"/>
        <v/>
      </c>
      <c r="P103" s="100" t="str">
        <f t="shared" si="42"/>
        <v/>
      </c>
      <c r="Q103" s="346" t="str">
        <f t="shared" ca="1" si="43"/>
        <v/>
      </c>
      <c r="R103" s="101" t="str">
        <f t="shared" ca="1" si="44"/>
        <v/>
      </c>
      <c r="S103" s="100" t="str">
        <f t="shared" ca="1" si="45"/>
        <v/>
      </c>
      <c r="T103" s="100" t="str">
        <f t="shared" ca="1" si="46"/>
        <v/>
      </c>
      <c r="U103" s="347" t="str">
        <f t="shared" ca="1" si="47"/>
        <v/>
      </c>
      <c r="V103" s="101" t="str">
        <f t="shared" ca="1" si="48"/>
        <v/>
      </c>
      <c r="W103" s="100" t="str">
        <f t="shared" ca="1" si="35"/>
        <v/>
      </c>
      <c r="X103" s="78"/>
      <c r="Y103" s="78"/>
    </row>
    <row r="104" spans="1:25" ht="18.75" customHeight="1" x14ac:dyDescent="0.35">
      <c r="A104" s="78"/>
      <c r="B104" s="6">
        <f t="shared" si="36"/>
        <v>97</v>
      </c>
      <c r="C104" s="6"/>
      <c r="D104" s="6"/>
      <c r="E104" s="27"/>
      <c r="F104" s="28"/>
      <c r="G104" s="186"/>
      <c r="H104" s="29"/>
      <c r="I104" s="14"/>
      <c r="J104" s="100" t="str">
        <f t="shared" si="38"/>
        <v/>
      </c>
      <c r="K104" s="6"/>
      <c r="L104" s="14"/>
      <c r="M104" s="100" t="str">
        <f t="shared" ca="1" si="39"/>
        <v/>
      </c>
      <c r="N104" s="345" t="str">
        <f t="shared" si="40"/>
        <v/>
      </c>
      <c r="O104" s="100" t="str">
        <f t="shared" si="41"/>
        <v/>
      </c>
      <c r="P104" s="100" t="str">
        <f t="shared" si="42"/>
        <v/>
      </c>
      <c r="Q104" s="346" t="str">
        <f t="shared" ca="1" si="43"/>
        <v/>
      </c>
      <c r="R104" s="101" t="str">
        <f t="shared" ca="1" si="44"/>
        <v/>
      </c>
      <c r="S104" s="100" t="str">
        <f t="shared" ca="1" si="45"/>
        <v/>
      </c>
      <c r="T104" s="100" t="str">
        <f t="shared" ca="1" si="46"/>
        <v/>
      </c>
      <c r="U104" s="347" t="str">
        <f t="shared" ca="1" si="47"/>
        <v/>
      </c>
      <c r="V104" s="101" t="str">
        <f t="shared" ca="1" si="48"/>
        <v/>
      </c>
      <c r="W104" s="100" t="str">
        <f t="shared" ca="1" si="35"/>
        <v/>
      </c>
      <c r="X104" s="78"/>
      <c r="Y104" s="78"/>
    </row>
    <row r="105" spans="1:25" ht="18.75" customHeight="1" x14ac:dyDescent="0.35">
      <c r="A105" s="78"/>
      <c r="B105" s="6">
        <f t="shared" si="36"/>
        <v>98</v>
      </c>
      <c r="C105" s="6"/>
      <c r="D105" s="6"/>
      <c r="E105" s="27"/>
      <c r="F105" s="28"/>
      <c r="G105" s="186"/>
      <c r="H105" s="29"/>
      <c r="I105" s="14"/>
      <c r="J105" s="100" t="str">
        <f t="shared" si="38"/>
        <v/>
      </c>
      <c r="K105" s="6"/>
      <c r="L105" s="14"/>
      <c r="M105" s="100" t="str">
        <f t="shared" ca="1" si="39"/>
        <v/>
      </c>
      <c r="N105" s="345" t="str">
        <f t="shared" si="40"/>
        <v/>
      </c>
      <c r="O105" s="100" t="str">
        <f t="shared" si="41"/>
        <v/>
      </c>
      <c r="P105" s="100" t="str">
        <f t="shared" si="42"/>
        <v/>
      </c>
      <c r="Q105" s="346" t="str">
        <f t="shared" ca="1" si="43"/>
        <v/>
      </c>
      <c r="R105" s="101" t="str">
        <f t="shared" ca="1" si="44"/>
        <v/>
      </c>
      <c r="S105" s="100" t="str">
        <f t="shared" ca="1" si="45"/>
        <v/>
      </c>
      <c r="T105" s="100" t="str">
        <f t="shared" ca="1" si="46"/>
        <v/>
      </c>
      <c r="U105" s="347" t="str">
        <f t="shared" ca="1" si="47"/>
        <v/>
      </c>
      <c r="V105" s="101" t="str">
        <f t="shared" ca="1" si="48"/>
        <v/>
      </c>
      <c r="W105" s="100" t="str">
        <f t="shared" ca="1" si="35"/>
        <v/>
      </c>
      <c r="X105" s="78"/>
      <c r="Y105" s="78"/>
    </row>
    <row r="106" spans="1:25" ht="18.75" customHeight="1" x14ac:dyDescent="0.35">
      <c r="A106" s="78"/>
      <c r="B106" s="6">
        <f t="shared" si="36"/>
        <v>99</v>
      </c>
      <c r="C106" s="6"/>
      <c r="D106" s="6"/>
      <c r="E106" s="27"/>
      <c r="F106" s="28"/>
      <c r="G106" s="186"/>
      <c r="H106" s="29"/>
      <c r="I106" s="14"/>
      <c r="J106" s="100" t="str">
        <f t="shared" si="38"/>
        <v/>
      </c>
      <c r="K106" s="6"/>
      <c r="L106" s="14"/>
      <c r="M106" s="100" t="str">
        <f t="shared" ca="1" si="39"/>
        <v/>
      </c>
      <c r="N106" s="345" t="str">
        <f t="shared" si="40"/>
        <v/>
      </c>
      <c r="O106" s="100" t="str">
        <f t="shared" si="41"/>
        <v/>
      </c>
      <c r="P106" s="100" t="str">
        <f t="shared" si="42"/>
        <v/>
      </c>
      <c r="Q106" s="346" t="str">
        <f t="shared" ca="1" si="43"/>
        <v/>
      </c>
      <c r="R106" s="101" t="str">
        <f t="shared" ca="1" si="44"/>
        <v/>
      </c>
      <c r="S106" s="100" t="str">
        <f t="shared" ca="1" si="45"/>
        <v/>
      </c>
      <c r="T106" s="100" t="str">
        <f t="shared" ca="1" si="46"/>
        <v/>
      </c>
      <c r="U106" s="347" t="str">
        <f t="shared" ca="1" si="47"/>
        <v/>
      </c>
      <c r="V106" s="101" t="str">
        <f t="shared" ca="1" si="48"/>
        <v/>
      </c>
      <c r="W106" s="100" t="str">
        <f t="shared" ca="1" si="35"/>
        <v/>
      </c>
      <c r="X106" s="78"/>
      <c r="Y106" s="78"/>
    </row>
    <row r="107" spans="1:25" ht="18.75" customHeight="1" thickBot="1" x14ac:dyDescent="0.4">
      <c r="A107" s="78"/>
      <c r="B107" s="6">
        <f t="shared" si="36"/>
        <v>100</v>
      </c>
      <c r="C107" s="6"/>
      <c r="D107" s="6"/>
      <c r="E107" s="27"/>
      <c r="F107" s="28"/>
      <c r="G107" s="186"/>
      <c r="H107" s="29"/>
      <c r="I107" s="14"/>
      <c r="J107" s="100" t="str">
        <f t="shared" si="38"/>
        <v/>
      </c>
      <c r="K107" s="6"/>
      <c r="L107" s="14"/>
      <c r="M107" s="100" t="str">
        <f t="shared" ca="1" si="39"/>
        <v/>
      </c>
      <c r="N107" s="345" t="str">
        <f t="shared" si="40"/>
        <v/>
      </c>
      <c r="O107" s="100" t="str">
        <f t="shared" si="41"/>
        <v/>
      </c>
      <c r="P107" s="100" t="str">
        <f t="shared" si="42"/>
        <v/>
      </c>
      <c r="Q107" s="346" t="str">
        <f t="shared" ca="1" si="43"/>
        <v/>
      </c>
      <c r="R107" s="101" t="str">
        <f t="shared" ca="1" si="44"/>
        <v/>
      </c>
      <c r="S107" s="100" t="str">
        <f t="shared" ca="1" si="45"/>
        <v/>
      </c>
      <c r="T107" s="100" t="str">
        <f t="shared" ca="1" si="46"/>
        <v/>
      </c>
      <c r="U107" s="347" t="str">
        <f t="shared" ca="1" si="47"/>
        <v/>
      </c>
      <c r="V107" s="101" t="str">
        <f t="shared" ca="1" si="48"/>
        <v/>
      </c>
      <c r="W107" s="100" t="str">
        <f t="shared" ca="1" si="35"/>
        <v/>
      </c>
      <c r="X107" s="78"/>
      <c r="Y107" s="78"/>
    </row>
    <row r="108" spans="1:25" ht="22.5" customHeight="1" thickTop="1" x14ac:dyDescent="0.35">
      <c r="A108" s="78"/>
      <c r="B108" s="62"/>
      <c r="C108" s="63"/>
      <c r="D108" s="63"/>
      <c r="E108" s="260" t="s">
        <v>103</v>
      </c>
      <c r="F108" s="65"/>
      <c r="G108" s="64"/>
      <c r="H108" s="66">
        <f>SUM(H8:H107)</f>
        <v>72</v>
      </c>
      <c r="I108" s="66">
        <f>SUM(I8:I107)</f>
        <v>1451000000</v>
      </c>
      <c r="J108" s="66">
        <f>SUM(J8:J107)</f>
        <v>1619050000</v>
      </c>
      <c r="K108" s="65"/>
      <c r="L108" s="65"/>
      <c r="M108" s="66">
        <f ca="1">SUM(M8:M107)</f>
        <v>1396150000</v>
      </c>
      <c r="N108" s="65"/>
      <c r="O108" s="66">
        <f ca="1">SUM(O8:O107)</f>
        <v>74585952.380952388</v>
      </c>
      <c r="P108" s="66">
        <f ca="1">SUM(P8:P107)</f>
        <v>6215496.0317460326</v>
      </c>
      <c r="Q108" s="66"/>
      <c r="R108" s="66">
        <f ca="1">SUM(R8:R107)</f>
        <v>293525357.14285713</v>
      </c>
      <c r="S108" s="66"/>
      <c r="T108" s="66">
        <f ca="1">SUM(T8:T107)</f>
        <v>74273452.380952373</v>
      </c>
      <c r="U108" s="65"/>
      <c r="V108" s="66">
        <f ca="1">SUM(V8:V107)</f>
        <v>367798809.52380949</v>
      </c>
      <c r="W108" s="67">
        <f ca="1">SUM(W8:W107)</f>
        <v>1251251190.4761903</v>
      </c>
      <c r="X108" s="78"/>
      <c r="Y108" s="78"/>
    </row>
    <row r="109" spans="1:25" ht="18.75" customHeight="1" x14ac:dyDescent="0.35">
      <c r="A109" s="78"/>
      <c r="B109" s="6">
        <v>1</v>
      </c>
      <c r="C109" s="28"/>
      <c r="D109" s="28"/>
      <c r="E109" s="27"/>
      <c r="F109" s="28"/>
      <c r="G109" s="187"/>
      <c r="H109" s="29"/>
      <c r="I109" s="14"/>
      <c r="J109" s="100" t="str">
        <f t="shared" si="0"/>
        <v/>
      </c>
      <c r="K109" s="28"/>
      <c r="L109" s="14"/>
      <c r="M109" s="100" t="str">
        <f t="shared" ref="M109:M140" ca="1" si="49">IF(TODAY()&gt;EXP,"0",IF(J109="","",J109-L109))</f>
        <v/>
      </c>
      <c r="N109" s="345" t="str">
        <f t="shared" ref="N109:N172" si="50">IF(K109="","",1/K109)</f>
        <v/>
      </c>
      <c r="O109" s="100" t="str">
        <f t="shared" ref="O109:O172" si="51">IF(N109="","",M109*N109)</f>
        <v/>
      </c>
      <c r="P109" s="100" t="str">
        <f t="shared" ref="P109:P172" si="52">IF(N109="","",O109/12)</f>
        <v/>
      </c>
      <c r="Q109" s="346" t="str">
        <f t="shared" ref="Q109:Q140" ca="1" si="53">IF(TODAY()&gt;EXP,"0",IF(G109="","",IF(G109&gt;$Q$6,0,(DATEDIF(G109,$Q$6,"M")))))</f>
        <v/>
      </c>
      <c r="R109" s="101" t="str">
        <f t="shared" ref="R109:R140" ca="1" si="54">IF(TODAY()&gt;EXP,"0",IF(AND(P109&lt;&gt;"",Q109&lt;&gt;""),IF(P109*Q109&gt;M109,M109,P109*Q109),""))</f>
        <v/>
      </c>
      <c r="S109" s="100" t="str">
        <f t="shared" ref="S109:S172" ca="1" si="55">IF(AND(U109&lt;&gt;"",Q109&lt;&gt;""),U109-Q109,"")</f>
        <v/>
      </c>
      <c r="T109" s="100" t="str">
        <f t="shared" ref="T109:T172" ca="1" si="56">IF(AND(V109&lt;&gt;"",R109&lt;&gt;""),V109-R109,"")</f>
        <v/>
      </c>
      <c r="U109" s="347" t="str">
        <f t="shared" ref="U109:U140" ca="1" si="57">IF(TODAY()&gt;EXP,"0",IF(G109="","",IF(G109&gt;$U$6,0,(DATEDIF(G109,$U$6,"M")))))</f>
        <v/>
      </c>
      <c r="V109" s="101" t="str">
        <f t="shared" ref="V109:V140" ca="1" si="58">IF(TODAY()&gt;EXP,"0",IF(AND(P109&lt;&gt;"",U109&lt;&gt;""),IF(P109*U109&gt;M109,M109,P109*U109),""))</f>
        <v/>
      </c>
      <c r="W109" s="100" t="str">
        <f t="shared" ca="1" si="35"/>
        <v/>
      </c>
      <c r="X109" s="78"/>
      <c r="Y109" s="78"/>
    </row>
    <row r="110" spans="1:25" ht="18.75" customHeight="1" x14ac:dyDescent="0.35">
      <c r="A110" s="78"/>
      <c r="B110" s="6">
        <f>B109+1</f>
        <v>2</v>
      </c>
      <c r="C110" s="28"/>
      <c r="D110" s="28"/>
      <c r="E110" s="27"/>
      <c r="F110" s="28"/>
      <c r="G110" s="187"/>
      <c r="H110" s="29"/>
      <c r="I110" s="14"/>
      <c r="J110" s="100" t="str">
        <f t="shared" ref="J110:J127" si="59">IF(I110="","",H110*I110)</f>
        <v/>
      </c>
      <c r="K110" s="28"/>
      <c r="L110" s="14"/>
      <c r="M110" s="100" t="str">
        <f t="shared" ca="1" si="49"/>
        <v/>
      </c>
      <c r="N110" s="345" t="str">
        <f t="shared" si="50"/>
        <v/>
      </c>
      <c r="O110" s="100" t="str">
        <f t="shared" si="51"/>
        <v/>
      </c>
      <c r="P110" s="100" t="str">
        <f t="shared" si="52"/>
        <v/>
      </c>
      <c r="Q110" s="346" t="str">
        <f t="shared" ca="1" si="53"/>
        <v/>
      </c>
      <c r="R110" s="101" t="str">
        <f t="shared" ca="1" si="54"/>
        <v/>
      </c>
      <c r="S110" s="100" t="str">
        <f t="shared" ca="1" si="55"/>
        <v/>
      </c>
      <c r="T110" s="100" t="str">
        <f t="shared" ca="1" si="56"/>
        <v/>
      </c>
      <c r="U110" s="347" t="str">
        <f t="shared" ca="1" si="57"/>
        <v/>
      </c>
      <c r="V110" s="101" t="str">
        <f t="shared" ca="1" si="58"/>
        <v/>
      </c>
      <c r="W110" s="100" t="str">
        <f t="shared" ca="1" si="35"/>
        <v/>
      </c>
      <c r="X110" s="78"/>
      <c r="Y110" s="78"/>
    </row>
    <row r="111" spans="1:25" ht="18.75" customHeight="1" x14ac:dyDescent="0.35">
      <c r="A111" s="78"/>
      <c r="B111" s="6">
        <f t="shared" ref="B111:B174" si="60">B110+1</f>
        <v>3</v>
      </c>
      <c r="C111" s="28"/>
      <c r="D111" s="28"/>
      <c r="E111" s="27"/>
      <c r="F111" s="28"/>
      <c r="G111" s="187"/>
      <c r="H111" s="29"/>
      <c r="I111" s="14"/>
      <c r="J111" s="100" t="str">
        <f t="shared" si="59"/>
        <v/>
      </c>
      <c r="K111" s="28"/>
      <c r="L111" s="14"/>
      <c r="M111" s="100" t="str">
        <f t="shared" ca="1" si="49"/>
        <v/>
      </c>
      <c r="N111" s="345" t="str">
        <f t="shared" si="50"/>
        <v/>
      </c>
      <c r="O111" s="100" t="str">
        <f t="shared" si="51"/>
        <v/>
      </c>
      <c r="P111" s="100" t="str">
        <f t="shared" si="52"/>
        <v/>
      </c>
      <c r="Q111" s="346" t="str">
        <f t="shared" ca="1" si="53"/>
        <v/>
      </c>
      <c r="R111" s="101" t="str">
        <f t="shared" ca="1" si="54"/>
        <v/>
      </c>
      <c r="S111" s="100" t="str">
        <f t="shared" ca="1" si="55"/>
        <v/>
      </c>
      <c r="T111" s="100" t="str">
        <f t="shared" ca="1" si="56"/>
        <v/>
      </c>
      <c r="U111" s="347" t="str">
        <f t="shared" ca="1" si="57"/>
        <v/>
      </c>
      <c r="V111" s="101" t="str">
        <f t="shared" ca="1" si="58"/>
        <v/>
      </c>
      <c r="W111" s="100" t="str">
        <f t="shared" ca="1" si="35"/>
        <v/>
      </c>
      <c r="X111" s="78"/>
      <c r="Y111" s="78"/>
    </row>
    <row r="112" spans="1:25" ht="18.75" customHeight="1" x14ac:dyDescent="0.35">
      <c r="A112" s="78"/>
      <c r="B112" s="6">
        <f t="shared" si="60"/>
        <v>4</v>
      </c>
      <c r="C112" s="28"/>
      <c r="D112" s="28"/>
      <c r="E112" s="27"/>
      <c r="F112" s="28"/>
      <c r="G112" s="187"/>
      <c r="H112" s="29"/>
      <c r="I112" s="14"/>
      <c r="J112" s="100" t="str">
        <f t="shared" si="59"/>
        <v/>
      </c>
      <c r="K112" s="28"/>
      <c r="L112" s="14"/>
      <c r="M112" s="100" t="str">
        <f t="shared" ca="1" si="49"/>
        <v/>
      </c>
      <c r="N112" s="345" t="str">
        <f t="shared" si="50"/>
        <v/>
      </c>
      <c r="O112" s="100" t="str">
        <f t="shared" si="51"/>
        <v/>
      </c>
      <c r="P112" s="100" t="str">
        <f t="shared" si="52"/>
        <v/>
      </c>
      <c r="Q112" s="346" t="str">
        <f t="shared" ca="1" si="53"/>
        <v/>
      </c>
      <c r="R112" s="101" t="str">
        <f t="shared" ca="1" si="54"/>
        <v/>
      </c>
      <c r="S112" s="100" t="str">
        <f t="shared" ca="1" si="55"/>
        <v/>
      </c>
      <c r="T112" s="100" t="str">
        <f t="shared" ca="1" si="56"/>
        <v/>
      </c>
      <c r="U112" s="347" t="str">
        <f t="shared" ca="1" si="57"/>
        <v/>
      </c>
      <c r="V112" s="101" t="str">
        <f t="shared" ca="1" si="58"/>
        <v/>
      </c>
      <c r="W112" s="100" t="str">
        <f t="shared" ca="1" si="35"/>
        <v/>
      </c>
      <c r="X112" s="78"/>
      <c r="Y112" s="78"/>
    </row>
    <row r="113" spans="1:25" ht="18.75" customHeight="1" x14ac:dyDescent="0.35">
      <c r="A113" s="78"/>
      <c r="B113" s="6">
        <f t="shared" si="60"/>
        <v>5</v>
      </c>
      <c r="C113" s="28"/>
      <c r="D113" s="28"/>
      <c r="E113" s="27"/>
      <c r="F113" s="28"/>
      <c r="G113" s="187"/>
      <c r="H113" s="29"/>
      <c r="I113" s="14"/>
      <c r="J113" s="100" t="str">
        <f t="shared" si="59"/>
        <v/>
      </c>
      <c r="K113" s="28"/>
      <c r="L113" s="14"/>
      <c r="M113" s="100" t="str">
        <f t="shared" ca="1" si="49"/>
        <v/>
      </c>
      <c r="N113" s="345" t="str">
        <f t="shared" si="50"/>
        <v/>
      </c>
      <c r="O113" s="100" t="str">
        <f t="shared" si="51"/>
        <v/>
      </c>
      <c r="P113" s="100" t="str">
        <f t="shared" si="52"/>
        <v/>
      </c>
      <c r="Q113" s="346" t="str">
        <f t="shared" ca="1" si="53"/>
        <v/>
      </c>
      <c r="R113" s="101" t="str">
        <f t="shared" ca="1" si="54"/>
        <v/>
      </c>
      <c r="S113" s="100" t="str">
        <f t="shared" ca="1" si="55"/>
        <v/>
      </c>
      <c r="T113" s="100" t="str">
        <f t="shared" ca="1" si="56"/>
        <v/>
      </c>
      <c r="U113" s="347" t="str">
        <f t="shared" ca="1" si="57"/>
        <v/>
      </c>
      <c r="V113" s="101" t="str">
        <f t="shared" ca="1" si="58"/>
        <v/>
      </c>
      <c r="W113" s="100" t="str">
        <f t="shared" ca="1" si="35"/>
        <v/>
      </c>
      <c r="X113" s="78"/>
      <c r="Y113" s="78"/>
    </row>
    <row r="114" spans="1:25" ht="18.75" customHeight="1" x14ac:dyDescent="0.35">
      <c r="A114" s="78"/>
      <c r="B114" s="6">
        <f t="shared" si="60"/>
        <v>6</v>
      </c>
      <c r="C114" s="28"/>
      <c r="D114" s="28"/>
      <c r="E114" s="27"/>
      <c r="F114" s="28"/>
      <c r="G114" s="187"/>
      <c r="H114" s="29"/>
      <c r="I114" s="14"/>
      <c r="J114" s="100" t="str">
        <f t="shared" si="59"/>
        <v/>
      </c>
      <c r="K114" s="28"/>
      <c r="L114" s="14"/>
      <c r="M114" s="100" t="str">
        <f t="shared" ca="1" si="49"/>
        <v/>
      </c>
      <c r="N114" s="345" t="str">
        <f t="shared" si="50"/>
        <v/>
      </c>
      <c r="O114" s="100" t="str">
        <f t="shared" si="51"/>
        <v/>
      </c>
      <c r="P114" s="100" t="str">
        <f t="shared" si="52"/>
        <v/>
      </c>
      <c r="Q114" s="346" t="str">
        <f t="shared" ca="1" si="53"/>
        <v/>
      </c>
      <c r="R114" s="101" t="str">
        <f t="shared" ca="1" si="54"/>
        <v/>
      </c>
      <c r="S114" s="100" t="str">
        <f t="shared" ca="1" si="55"/>
        <v/>
      </c>
      <c r="T114" s="100" t="str">
        <f t="shared" ca="1" si="56"/>
        <v/>
      </c>
      <c r="U114" s="347" t="str">
        <f t="shared" ca="1" si="57"/>
        <v/>
      </c>
      <c r="V114" s="101" t="str">
        <f t="shared" ca="1" si="58"/>
        <v/>
      </c>
      <c r="W114" s="100" t="str">
        <f t="shared" ca="1" si="35"/>
        <v/>
      </c>
      <c r="X114" s="78"/>
      <c r="Y114" s="78"/>
    </row>
    <row r="115" spans="1:25" ht="18.75" customHeight="1" x14ac:dyDescent="0.35">
      <c r="A115" s="78"/>
      <c r="B115" s="6">
        <f t="shared" si="60"/>
        <v>7</v>
      </c>
      <c r="C115" s="28"/>
      <c r="D115" s="28"/>
      <c r="E115" s="27"/>
      <c r="F115" s="28"/>
      <c r="G115" s="187"/>
      <c r="H115" s="29"/>
      <c r="I115" s="14"/>
      <c r="J115" s="100" t="str">
        <f t="shared" si="59"/>
        <v/>
      </c>
      <c r="K115" s="28"/>
      <c r="L115" s="14"/>
      <c r="M115" s="100" t="str">
        <f t="shared" ca="1" si="49"/>
        <v/>
      </c>
      <c r="N115" s="345" t="str">
        <f t="shared" si="50"/>
        <v/>
      </c>
      <c r="O115" s="100" t="str">
        <f t="shared" si="51"/>
        <v/>
      </c>
      <c r="P115" s="100" t="str">
        <f t="shared" si="52"/>
        <v/>
      </c>
      <c r="Q115" s="346" t="str">
        <f t="shared" ca="1" si="53"/>
        <v/>
      </c>
      <c r="R115" s="101" t="str">
        <f t="shared" ca="1" si="54"/>
        <v/>
      </c>
      <c r="S115" s="100" t="str">
        <f t="shared" ca="1" si="55"/>
        <v/>
      </c>
      <c r="T115" s="100" t="str">
        <f t="shared" ca="1" si="56"/>
        <v/>
      </c>
      <c r="U115" s="347" t="str">
        <f t="shared" ca="1" si="57"/>
        <v/>
      </c>
      <c r="V115" s="101" t="str">
        <f t="shared" ca="1" si="58"/>
        <v/>
      </c>
      <c r="W115" s="100" t="str">
        <f t="shared" ca="1" si="35"/>
        <v/>
      </c>
      <c r="X115" s="78"/>
      <c r="Y115" s="78"/>
    </row>
    <row r="116" spans="1:25" ht="18.75" customHeight="1" x14ac:dyDescent="0.35">
      <c r="A116" s="78"/>
      <c r="B116" s="6">
        <f t="shared" si="60"/>
        <v>8</v>
      </c>
      <c r="C116" s="28"/>
      <c r="D116" s="28"/>
      <c r="E116" s="27"/>
      <c r="F116" s="28"/>
      <c r="G116" s="187"/>
      <c r="H116" s="29"/>
      <c r="I116" s="14"/>
      <c r="J116" s="100" t="str">
        <f t="shared" si="59"/>
        <v/>
      </c>
      <c r="K116" s="28"/>
      <c r="L116" s="14"/>
      <c r="M116" s="100" t="str">
        <f t="shared" ca="1" si="49"/>
        <v/>
      </c>
      <c r="N116" s="345" t="str">
        <f t="shared" si="50"/>
        <v/>
      </c>
      <c r="O116" s="100" t="str">
        <f t="shared" si="51"/>
        <v/>
      </c>
      <c r="P116" s="100" t="str">
        <f t="shared" si="52"/>
        <v/>
      </c>
      <c r="Q116" s="346" t="str">
        <f t="shared" ca="1" si="53"/>
        <v/>
      </c>
      <c r="R116" s="101" t="str">
        <f t="shared" ca="1" si="54"/>
        <v/>
      </c>
      <c r="S116" s="100" t="str">
        <f t="shared" ca="1" si="55"/>
        <v/>
      </c>
      <c r="T116" s="100" t="str">
        <f t="shared" ca="1" si="56"/>
        <v/>
      </c>
      <c r="U116" s="347" t="str">
        <f t="shared" ca="1" si="57"/>
        <v/>
      </c>
      <c r="V116" s="101" t="str">
        <f t="shared" ca="1" si="58"/>
        <v/>
      </c>
      <c r="W116" s="100" t="str">
        <f t="shared" ca="1" si="35"/>
        <v/>
      </c>
      <c r="X116" s="78"/>
      <c r="Y116" s="78"/>
    </row>
    <row r="117" spans="1:25" ht="18.75" customHeight="1" x14ac:dyDescent="0.35">
      <c r="A117" s="78"/>
      <c r="B117" s="6">
        <f t="shared" si="60"/>
        <v>9</v>
      </c>
      <c r="C117" s="28"/>
      <c r="D117" s="28"/>
      <c r="E117" s="27"/>
      <c r="F117" s="28"/>
      <c r="G117" s="187"/>
      <c r="H117" s="29"/>
      <c r="I117" s="14"/>
      <c r="J117" s="100" t="str">
        <f t="shared" si="59"/>
        <v/>
      </c>
      <c r="K117" s="28"/>
      <c r="L117" s="14"/>
      <c r="M117" s="100" t="str">
        <f t="shared" ca="1" si="49"/>
        <v/>
      </c>
      <c r="N117" s="345" t="str">
        <f t="shared" si="50"/>
        <v/>
      </c>
      <c r="O117" s="100" t="str">
        <f t="shared" si="51"/>
        <v/>
      </c>
      <c r="P117" s="100" t="str">
        <f t="shared" si="52"/>
        <v/>
      </c>
      <c r="Q117" s="346" t="str">
        <f t="shared" ca="1" si="53"/>
        <v/>
      </c>
      <c r="R117" s="101" t="str">
        <f t="shared" ca="1" si="54"/>
        <v/>
      </c>
      <c r="S117" s="100" t="str">
        <f t="shared" ca="1" si="55"/>
        <v/>
      </c>
      <c r="T117" s="100" t="str">
        <f t="shared" ca="1" si="56"/>
        <v/>
      </c>
      <c r="U117" s="347" t="str">
        <f t="shared" ca="1" si="57"/>
        <v/>
      </c>
      <c r="V117" s="101" t="str">
        <f t="shared" ca="1" si="58"/>
        <v/>
      </c>
      <c r="W117" s="100" t="str">
        <f t="shared" ca="1" si="35"/>
        <v/>
      </c>
      <c r="X117" s="78"/>
      <c r="Y117" s="78"/>
    </row>
    <row r="118" spans="1:25" ht="18.75" customHeight="1" x14ac:dyDescent="0.35">
      <c r="A118" s="78"/>
      <c r="B118" s="6">
        <f t="shared" si="60"/>
        <v>10</v>
      </c>
      <c r="C118" s="28"/>
      <c r="D118" s="28"/>
      <c r="E118" s="27"/>
      <c r="F118" s="28"/>
      <c r="G118" s="187"/>
      <c r="H118" s="29"/>
      <c r="I118" s="14"/>
      <c r="J118" s="100" t="str">
        <f t="shared" si="59"/>
        <v/>
      </c>
      <c r="K118" s="28"/>
      <c r="L118" s="14"/>
      <c r="M118" s="100" t="str">
        <f t="shared" ca="1" si="49"/>
        <v/>
      </c>
      <c r="N118" s="345" t="str">
        <f t="shared" si="50"/>
        <v/>
      </c>
      <c r="O118" s="100" t="str">
        <f t="shared" si="51"/>
        <v/>
      </c>
      <c r="P118" s="100" t="str">
        <f t="shared" si="52"/>
        <v/>
      </c>
      <c r="Q118" s="346" t="str">
        <f t="shared" ca="1" si="53"/>
        <v/>
      </c>
      <c r="R118" s="101" t="str">
        <f t="shared" ca="1" si="54"/>
        <v/>
      </c>
      <c r="S118" s="100" t="str">
        <f t="shared" ca="1" si="55"/>
        <v/>
      </c>
      <c r="T118" s="100" t="str">
        <f t="shared" ca="1" si="56"/>
        <v/>
      </c>
      <c r="U118" s="347" t="str">
        <f t="shared" ca="1" si="57"/>
        <v/>
      </c>
      <c r="V118" s="101" t="str">
        <f t="shared" ca="1" si="58"/>
        <v/>
      </c>
      <c r="W118" s="100" t="str">
        <f t="shared" ca="1" si="35"/>
        <v/>
      </c>
      <c r="X118" s="78"/>
      <c r="Y118" s="78"/>
    </row>
    <row r="119" spans="1:25" ht="18.75" customHeight="1" x14ac:dyDescent="0.35">
      <c r="A119" s="78"/>
      <c r="B119" s="6">
        <f t="shared" si="60"/>
        <v>11</v>
      </c>
      <c r="C119" s="28"/>
      <c r="D119" s="28"/>
      <c r="E119" s="27"/>
      <c r="F119" s="28"/>
      <c r="G119" s="187"/>
      <c r="H119" s="29"/>
      <c r="I119" s="14"/>
      <c r="J119" s="100" t="str">
        <f t="shared" si="59"/>
        <v/>
      </c>
      <c r="K119" s="28"/>
      <c r="L119" s="14"/>
      <c r="M119" s="100" t="str">
        <f t="shared" ca="1" si="49"/>
        <v/>
      </c>
      <c r="N119" s="345" t="str">
        <f t="shared" si="50"/>
        <v/>
      </c>
      <c r="O119" s="100" t="str">
        <f t="shared" si="51"/>
        <v/>
      </c>
      <c r="P119" s="100" t="str">
        <f t="shared" si="52"/>
        <v/>
      </c>
      <c r="Q119" s="346" t="str">
        <f t="shared" ca="1" si="53"/>
        <v/>
      </c>
      <c r="R119" s="101" t="str">
        <f t="shared" ca="1" si="54"/>
        <v/>
      </c>
      <c r="S119" s="100" t="str">
        <f t="shared" ca="1" si="55"/>
        <v/>
      </c>
      <c r="T119" s="100" t="str">
        <f t="shared" ca="1" si="56"/>
        <v/>
      </c>
      <c r="U119" s="347" t="str">
        <f t="shared" ca="1" si="57"/>
        <v/>
      </c>
      <c r="V119" s="101" t="str">
        <f t="shared" ca="1" si="58"/>
        <v/>
      </c>
      <c r="W119" s="100" t="str">
        <f t="shared" ca="1" si="35"/>
        <v/>
      </c>
      <c r="X119" s="78"/>
      <c r="Y119" s="78"/>
    </row>
    <row r="120" spans="1:25" ht="18.75" customHeight="1" x14ac:dyDescent="0.35">
      <c r="A120" s="78"/>
      <c r="B120" s="6">
        <f t="shared" si="60"/>
        <v>12</v>
      </c>
      <c r="C120" s="28"/>
      <c r="D120" s="28"/>
      <c r="E120" s="27"/>
      <c r="F120" s="28"/>
      <c r="G120" s="187"/>
      <c r="H120" s="29"/>
      <c r="I120" s="14"/>
      <c r="J120" s="100" t="str">
        <f t="shared" si="59"/>
        <v/>
      </c>
      <c r="K120" s="28"/>
      <c r="L120" s="14"/>
      <c r="M120" s="100" t="str">
        <f t="shared" ca="1" si="49"/>
        <v/>
      </c>
      <c r="N120" s="345" t="str">
        <f t="shared" si="50"/>
        <v/>
      </c>
      <c r="O120" s="100" t="str">
        <f t="shared" si="51"/>
        <v/>
      </c>
      <c r="P120" s="100" t="str">
        <f t="shared" si="52"/>
        <v/>
      </c>
      <c r="Q120" s="346" t="str">
        <f t="shared" ca="1" si="53"/>
        <v/>
      </c>
      <c r="R120" s="101" t="str">
        <f t="shared" ca="1" si="54"/>
        <v/>
      </c>
      <c r="S120" s="100" t="str">
        <f t="shared" ca="1" si="55"/>
        <v/>
      </c>
      <c r="T120" s="100" t="str">
        <f t="shared" ca="1" si="56"/>
        <v/>
      </c>
      <c r="U120" s="347" t="str">
        <f t="shared" ca="1" si="57"/>
        <v/>
      </c>
      <c r="V120" s="101" t="str">
        <f t="shared" ca="1" si="58"/>
        <v/>
      </c>
      <c r="W120" s="100" t="str">
        <f t="shared" ca="1" si="35"/>
        <v/>
      </c>
      <c r="X120" s="78"/>
      <c r="Y120" s="78"/>
    </row>
    <row r="121" spans="1:25" ht="18.75" customHeight="1" x14ac:dyDescent="0.35">
      <c r="A121" s="78"/>
      <c r="B121" s="6">
        <f t="shared" si="60"/>
        <v>13</v>
      </c>
      <c r="C121" s="28"/>
      <c r="D121" s="28"/>
      <c r="E121" s="27"/>
      <c r="F121" s="28"/>
      <c r="G121" s="187"/>
      <c r="H121" s="29"/>
      <c r="I121" s="14"/>
      <c r="J121" s="100" t="str">
        <f t="shared" si="59"/>
        <v/>
      </c>
      <c r="K121" s="28"/>
      <c r="L121" s="14"/>
      <c r="M121" s="100" t="str">
        <f t="shared" ca="1" si="49"/>
        <v/>
      </c>
      <c r="N121" s="345" t="str">
        <f t="shared" si="50"/>
        <v/>
      </c>
      <c r="O121" s="100" t="str">
        <f t="shared" si="51"/>
        <v/>
      </c>
      <c r="P121" s="100" t="str">
        <f t="shared" si="52"/>
        <v/>
      </c>
      <c r="Q121" s="346" t="str">
        <f t="shared" ca="1" si="53"/>
        <v/>
      </c>
      <c r="R121" s="101" t="str">
        <f t="shared" ca="1" si="54"/>
        <v/>
      </c>
      <c r="S121" s="100" t="str">
        <f t="shared" ca="1" si="55"/>
        <v/>
      </c>
      <c r="T121" s="100" t="str">
        <f t="shared" ca="1" si="56"/>
        <v/>
      </c>
      <c r="U121" s="347" t="str">
        <f t="shared" ca="1" si="57"/>
        <v/>
      </c>
      <c r="V121" s="101" t="str">
        <f t="shared" ca="1" si="58"/>
        <v/>
      </c>
      <c r="W121" s="100" t="str">
        <f t="shared" ca="1" si="35"/>
        <v/>
      </c>
      <c r="X121" s="78"/>
      <c r="Y121" s="78"/>
    </row>
    <row r="122" spans="1:25" ht="18.75" customHeight="1" x14ac:dyDescent="0.35">
      <c r="A122" s="78"/>
      <c r="B122" s="6">
        <f t="shared" si="60"/>
        <v>14</v>
      </c>
      <c r="C122" s="28"/>
      <c r="D122" s="28"/>
      <c r="E122" s="27"/>
      <c r="F122" s="28"/>
      <c r="G122" s="187"/>
      <c r="H122" s="29"/>
      <c r="I122" s="14"/>
      <c r="J122" s="100" t="str">
        <f t="shared" si="59"/>
        <v/>
      </c>
      <c r="K122" s="28"/>
      <c r="L122" s="14"/>
      <c r="M122" s="100" t="str">
        <f t="shared" ca="1" si="49"/>
        <v/>
      </c>
      <c r="N122" s="345" t="str">
        <f t="shared" si="50"/>
        <v/>
      </c>
      <c r="O122" s="100" t="str">
        <f t="shared" si="51"/>
        <v/>
      </c>
      <c r="P122" s="100" t="str">
        <f t="shared" si="52"/>
        <v/>
      </c>
      <c r="Q122" s="346" t="str">
        <f t="shared" ca="1" si="53"/>
        <v/>
      </c>
      <c r="R122" s="101" t="str">
        <f t="shared" ca="1" si="54"/>
        <v/>
      </c>
      <c r="S122" s="100" t="str">
        <f t="shared" ca="1" si="55"/>
        <v/>
      </c>
      <c r="T122" s="100" t="str">
        <f t="shared" ca="1" si="56"/>
        <v/>
      </c>
      <c r="U122" s="347" t="str">
        <f t="shared" ca="1" si="57"/>
        <v/>
      </c>
      <c r="V122" s="101" t="str">
        <f t="shared" ca="1" si="58"/>
        <v/>
      </c>
      <c r="W122" s="100" t="str">
        <f t="shared" ca="1" si="35"/>
        <v/>
      </c>
      <c r="X122" s="78"/>
      <c r="Y122" s="78"/>
    </row>
    <row r="123" spans="1:25" ht="18.75" customHeight="1" x14ac:dyDescent="0.35">
      <c r="A123" s="78"/>
      <c r="B123" s="6">
        <f t="shared" si="60"/>
        <v>15</v>
      </c>
      <c r="C123" s="28"/>
      <c r="D123" s="28"/>
      <c r="E123" s="27"/>
      <c r="F123" s="28"/>
      <c r="G123" s="187"/>
      <c r="H123" s="29"/>
      <c r="I123" s="14"/>
      <c r="J123" s="100" t="str">
        <f t="shared" si="59"/>
        <v/>
      </c>
      <c r="K123" s="28"/>
      <c r="L123" s="14"/>
      <c r="M123" s="100" t="str">
        <f t="shared" ca="1" si="49"/>
        <v/>
      </c>
      <c r="N123" s="345" t="str">
        <f t="shared" si="50"/>
        <v/>
      </c>
      <c r="O123" s="100" t="str">
        <f t="shared" si="51"/>
        <v/>
      </c>
      <c r="P123" s="100" t="str">
        <f t="shared" si="52"/>
        <v/>
      </c>
      <c r="Q123" s="346" t="str">
        <f t="shared" ca="1" si="53"/>
        <v/>
      </c>
      <c r="R123" s="101" t="str">
        <f t="shared" ca="1" si="54"/>
        <v/>
      </c>
      <c r="S123" s="100" t="str">
        <f t="shared" ca="1" si="55"/>
        <v/>
      </c>
      <c r="T123" s="100" t="str">
        <f t="shared" ca="1" si="56"/>
        <v/>
      </c>
      <c r="U123" s="347" t="str">
        <f t="shared" ca="1" si="57"/>
        <v/>
      </c>
      <c r="V123" s="101" t="str">
        <f t="shared" ca="1" si="58"/>
        <v/>
      </c>
      <c r="W123" s="100" t="str">
        <f t="shared" ca="1" si="35"/>
        <v/>
      </c>
      <c r="X123" s="78"/>
      <c r="Y123" s="78"/>
    </row>
    <row r="124" spans="1:25" ht="18.75" customHeight="1" x14ac:dyDescent="0.35">
      <c r="A124" s="78"/>
      <c r="B124" s="6">
        <f t="shared" si="60"/>
        <v>16</v>
      </c>
      <c r="C124" s="28"/>
      <c r="D124" s="28"/>
      <c r="E124" s="27"/>
      <c r="F124" s="28"/>
      <c r="G124" s="187"/>
      <c r="H124" s="29"/>
      <c r="I124" s="14"/>
      <c r="J124" s="100" t="str">
        <f t="shared" si="59"/>
        <v/>
      </c>
      <c r="K124" s="28"/>
      <c r="L124" s="14"/>
      <c r="M124" s="100" t="str">
        <f t="shared" ca="1" si="49"/>
        <v/>
      </c>
      <c r="N124" s="345" t="str">
        <f t="shared" si="50"/>
        <v/>
      </c>
      <c r="O124" s="100" t="str">
        <f t="shared" si="51"/>
        <v/>
      </c>
      <c r="P124" s="100" t="str">
        <f t="shared" si="52"/>
        <v/>
      </c>
      <c r="Q124" s="346" t="str">
        <f t="shared" ca="1" si="53"/>
        <v/>
      </c>
      <c r="R124" s="101" t="str">
        <f t="shared" ca="1" si="54"/>
        <v/>
      </c>
      <c r="S124" s="100" t="str">
        <f t="shared" ca="1" si="55"/>
        <v/>
      </c>
      <c r="T124" s="100" t="str">
        <f t="shared" ca="1" si="56"/>
        <v/>
      </c>
      <c r="U124" s="347" t="str">
        <f t="shared" ca="1" si="57"/>
        <v/>
      </c>
      <c r="V124" s="101" t="str">
        <f t="shared" ca="1" si="58"/>
        <v/>
      </c>
      <c r="W124" s="100" t="str">
        <f t="shared" ca="1" si="35"/>
        <v/>
      </c>
      <c r="X124" s="78"/>
      <c r="Y124" s="78"/>
    </row>
    <row r="125" spans="1:25" ht="18.75" customHeight="1" x14ac:dyDescent="0.35">
      <c r="A125" s="78"/>
      <c r="B125" s="6">
        <f t="shared" si="60"/>
        <v>17</v>
      </c>
      <c r="C125" s="28"/>
      <c r="D125" s="28"/>
      <c r="E125" s="27"/>
      <c r="F125" s="28"/>
      <c r="G125" s="187"/>
      <c r="H125" s="29"/>
      <c r="I125" s="14"/>
      <c r="J125" s="100" t="str">
        <f t="shared" si="59"/>
        <v/>
      </c>
      <c r="K125" s="28"/>
      <c r="L125" s="14"/>
      <c r="M125" s="100" t="str">
        <f t="shared" ca="1" si="49"/>
        <v/>
      </c>
      <c r="N125" s="345" t="str">
        <f t="shared" si="50"/>
        <v/>
      </c>
      <c r="O125" s="100" t="str">
        <f t="shared" si="51"/>
        <v/>
      </c>
      <c r="P125" s="100" t="str">
        <f t="shared" si="52"/>
        <v/>
      </c>
      <c r="Q125" s="346" t="str">
        <f t="shared" ca="1" si="53"/>
        <v/>
      </c>
      <c r="R125" s="101" t="str">
        <f t="shared" ca="1" si="54"/>
        <v/>
      </c>
      <c r="S125" s="100" t="str">
        <f t="shared" ca="1" si="55"/>
        <v/>
      </c>
      <c r="T125" s="100" t="str">
        <f t="shared" ca="1" si="56"/>
        <v/>
      </c>
      <c r="U125" s="347" t="str">
        <f t="shared" ca="1" si="57"/>
        <v/>
      </c>
      <c r="V125" s="101" t="str">
        <f t="shared" ca="1" si="58"/>
        <v/>
      </c>
      <c r="W125" s="100" t="str">
        <f t="shared" ca="1" si="35"/>
        <v/>
      </c>
      <c r="X125" s="78"/>
      <c r="Y125" s="78"/>
    </row>
    <row r="126" spans="1:25" ht="18.75" customHeight="1" x14ac:dyDescent="0.35">
      <c r="A126" s="78"/>
      <c r="B126" s="6">
        <f t="shared" si="60"/>
        <v>18</v>
      </c>
      <c r="C126" s="28"/>
      <c r="D126" s="28"/>
      <c r="E126" s="27"/>
      <c r="F126" s="28"/>
      <c r="G126" s="187"/>
      <c r="H126" s="29"/>
      <c r="I126" s="14"/>
      <c r="J126" s="100" t="str">
        <f t="shared" si="59"/>
        <v/>
      </c>
      <c r="K126" s="28"/>
      <c r="L126" s="14"/>
      <c r="M126" s="100" t="str">
        <f t="shared" ca="1" si="49"/>
        <v/>
      </c>
      <c r="N126" s="345" t="str">
        <f t="shared" si="50"/>
        <v/>
      </c>
      <c r="O126" s="100" t="str">
        <f t="shared" si="51"/>
        <v/>
      </c>
      <c r="P126" s="100" t="str">
        <f t="shared" si="52"/>
        <v/>
      </c>
      <c r="Q126" s="346" t="str">
        <f t="shared" ca="1" si="53"/>
        <v/>
      </c>
      <c r="R126" s="101" t="str">
        <f t="shared" ca="1" si="54"/>
        <v/>
      </c>
      <c r="S126" s="100" t="str">
        <f t="shared" ca="1" si="55"/>
        <v/>
      </c>
      <c r="T126" s="100" t="str">
        <f t="shared" ca="1" si="56"/>
        <v/>
      </c>
      <c r="U126" s="347" t="str">
        <f t="shared" ca="1" si="57"/>
        <v/>
      </c>
      <c r="V126" s="101" t="str">
        <f t="shared" ca="1" si="58"/>
        <v/>
      </c>
      <c r="W126" s="100" t="str">
        <f t="shared" ca="1" si="35"/>
        <v/>
      </c>
      <c r="X126" s="78"/>
      <c r="Y126" s="78"/>
    </row>
    <row r="127" spans="1:25" ht="18.75" customHeight="1" x14ac:dyDescent="0.35">
      <c r="A127" s="78"/>
      <c r="B127" s="6">
        <f t="shared" si="60"/>
        <v>19</v>
      </c>
      <c r="C127" s="28"/>
      <c r="D127" s="28"/>
      <c r="E127" s="27"/>
      <c r="F127" s="28"/>
      <c r="G127" s="187"/>
      <c r="H127" s="29"/>
      <c r="I127" s="14"/>
      <c r="J127" s="100" t="str">
        <f t="shared" si="59"/>
        <v/>
      </c>
      <c r="K127" s="28"/>
      <c r="L127" s="14"/>
      <c r="M127" s="100" t="str">
        <f t="shared" ca="1" si="49"/>
        <v/>
      </c>
      <c r="N127" s="345" t="str">
        <f t="shared" si="50"/>
        <v/>
      </c>
      <c r="O127" s="100" t="str">
        <f t="shared" si="51"/>
        <v/>
      </c>
      <c r="P127" s="100" t="str">
        <f t="shared" si="52"/>
        <v/>
      </c>
      <c r="Q127" s="346" t="str">
        <f t="shared" ca="1" si="53"/>
        <v/>
      </c>
      <c r="R127" s="101" t="str">
        <f t="shared" ca="1" si="54"/>
        <v/>
      </c>
      <c r="S127" s="100" t="str">
        <f t="shared" ca="1" si="55"/>
        <v/>
      </c>
      <c r="T127" s="100" t="str">
        <f t="shared" ca="1" si="56"/>
        <v/>
      </c>
      <c r="U127" s="347" t="str">
        <f t="shared" ca="1" si="57"/>
        <v/>
      </c>
      <c r="V127" s="101" t="str">
        <f t="shared" ca="1" si="58"/>
        <v/>
      </c>
      <c r="W127" s="100" t="str">
        <f t="shared" ca="1" si="35"/>
        <v/>
      </c>
      <c r="X127" s="78"/>
      <c r="Y127" s="78"/>
    </row>
    <row r="128" spans="1:25" ht="18.75" customHeight="1" x14ac:dyDescent="0.35">
      <c r="A128" s="78"/>
      <c r="B128" s="6">
        <f t="shared" si="60"/>
        <v>20</v>
      </c>
      <c r="C128" s="28"/>
      <c r="D128" s="28"/>
      <c r="E128" s="27"/>
      <c r="F128" s="28"/>
      <c r="G128" s="187"/>
      <c r="H128" s="29"/>
      <c r="I128" s="14"/>
      <c r="J128" s="100" t="str">
        <f t="shared" ref="J128:J191" si="61">IF(I128="","",H128*I128)</f>
        <v/>
      </c>
      <c r="K128" s="28"/>
      <c r="L128" s="14"/>
      <c r="M128" s="100" t="str">
        <f t="shared" ca="1" si="49"/>
        <v/>
      </c>
      <c r="N128" s="345" t="str">
        <f t="shared" si="50"/>
        <v/>
      </c>
      <c r="O128" s="100" t="str">
        <f t="shared" si="51"/>
        <v/>
      </c>
      <c r="P128" s="100" t="str">
        <f t="shared" si="52"/>
        <v/>
      </c>
      <c r="Q128" s="346" t="str">
        <f t="shared" ca="1" si="53"/>
        <v/>
      </c>
      <c r="R128" s="101" t="str">
        <f t="shared" ca="1" si="54"/>
        <v/>
      </c>
      <c r="S128" s="100" t="str">
        <f t="shared" ca="1" si="55"/>
        <v/>
      </c>
      <c r="T128" s="100" t="str">
        <f t="shared" ca="1" si="56"/>
        <v/>
      </c>
      <c r="U128" s="347" t="str">
        <f t="shared" ca="1" si="57"/>
        <v/>
      </c>
      <c r="V128" s="101" t="str">
        <f t="shared" ca="1" si="58"/>
        <v/>
      </c>
      <c r="W128" s="100" t="str">
        <f t="shared" ca="1" si="35"/>
        <v/>
      </c>
      <c r="X128" s="78"/>
      <c r="Y128" s="78"/>
    </row>
    <row r="129" spans="1:25" ht="18.75" customHeight="1" x14ac:dyDescent="0.35">
      <c r="A129" s="78"/>
      <c r="B129" s="6">
        <f t="shared" si="60"/>
        <v>21</v>
      </c>
      <c r="C129" s="28"/>
      <c r="D129" s="28"/>
      <c r="E129" s="27"/>
      <c r="F129" s="28"/>
      <c r="G129" s="187"/>
      <c r="H129" s="29"/>
      <c r="I129" s="14"/>
      <c r="J129" s="100" t="str">
        <f t="shared" si="61"/>
        <v/>
      </c>
      <c r="K129" s="28"/>
      <c r="L129" s="14"/>
      <c r="M129" s="100" t="str">
        <f t="shared" ca="1" si="49"/>
        <v/>
      </c>
      <c r="N129" s="345" t="str">
        <f t="shared" si="50"/>
        <v/>
      </c>
      <c r="O129" s="100" t="str">
        <f t="shared" si="51"/>
        <v/>
      </c>
      <c r="P129" s="100" t="str">
        <f t="shared" si="52"/>
        <v/>
      </c>
      <c r="Q129" s="346" t="str">
        <f t="shared" ca="1" si="53"/>
        <v/>
      </c>
      <c r="R129" s="101" t="str">
        <f t="shared" ca="1" si="54"/>
        <v/>
      </c>
      <c r="S129" s="100" t="str">
        <f t="shared" ca="1" si="55"/>
        <v/>
      </c>
      <c r="T129" s="100" t="str">
        <f t="shared" ca="1" si="56"/>
        <v/>
      </c>
      <c r="U129" s="347" t="str">
        <f t="shared" ca="1" si="57"/>
        <v/>
      </c>
      <c r="V129" s="101" t="str">
        <f t="shared" ca="1" si="58"/>
        <v/>
      </c>
      <c r="W129" s="100" t="str">
        <f t="shared" ca="1" si="35"/>
        <v/>
      </c>
      <c r="X129" s="78"/>
      <c r="Y129" s="78"/>
    </row>
    <row r="130" spans="1:25" ht="18.75" customHeight="1" x14ac:dyDescent="0.35">
      <c r="A130" s="78"/>
      <c r="B130" s="6">
        <f t="shared" si="60"/>
        <v>22</v>
      </c>
      <c r="C130" s="28"/>
      <c r="D130" s="28"/>
      <c r="E130" s="27"/>
      <c r="F130" s="28"/>
      <c r="G130" s="187"/>
      <c r="H130" s="29"/>
      <c r="I130" s="14"/>
      <c r="J130" s="100" t="str">
        <f t="shared" si="61"/>
        <v/>
      </c>
      <c r="K130" s="28"/>
      <c r="L130" s="14"/>
      <c r="M130" s="100" t="str">
        <f t="shared" ca="1" si="49"/>
        <v/>
      </c>
      <c r="N130" s="345" t="str">
        <f t="shared" si="50"/>
        <v/>
      </c>
      <c r="O130" s="100" t="str">
        <f t="shared" si="51"/>
        <v/>
      </c>
      <c r="P130" s="100" t="str">
        <f t="shared" si="52"/>
        <v/>
      </c>
      <c r="Q130" s="346" t="str">
        <f t="shared" ca="1" si="53"/>
        <v/>
      </c>
      <c r="R130" s="101" t="str">
        <f t="shared" ca="1" si="54"/>
        <v/>
      </c>
      <c r="S130" s="100" t="str">
        <f t="shared" ca="1" si="55"/>
        <v/>
      </c>
      <c r="T130" s="100" t="str">
        <f t="shared" ca="1" si="56"/>
        <v/>
      </c>
      <c r="U130" s="347" t="str">
        <f t="shared" ca="1" si="57"/>
        <v/>
      </c>
      <c r="V130" s="101" t="str">
        <f t="shared" ca="1" si="58"/>
        <v/>
      </c>
      <c r="W130" s="100" t="str">
        <f t="shared" ca="1" si="35"/>
        <v/>
      </c>
      <c r="X130" s="78"/>
      <c r="Y130" s="78"/>
    </row>
    <row r="131" spans="1:25" ht="18.75" customHeight="1" x14ac:dyDescent="0.35">
      <c r="A131" s="78"/>
      <c r="B131" s="6">
        <f t="shared" si="60"/>
        <v>23</v>
      </c>
      <c r="C131" s="28"/>
      <c r="D131" s="28"/>
      <c r="E131" s="27"/>
      <c r="F131" s="28"/>
      <c r="G131" s="187"/>
      <c r="H131" s="29"/>
      <c r="I131" s="14"/>
      <c r="J131" s="100" t="str">
        <f t="shared" si="61"/>
        <v/>
      </c>
      <c r="K131" s="28"/>
      <c r="L131" s="14"/>
      <c r="M131" s="100" t="str">
        <f t="shared" ca="1" si="49"/>
        <v/>
      </c>
      <c r="N131" s="345" t="str">
        <f t="shared" si="50"/>
        <v/>
      </c>
      <c r="O131" s="100" t="str">
        <f t="shared" si="51"/>
        <v/>
      </c>
      <c r="P131" s="100" t="str">
        <f t="shared" si="52"/>
        <v/>
      </c>
      <c r="Q131" s="346" t="str">
        <f t="shared" ca="1" si="53"/>
        <v/>
      </c>
      <c r="R131" s="101" t="str">
        <f t="shared" ca="1" si="54"/>
        <v/>
      </c>
      <c r="S131" s="100" t="str">
        <f t="shared" ca="1" si="55"/>
        <v/>
      </c>
      <c r="T131" s="100" t="str">
        <f t="shared" ca="1" si="56"/>
        <v/>
      </c>
      <c r="U131" s="347" t="str">
        <f t="shared" ca="1" si="57"/>
        <v/>
      </c>
      <c r="V131" s="101" t="str">
        <f t="shared" ca="1" si="58"/>
        <v/>
      </c>
      <c r="W131" s="100" t="str">
        <f t="shared" ca="1" si="35"/>
        <v/>
      </c>
      <c r="X131" s="78"/>
      <c r="Y131" s="78"/>
    </row>
    <row r="132" spans="1:25" ht="18.75" customHeight="1" x14ac:dyDescent="0.35">
      <c r="A132" s="78"/>
      <c r="B132" s="6">
        <f t="shared" si="60"/>
        <v>24</v>
      </c>
      <c r="C132" s="28"/>
      <c r="D132" s="28"/>
      <c r="E132" s="27"/>
      <c r="F132" s="28"/>
      <c r="G132" s="187"/>
      <c r="H132" s="29"/>
      <c r="I132" s="14"/>
      <c r="J132" s="100" t="str">
        <f t="shared" si="61"/>
        <v/>
      </c>
      <c r="K132" s="28"/>
      <c r="L132" s="14"/>
      <c r="M132" s="100" t="str">
        <f t="shared" ca="1" si="49"/>
        <v/>
      </c>
      <c r="N132" s="345" t="str">
        <f t="shared" si="50"/>
        <v/>
      </c>
      <c r="O132" s="100" t="str">
        <f t="shared" si="51"/>
        <v/>
      </c>
      <c r="P132" s="100" t="str">
        <f t="shared" si="52"/>
        <v/>
      </c>
      <c r="Q132" s="346" t="str">
        <f t="shared" ca="1" si="53"/>
        <v/>
      </c>
      <c r="R132" s="101" t="str">
        <f t="shared" ca="1" si="54"/>
        <v/>
      </c>
      <c r="S132" s="100" t="str">
        <f t="shared" ca="1" si="55"/>
        <v/>
      </c>
      <c r="T132" s="100" t="str">
        <f t="shared" ca="1" si="56"/>
        <v/>
      </c>
      <c r="U132" s="347" t="str">
        <f t="shared" ca="1" si="57"/>
        <v/>
      </c>
      <c r="V132" s="101" t="str">
        <f t="shared" ca="1" si="58"/>
        <v/>
      </c>
      <c r="W132" s="100" t="str">
        <f t="shared" ca="1" si="35"/>
        <v/>
      </c>
      <c r="X132" s="78"/>
      <c r="Y132" s="78"/>
    </row>
    <row r="133" spans="1:25" ht="18.75" customHeight="1" x14ac:dyDescent="0.35">
      <c r="A133" s="78"/>
      <c r="B133" s="6">
        <f t="shared" si="60"/>
        <v>25</v>
      </c>
      <c r="C133" s="28"/>
      <c r="D133" s="28"/>
      <c r="E133" s="27"/>
      <c r="F133" s="28"/>
      <c r="G133" s="187"/>
      <c r="H133" s="29"/>
      <c r="I133" s="14"/>
      <c r="J133" s="100" t="str">
        <f t="shared" si="61"/>
        <v/>
      </c>
      <c r="K133" s="28"/>
      <c r="L133" s="14"/>
      <c r="M133" s="100" t="str">
        <f t="shared" ca="1" si="49"/>
        <v/>
      </c>
      <c r="N133" s="345" t="str">
        <f t="shared" si="50"/>
        <v/>
      </c>
      <c r="O133" s="100" t="str">
        <f t="shared" si="51"/>
        <v/>
      </c>
      <c r="P133" s="100" t="str">
        <f t="shared" si="52"/>
        <v/>
      </c>
      <c r="Q133" s="346" t="str">
        <f t="shared" ca="1" si="53"/>
        <v/>
      </c>
      <c r="R133" s="101" t="str">
        <f t="shared" ca="1" si="54"/>
        <v/>
      </c>
      <c r="S133" s="100" t="str">
        <f t="shared" ca="1" si="55"/>
        <v/>
      </c>
      <c r="T133" s="100" t="str">
        <f t="shared" ca="1" si="56"/>
        <v/>
      </c>
      <c r="U133" s="347" t="str">
        <f t="shared" ca="1" si="57"/>
        <v/>
      </c>
      <c r="V133" s="101" t="str">
        <f t="shared" ca="1" si="58"/>
        <v/>
      </c>
      <c r="W133" s="100" t="str">
        <f t="shared" ca="1" si="35"/>
        <v/>
      </c>
      <c r="X133" s="78"/>
      <c r="Y133" s="78"/>
    </row>
    <row r="134" spans="1:25" ht="18.75" customHeight="1" x14ac:dyDescent="0.35">
      <c r="A134" s="78"/>
      <c r="B134" s="6">
        <f t="shared" si="60"/>
        <v>26</v>
      </c>
      <c r="C134" s="28"/>
      <c r="D134" s="28"/>
      <c r="E134" s="27"/>
      <c r="F134" s="28"/>
      <c r="G134" s="187"/>
      <c r="H134" s="29"/>
      <c r="I134" s="14"/>
      <c r="J134" s="100" t="str">
        <f t="shared" si="61"/>
        <v/>
      </c>
      <c r="K134" s="28"/>
      <c r="L134" s="14"/>
      <c r="M134" s="100" t="str">
        <f t="shared" ca="1" si="49"/>
        <v/>
      </c>
      <c r="N134" s="345" t="str">
        <f t="shared" si="50"/>
        <v/>
      </c>
      <c r="O134" s="100" t="str">
        <f t="shared" si="51"/>
        <v/>
      </c>
      <c r="P134" s="100" t="str">
        <f t="shared" si="52"/>
        <v/>
      </c>
      <c r="Q134" s="346" t="str">
        <f t="shared" ca="1" si="53"/>
        <v/>
      </c>
      <c r="R134" s="101" t="str">
        <f t="shared" ca="1" si="54"/>
        <v/>
      </c>
      <c r="S134" s="100" t="str">
        <f t="shared" ca="1" si="55"/>
        <v/>
      </c>
      <c r="T134" s="100" t="str">
        <f t="shared" ca="1" si="56"/>
        <v/>
      </c>
      <c r="U134" s="347" t="str">
        <f t="shared" ca="1" si="57"/>
        <v/>
      </c>
      <c r="V134" s="101" t="str">
        <f t="shared" ca="1" si="58"/>
        <v/>
      </c>
      <c r="W134" s="100" t="str">
        <f t="shared" ca="1" si="35"/>
        <v/>
      </c>
      <c r="X134" s="78"/>
      <c r="Y134" s="78"/>
    </row>
    <row r="135" spans="1:25" ht="18.75" customHeight="1" x14ac:dyDescent="0.35">
      <c r="A135" s="78"/>
      <c r="B135" s="6">
        <f t="shared" si="60"/>
        <v>27</v>
      </c>
      <c r="C135" s="28"/>
      <c r="D135" s="28"/>
      <c r="E135" s="27"/>
      <c r="F135" s="28"/>
      <c r="G135" s="187"/>
      <c r="H135" s="29"/>
      <c r="I135" s="14"/>
      <c r="J135" s="100" t="str">
        <f t="shared" si="61"/>
        <v/>
      </c>
      <c r="K135" s="28"/>
      <c r="L135" s="14"/>
      <c r="M135" s="100" t="str">
        <f t="shared" ca="1" si="49"/>
        <v/>
      </c>
      <c r="N135" s="345" t="str">
        <f t="shared" si="50"/>
        <v/>
      </c>
      <c r="O135" s="100" t="str">
        <f t="shared" si="51"/>
        <v/>
      </c>
      <c r="P135" s="100" t="str">
        <f t="shared" si="52"/>
        <v/>
      </c>
      <c r="Q135" s="346" t="str">
        <f t="shared" ca="1" si="53"/>
        <v/>
      </c>
      <c r="R135" s="101" t="str">
        <f t="shared" ca="1" si="54"/>
        <v/>
      </c>
      <c r="S135" s="100" t="str">
        <f t="shared" ca="1" si="55"/>
        <v/>
      </c>
      <c r="T135" s="100" t="str">
        <f t="shared" ca="1" si="56"/>
        <v/>
      </c>
      <c r="U135" s="347" t="str">
        <f t="shared" ca="1" si="57"/>
        <v/>
      </c>
      <c r="V135" s="101" t="str">
        <f t="shared" ca="1" si="58"/>
        <v/>
      </c>
      <c r="W135" s="100" t="str">
        <f t="shared" ca="1" si="35"/>
        <v/>
      </c>
      <c r="X135" s="78"/>
      <c r="Y135" s="78"/>
    </row>
    <row r="136" spans="1:25" ht="18.75" customHeight="1" x14ac:dyDescent="0.35">
      <c r="A136" s="78"/>
      <c r="B136" s="6">
        <f t="shared" si="60"/>
        <v>28</v>
      </c>
      <c r="C136" s="28"/>
      <c r="D136" s="28"/>
      <c r="E136" s="27"/>
      <c r="F136" s="28"/>
      <c r="G136" s="187"/>
      <c r="H136" s="29"/>
      <c r="I136" s="14"/>
      <c r="J136" s="100" t="str">
        <f t="shared" si="61"/>
        <v/>
      </c>
      <c r="K136" s="28"/>
      <c r="L136" s="14"/>
      <c r="M136" s="100" t="str">
        <f t="shared" ca="1" si="49"/>
        <v/>
      </c>
      <c r="N136" s="345" t="str">
        <f t="shared" si="50"/>
        <v/>
      </c>
      <c r="O136" s="100" t="str">
        <f t="shared" si="51"/>
        <v/>
      </c>
      <c r="P136" s="100" t="str">
        <f t="shared" si="52"/>
        <v/>
      </c>
      <c r="Q136" s="346" t="str">
        <f t="shared" ca="1" si="53"/>
        <v/>
      </c>
      <c r="R136" s="101" t="str">
        <f t="shared" ca="1" si="54"/>
        <v/>
      </c>
      <c r="S136" s="100" t="str">
        <f t="shared" ca="1" si="55"/>
        <v/>
      </c>
      <c r="T136" s="100" t="str">
        <f t="shared" ca="1" si="56"/>
        <v/>
      </c>
      <c r="U136" s="347" t="str">
        <f t="shared" ca="1" si="57"/>
        <v/>
      </c>
      <c r="V136" s="101" t="str">
        <f t="shared" ca="1" si="58"/>
        <v/>
      </c>
      <c r="W136" s="100" t="str">
        <f t="shared" ca="1" si="35"/>
        <v/>
      </c>
      <c r="X136" s="78"/>
      <c r="Y136" s="78"/>
    </row>
    <row r="137" spans="1:25" ht="18.75" customHeight="1" x14ac:dyDescent="0.35">
      <c r="A137" s="78"/>
      <c r="B137" s="6">
        <f t="shared" si="60"/>
        <v>29</v>
      </c>
      <c r="C137" s="28"/>
      <c r="D137" s="28"/>
      <c r="E137" s="27"/>
      <c r="F137" s="28"/>
      <c r="G137" s="187"/>
      <c r="H137" s="29"/>
      <c r="I137" s="14"/>
      <c r="J137" s="100" t="str">
        <f t="shared" si="61"/>
        <v/>
      </c>
      <c r="K137" s="28"/>
      <c r="L137" s="14"/>
      <c r="M137" s="100" t="str">
        <f t="shared" ca="1" si="49"/>
        <v/>
      </c>
      <c r="N137" s="345" t="str">
        <f t="shared" si="50"/>
        <v/>
      </c>
      <c r="O137" s="100" t="str">
        <f t="shared" si="51"/>
        <v/>
      </c>
      <c r="P137" s="100" t="str">
        <f t="shared" si="52"/>
        <v/>
      </c>
      <c r="Q137" s="346" t="str">
        <f t="shared" ca="1" si="53"/>
        <v/>
      </c>
      <c r="R137" s="101" t="str">
        <f t="shared" ca="1" si="54"/>
        <v/>
      </c>
      <c r="S137" s="100" t="str">
        <f t="shared" ca="1" si="55"/>
        <v/>
      </c>
      <c r="T137" s="100" t="str">
        <f t="shared" ca="1" si="56"/>
        <v/>
      </c>
      <c r="U137" s="347" t="str">
        <f t="shared" ca="1" si="57"/>
        <v/>
      </c>
      <c r="V137" s="101" t="str">
        <f t="shared" ca="1" si="58"/>
        <v/>
      </c>
      <c r="W137" s="100" t="str">
        <f t="shared" ref="W137:W200" ca="1" si="62">IF(V137&lt;&gt;"",IF(J137-V137&lt;L137,L137,J137-V137),J137)</f>
        <v/>
      </c>
      <c r="X137" s="78"/>
      <c r="Y137" s="78"/>
    </row>
    <row r="138" spans="1:25" ht="18.75" customHeight="1" x14ac:dyDescent="0.35">
      <c r="A138" s="78"/>
      <c r="B138" s="6">
        <f t="shared" si="60"/>
        <v>30</v>
      </c>
      <c r="C138" s="28"/>
      <c r="D138" s="28"/>
      <c r="E138" s="27"/>
      <c r="F138" s="28"/>
      <c r="G138" s="187"/>
      <c r="H138" s="29"/>
      <c r="I138" s="14"/>
      <c r="J138" s="100" t="str">
        <f t="shared" si="61"/>
        <v/>
      </c>
      <c r="K138" s="28"/>
      <c r="L138" s="14"/>
      <c r="M138" s="100" t="str">
        <f t="shared" ca="1" si="49"/>
        <v/>
      </c>
      <c r="N138" s="345" t="str">
        <f t="shared" si="50"/>
        <v/>
      </c>
      <c r="O138" s="100" t="str">
        <f t="shared" si="51"/>
        <v/>
      </c>
      <c r="P138" s="100" t="str">
        <f t="shared" si="52"/>
        <v/>
      </c>
      <c r="Q138" s="346" t="str">
        <f t="shared" ca="1" si="53"/>
        <v/>
      </c>
      <c r="R138" s="101" t="str">
        <f t="shared" ca="1" si="54"/>
        <v/>
      </c>
      <c r="S138" s="100" t="str">
        <f t="shared" ca="1" si="55"/>
        <v/>
      </c>
      <c r="T138" s="100" t="str">
        <f t="shared" ca="1" si="56"/>
        <v/>
      </c>
      <c r="U138" s="347" t="str">
        <f t="shared" ca="1" si="57"/>
        <v/>
      </c>
      <c r="V138" s="101" t="str">
        <f t="shared" ca="1" si="58"/>
        <v/>
      </c>
      <c r="W138" s="100" t="str">
        <f t="shared" ca="1" si="62"/>
        <v/>
      </c>
      <c r="X138" s="78"/>
      <c r="Y138" s="78"/>
    </row>
    <row r="139" spans="1:25" ht="18.75" customHeight="1" x14ac:dyDescent="0.35">
      <c r="A139" s="78"/>
      <c r="B139" s="6">
        <f t="shared" si="60"/>
        <v>31</v>
      </c>
      <c r="C139" s="28"/>
      <c r="D139" s="28"/>
      <c r="E139" s="27"/>
      <c r="F139" s="28"/>
      <c r="G139" s="187"/>
      <c r="H139" s="29"/>
      <c r="I139" s="14"/>
      <c r="J139" s="100" t="str">
        <f t="shared" si="61"/>
        <v/>
      </c>
      <c r="K139" s="28"/>
      <c r="L139" s="14"/>
      <c r="M139" s="100" t="str">
        <f t="shared" ca="1" si="49"/>
        <v/>
      </c>
      <c r="N139" s="345" t="str">
        <f t="shared" si="50"/>
        <v/>
      </c>
      <c r="O139" s="100" t="str">
        <f t="shared" si="51"/>
        <v/>
      </c>
      <c r="P139" s="100" t="str">
        <f t="shared" si="52"/>
        <v/>
      </c>
      <c r="Q139" s="346" t="str">
        <f t="shared" ca="1" si="53"/>
        <v/>
      </c>
      <c r="R139" s="101" t="str">
        <f t="shared" ca="1" si="54"/>
        <v/>
      </c>
      <c r="S139" s="100" t="str">
        <f t="shared" ca="1" si="55"/>
        <v/>
      </c>
      <c r="T139" s="100" t="str">
        <f t="shared" ca="1" si="56"/>
        <v/>
      </c>
      <c r="U139" s="347" t="str">
        <f t="shared" ca="1" si="57"/>
        <v/>
      </c>
      <c r="V139" s="101" t="str">
        <f t="shared" ca="1" si="58"/>
        <v/>
      </c>
      <c r="W139" s="100" t="str">
        <f t="shared" ca="1" si="62"/>
        <v/>
      </c>
      <c r="X139" s="78"/>
      <c r="Y139" s="78"/>
    </row>
    <row r="140" spans="1:25" ht="18.75" customHeight="1" x14ac:dyDescent="0.35">
      <c r="A140" s="78"/>
      <c r="B140" s="6">
        <f t="shared" si="60"/>
        <v>32</v>
      </c>
      <c r="C140" s="28"/>
      <c r="D140" s="28"/>
      <c r="E140" s="27"/>
      <c r="F140" s="28"/>
      <c r="G140" s="187"/>
      <c r="H140" s="29"/>
      <c r="I140" s="14"/>
      <c r="J140" s="100" t="str">
        <f t="shared" si="61"/>
        <v/>
      </c>
      <c r="K140" s="28"/>
      <c r="L140" s="14"/>
      <c r="M140" s="100" t="str">
        <f t="shared" ca="1" si="49"/>
        <v/>
      </c>
      <c r="N140" s="345" t="str">
        <f t="shared" si="50"/>
        <v/>
      </c>
      <c r="O140" s="100" t="str">
        <f t="shared" si="51"/>
        <v/>
      </c>
      <c r="P140" s="100" t="str">
        <f t="shared" si="52"/>
        <v/>
      </c>
      <c r="Q140" s="346" t="str">
        <f t="shared" ca="1" si="53"/>
        <v/>
      </c>
      <c r="R140" s="101" t="str">
        <f t="shared" ca="1" si="54"/>
        <v/>
      </c>
      <c r="S140" s="100" t="str">
        <f t="shared" ca="1" si="55"/>
        <v/>
      </c>
      <c r="T140" s="100" t="str">
        <f t="shared" ca="1" si="56"/>
        <v/>
      </c>
      <c r="U140" s="347" t="str">
        <f t="shared" ca="1" si="57"/>
        <v/>
      </c>
      <c r="V140" s="101" t="str">
        <f t="shared" ca="1" si="58"/>
        <v/>
      </c>
      <c r="W140" s="100" t="str">
        <f t="shared" ca="1" si="62"/>
        <v/>
      </c>
      <c r="X140" s="78"/>
      <c r="Y140" s="78"/>
    </row>
    <row r="141" spans="1:25" ht="18.75" customHeight="1" x14ac:dyDescent="0.35">
      <c r="A141" s="78"/>
      <c r="B141" s="6">
        <f t="shared" si="60"/>
        <v>33</v>
      </c>
      <c r="C141" s="28"/>
      <c r="D141" s="28"/>
      <c r="E141" s="27"/>
      <c r="F141" s="28"/>
      <c r="G141" s="187"/>
      <c r="H141" s="29"/>
      <c r="I141" s="14"/>
      <c r="J141" s="100" t="str">
        <f t="shared" si="61"/>
        <v/>
      </c>
      <c r="K141" s="28"/>
      <c r="L141" s="14"/>
      <c r="M141" s="100" t="str">
        <f t="shared" ref="M141:M172" ca="1" si="63">IF(TODAY()&gt;EXP,"0",IF(J141="","",J141-L141))</f>
        <v/>
      </c>
      <c r="N141" s="345" t="str">
        <f t="shared" si="50"/>
        <v/>
      </c>
      <c r="O141" s="100" t="str">
        <f t="shared" si="51"/>
        <v/>
      </c>
      <c r="P141" s="100" t="str">
        <f t="shared" si="52"/>
        <v/>
      </c>
      <c r="Q141" s="346" t="str">
        <f t="shared" ref="Q141:Q172" ca="1" si="64">IF(TODAY()&gt;EXP,"0",IF(G141="","",IF(G141&gt;$Q$6,0,(DATEDIF(G141,$Q$6,"M")))))</f>
        <v/>
      </c>
      <c r="R141" s="101" t="str">
        <f t="shared" ref="R141:R172" ca="1" si="65">IF(TODAY()&gt;EXP,"0",IF(AND(P141&lt;&gt;"",Q141&lt;&gt;""),IF(P141*Q141&gt;M141,M141,P141*Q141),""))</f>
        <v/>
      </c>
      <c r="S141" s="100" t="str">
        <f t="shared" ca="1" si="55"/>
        <v/>
      </c>
      <c r="T141" s="100" t="str">
        <f t="shared" ca="1" si="56"/>
        <v/>
      </c>
      <c r="U141" s="347" t="str">
        <f t="shared" ref="U141:U172" ca="1" si="66">IF(TODAY()&gt;EXP,"0",IF(G141="","",IF(G141&gt;$U$6,0,(DATEDIF(G141,$U$6,"M")))))</f>
        <v/>
      </c>
      <c r="V141" s="101" t="str">
        <f t="shared" ref="V141:V172" ca="1" si="67">IF(TODAY()&gt;EXP,"0",IF(AND(P141&lt;&gt;"",U141&lt;&gt;""),IF(P141*U141&gt;M141,M141,P141*U141),""))</f>
        <v/>
      </c>
      <c r="W141" s="100" t="str">
        <f t="shared" ca="1" si="62"/>
        <v/>
      </c>
      <c r="X141" s="78"/>
      <c r="Y141" s="78"/>
    </row>
    <row r="142" spans="1:25" ht="18.75" customHeight="1" x14ac:dyDescent="0.35">
      <c r="A142" s="78"/>
      <c r="B142" s="6">
        <f t="shared" si="60"/>
        <v>34</v>
      </c>
      <c r="C142" s="28"/>
      <c r="D142" s="28"/>
      <c r="E142" s="27"/>
      <c r="F142" s="28"/>
      <c r="G142" s="187"/>
      <c r="H142" s="29"/>
      <c r="I142" s="14"/>
      <c r="J142" s="100" t="str">
        <f t="shared" si="61"/>
        <v/>
      </c>
      <c r="K142" s="28"/>
      <c r="L142" s="14"/>
      <c r="M142" s="100" t="str">
        <f t="shared" ca="1" si="63"/>
        <v/>
      </c>
      <c r="N142" s="345" t="str">
        <f t="shared" si="50"/>
        <v/>
      </c>
      <c r="O142" s="100" t="str">
        <f t="shared" si="51"/>
        <v/>
      </c>
      <c r="P142" s="100" t="str">
        <f t="shared" si="52"/>
        <v/>
      </c>
      <c r="Q142" s="346" t="str">
        <f t="shared" ca="1" si="64"/>
        <v/>
      </c>
      <c r="R142" s="101" t="str">
        <f t="shared" ca="1" si="65"/>
        <v/>
      </c>
      <c r="S142" s="100" t="str">
        <f t="shared" ca="1" si="55"/>
        <v/>
      </c>
      <c r="T142" s="100" t="str">
        <f t="shared" ca="1" si="56"/>
        <v/>
      </c>
      <c r="U142" s="347" t="str">
        <f t="shared" ca="1" si="66"/>
        <v/>
      </c>
      <c r="V142" s="101" t="str">
        <f t="shared" ca="1" si="67"/>
        <v/>
      </c>
      <c r="W142" s="100" t="str">
        <f t="shared" ca="1" si="62"/>
        <v/>
      </c>
      <c r="X142" s="78"/>
      <c r="Y142" s="78"/>
    </row>
    <row r="143" spans="1:25" ht="18.75" customHeight="1" x14ac:dyDescent="0.35">
      <c r="A143" s="78"/>
      <c r="B143" s="6">
        <f t="shared" si="60"/>
        <v>35</v>
      </c>
      <c r="C143" s="28"/>
      <c r="D143" s="28"/>
      <c r="E143" s="27"/>
      <c r="F143" s="28"/>
      <c r="G143" s="187"/>
      <c r="H143" s="29"/>
      <c r="I143" s="14"/>
      <c r="J143" s="100" t="str">
        <f t="shared" si="61"/>
        <v/>
      </c>
      <c r="K143" s="28"/>
      <c r="L143" s="14"/>
      <c r="M143" s="100" t="str">
        <f t="shared" ca="1" si="63"/>
        <v/>
      </c>
      <c r="N143" s="345" t="str">
        <f t="shared" si="50"/>
        <v/>
      </c>
      <c r="O143" s="100" t="str">
        <f t="shared" si="51"/>
        <v/>
      </c>
      <c r="P143" s="100" t="str">
        <f t="shared" si="52"/>
        <v/>
      </c>
      <c r="Q143" s="346" t="str">
        <f t="shared" ca="1" si="64"/>
        <v/>
      </c>
      <c r="R143" s="101" t="str">
        <f t="shared" ca="1" si="65"/>
        <v/>
      </c>
      <c r="S143" s="100" t="str">
        <f t="shared" ca="1" si="55"/>
        <v/>
      </c>
      <c r="T143" s="100" t="str">
        <f t="shared" ca="1" si="56"/>
        <v/>
      </c>
      <c r="U143" s="347" t="str">
        <f t="shared" ca="1" si="66"/>
        <v/>
      </c>
      <c r="V143" s="101" t="str">
        <f t="shared" ca="1" si="67"/>
        <v/>
      </c>
      <c r="W143" s="100" t="str">
        <f t="shared" ca="1" si="62"/>
        <v/>
      </c>
      <c r="X143" s="78"/>
      <c r="Y143" s="78"/>
    </row>
    <row r="144" spans="1:25" ht="18.75" customHeight="1" x14ac:dyDescent="0.35">
      <c r="A144" s="78"/>
      <c r="B144" s="6">
        <f t="shared" si="60"/>
        <v>36</v>
      </c>
      <c r="C144" s="28"/>
      <c r="D144" s="28"/>
      <c r="E144" s="27"/>
      <c r="F144" s="28"/>
      <c r="G144" s="187"/>
      <c r="H144" s="29"/>
      <c r="I144" s="14"/>
      <c r="J144" s="100" t="str">
        <f t="shared" si="61"/>
        <v/>
      </c>
      <c r="K144" s="28"/>
      <c r="L144" s="14"/>
      <c r="M144" s="100" t="str">
        <f t="shared" ca="1" si="63"/>
        <v/>
      </c>
      <c r="N144" s="345" t="str">
        <f t="shared" si="50"/>
        <v/>
      </c>
      <c r="O144" s="100" t="str">
        <f t="shared" si="51"/>
        <v/>
      </c>
      <c r="P144" s="100" t="str">
        <f t="shared" si="52"/>
        <v/>
      </c>
      <c r="Q144" s="346" t="str">
        <f t="shared" ca="1" si="64"/>
        <v/>
      </c>
      <c r="R144" s="101" t="str">
        <f t="shared" ca="1" si="65"/>
        <v/>
      </c>
      <c r="S144" s="100" t="str">
        <f t="shared" ca="1" si="55"/>
        <v/>
      </c>
      <c r="T144" s="100" t="str">
        <f t="shared" ca="1" si="56"/>
        <v/>
      </c>
      <c r="U144" s="347" t="str">
        <f t="shared" ca="1" si="66"/>
        <v/>
      </c>
      <c r="V144" s="101" t="str">
        <f t="shared" ca="1" si="67"/>
        <v/>
      </c>
      <c r="W144" s="100" t="str">
        <f t="shared" ca="1" si="62"/>
        <v/>
      </c>
      <c r="X144" s="78"/>
      <c r="Y144" s="78"/>
    </row>
    <row r="145" spans="1:25" ht="18.75" customHeight="1" x14ac:dyDescent="0.35">
      <c r="A145" s="78"/>
      <c r="B145" s="6">
        <f t="shared" si="60"/>
        <v>37</v>
      </c>
      <c r="C145" s="28"/>
      <c r="D145" s="28"/>
      <c r="E145" s="27"/>
      <c r="F145" s="28"/>
      <c r="G145" s="187"/>
      <c r="H145" s="29"/>
      <c r="I145" s="14"/>
      <c r="J145" s="100" t="str">
        <f t="shared" si="61"/>
        <v/>
      </c>
      <c r="K145" s="28"/>
      <c r="L145" s="14"/>
      <c r="M145" s="100" t="str">
        <f t="shared" ca="1" si="63"/>
        <v/>
      </c>
      <c r="N145" s="345" t="str">
        <f t="shared" si="50"/>
        <v/>
      </c>
      <c r="O145" s="100" t="str">
        <f t="shared" si="51"/>
        <v/>
      </c>
      <c r="P145" s="100" t="str">
        <f t="shared" si="52"/>
        <v/>
      </c>
      <c r="Q145" s="346" t="str">
        <f t="shared" ca="1" si="64"/>
        <v/>
      </c>
      <c r="R145" s="101" t="str">
        <f t="shared" ca="1" si="65"/>
        <v/>
      </c>
      <c r="S145" s="100" t="str">
        <f t="shared" ca="1" si="55"/>
        <v/>
      </c>
      <c r="T145" s="100" t="str">
        <f t="shared" ca="1" si="56"/>
        <v/>
      </c>
      <c r="U145" s="347" t="str">
        <f t="shared" ca="1" si="66"/>
        <v/>
      </c>
      <c r="V145" s="101" t="str">
        <f t="shared" ca="1" si="67"/>
        <v/>
      </c>
      <c r="W145" s="100" t="str">
        <f t="shared" ca="1" si="62"/>
        <v/>
      </c>
      <c r="X145" s="78"/>
      <c r="Y145" s="78"/>
    </row>
    <row r="146" spans="1:25" ht="18.75" customHeight="1" x14ac:dyDescent="0.35">
      <c r="A146" s="78"/>
      <c r="B146" s="6">
        <f t="shared" si="60"/>
        <v>38</v>
      </c>
      <c r="C146" s="28"/>
      <c r="D146" s="28"/>
      <c r="E146" s="27"/>
      <c r="F146" s="28"/>
      <c r="G146" s="187"/>
      <c r="H146" s="29"/>
      <c r="I146" s="14"/>
      <c r="J146" s="100" t="str">
        <f t="shared" si="61"/>
        <v/>
      </c>
      <c r="K146" s="28"/>
      <c r="L146" s="14"/>
      <c r="M146" s="100" t="str">
        <f t="shared" ca="1" si="63"/>
        <v/>
      </c>
      <c r="N146" s="345" t="str">
        <f t="shared" si="50"/>
        <v/>
      </c>
      <c r="O146" s="100" t="str">
        <f t="shared" si="51"/>
        <v/>
      </c>
      <c r="P146" s="100" t="str">
        <f t="shared" si="52"/>
        <v/>
      </c>
      <c r="Q146" s="346" t="str">
        <f t="shared" ca="1" si="64"/>
        <v/>
      </c>
      <c r="R146" s="101" t="str">
        <f t="shared" ca="1" si="65"/>
        <v/>
      </c>
      <c r="S146" s="100" t="str">
        <f t="shared" ca="1" si="55"/>
        <v/>
      </c>
      <c r="T146" s="100" t="str">
        <f t="shared" ca="1" si="56"/>
        <v/>
      </c>
      <c r="U146" s="347" t="str">
        <f t="shared" ca="1" si="66"/>
        <v/>
      </c>
      <c r="V146" s="101" t="str">
        <f t="shared" ca="1" si="67"/>
        <v/>
      </c>
      <c r="W146" s="100" t="str">
        <f t="shared" ca="1" si="62"/>
        <v/>
      </c>
      <c r="X146" s="78"/>
      <c r="Y146" s="78"/>
    </row>
    <row r="147" spans="1:25" ht="18.75" customHeight="1" x14ac:dyDescent="0.35">
      <c r="A147" s="78"/>
      <c r="B147" s="6">
        <f t="shared" si="60"/>
        <v>39</v>
      </c>
      <c r="C147" s="28"/>
      <c r="D147" s="28"/>
      <c r="E147" s="27"/>
      <c r="F147" s="28"/>
      <c r="G147" s="187"/>
      <c r="H147" s="29"/>
      <c r="I147" s="14"/>
      <c r="J147" s="100" t="str">
        <f t="shared" si="61"/>
        <v/>
      </c>
      <c r="K147" s="28"/>
      <c r="L147" s="14"/>
      <c r="M147" s="100" t="str">
        <f t="shared" ca="1" si="63"/>
        <v/>
      </c>
      <c r="N147" s="345" t="str">
        <f t="shared" si="50"/>
        <v/>
      </c>
      <c r="O147" s="100" t="str">
        <f t="shared" si="51"/>
        <v/>
      </c>
      <c r="P147" s="100" t="str">
        <f t="shared" si="52"/>
        <v/>
      </c>
      <c r="Q147" s="346" t="str">
        <f t="shared" ca="1" si="64"/>
        <v/>
      </c>
      <c r="R147" s="101" t="str">
        <f t="shared" ca="1" si="65"/>
        <v/>
      </c>
      <c r="S147" s="100" t="str">
        <f t="shared" ca="1" si="55"/>
        <v/>
      </c>
      <c r="T147" s="100" t="str">
        <f t="shared" ca="1" si="56"/>
        <v/>
      </c>
      <c r="U147" s="347" t="str">
        <f t="shared" ca="1" si="66"/>
        <v/>
      </c>
      <c r="V147" s="101" t="str">
        <f t="shared" ca="1" si="67"/>
        <v/>
      </c>
      <c r="W147" s="100" t="str">
        <f t="shared" ca="1" si="62"/>
        <v/>
      </c>
      <c r="X147" s="78"/>
      <c r="Y147" s="78"/>
    </row>
    <row r="148" spans="1:25" ht="18.75" customHeight="1" x14ac:dyDescent="0.35">
      <c r="A148" s="78"/>
      <c r="B148" s="6">
        <f t="shared" si="60"/>
        <v>40</v>
      </c>
      <c r="C148" s="28"/>
      <c r="D148" s="28"/>
      <c r="E148" s="27"/>
      <c r="F148" s="28"/>
      <c r="G148" s="187"/>
      <c r="H148" s="29"/>
      <c r="I148" s="14"/>
      <c r="J148" s="100" t="str">
        <f t="shared" si="61"/>
        <v/>
      </c>
      <c r="K148" s="28"/>
      <c r="L148" s="14"/>
      <c r="M148" s="100" t="str">
        <f t="shared" ca="1" si="63"/>
        <v/>
      </c>
      <c r="N148" s="345" t="str">
        <f t="shared" si="50"/>
        <v/>
      </c>
      <c r="O148" s="100" t="str">
        <f t="shared" si="51"/>
        <v/>
      </c>
      <c r="P148" s="100" t="str">
        <f t="shared" si="52"/>
        <v/>
      </c>
      <c r="Q148" s="346" t="str">
        <f t="shared" ca="1" si="64"/>
        <v/>
      </c>
      <c r="R148" s="101" t="str">
        <f t="shared" ca="1" si="65"/>
        <v/>
      </c>
      <c r="S148" s="100" t="str">
        <f t="shared" ca="1" si="55"/>
        <v/>
      </c>
      <c r="T148" s="100" t="str">
        <f t="shared" ca="1" si="56"/>
        <v/>
      </c>
      <c r="U148" s="347" t="str">
        <f t="shared" ca="1" si="66"/>
        <v/>
      </c>
      <c r="V148" s="101" t="str">
        <f t="shared" ca="1" si="67"/>
        <v/>
      </c>
      <c r="W148" s="100" t="str">
        <f t="shared" ca="1" si="62"/>
        <v/>
      </c>
      <c r="X148" s="78"/>
      <c r="Y148" s="78"/>
    </row>
    <row r="149" spans="1:25" ht="18.75" customHeight="1" x14ac:dyDescent="0.35">
      <c r="A149" s="78"/>
      <c r="B149" s="6">
        <f t="shared" si="60"/>
        <v>41</v>
      </c>
      <c r="C149" s="28"/>
      <c r="D149" s="28"/>
      <c r="E149" s="27"/>
      <c r="F149" s="28"/>
      <c r="G149" s="187"/>
      <c r="H149" s="29"/>
      <c r="I149" s="14"/>
      <c r="J149" s="100" t="str">
        <f t="shared" si="61"/>
        <v/>
      </c>
      <c r="K149" s="28"/>
      <c r="L149" s="14"/>
      <c r="M149" s="100" t="str">
        <f t="shared" ca="1" si="63"/>
        <v/>
      </c>
      <c r="N149" s="345" t="str">
        <f t="shared" si="50"/>
        <v/>
      </c>
      <c r="O149" s="100" t="str">
        <f t="shared" si="51"/>
        <v/>
      </c>
      <c r="P149" s="100" t="str">
        <f t="shared" si="52"/>
        <v/>
      </c>
      <c r="Q149" s="346" t="str">
        <f t="shared" ca="1" si="64"/>
        <v/>
      </c>
      <c r="R149" s="101" t="str">
        <f t="shared" ca="1" si="65"/>
        <v/>
      </c>
      <c r="S149" s="100" t="str">
        <f t="shared" ca="1" si="55"/>
        <v/>
      </c>
      <c r="T149" s="100" t="str">
        <f t="shared" ca="1" si="56"/>
        <v/>
      </c>
      <c r="U149" s="347" t="str">
        <f t="shared" ca="1" si="66"/>
        <v/>
      </c>
      <c r="V149" s="101" t="str">
        <f t="shared" ca="1" si="67"/>
        <v/>
      </c>
      <c r="W149" s="100" t="str">
        <f t="shared" ca="1" si="62"/>
        <v/>
      </c>
      <c r="X149" s="78"/>
      <c r="Y149" s="78"/>
    </row>
    <row r="150" spans="1:25" ht="18.75" customHeight="1" x14ac:dyDescent="0.35">
      <c r="A150" s="78"/>
      <c r="B150" s="6">
        <f t="shared" si="60"/>
        <v>42</v>
      </c>
      <c r="C150" s="28"/>
      <c r="D150" s="28"/>
      <c r="E150" s="27"/>
      <c r="F150" s="28"/>
      <c r="G150" s="187"/>
      <c r="H150" s="29"/>
      <c r="I150" s="14"/>
      <c r="J150" s="100" t="str">
        <f t="shared" si="61"/>
        <v/>
      </c>
      <c r="K150" s="28"/>
      <c r="L150" s="14"/>
      <c r="M150" s="100" t="str">
        <f t="shared" ca="1" si="63"/>
        <v/>
      </c>
      <c r="N150" s="345" t="str">
        <f t="shared" si="50"/>
        <v/>
      </c>
      <c r="O150" s="100" t="str">
        <f t="shared" si="51"/>
        <v/>
      </c>
      <c r="P150" s="100" t="str">
        <f t="shared" si="52"/>
        <v/>
      </c>
      <c r="Q150" s="346" t="str">
        <f t="shared" ca="1" si="64"/>
        <v/>
      </c>
      <c r="R150" s="101" t="str">
        <f t="shared" ca="1" si="65"/>
        <v/>
      </c>
      <c r="S150" s="100" t="str">
        <f t="shared" ca="1" si="55"/>
        <v/>
      </c>
      <c r="T150" s="100" t="str">
        <f t="shared" ca="1" si="56"/>
        <v/>
      </c>
      <c r="U150" s="347" t="str">
        <f t="shared" ca="1" si="66"/>
        <v/>
      </c>
      <c r="V150" s="101" t="str">
        <f t="shared" ca="1" si="67"/>
        <v/>
      </c>
      <c r="W150" s="100" t="str">
        <f t="shared" ca="1" si="62"/>
        <v/>
      </c>
      <c r="X150" s="78"/>
      <c r="Y150" s="78"/>
    </row>
    <row r="151" spans="1:25" ht="18.75" customHeight="1" x14ac:dyDescent="0.35">
      <c r="A151" s="78"/>
      <c r="B151" s="6">
        <f t="shared" si="60"/>
        <v>43</v>
      </c>
      <c r="C151" s="28"/>
      <c r="D151" s="28"/>
      <c r="E151" s="27"/>
      <c r="F151" s="28"/>
      <c r="G151" s="187"/>
      <c r="H151" s="29"/>
      <c r="I151" s="14"/>
      <c r="J151" s="100" t="str">
        <f t="shared" si="61"/>
        <v/>
      </c>
      <c r="K151" s="28"/>
      <c r="L151" s="14"/>
      <c r="M151" s="100" t="str">
        <f t="shared" ca="1" si="63"/>
        <v/>
      </c>
      <c r="N151" s="345" t="str">
        <f t="shared" si="50"/>
        <v/>
      </c>
      <c r="O151" s="100" t="str">
        <f t="shared" si="51"/>
        <v/>
      </c>
      <c r="P151" s="100" t="str">
        <f t="shared" si="52"/>
        <v/>
      </c>
      <c r="Q151" s="346" t="str">
        <f t="shared" ca="1" si="64"/>
        <v/>
      </c>
      <c r="R151" s="101" t="str">
        <f t="shared" ca="1" si="65"/>
        <v/>
      </c>
      <c r="S151" s="100" t="str">
        <f t="shared" ca="1" si="55"/>
        <v/>
      </c>
      <c r="T151" s="100" t="str">
        <f t="shared" ca="1" si="56"/>
        <v/>
      </c>
      <c r="U151" s="347" t="str">
        <f t="shared" ca="1" si="66"/>
        <v/>
      </c>
      <c r="V151" s="101" t="str">
        <f t="shared" ca="1" si="67"/>
        <v/>
      </c>
      <c r="W151" s="100" t="str">
        <f t="shared" ca="1" si="62"/>
        <v/>
      </c>
      <c r="X151" s="78"/>
      <c r="Y151" s="78"/>
    </row>
    <row r="152" spans="1:25" ht="18.75" customHeight="1" x14ac:dyDescent="0.35">
      <c r="A152" s="78"/>
      <c r="B152" s="6">
        <f t="shared" si="60"/>
        <v>44</v>
      </c>
      <c r="C152" s="28"/>
      <c r="D152" s="28"/>
      <c r="E152" s="27"/>
      <c r="F152" s="28"/>
      <c r="G152" s="187"/>
      <c r="H152" s="29"/>
      <c r="I152" s="14"/>
      <c r="J152" s="100" t="str">
        <f t="shared" si="61"/>
        <v/>
      </c>
      <c r="K152" s="28"/>
      <c r="L152" s="14"/>
      <c r="M152" s="100" t="str">
        <f t="shared" ca="1" si="63"/>
        <v/>
      </c>
      <c r="N152" s="345" t="str">
        <f t="shared" si="50"/>
        <v/>
      </c>
      <c r="O152" s="100" t="str">
        <f t="shared" si="51"/>
        <v/>
      </c>
      <c r="P152" s="100" t="str">
        <f t="shared" si="52"/>
        <v/>
      </c>
      <c r="Q152" s="346" t="str">
        <f t="shared" ca="1" si="64"/>
        <v/>
      </c>
      <c r="R152" s="101" t="str">
        <f t="shared" ca="1" si="65"/>
        <v/>
      </c>
      <c r="S152" s="100" t="str">
        <f t="shared" ca="1" si="55"/>
        <v/>
      </c>
      <c r="T152" s="100" t="str">
        <f t="shared" ca="1" si="56"/>
        <v/>
      </c>
      <c r="U152" s="347" t="str">
        <f t="shared" ca="1" si="66"/>
        <v/>
      </c>
      <c r="V152" s="101" t="str">
        <f t="shared" ca="1" si="67"/>
        <v/>
      </c>
      <c r="W152" s="100" t="str">
        <f t="shared" ca="1" si="62"/>
        <v/>
      </c>
      <c r="X152" s="78"/>
      <c r="Y152" s="78"/>
    </row>
    <row r="153" spans="1:25" ht="18.75" customHeight="1" x14ac:dyDescent="0.35">
      <c r="A153" s="78"/>
      <c r="B153" s="6">
        <f t="shared" si="60"/>
        <v>45</v>
      </c>
      <c r="C153" s="28"/>
      <c r="D153" s="28"/>
      <c r="E153" s="27"/>
      <c r="F153" s="28"/>
      <c r="G153" s="187"/>
      <c r="H153" s="29"/>
      <c r="I153" s="14"/>
      <c r="J153" s="100" t="str">
        <f t="shared" si="61"/>
        <v/>
      </c>
      <c r="K153" s="28"/>
      <c r="L153" s="14"/>
      <c r="M153" s="100" t="str">
        <f t="shared" ca="1" si="63"/>
        <v/>
      </c>
      <c r="N153" s="345" t="str">
        <f t="shared" si="50"/>
        <v/>
      </c>
      <c r="O153" s="100" t="str">
        <f t="shared" si="51"/>
        <v/>
      </c>
      <c r="P153" s="100" t="str">
        <f t="shared" si="52"/>
        <v/>
      </c>
      <c r="Q153" s="346" t="str">
        <f t="shared" ca="1" si="64"/>
        <v/>
      </c>
      <c r="R153" s="101" t="str">
        <f t="shared" ca="1" si="65"/>
        <v/>
      </c>
      <c r="S153" s="100" t="str">
        <f t="shared" ca="1" si="55"/>
        <v/>
      </c>
      <c r="T153" s="100" t="str">
        <f t="shared" ca="1" si="56"/>
        <v/>
      </c>
      <c r="U153" s="347" t="str">
        <f t="shared" ca="1" si="66"/>
        <v/>
      </c>
      <c r="V153" s="101" t="str">
        <f t="shared" ca="1" si="67"/>
        <v/>
      </c>
      <c r="W153" s="100" t="str">
        <f t="shared" ca="1" si="62"/>
        <v/>
      </c>
      <c r="X153" s="78"/>
      <c r="Y153" s="78"/>
    </row>
    <row r="154" spans="1:25" ht="18.75" customHeight="1" x14ac:dyDescent="0.35">
      <c r="A154" s="78"/>
      <c r="B154" s="6">
        <f t="shared" si="60"/>
        <v>46</v>
      </c>
      <c r="C154" s="28"/>
      <c r="D154" s="28"/>
      <c r="E154" s="27"/>
      <c r="F154" s="28"/>
      <c r="G154" s="187"/>
      <c r="H154" s="29"/>
      <c r="I154" s="14"/>
      <c r="J154" s="100" t="str">
        <f t="shared" si="61"/>
        <v/>
      </c>
      <c r="K154" s="28"/>
      <c r="L154" s="14"/>
      <c r="M154" s="100" t="str">
        <f t="shared" ca="1" si="63"/>
        <v/>
      </c>
      <c r="N154" s="345" t="str">
        <f t="shared" si="50"/>
        <v/>
      </c>
      <c r="O154" s="100" t="str">
        <f t="shared" si="51"/>
        <v/>
      </c>
      <c r="P154" s="100" t="str">
        <f t="shared" si="52"/>
        <v/>
      </c>
      <c r="Q154" s="346" t="str">
        <f t="shared" ca="1" si="64"/>
        <v/>
      </c>
      <c r="R154" s="101" t="str">
        <f t="shared" ca="1" si="65"/>
        <v/>
      </c>
      <c r="S154" s="100" t="str">
        <f t="shared" ca="1" si="55"/>
        <v/>
      </c>
      <c r="T154" s="100" t="str">
        <f t="shared" ca="1" si="56"/>
        <v/>
      </c>
      <c r="U154" s="347" t="str">
        <f t="shared" ca="1" si="66"/>
        <v/>
      </c>
      <c r="V154" s="101" t="str">
        <f t="shared" ca="1" si="67"/>
        <v/>
      </c>
      <c r="W154" s="100" t="str">
        <f t="shared" ca="1" si="62"/>
        <v/>
      </c>
      <c r="X154" s="78"/>
      <c r="Y154" s="78"/>
    </row>
    <row r="155" spans="1:25" ht="18.75" customHeight="1" x14ac:dyDescent="0.35">
      <c r="A155" s="78"/>
      <c r="B155" s="6">
        <f t="shared" si="60"/>
        <v>47</v>
      </c>
      <c r="C155" s="28"/>
      <c r="D155" s="28"/>
      <c r="E155" s="27"/>
      <c r="F155" s="28"/>
      <c r="G155" s="187"/>
      <c r="H155" s="29"/>
      <c r="I155" s="14"/>
      <c r="J155" s="100" t="str">
        <f t="shared" si="61"/>
        <v/>
      </c>
      <c r="K155" s="28"/>
      <c r="L155" s="14"/>
      <c r="M155" s="100" t="str">
        <f t="shared" ca="1" si="63"/>
        <v/>
      </c>
      <c r="N155" s="345" t="str">
        <f t="shared" si="50"/>
        <v/>
      </c>
      <c r="O155" s="100" t="str">
        <f t="shared" si="51"/>
        <v/>
      </c>
      <c r="P155" s="100" t="str">
        <f t="shared" si="52"/>
        <v/>
      </c>
      <c r="Q155" s="346" t="str">
        <f t="shared" ca="1" si="64"/>
        <v/>
      </c>
      <c r="R155" s="101" t="str">
        <f t="shared" ca="1" si="65"/>
        <v/>
      </c>
      <c r="S155" s="100" t="str">
        <f t="shared" ca="1" si="55"/>
        <v/>
      </c>
      <c r="T155" s="100" t="str">
        <f t="shared" ca="1" si="56"/>
        <v/>
      </c>
      <c r="U155" s="347" t="str">
        <f t="shared" ca="1" si="66"/>
        <v/>
      </c>
      <c r="V155" s="101" t="str">
        <f t="shared" ca="1" si="67"/>
        <v/>
      </c>
      <c r="W155" s="100" t="str">
        <f t="shared" ca="1" si="62"/>
        <v/>
      </c>
      <c r="X155" s="78"/>
      <c r="Y155" s="78"/>
    </row>
    <row r="156" spans="1:25" ht="18.75" customHeight="1" x14ac:dyDescent="0.35">
      <c r="A156" s="78"/>
      <c r="B156" s="6">
        <f t="shared" si="60"/>
        <v>48</v>
      </c>
      <c r="C156" s="28"/>
      <c r="D156" s="28"/>
      <c r="E156" s="27"/>
      <c r="F156" s="28"/>
      <c r="G156" s="187"/>
      <c r="H156" s="29"/>
      <c r="I156" s="14"/>
      <c r="J156" s="100" t="str">
        <f t="shared" si="61"/>
        <v/>
      </c>
      <c r="K156" s="28"/>
      <c r="L156" s="14"/>
      <c r="M156" s="100" t="str">
        <f t="shared" ca="1" si="63"/>
        <v/>
      </c>
      <c r="N156" s="345" t="str">
        <f t="shared" si="50"/>
        <v/>
      </c>
      <c r="O156" s="100" t="str">
        <f t="shared" si="51"/>
        <v/>
      </c>
      <c r="P156" s="100" t="str">
        <f t="shared" si="52"/>
        <v/>
      </c>
      <c r="Q156" s="346" t="str">
        <f t="shared" ca="1" si="64"/>
        <v/>
      </c>
      <c r="R156" s="101" t="str">
        <f t="shared" ca="1" si="65"/>
        <v/>
      </c>
      <c r="S156" s="100" t="str">
        <f t="shared" ca="1" si="55"/>
        <v/>
      </c>
      <c r="T156" s="100" t="str">
        <f t="shared" ca="1" si="56"/>
        <v/>
      </c>
      <c r="U156" s="347" t="str">
        <f t="shared" ca="1" si="66"/>
        <v/>
      </c>
      <c r="V156" s="101" t="str">
        <f t="shared" ca="1" si="67"/>
        <v/>
      </c>
      <c r="W156" s="100" t="str">
        <f t="shared" ca="1" si="62"/>
        <v/>
      </c>
      <c r="X156" s="78"/>
      <c r="Y156" s="78"/>
    </row>
    <row r="157" spans="1:25" ht="18.75" customHeight="1" x14ac:dyDescent="0.35">
      <c r="A157" s="78"/>
      <c r="B157" s="6">
        <f t="shared" si="60"/>
        <v>49</v>
      </c>
      <c r="C157" s="28"/>
      <c r="D157" s="28"/>
      <c r="E157" s="27"/>
      <c r="F157" s="28"/>
      <c r="G157" s="187"/>
      <c r="H157" s="29"/>
      <c r="I157" s="14"/>
      <c r="J157" s="100" t="str">
        <f t="shared" si="61"/>
        <v/>
      </c>
      <c r="K157" s="28"/>
      <c r="L157" s="14"/>
      <c r="M157" s="100" t="str">
        <f t="shared" ca="1" si="63"/>
        <v/>
      </c>
      <c r="N157" s="345" t="str">
        <f t="shared" si="50"/>
        <v/>
      </c>
      <c r="O157" s="100" t="str">
        <f t="shared" si="51"/>
        <v/>
      </c>
      <c r="P157" s="100" t="str">
        <f t="shared" si="52"/>
        <v/>
      </c>
      <c r="Q157" s="346" t="str">
        <f t="shared" ca="1" si="64"/>
        <v/>
      </c>
      <c r="R157" s="101" t="str">
        <f t="shared" ca="1" si="65"/>
        <v/>
      </c>
      <c r="S157" s="100" t="str">
        <f t="shared" ca="1" si="55"/>
        <v/>
      </c>
      <c r="T157" s="100" t="str">
        <f t="shared" ca="1" si="56"/>
        <v/>
      </c>
      <c r="U157" s="347" t="str">
        <f t="shared" ca="1" si="66"/>
        <v/>
      </c>
      <c r="V157" s="101" t="str">
        <f t="shared" ca="1" si="67"/>
        <v/>
      </c>
      <c r="W157" s="100" t="str">
        <f t="shared" ca="1" si="62"/>
        <v/>
      </c>
      <c r="X157" s="78"/>
      <c r="Y157" s="78"/>
    </row>
    <row r="158" spans="1:25" ht="18.75" customHeight="1" x14ac:dyDescent="0.35">
      <c r="A158" s="78"/>
      <c r="B158" s="6">
        <f t="shared" si="60"/>
        <v>50</v>
      </c>
      <c r="C158" s="28"/>
      <c r="D158" s="28"/>
      <c r="E158" s="27"/>
      <c r="F158" s="28"/>
      <c r="G158" s="187"/>
      <c r="H158" s="29"/>
      <c r="I158" s="14"/>
      <c r="J158" s="100" t="str">
        <f t="shared" si="61"/>
        <v/>
      </c>
      <c r="K158" s="28"/>
      <c r="L158" s="14"/>
      <c r="M158" s="100" t="str">
        <f t="shared" ca="1" si="63"/>
        <v/>
      </c>
      <c r="N158" s="345" t="str">
        <f t="shared" si="50"/>
        <v/>
      </c>
      <c r="O158" s="100" t="str">
        <f t="shared" si="51"/>
        <v/>
      </c>
      <c r="P158" s="100" t="str">
        <f t="shared" si="52"/>
        <v/>
      </c>
      <c r="Q158" s="346" t="str">
        <f t="shared" ca="1" si="64"/>
        <v/>
      </c>
      <c r="R158" s="101" t="str">
        <f t="shared" ca="1" si="65"/>
        <v/>
      </c>
      <c r="S158" s="100" t="str">
        <f t="shared" ca="1" si="55"/>
        <v/>
      </c>
      <c r="T158" s="100" t="str">
        <f t="shared" ca="1" si="56"/>
        <v/>
      </c>
      <c r="U158" s="347" t="str">
        <f t="shared" ca="1" si="66"/>
        <v/>
      </c>
      <c r="V158" s="101" t="str">
        <f t="shared" ca="1" si="67"/>
        <v/>
      </c>
      <c r="W158" s="100" t="str">
        <f t="shared" ca="1" si="62"/>
        <v/>
      </c>
      <c r="X158" s="78"/>
      <c r="Y158" s="78"/>
    </row>
    <row r="159" spans="1:25" ht="18.75" customHeight="1" x14ac:dyDescent="0.35">
      <c r="A159" s="78"/>
      <c r="B159" s="6">
        <f t="shared" si="60"/>
        <v>51</v>
      </c>
      <c r="C159" s="28"/>
      <c r="D159" s="28"/>
      <c r="E159" s="27"/>
      <c r="F159" s="28"/>
      <c r="G159" s="187"/>
      <c r="H159" s="29"/>
      <c r="I159" s="14"/>
      <c r="J159" s="100" t="str">
        <f t="shared" si="61"/>
        <v/>
      </c>
      <c r="K159" s="28"/>
      <c r="L159" s="14"/>
      <c r="M159" s="100" t="str">
        <f t="shared" ca="1" si="63"/>
        <v/>
      </c>
      <c r="N159" s="345" t="str">
        <f t="shared" si="50"/>
        <v/>
      </c>
      <c r="O159" s="100" t="str">
        <f t="shared" si="51"/>
        <v/>
      </c>
      <c r="P159" s="100" t="str">
        <f t="shared" si="52"/>
        <v/>
      </c>
      <c r="Q159" s="346" t="str">
        <f t="shared" ca="1" si="64"/>
        <v/>
      </c>
      <c r="R159" s="101" t="str">
        <f t="shared" ca="1" si="65"/>
        <v/>
      </c>
      <c r="S159" s="100" t="str">
        <f t="shared" ca="1" si="55"/>
        <v/>
      </c>
      <c r="T159" s="100" t="str">
        <f t="shared" ca="1" si="56"/>
        <v/>
      </c>
      <c r="U159" s="347" t="str">
        <f t="shared" ca="1" si="66"/>
        <v/>
      </c>
      <c r="V159" s="101" t="str">
        <f t="shared" ca="1" si="67"/>
        <v/>
      </c>
      <c r="W159" s="100" t="str">
        <f t="shared" ca="1" si="62"/>
        <v/>
      </c>
      <c r="X159" s="78"/>
      <c r="Y159" s="78"/>
    </row>
    <row r="160" spans="1:25" ht="18.75" customHeight="1" x14ac:dyDescent="0.35">
      <c r="A160" s="78"/>
      <c r="B160" s="6">
        <f t="shared" si="60"/>
        <v>52</v>
      </c>
      <c r="C160" s="28"/>
      <c r="D160" s="28"/>
      <c r="E160" s="27"/>
      <c r="F160" s="28"/>
      <c r="G160" s="187"/>
      <c r="H160" s="29"/>
      <c r="I160" s="14"/>
      <c r="J160" s="100" t="str">
        <f t="shared" si="61"/>
        <v/>
      </c>
      <c r="K160" s="28"/>
      <c r="L160" s="14"/>
      <c r="M160" s="100" t="str">
        <f t="shared" ca="1" si="63"/>
        <v/>
      </c>
      <c r="N160" s="345" t="str">
        <f t="shared" si="50"/>
        <v/>
      </c>
      <c r="O160" s="100" t="str">
        <f t="shared" si="51"/>
        <v/>
      </c>
      <c r="P160" s="100" t="str">
        <f t="shared" si="52"/>
        <v/>
      </c>
      <c r="Q160" s="346" t="str">
        <f t="shared" ca="1" si="64"/>
        <v/>
      </c>
      <c r="R160" s="101" t="str">
        <f t="shared" ca="1" si="65"/>
        <v/>
      </c>
      <c r="S160" s="100" t="str">
        <f t="shared" ca="1" si="55"/>
        <v/>
      </c>
      <c r="T160" s="100" t="str">
        <f t="shared" ca="1" si="56"/>
        <v/>
      </c>
      <c r="U160" s="347" t="str">
        <f t="shared" ca="1" si="66"/>
        <v/>
      </c>
      <c r="V160" s="101" t="str">
        <f t="shared" ca="1" si="67"/>
        <v/>
      </c>
      <c r="W160" s="100" t="str">
        <f t="shared" ca="1" si="62"/>
        <v/>
      </c>
      <c r="X160" s="78"/>
      <c r="Y160" s="78"/>
    </row>
    <row r="161" spans="1:25" ht="18.75" customHeight="1" x14ac:dyDescent="0.35">
      <c r="A161" s="78"/>
      <c r="B161" s="6">
        <f t="shared" si="60"/>
        <v>53</v>
      </c>
      <c r="C161" s="28"/>
      <c r="D161" s="28"/>
      <c r="E161" s="27"/>
      <c r="F161" s="28"/>
      <c r="G161" s="187"/>
      <c r="H161" s="29"/>
      <c r="I161" s="14"/>
      <c r="J161" s="100" t="str">
        <f t="shared" si="61"/>
        <v/>
      </c>
      <c r="K161" s="28"/>
      <c r="L161" s="14"/>
      <c r="M161" s="100" t="str">
        <f t="shared" ca="1" si="63"/>
        <v/>
      </c>
      <c r="N161" s="345" t="str">
        <f t="shared" si="50"/>
        <v/>
      </c>
      <c r="O161" s="100" t="str">
        <f t="shared" si="51"/>
        <v/>
      </c>
      <c r="P161" s="100" t="str">
        <f t="shared" si="52"/>
        <v/>
      </c>
      <c r="Q161" s="346" t="str">
        <f t="shared" ca="1" si="64"/>
        <v/>
      </c>
      <c r="R161" s="101" t="str">
        <f t="shared" ca="1" si="65"/>
        <v/>
      </c>
      <c r="S161" s="100" t="str">
        <f t="shared" ca="1" si="55"/>
        <v/>
      </c>
      <c r="T161" s="100" t="str">
        <f t="shared" ca="1" si="56"/>
        <v/>
      </c>
      <c r="U161" s="347" t="str">
        <f t="shared" ca="1" si="66"/>
        <v/>
      </c>
      <c r="V161" s="101" t="str">
        <f t="shared" ca="1" si="67"/>
        <v/>
      </c>
      <c r="W161" s="100" t="str">
        <f t="shared" ca="1" si="62"/>
        <v/>
      </c>
      <c r="X161" s="78"/>
      <c r="Y161" s="78"/>
    </row>
    <row r="162" spans="1:25" ht="18.75" customHeight="1" x14ac:dyDescent="0.35">
      <c r="A162" s="78"/>
      <c r="B162" s="6">
        <f t="shared" si="60"/>
        <v>54</v>
      </c>
      <c r="C162" s="28"/>
      <c r="D162" s="28"/>
      <c r="E162" s="27"/>
      <c r="F162" s="28"/>
      <c r="G162" s="187"/>
      <c r="H162" s="29"/>
      <c r="I162" s="14"/>
      <c r="J162" s="100" t="str">
        <f t="shared" si="61"/>
        <v/>
      </c>
      <c r="K162" s="28"/>
      <c r="L162" s="14"/>
      <c r="M162" s="100" t="str">
        <f t="shared" ca="1" si="63"/>
        <v/>
      </c>
      <c r="N162" s="345" t="str">
        <f t="shared" si="50"/>
        <v/>
      </c>
      <c r="O162" s="100" t="str">
        <f t="shared" si="51"/>
        <v/>
      </c>
      <c r="P162" s="100" t="str">
        <f t="shared" si="52"/>
        <v/>
      </c>
      <c r="Q162" s="346" t="str">
        <f t="shared" ca="1" si="64"/>
        <v/>
      </c>
      <c r="R162" s="101" t="str">
        <f t="shared" ca="1" si="65"/>
        <v/>
      </c>
      <c r="S162" s="100" t="str">
        <f t="shared" ca="1" si="55"/>
        <v/>
      </c>
      <c r="T162" s="100" t="str">
        <f t="shared" ca="1" si="56"/>
        <v/>
      </c>
      <c r="U162" s="347" t="str">
        <f t="shared" ca="1" si="66"/>
        <v/>
      </c>
      <c r="V162" s="101" t="str">
        <f t="shared" ca="1" si="67"/>
        <v/>
      </c>
      <c r="W162" s="100" t="str">
        <f t="shared" ca="1" si="62"/>
        <v/>
      </c>
      <c r="X162" s="78"/>
      <c r="Y162" s="78"/>
    </row>
    <row r="163" spans="1:25" ht="18.75" customHeight="1" x14ac:dyDescent="0.35">
      <c r="A163" s="78"/>
      <c r="B163" s="6">
        <f t="shared" si="60"/>
        <v>55</v>
      </c>
      <c r="C163" s="28"/>
      <c r="D163" s="28"/>
      <c r="E163" s="27"/>
      <c r="F163" s="28"/>
      <c r="G163" s="187"/>
      <c r="H163" s="29"/>
      <c r="I163" s="14"/>
      <c r="J163" s="100" t="str">
        <f t="shared" si="61"/>
        <v/>
      </c>
      <c r="K163" s="28"/>
      <c r="L163" s="14"/>
      <c r="M163" s="100" t="str">
        <f t="shared" ca="1" si="63"/>
        <v/>
      </c>
      <c r="N163" s="345" t="str">
        <f t="shared" si="50"/>
        <v/>
      </c>
      <c r="O163" s="100" t="str">
        <f t="shared" si="51"/>
        <v/>
      </c>
      <c r="P163" s="100" t="str">
        <f t="shared" si="52"/>
        <v/>
      </c>
      <c r="Q163" s="346" t="str">
        <f t="shared" ca="1" si="64"/>
        <v/>
      </c>
      <c r="R163" s="101" t="str">
        <f t="shared" ca="1" si="65"/>
        <v/>
      </c>
      <c r="S163" s="100" t="str">
        <f t="shared" ca="1" si="55"/>
        <v/>
      </c>
      <c r="T163" s="100" t="str">
        <f t="shared" ca="1" si="56"/>
        <v/>
      </c>
      <c r="U163" s="347" t="str">
        <f t="shared" ca="1" si="66"/>
        <v/>
      </c>
      <c r="V163" s="101" t="str">
        <f t="shared" ca="1" si="67"/>
        <v/>
      </c>
      <c r="W163" s="100" t="str">
        <f t="shared" ca="1" si="62"/>
        <v/>
      </c>
      <c r="X163" s="78"/>
      <c r="Y163" s="78"/>
    </row>
    <row r="164" spans="1:25" ht="18.75" customHeight="1" x14ac:dyDescent="0.35">
      <c r="A164" s="78"/>
      <c r="B164" s="6">
        <f t="shared" si="60"/>
        <v>56</v>
      </c>
      <c r="C164" s="28"/>
      <c r="D164" s="28"/>
      <c r="E164" s="27"/>
      <c r="F164" s="28"/>
      <c r="G164" s="187"/>
      <c r="H164" s="29"/>
      <c r="I164" s="14"/>
      <c r="J164" s="100" t="str">
        <f t="shared" si="61"/>
        <v/>
      </c>
      <c r="K164" s="28"/>
      <c r="L164" s="14"/>
      <c r="M164" s="100" t="str">
        <f t="shared" ca="1" si="63"/>
        <v/>
      </c>
      <c r="N164" s="345" t="str">
        <f t="shared" si="50"/>
        <v/>
      </c>
      <c r="O164" s="100" t="str">
        <f t="shared" si="51"/>
        <v/>
      </c>
      <c r="P164" s="100" t="str">
        <f t="shared" si="52"/>
        <v/>
      </c>
      <c r="Q164" s="346" t="str">
        <f t="shared" ca="1" si="64"/>
        <v/>
      </c>
      <c r="R164" s="101" t="str">
        <f t="shared" ca="1" si="65"/>
        <v/>
      </c>
      <c r="S164" s="100" t="str">
        <f t="shared" ca="1" si="55"/>
        <v/>
      </c>
      <c r="T164" s="100" t="str">
        <f t="shared" ca="1" si="56"/>
        <v/>
      </c>
      <c r="U164" s="347" t="str">
        <f t="shared" ca="1" si="66"/>
        <v/>
      </c>
      <c r="V164" s="101" t="str">
        <f t="shared" ca="1" si="67"/>
        <v/>
      </c>
      <c r="W164" s="100" t="str">
        <f t="shared" ca="1" si="62"/>
        <v/>
      </c>
      <c r="X164" s="78"/>
      <c r="Y164" s="78"/>
    </row>
    <row r="165" spans="1:25" ht="18.75" customHeight="1" x14ac:dyDescent="0.35">
      <c r="A165" s="78"/>
      <c r="B165" s="6">
        <f t="shared" si="60"/>
        <v>57</v>
      </c>
      <c r="C165" s="28"/>
      <c r="D165" s="28"/>
      <c r="E165" s="27"/>
      <c r="F165" s="28"/>
      <c r="G165" s="187"/>
      <c r="H165" s="29"/>
      <c r="I165" s="14"/>
      <c r="J165" s="100" t="str">
        <f t="shared" si="61"/>
        <v/>
      </c>
      <c r="K165" s="28"/>
      <c r="L165" s="14"/>
      <c r="M165" s="100" t="str">
        <f t="shared" ca="1" si="63"/>
        <v/>
      </c>
      <c r="N165" s="345" t="str">
        <f t="shared" si="50"/>
        <v/>
      </c>
      <c r="O165" s="100" t="str">
        <f t="shared" si="51"/>
        <v/>
      </c>
      <c r="P165" s="100" t="str">
        <f t="shared" si="52"/>
        <v/>
      </c>
      <c r="Q165" s="346" t="str">
        <f t="shared" ca="1" si="64"/>
        <v/>
      </c>
      <c r="R165" s="101" t="str">
        <f t="shared" ca="1" si="65"/>
        <v/>
      </c>
      <c r="S165" s="100" t="str">
        <f t="shared" ca="1" si="55"/>
        <v/>
      </c>
      <c r="T165" s="100" t="str">
        <f t="shared" ca="1" si="56"/>
        <v/>
      </c>
      <c r="U165" s="347" t="str">
        <f t="shared" ca="1" si="66"/>
        <v/>
      </c>
      <c r="V165" s="101" t="str">
        <f t="shared" ca="1" si="67"/>
        <v/>
      </c>
      <c r="W165" s="100" t="str">
        <f t="shared" ca="1" si="62"/>
        <v/>
      </c>
      <c r="X165" s="78"/>
      <c r="Y165" s="78"/>
    </row>
    <row r="166" spans="1:25" ht="18.75" customHeight="1" x14ac:dyDescent="0.35">
      <c r="A166" s="78"/>
      <c r="B166" s="6">
        <f t="shared" si="60"/>
        <v>58</v>
      </c>
      <c r="C166" s="28"/>
      <c r="D166" s="28"/>
      <c r="E166" s="27"/>
      <c r="F166" s="28"/>
      <c r="G166" s="187"/>
      <c r="H166" s="29"/>
      <c r="I166" s="14"/>
      <c r="J166" s="100" t="str">
        <f t="shared" si="61"/>
        <v/>
      </c>
      <c r="K166" s="28"/>
      <c r="L166" s="14"/>
      <c r="M166" s="100" t="str">
        <f t="shared" ca="1" si="63"/>
        <v/>
      </c>
      <c r="N166" s="345" t="str">
        <f t="shared" si="50"/>
        <v/>
      </c>
      <c r="O166" s="100" t="str">
        <f t="shared" si="51"/>
        <v/>
      </c>
      <c r="P166" s="100" t="str">
        <f t="shared" si="52"/>
        <v/>
      </c>
      <c r="Q166" s="346" t="str">
        <f t="shared" ca="1" si="64"/>
        <v/>
      </c>
      <c r="R166" s="101" t="str">
        <f t="shared" ca="1" si="65"/>
        <v/>
      </c>
      <c r="S166" s="100" t="str">
        <f t="shared" ca="1" si="55"/>
        <v/>
      </c>
      <c r="T166" s="100" t="str">
        <f t="shared" ca="1" si="56"/>
        <v/>
      </c>
      <c r="U166" s="347" t="str">
        <f t="shared" ca="1" si="66"/>
        <v/>
      </c>
      <c r="V166" s="101" t="str">
        <f t="shared" ca="1" si="67"/>
        <v/>
      </c>
      <c r="W166" s="100" t="str">
        <f t="shared" ca="1" si="62"/>
        <v/>
      </c>
      <c r="X166" s="78"/>
      <c r="Y166" s="78"/>
    </row>
    <row r="167" spans="1:25" ht="18.75" customHeight="1" x14ac:dyDescent="0.35">
      <c r="A167" s="78"/>
      <c r="B167" s="6">
        <f t="shared" si="60"/>
        <v>59</v>
      </c>
      <c r="C167" s="28"/>
      <c r="D167" s="28"/>
      <c r="E167" s="27"/>
      <c r="F167" s="28"/>
      <c r="G167" s="187"/>
      <c r="H167" s="29"/>
      <c r="I167" s="14"/>
      <c r="J167" s="100" t="str">
        <f t="shared" si="61"/>
        <v/>
      </c>
      <c r="K167" s="28"/>
      <c r="L167" s="14"/>
      <c r="M167" s="100" t="str">
        <f t="shared" ca="1" si="63"/>
        <v/>
      </c>
      <c r="N167" s="345" t="str">
        <f t="shared" si="50"/>
        <v/>
      </c>
      <c r="O167" s="100" t="str">
        <f t="shared" si="51"/>
        <v/>
      </c>
      <c r="P167" s="100" t="str">
        <f t="shared" si="52"/>
        <v/>
      </c>
      <c r="Q167" s="346" t="str">
        <f t="shared" ca="1" si="64"/>
        <v/>
      </c>
      <c r="R167" s="101" t="str">
        <f t="shared" ca="1" si="65"/>
        <v/>
      </c>
      <c r="S167" s="100" t="str">
        <f t="shared" ca="1" si="55"/>
        <v/>
      </c>
      <c r="T167" s="100" t="str">
        <f t="shared" ca="1" si="56"/>
        <v/>
      </c>
      <c r="U167" s="347" t="str">
        <f t="shared" ca="1" si="66"/>
        <v/>
      </c>
      <c r="V167" s="101" t="str">
        <f t="shared" ca="1" si="67"/>
        <v/>
      </c>
      <c r="W167" s="100" t="str">
        <f t="shared" ca="1" si="62"/>
        <v/>
      </c>
      <c r="X167" s="78"/>
      <c r="Y167" s="78"/>
    </row>
    <row r="168" spans="1:25" ht="18.75" customHeight="1" x14ac:dyDescent="0.35">
      <c r="A168" s="78"/>
      <c r="B168" s="6">
        <f t="shared" si="60"/>
        <v>60</v>
      </c>
      <c r="C168" s="28"/>
      <c r="D168" s="28"/>
      <c r="E168" s="27"/>
      <c r="F168" s="28"/>
      <c r="G168" s="187"/>
      <c r="H168" s="29"/>
      <c r="I168" s="14"/>
      <c r="J168" s="100" t="str">
        <f t="shared" si="61"/>
        <v/>
      </c>
      <c r="K168" s="28"/>
      <c r="L168" s="14"/>
      <c r="M168" s="100" t="str">
        <f t="shared" ca="1" si="63"/>
        <v/>
      </c>
      <c r="N168" s="345" t="str">
        <f t="shared" si="50"/>
        <v/>
      </c>
      <c r="O168" s="100" t="str">
        <f t="shared" si="51"/>
        <v/>
      </c>
      <c r="P168" s="100" t="str">
        <f t="shared" si="52"/>
        <v/>
      </c>
      <c r="Q168" s="346" t="str">
        <f t="shared" ca="1" si="64"/>
        <v/>
      </c>
      <c r="R168" s="101" t="str">
        <f t="shared" ca="1" si="65"/>
        <v/>
      </c>
      <c r="S168" s="100" t="str">
        <f t="shared" ca="1" si="55"/>
        <v/>
      </c>
      <c r="T168" s="100" t="str">
        <f t="shared" ca="1" si="56"/>
        <v/>
      </c>
      <c r="U168" s="347" t="str">
        <f t="shared" ca="1" si="66"/>
        <v/>
      </c>
      <c r="V168" s="101" t="str">
        <f t="shared" ca="1" si="67"/>
        <v/>
      </c>
      <c r="W168" s="100" t="str">
        <f t="shared" ca="1" si="62"/>
        <v/>
      </c>
      <c r="X168" s="78"/>
      <c r="Y168" s="78"/>
    </row>
    <row r="169" spans="1:25" ht="18.75" customHeight="1" x14ac:dyDescent="0.35">
      <c r="A169" s="78"/>
      <c r="B169" s="6">
        <f t="shared" si="60"/>
        <v>61</v>
      </c>
      <c r="C169" s="28"/>
      <c r="D169" s="28"/>
      <c r="E169" s="27"/>
      <c r="F169" s="28"/>
      <c r="G169" s="187"/>
      <c r="H169" s="29"/>
      <c r="I169" s="14"/>
      <c r="J169" s="100" t="str">
        <f t="shared" si="61"/>
        <v/>
      </c>
      <c r="K169" s="28"/>
      <c r="L169" s="14"/>
      <c r="M169" s="100" t="str">
        <f t="shared" ca="1" si="63"/>
        <v/>
      </c>
      <c r="N169" s="345" t="str">
        <f t="shared" si="50"/>
        <v/>
      </c>
      <c r="O169" s="100" t="str">
        <f t="shared" si="51"/>
        <v/>
      </c>
      <c r="P169" s="100" t="str">
        <f t="shared" si="52"/>
        <v/>
      </c>
      <c r="Q169" s="346" t="str">
        <f t="shared" ca="1" si="64"/>
        <v/>
      </c>
      <c r="R169" s="101" t="str">
        <f t="shared" ca="1" si="65"/>
        <v/>
      </c>
      <c r="S169" s="100" t="str">
        <f t="shared" ca="1" si="55"/>
        <v/>
      </c>
      <c r="T169" s="100" t="str">
        <f t="shared" ca="1" si="56"/>
        <v/>
      </c>
      <c r="U169" s="347" t="str">
        <f t="shared" ca="1" si="66"/>
        <v/>
      </c>
      <c r="V169" s="101" t="str">
        <f t="shared" ca="1" si="67"/>
        <v/>
      </c>
      <c r="W169" s="100" t="str">
        <f t="shared" ca="1" si="62"/>
        <v/>
      </c>
      <c r="X169" s="78"/>
      <c r="Y169" s="78"/>
    </row>
    <row r="170" spans="1:25" ht="18.75" customHeight="1" x14ac:dyDescent="0.35">
      <c r="A170" s="78"/>
      <c r="B170" s="6">
        <f t="shared" si="60"/>
        <v>62</v>
      </c>
      <c r="C170" s="28"/>
      <c r="D170" s="28"/>
      <c r="E170" s="27"/>
      <c r="F170" s="28"/>
      <c r="G170" s="187"/>
      <c r="H170" s="29"/>
      <c r="I170" s="14"/>
      <c r="J170" s="100" t="str">
        <f t="shared" si="61"/>
        <v/>
      </c>
      <c r="K170" s="28"/>
      <c r="L170" s="14"/>
      <c r="M170" s="100" t="str">
        <f t="shared" ca="1" si="63"/>
        <v/>
      </c>
      <c r="N170" s="345" t="str">
        <f t="shared" si="50"/>
        <v/>
      </c>
      <c r="O170" s="100" t="str">
        <f t="shared" si="51"/>
        <v/>
      </c>
      <c r="P170" s="100" t="str">
        <f t="shared" si="52"/>
        <v/>
      </c>
      <c r="Q170" s="346" t="str">
        <f t="shared" ca="1" si="64"/>
        <v/>
      </c>
      <c r="R170" s="101" t="str">
        <f t="shared" ca="1" si="65"/>
        <v/>
      </c>
      <c r="S170" s="100" t="str">
        <f t="shared" ca="1" si="55"/>
        <v/>
      </c>
      <c r="T170" s="100" t="str">
        <f t="shared" ca="1" si="56"/>
        <v/>
      </c>
      <c r="U170" s="347" t="str">
        <f t="shared" ca="1" si="66"/>
        <v/>
      </c>
      <c r="V170" s="101" t="str">
        <f t="shared" ca="1" si="67"/>
        <v/>
      </c>
      <c r="W170" s="100" t="str">
        <f t="shared" ca="1" si="62"/>
        <v/>
      </c>
      <c r="X170" s="78"/>
      <c r="Y170" s="78"/>
    </row>
    <row r="171" spans="1:25" ht="18.75" customHeight="1" x14ac:dyDescent="0.35">
      <c r="A171" s="78"/>
      <c r="B171" s="6">
        <f t="shared" si="60"/>
        <v>63</v>
      </c>
      <c r="C171" s="28"/>
      <c r="D171" s="28"/>
      <c r="E171" s="27"/>
      <c r="F171" s="28"/>
      <c r="G171" s="187"/>
      <c r="H171" s="29"/>
      <c r="I171" s="14"/>
      <c r="J171" s="100" t="str">
        <f t="shared" si="61"/>
        <v/>
      </c>
      <c r="K171" s="28"/>
      <c r="L171" s="14"/>
      <c r="M171" s="100" t="str">
        <f t="shared" ca="1" si="63"/>
        <v/>
      </c>
      <c r="N171" s="345" t="str">
        <f t="shared" si="50"/>
        <v/>
      </c>
      <c r="O171" s="100" t="str">
        <f t="shared" si="51"/>
        <v/>
      </c>
      <c r="P171" s="100" t="str">
        <f t="shared" si="52"/>
        <v/>
      </c>
      <c r="Q171" s="346" t="str">
        <f t="shared" ca="1" si="64"/>
        <v/>
      </c>
      <c r="R171" s="101" t="str">
        <f t="shared" ca="1" si="65"/>
        <v/>
      </c>
      <c r="S171" s="100" t="str">
        <f t="shared" ca="1" si="55"/>
        <v/>
      </c>
      <c r="T171" s="100" t="str">
        <f t="shared" ca="1" si="56"/>
        <v/>
      </c>
      <c r="U171" s="347" t="str">
        <f t="shared" ca="1" si="66"/>
        <v/>
      </c>
      <c r="V171" s="101" t="str">
        <f t="shared" ca="1" si="67"/>
        <v/>
      </c>
      <c r="W171" s="100" t="str">
        <f t="shared" ca="1" si="62"/>
        <v/>
      </c>
      <c r="X171" s="78"/>
      <c r="Y171" s="78"/>
    </row>
    <row r="172" spans="1:25" ht="18.75" customHeight="1" x14ac:dyDescent="0.35">
      <c r="A172" s="78"/>
      <c r="B172" s="6">
        <f t="shared" si="60"/>
        <v>64</v>
      </c>
      <c r="C172" s="28"/>
      <c r="D172" s="28"/>
      <c r="E172" s="27"/>
      <c r="F172" s="28"/>
      <c r="G172" s="187"/>
      <c r="H172" s="29"/>
      <c r="I172" s="14"/>
      <c r="J172" s="100" t="str">
        <f t="shared" si="61"/>
        <v/>
      </c>
      <c r="K172" s="28"/>
      <c r="L172" s="14"/>
      <c r="M172" s="100" t="str">
        <f t="shared" ca="1" si="63"/>
        <v/>
      </c>
      <c r="N172" s="345" t="str">
        <f t="shared" si="50"/>
        <v/>
      </c>
      <c r="O172" s="100" t="str">
        <f t="shared" si="51"/>
        <v/>
      </c>
      <c r="P172" s="100" t="str">
        <f t="shared" si="52"/>
        <v/>
      </c>
      <c r="Q172" s="346" t="str">
        <f t="shared" ca="1" si="64"/>
        <v/>
      </c>
      <c r="R172" s="101" t="str">
        <f t="shared" ca="1" si="65"/>
        <v/>
      </c>
      <c r="S172" s="100" t="str">
        <f t="shared" ca="1" si="55"/>
        <v/>
      </c>
      <c r="T172" s="100" t="str">
        <f t="shared" ca="1" si="56"/>
        <v/>
      </c>
      <c r="U172" s="347" t="str">
        <f t="shared" ca="1" si="66"/>
        <v/>
      </c>
      <c r="V172" s="101" t="str">
        <f t="shared" ca="1" si="67"/>
        <v/>
      </c>
      <c r="W172" s="100" t="str">
        <f t="shared" ca="1" si="62"/>
        <v/>
      </c>
      <c r="X172" s="78"/>
      <c r="Y172" s="78"/>
    </row>
    <row r="173" spans="1:25" ht="18.75" customHeight="1" x14ac:dyDescent="0.35">
      <c r="A173" s="78"/>
      <c r="B173" s="6">
        <f t="shared" si="60"/>
        <v>65</v>
      </c>
      <c r="C173" s="28"/>
      <c r="D173" s="28"/>
      <c r="E173" s="27"/>
      <c r="F173" s="28"/>
      <c r="G173" s="187"/>
      <c r="H173" s="29"/>
      <c r="I173" s="14"/>
      <c r="J173" s="100" t="str">
        <f t="shared" si="61"/>
        <v/>
      </c>
      <c r="K173" s="28"/>
      <c r="L173" s="14"/>
      <c r="M173" s="100" t="str">
        <f t="shared" ref="M173:M202" ca="1" si="68">IF(TODAY()&gt;EXP,"0",IF(J173="","",J173-L173))</f>
        <v/>
      </c>
      <c r="N173" s="345" t="str">
        <f t="shared" ref="N173:N202" si="69">IF(K173="","",1/K173)</f>
        <v/>
      </c>
      <c r="O173" s="100" t="str">
        <f t="shared" ref="O173:O202" si="70">IF(N173="","",M173*N173)</f>
        <v/>
      </c>
      <c r="P173" s="100" t="str">
        <f t="shared" ref="P173:P202" si="71">IF(N173="","",O173/12)</f>
        <v/>
      </c>
      <c r="Q173" s="346" t="str">
        <f t="shared" ref="Q173:Q202" ca="1" si="72">IF(TODAY()&gt;EXP,"0",IF(G173="","",IF(G173&gt;$Q$6,0,(DATEDIF(G173,$Q$6,"M")))))</f>
        <v/>
      </c>
      <c r="R173" s="101" t="str">
        <f t="shared" ref="R173:R202" ca="1" si="73">IF(TODAY()&gt;EXP,"0",IF(AND(P173&lt;&gt;"",Q173&lt;&gt;""),IF(P173*Q173&gt;M173,M173,P173*Q173),""))</f>
        <v/>
      </c>
      <c r="S173" s="100" t="str">
        <f t="shared" ref="S173:S202" ca="1" si="74">IF(AND(U173&lt;&gt;"",Q173&lt;&gt;""),U173-Q173,"")</f>
        <v/>
      </c>
      <c r="T173" s="100" t="str">
        <f t="shared" ref="T173:T202" ca="1" si="75">IF(AND(V173&lt;&gt;"",R173&lt;&gt;""),V173-R173,"")</f>
        <v/>
      </c>
      <c r="U173" s="347" t="str">
        <f t="shared" ref="U173:U202" ca="1" si="76">IF(TODAY()&gt;EXP,"0",IF(G173="","",IF(G173&gt;$U$6,0,(DATEDIF(G173,$U$6,"M")))))</f>
        <v/>
      </c>
      <c r="V173" s="101" t="str">
        <f t="shared" ref="V173:V202" ca="1" si="77">IF(TODAY()&gt;EXP,"0",IF(AND(P173&lt;&gt;"",U173&lt;&gt;""),IF(P173*U173&gt;M173,M173,P173*U173),""))</f>
        <v/>
      </c>
      <c r="W173" s="100" t="str">
        <f t="shared" ca="1" si="62"/>
        <v/>
      </c>
      <c r="X173" s="78"/>
      <c r="Y173" s="78"/>
    </row>
    <row r="174" spans="1:25" ht="18.75" customHeight="1" x14ac:dyDescent="0.35">
      <c r="A174" s="78"/>
      <c r="B174" s="6">
        <f t="shared" si="60"/>
        <v>66</v>
      </c>
      <c r="C174" s="28"/>
      <c r="D174" s="28"/>
      <c r="E174" s="27"/>
      <c r="F174" s="28"/>
      <c r="G174" s="187"/>
      <c r="H174" s="29"/>
      <c r="I174" s="14"/>
      <c r="J174" s="100" t="str">
        <f t="shared" si="61"/>
        <v/>
      </c>
      <c r="K174" s="28"/>
      <c r="L174" s="14"/>
      <c r="M174" s="100" t="str">
        <f t="shared" ca="1" si="68"/>
        <v/>
      </c>
      <c r="N174" s="345" t="str">
        <f t="shared" si="69"/>
        <v/>
      </c>
      <c r="O174" s="100" t="str">
        <f t="shared" si="70"/>
        <v/>
      </c>
      <c r="P174" s="100" t="str">
        <f t="shared" si="71"/>
        <v/>
      </c>
      <c r="Q174" s="346" t="str">
        <f t="shared" ca="1" si="72"/>
        <v/>
      </c>
      <c r="R174" s="101" t="str">
        <f t="shared" ca="1" si="73"/>
        <v/>
      </c>
      <c r="S174" s="100" t="str">
        <f t="shared" ca="1" si="74"/>
        <v/>
      </c>
      <c r="T174" s="100" t="str">
        <f t="shared" ca="1" si="75"/>
        <v/>
      </c>
      <c r="U174" s="347" t="str">
        <f t="shared" ca="1" si="76"/>
        <v/>
      </c>
      <c r="V174" s="101" t="str">
        <f t="shared" ca="1" si="77"/>
        <v/>
      </c>
      <c r="W174" s="100" t="str">
        <f t="shared" ca="1" si="62"/>
        <v/>
      </c>
      <c r="X174" s="78"/>
      <c r="Y174" s="78"/>
    </row>
    <row r="175" spans="1:25" ht="18.75" customHeight="1" x14ac:dyDescent="0.35">
      <c r="A175" s="78"/>
      <c r="B175" s="6">
        <f t="shared" ref="B175:B208" si="78">B174+1</f>
        <v>67</v>
      </c>
      <c r="C175" s="28"/>
      <c r="D175" s="28"/>
      <c r="E175" s="27"/>
      <c r="F175" s="28"/>
      <c r="G175" s="187"/>
      <c r="H175" s="29"/>
      <c r="I175" s="14"/>
      <c r="J175" s="100" t="str">
        <f t="shared" si="61"/>
        <v/>
      </c>
      <c r="K175" s="28"/>
      <c r="L175" s="14"/>
      <c r="M175" s="100" t="str">
        <f t="shared" ca="1" si="68"/>
        <v/>
      </c>
      <c r="N175" s="345" t="str">
        <f t="shared" si="69"/>
        <v/>
      </c>
      <c r="O175" s="100" t="str">
        <f t="shared" si="70"/>
        <v/>
      </c>
      <c r="P175" s="100" t="str">
        <f t="shared" si="71"/>
        <v/>
      </c>
      <c r="Q175" s="346" t="str">
        <f t="shared" ca="1" si="72"/>
        <v/>
      </c>
      <c r="R175" s="101" t="str">
        <f t="shared" ca="1" si="73"/>
        <v/>
      </c>
      <c r="S175" s="100" t="str">
        <f t="shared" ca="1" si="74"/>
        <v/>
      </c>
      <c r="T175" s="100" t="str">
        <f t="shared" ca="1" si="75"/>
        <v/>
      </c>
      <c r="U175" s="347" t="str">
        <f t="shared" ca="1" si="76"/>
        <v/>
      </c>
      <c r="V175" s="101" t="str">
        <f t="shared" ca="1" si="77"/>
        <v/>
      </c>
      <c r="W175" s="100" t="str">
        <f t="shared" ca="1" si="62"/>
        <v/>
      </c>
      <c r="X175" s="78"/>
      <c r="Y175" s="78"/>
    </row>
    <row r="176" spans="1:25" ht="18.75" customHeight="1" x14ac:dyDescent="0.35">
      <c r="A176" s="78"/>
      <c r="B176" s="6">
        <f t="shared" si="78"/>
        <v>68</v>
      </c>
      <c r="C176" s="28"/>
      <c r="D176" s="28"/>
      <c r="E176" s="27"/>
      <c r="F176" s="28"/>
      <c r="G176" s="187"/>
      <c r="H176" s="29"/>
      <c r="I176" s="14"/>
      <c r="J176" s="100" t="str">
        <f t="shared" si="61"/>
        <v/>
      </c>
      <c r="K176" s="28"/>
      <c r="L176" s="14"/>
      <c r="M176" s="100" t="str">
        <f t="shared" ca="1" si="68"/>
        <v/>
      </c>
      <c r="N176" s="345" t="str">
        <f t="shared" si="69"/>
        <v/>
      </c>
      <c r="O176" s="100" t="str">
        <f t="shared" si="70"/>
        <v/>
      </c>
      <c r="P176" s="100" t="str">
        <f t="shared" si="71"/>
        <v/>
      </c>
      <c r="Q176" s="346" t="str">
        <f t="shared" ca="1" si="72"/>
        <v/>
      </c>
      <c r="R176" s="101" t="str">
        <f t="shared" ca="1" si="73"/>
        <v/>
      </c>
      <c r="S176" s="100" t="str">
        <f t="shared" ca="1" si="74"/>
        <v/>
      </c>
      <c r="T176" s="100" t="str">
        <f t="shared" ca="1" si="75"/>
        <v/>
      </c>
      <c r="U176" s="347" t="str">
        <f t="shared" ca="1" si="76"/>
        <v/>
      </c>
      <c r="V176" s="101" t="str">
        <f t="shared" ca="1" si="77"/>
        <v/>
      </c>
      <c r="W176" s="100" t="str">
        <f t="shared" ca="1" si="62"/>
        <v/>
      </c>
      <c r="X176" s="78"/>
      <c r="Y176" s="78"/>
    </row>
    <row r="177" spans="1:25" ht="18.75" customHeight="1" x14ac:dyDescent="0.35">
      <c r="A177" s="78"/>
      <c r="B177" s="6">
        <f t="shared" si="78"/>
        <v>69</v>
      </c>
      <c r="C177" s="28"/>
      <c r="D177" s="28"/>
      <c r="E177" s="27"/>
      <c r="F177" s="28"/>
      <c r="G177" s="187"/>
      <c r="H177" s="29"/>
      <c r="I177" s="14"/>
      <c r="J177" s="100" t="str">
        <f t="shared" si="61"/>
        <v/>
      </c>
      <c r="K177" s="28"/>
      <c r="L177" s="14"/>
      <c r="M177" s="100" t="str">
        <f t="shared" ca="1" si="68"/>
        <v/>
      </c>
      <c r="N177" s="345" t="str">
        <f t="shared" si="69"/>
        <v/>
      </c>
      <c r="O177" s="100" t="str">
        <f t="shared" si="70"/>
        <v/>
      </c>
      <c r="P177" s="100" t="str">
        <f t="shared" si="71"/>
        <v/>
      </c>
      <c r="Q177" s="346" t="str">
        <f t="shared" ca="1" si="72"/>
        <v/>
      </c>
      <c r="R177" s="101" t="str">
        <f t="shared" ca="1" si="73"/>
        <v/>
      </c>
      <c r="S177" s="100" t="str">
        <f t="shared" ca="1" si="74"/>
        <v/>
      </c>
      <c r="T177" s="100" t="str">
        <f t="shared" ca="1" si="75"/>
        <v/>
      </c>
      <c r="U177" s="347" t="str">
        <f t="shared" ca="1" si="76"/>
        <v/>
      </c>
      <c r="V177" s="101" t="str">
        <f t="shared" ca="1" si="77"/>
        <v/>
      </c>
      <c r="W177" s="100" t="str">
        <f t="shared" ca="1" si="62"/>
        <v/>
      </c>
      <c r="X177" s="78"/>
      <c r="Y177" s="78"/>
    </row>
    <row r="178" spans="1:25" ht="18.75" customHeight="1" x14ac:dyDescent="0.35">
      <c r="A178" s="78"/>
      <c r="B178" s="6">
        <f t="shared" si="78"/>
        <v>70</v>
      </c>
      <c r="C178" s="28"/>
      <c r="D178" s="28"/>
      <c r="E178" s="27"/>
      <c r="F178" s="28"/>
      <c r="G178" s="187"/>
      <c r="H178" s="29"/>
      <c r="I178" s="14"/>
      <c r="J178" s="100" t="str">
        <f t="shared" si="61"/>
        <v/>
      </c>
      <c r="K178" s="28"/>
      <c r="L178" s="14"/>
      <c r="M178" s="100" t="str">
        <f t="shared" ca="1" si="68"/>
        <v/>
      </c>
      <c r="N178" s="345" t="str">
        <f t="shared" si="69"/>
        <v/>
      </c>
      <c r="O178" s="100" t="str">
        <f t="shared" si="70"/>
        <v/>
      </c>
      <c r="P178" s="100" t="str">
        <f t="shared" si="71"/>
        <v/>
      </c>
      <c r="Q178" s="346" t="str">
        <f t="shared" ca="1" si="72"/>
        <v/>
      </c>
      <c r="R178" s="101" t="str">
        <f t="shared" ca="1" si="73"/>
        <v/>
      </c>
      <c r="S178" s="100" t="str">
        <f t="shared" ca="1" si="74"/>
        <v/>
      </c>
      <c r="T178" s="100" t="str">
        <f t="shared" ca="1" si="75"/>
        <v/>
      </c>
      <c r="U178" s="347" t="str">
        <f t="shared" ca="1" si="76"/>
        <v/>
      </c>
      <c r="V178" s="101" t="str">
        <f t="shared" ca="1" si="77"/>
        <v/>
      </c>
      <c r="W178" s="100" t="str">
        <f t="shared" ca="1" si="62"/>
        <v/>
      </c>
      <c r="X178" s="78"/>
      <c r="Y178" s="78"/>
    </row>
    <row r="179" spans="1:25" ht="18.75" customHeight="1" x14ac:dyDescent="0.35">
      <c r="A179" s="78"/>
      <c r="B179" s="6">
        <f t="shared" si="78"/>
        <v>71</v>
      </c>
      <c r="C179" s="28"/>
      <c r="D179" s="28"/>
      <c r="E179" s="27"/>
      <c r="F179" s="28"/>
      <c r="G179" s="187"/>
      <c r="H179" s="29"/>
      <c r="I179" s="14"/>
      <c r="J179" s="100" t="str">
        <f t="shared" si="61"/>
        <v/>
      </c>
      <c r="K179" s="28"/>
      <c r="L179" s="14"/>
      <c r="M179" s="100" t="str">
        <f t="shared" ca="1" si="68"/>
        <v/>
      </c>
      <c r="N179" s="345" t="str">
        <f t="shared" si="69"/>
        <v/>
      </c>
      <c r="O179" s="100" t="str">
        <f t="shared" si="70"/>
        <v/>
      </c>
      <c r="P179" s="100" t="str">
        <f t="shared" si="71"/>
        <v/>
      </c>
      <c r="Q179" s="346" t="str">
        <f t="shared" ca="1" si="72"/>
        <v/>
      </c>
      <c r="R179" s="101" t="str">
        <f t="shared" ca="1" si="73"/>
        <v/>
      </c>
      <c r="S179" s="100" t="str">
        <f t="shared" ca="1" si="74"/>
        <v/>
      </c>
      <c r="T179" s="100" t="str">
        <f t="shared" ca="1" si="75"/>
        <v/>
      </c>
      <c r="U179" s="347" t="str">
        <f t="shared" ca="1" si="76"/>
        <v/>
      </c>
      <c r="V179" s="101" t="str">
        <f t="shared" ca="1" si="77"/>
        <v/>
      </c>
      <c r="W179" s="100" t="str">
        <f t="shared" ca="1" si="62"/>
        <v/>
      </c>
      <c r="X179" s="78"/>
      <c r="Y179" s="78"/>
    </row>
    <row r="180" spans="1:25" ht="18.75" customHeight="1" x14ac:dyDescent="0.35">
      <c r="A180" s="78"/>
      <c r="B180" s="6">
        <f t="shared" si="78"/>
        <v>72</v>
      </c>
      <c r="C180" s="28"/>
      <c r="D180" s="28"/>
      <c r="E180" s="27"/>
      <c r="F180" s="28"/>
      <c r="G180" s="187"/>
      <c r="H180" s="29"/>
      <c r="I180" s="14"/>
      <c r="J180" s="100" t="str">
        <f t="shared" si="61"/>
        <v/>
      </c>
      <c r="K180" s="28"/>
      <c r="L180" s="14"/>
      <c r="M180" s="100" t="str">
        <f t="shared" ca="1" si="68"/>
        <v/>
      </c>
      <c r="N180" s="345" t="str">
        <f t="shared" si="69"/>
        <v/>
      </c>
      <c r="O180" s="100" t="str">
        <f t="shared" si="70"/>
        <v/>
      </c>
      <c r="P180" s="100" t="str">
        <f t="shared" si="71"/>
        <v/>
      </c>
      <c r="Q180" s="346" t="str">
        <f t="shared" ca="1" si="72"/>
        <v/>
      </c>
      <c r="R180" s="101" t="str">
        <f t="shared" ca="1" si="73"/>
        <v/>
      </c>
      <c r="S180" s="100" t="str">
        <f t="shared" ca="1" si="74"/>
        <v/>
      </c>
      <c r="T180" s="100" t="str">
        <f t="shared" ca="1" si="75"/>
        <v/>
      </c>
      <c r="U180" s="347" t="str">
        <f t="shared" ca="1" si="76"/>
        <v/>
      </c>
      <c r="V180" s="101" t="str">
        <f t="shared" ca="1" si="77"/>
        <v/>
      </c>
      <c r="W180" s="100" t="str">
        <f t="shared" ca="1" si="62"/>
        <v/>
      </c>
      <c r="X180" s="78"/>
      <c r="Y180" s="78"/>
    </row>
    <row r="181" spans="1:25" ht="18.75" customHeight="1" x14ac:dyDescent="0.35">
      <c r="A181" s="78"/>
      <c r="B181" s="6">
        <f t="shared" si="78"/>
        <v>73</v>
      </c>
      <c r="C181" s="28"/>
      <c r="D181" s="28"/>
      <c r="E181" s="27"/>
      <c r="F181" s="28"/>
      <c r="G181" s="187"/>
      <c r="H181" s="29"/>
      <c r="I181" s="14"/>
      <c r="J181" s="100" t="str">
        <f t="shared" si="61"/>
        <v/>
      </c>
      <c r="K181" s="28"/>
      <c r="L181" s="14"/>
      <c r="M181" s="100" t="str">
        <f t="shared" ca="1" si="68"/>
        <v/>
      </c>
      <c r="N181" s="345" t="str">
        <f t="shared" si="69"/>
        <v/>
      </c>
      <c r="O181" s="100" t="str">
        <f t="shared" si="70"/>
        <v/>
      </c>
      <c r="P181" s="100" t="str">
        <f t="shared" si="71"/>
        <v/>
      </c>
      <c r="Q181" s="346" t="str">
        <f t="shared" ca="1" si="72"/>
        <v/>
      </c>
      <c r="R181" s="101" t="str">
        <f t="shared" ca="1" si="73"/>
        <v/>
      </c>
      <c r="S181" s="100" t="str">
        <f t="shared" ca="1" si="74"/>
        <v/>
      </c>
      <c r="T181" s="100" t="str">
        <f t="shared" ca="1" si="75"/>
        <v/>
      </c>
      <c r="U181" s="347" t="str">
        <f t="shared" ca="1" si="76"/>
        <v/>
      </c>
      <c r="V181" s="101" t="str">
        <f t="shared" ca="1" si="77"/>
        <v/>
      </c>
      <c r="W181" s="100" t="str">
        <f t="shared" ca="1" si="62"/>
        <v/>
      </c>
      <c r="X181" s="78"/>
      <c r="Y181" s="78"/>
    </row>
    <row r="182" spans="1:25" ht="18.75" customHeight="1" x14ac:dyDescent="0.35">
      <c r="A182" s="78"/>
      <c r="B182" s="6">
        <f t="shared" si="78"/>
        <v>74</v>
      </c>
      <c r="C182" s="28"/>
      <c r="D182" s="28"/>
      <c r="E182" s="27"/>
      <c r="F182" s="28"/>
      <c r="G182" s="187"/>
      <c r="H182" s="29"/>
      <c r="I182" s="14"/>
      <c r="J182" s="100" t="str">
        <f t="shared" si="61"/>
        <v/>
      </c>
      <c r="K182" s="28"/>
      <c r="L182" s="14"/>
      <c r="M182" s="100" t="str">
        <f t="shared" ca="1" si="68"/>
        <v/>
      </c>
      <c r="N182" s="345" t="str">
        <f t="shared" si="69"/>
        <v/>
      </c>
      <c r="O182" s="100" t="str">
        <f t="shared" si="70"/>
        <v/>
      </c>
      <c r="P182" s="100" t="str">
        <f t="shared" si="71"/>
        <v/>
      </c>
      <c r="Q182" s="346" t="str">
        <f t="shared" ca="1" si="72"/>
        <v/>
      </c>
      <c r="R182" s="101" t="str">
        <f t="shared" ca="1" si="73"/>
        <v/>
      </c>
      <c r="S182" s="100" t="str">
        <f t="shared" ca="1" si="74"/>
        <v/>
      </c>
      <c r="T182" s="100" t="str">
        <f t="shared" ca="1" si="75"/>
        <v/>
      </c>
      <c r="U182" s="347" t="str">
        <f t="shared" ca="1" si="76"/>
        <v/>
      </c>
      <c r="V182" s="101" t="str">
        <f t="shared" ca="1" si="77"/>
        <v/>
      </c>
      <c r="W182" s="100" t="str">
        <f t="shared" ca="1" si="62"/>
        <v/>
      </c>
      <c r="X182" s="78"/>
      <c r="Y182" s="78"/>
    </row>
    <row r="183" spans="1:25" ht="18.75" customHeight="1" x14ac:dyDescent="0.35">
      <c r="A183" s="78"/>
      <c r="B183" s="6">
        <f t="shared" si="78"/>
        <v>75</v>
      </c>
      <c r="C183" s="28"/>
      <c r="D183" s="28"/>
      <c r="E183" s="27"/>
      <c r="F183" s="28"/>
      <c r="G183" s="187"/>
      <c r="H183" s="29"/>
      <c r="I183" s="14"/>
      <c r="J183" s="100" t="str">
        <f t="shared" si="61"/>
        <v/>
      </c>
      <c r="K183" s="28"/>
      <c r="L183" s="14"/>
      <c r="M183" s="100" t="str">
        <f t="shared" ca="1" si="68"/>
        <v/>
      </c>
      <c r="N183" s="345" t="str">
        <f t="shared" si="69"/>
        <v/>
      </c>
      <c r="O183" s="100" t="str">
        <f t="shared" si="70"/>
        <v/>
      </c>
      <c r="P183" s="100" t="str">
        <f t="shared" si="71"/>
        <v/>
      </c>
      <c r="Q183" s="346" t="str">
        <f t="shared" ca="1" si="72"/>
        <v/>
      </c>
      <c r="R183" s="101" t="str">
        <f t="shared" ca="1" si="73"/>
        <v/>
      </c>
      <c r="S183" s="100" t="str">
        <f t="shared" ca="1" si="74"/>
        <v/>
      </c>
      <c r="T183" s="100" t="str">
        <f t="shared" ca="1" si="75"/>
        <v/>
      </c>
      <c r="U183" s="347" t="str">
        <f t="shared" ca="1" si="76"/>
        <v/>
      </c>
      <c r="V183" s="101" t="str">
        <f t="shared" ca="1" si="77"/>
        <v/>
      </c>
      <c r="W183" s="100" t="str">
        <f t="shared" ca="1" si="62"/>
        <v/>
      </c>
      <c r="X183" s="78"/>
      <c r="Y183" s="78"/>
    </row>
    <row r="184" spans="1:25" ht="18.75" customHeight="1" x14ac:dyDescent="0.35">
      <c r="A184" s="78"/>
      <c r="B184" s="6">
        <f t="shared" si="78"/>
        <v>76</v>
      </c>
      <c r="C184" s="28"/>
      <c r="D184" s="28"/>
      <c r="E184" s="27"/>
      <c r="F184" s="28"/>
      <c r="G184" s="187"/>
      <c r="H184" s="29"/>
      <c r="I184" s="14"/>
      <c r="J184" s="100" t="str">
        <f t="shared" si="61"/>
        <v/>
      </c>
      <c r="K184" s="28"/>
      <c r="L184" s="14"/>
      <c r="M184" s="100" t="str">
        <f t="shared" ca="1" si="68"/>
        <v/>
      </c>
      <c r="N184" s="345" t="str">
        <f t="shared" si="69"/>
        <v/>
      </c>
      <c r="O184" s="100" t="str">
        <f t="shared" si="70"/>
        <v/>
      </c>
      <c r="P184" s="100" t="str">
        <f t="shared" si="71"/>
        <v/>
      </c>
      <c r="Q184" s="346" t="str">
        <f t="shared" ca="1" si="72"/>
        <v/>
      </c>
      <c r="R184" s="101" t="str">
        <f t="shared" ca="1" si="73"/>
        <v/>
      </c>
      <c r="S184" s="100" t="str">
        <f t="shared" ca="1" si="74"/>
        <v/>
      </c>
      <c r="T184" s="100" t="str">
        <f t="shared" ca="1" si="75"/>
        <v/>
      </c>
      <c r="U184" s="347" t="str">
        <f t="shared" ca="1" si="76"/>
        <v/>
      </c>
      <c r="V184" s="101" t="str">
        <f t="shared" ca="1" si="77"/>
        <v/>
      </c>
      <c r="W184" s="100" t="str">
        <f t="shared" ca="1" si="62"/>
        <v/>
      </c>
      <c r="X184" s="78"/>
      <c r="Y184" s="78"/>
    </row>
    <row r="185" spans="1:25" ht="18.75" customHeight="1" x14ac:dyDescent="0.35">
      <c r="A185" s="78"/>
      <c r="B185" s="6">
        <f t="shared" si="78"/>
        <v>77</v>
      </c>
      <c r="C185" s="28"/>
      <c r="D185" s="28"/>
      <c r="E185" s="27"/>
      <c r="F185" s="28"/>
      <c r="G185" s="187"/>
      <c r="H185" s="29"/>
      <c r="I185" s="14"/>
      <c r="J185" s="100" t="str">
        <f t="shared" si="61"/>
        <v/>
      </c>
      <c r="K185" s="28"/>
      <c r="L185" s="14"/>
      <c r="M185" s="100" t="str">
        <f t="shared" ca="1" si="68"/>
        <v/>
      </c>
      <c r="N185" s="345" t="str">
        <f t="shared" si="69"/>
        <v/>
      </c>
      <c r="O185" s="100" t="str">
        <f t="shared" si="70"/>
        <v/>
      </c>
      <c r="P185" s="100" t="str">
        <f t="shared" si="71"/>
        <v/>
      </c>
      <c r="Q185" s="346" t="str">
        <f t="shared" ca="1" si="72"/>
        <v/>
      </c>
      <c r="R185" s="101" t="str">
        <f t="shared" ca="1" si="73"/>
        <v/>
      </c>
      <c r="S185" s="100" t="str">
        <f t="shared" ca="1" si="74"/>
        <v/>
      </c>
      <c r="T185" s="100" t="str">
        <f t="shared" ca="1" si="75"/>
        <v/>
      </c>
      <c r="U185" s="347" t="str">
        <f t="shared" ca="1" si="76"/>
        <v/>
      </c>
      <c r="V185" s="101" t="str">
        <f t="shared" ca="1" si="77"/>
        <v/>
      </c>
      <c r="W185" s="100" t="str">
        <f t="shared" ca="1" si="62"/>
        <v/>
      </c>
      <c r="X185" s="78"/>
      <c r="Y185" s="78"/>
    </row>
    <row r="186" spans="1:25" ht="18.75" customHeight="1" x14ac:dyDescent="0.35">
      <c r="A186" s="78"/>
      <c r="B186" s="6">
        <f t="shared" si="78"/>
        <v>78</v>
      </c>
      <c r="C186" s="28"/>
      <c r="D186" s="28"/>
      <c r="E186" s="27"/>
      <c r="F186" s="28"/>
      <c r="G186" s="187"/>
      <c r="H186" s="29"/>
      <c r="I186" s="14"/>
      <c r="J186" s="100" t="str">
        <f t="shared" si="61"/>
        <v/>
      </c>
      <c r="K186" s="28"/>
      <c r="L186" s="14"/>
      <c r="M186" s="100" t="str">
        <f t="shared" ca="1" si="68"/>
        <v/>
      </c>
      <c r="N186" s="345" t="str">
        <f t="shared" si="69"/>
        <v/>
      </c>
      <c r="O186" s="100" t="str">
        <f t="shared" si="70"/>
        <v/>
      </c>
      <c r="P186" s="100" t="str">
        <f t="shared" si="71"/>
        <v/>
      </c>
      <c r="Q186" s="346" t="str">
        <f t="shared" ca="1" si="72"/>
        <v/>
      </c>
      <c r="R186" s="101" t="str">
        <f t="shared" ca="1" si="73"/>
        <v/>
      </c>
      <c r="S186" s="100" t="str">
        <f t="shared" ca="1" si="74"/>
        <v/>
      </c>
      <c r="T186" s="100" t="str">
        <f t="shared" ca="1" si="75"/>
        <v/>
      </c>
      <c r="U186" s="347" t="str">
        <f t="shared" ca="1" si="76"/>
        <v/>
      </c>
      <c r="V186" s="101" t="str">
        <f t="shared" ca="1" si="77"/>
        <v/>
      </c>
      <c r="W186" s="100" t="str">
        <f t="shared" ca="1" si="62"/>
        <v/>
      </c>
      <c r="X186" s="78"/>
      <c r="Y186" s="78"/>
    </row>
    <row r="187" spans="1:25" ht="18.75" customHeight="1" x14ac:dyDescent="0.35">
      <c r="A187" s="78"/>
      <c r="B187" s="6">
        <f t="shared" si="78"/>
        <v>79</v>
      </c>
      <c r="C187" s="28"/>
      <c r="D187" s="28"/>
      <c r="E187" s="27"/>
      <c r="F187" s="28"/>
      <c r="G187" s="187"/>
      <c r="H187" s="29"/>
      <c r="I187" s="14"/>
      <c r="J187" s="100" t="str">
        <f t="shared" si="61"/>
        <v/>
      </c>
      <c r="K187" s="28"/>
      <c r="L187" s="14"/>
      <c r="M187" s="100" t="str">
        <f t="shared" ca="1" si="68"/>
        <v/>
      </c>
      <c r="N187" s="345" t="str">
        <f t="shared" si="69"/>
        <v/>
      </c>
      <c r="O187" s="100" t="str">
        <f t="shared" si="70"/>
        <v/>
      </c>
      <c r="P187" s="100" t="str">
        <f t="shared" si="71"/>
        <v/>
      </c>
      <c r="Q187" s="346" t="str">
        <f t="shared" ca="1" si="72"/>
        <v/>
      </c>
      <c r="R187" s="101" t="str">
        <f t="shared" ca="1" si="73"/>
        <v/>
      </c>
      <c r="S187" s="100" t="str">
        <f t="shared" ca="1" si="74"/>
        <v/>
      </c>
      <c r="T187" s="100" t="str">
        <f t="shared" ca="1" si="75"/>
        <v/>
      </c>
      <c r="U187" s="347" t="str">
        <f t="shared" ca="1" si="76"/>
        <v/>
      </c>
      <c r="V187" s="101" t="str">
        <f t="shared" ca="1" si="77"/>
        <v/>
      </c>
      <c r="W187" s="100" t="str">
        <f t="shared" ca="1" si="62"/>
        <v/>
      </c>
      <c r="X187" s="78"/>
      <c r="Y187" s="78"/>
    </row>
    <row r="188" spans="1:25" ht="18.75" customHeight="1" x14ac:dyDescent="0.35">
      <c r="A188" s="78"/>
      <c r="B188" s="6">
        <f t="shared" si="78"/>
        <v>80</v>
      </c>
      <c r="C188" s="28"/>
      <c r="D188" s="28"/>
      <c r="E188" s="27"/>
      <c r="F188" s="28"/>
      <c r="G188" s="187"/>
      <c r="H188" s="29"/>
      <c r="I188" s="14"/>
      <c r="J188" s="100" t="str">
        <f t="shared" si="61"/>
        <v/>
      </c>
      <c r="K188" s="28"/>
      <c r="L188" s="14"/>
      <c r="M188" s="100" t="str">
        <f t="shared" ca="1" si="68"/>
        <v/>
      </c>
      <c r="N188" s="345" t="str">
        <f t="shared" si="69"/>
        <v/>
      </c>
      <c r="O188" s="100" t="str">
        <f t="shared" si="70"/>
        <v/>
      </c>
      <c r="P188" s="100" t="str">
        <f t="shared" si="71"/>
        <v/>
      </c>
      <c r="Q188" s="346" t="str">
        <f t="shared" ca="1" si="72"/>
        <v/>
      </c>
      <c r="R188" s="101" t="str">
        <f t="shared" ca="1" si="73"/>
        <v/>
      </c>
      <c r="S188" s="100" t="str">
        <f t="shared" ca="1" si="74"/>
        <v/>
      </c>
      <c r="T188" s="100" t="str">
        <f t="shared" ca="1" si="75"/>
        <v/>
      </c>
      <c r="U188" s="347" t="str">
        <f t="shared" ca="1" si="76"/>
        <v/>
      </c>
      <c r="V188" s="101" t="str">
        <f t="shared" ca="1" si="77"/>
        <v/>
      </c>
      <c r="W188" s="100" t="str">
        <f t="shared" ca="1" si="62"/>
        <v/>
      </c>
      <c r="X188" s="78"/>
      <c r="Y188" s="78"/>
    </row>
    <row r="189" spans="1:25" ht="18.75" customHeight="1" x14ac:dyDescent="0.35">
      <c r="A189" s="78"/>
      <c r="B189" s="6">
        <f t="shared" si="78"/>
        <v>81</v>
      </c>
      <c r="C189" s="28"/>
      <c r="D189" s="28"/>
      <c r="E189" s="27"/>
      <c r="F189" s="28"/>
      <c r="G189" s="187"/>
      <c r="H189" s="29"/>
      <c r="I189" s="14"/>
      <c r="J189" s="100" t="str">
        <f t="shared" si="61"/>
        <v/>
      </c>
      <c r="K189" s="28"/>
      <c r="L189" s="14"/>
      <c r="M189" s="100" t="str">
        <f t="shared" ca="1" si="68"/>
        <v/>
      </c>
      <c r="N189" s="345" t="str">
        <f t="shared" si="69"/>
        <v/>
      </c>
      <c r="O189" s="100" t="str">
        <f t="shared" si="70"/>
        <v/>
      </c>
      <c r="P189" s="100" t="str">
        <f t="shared" si="71"/>
        <v/>
      </c>
      <c r="Q189" s="346" t="str">
        <f t="shared" ca="1" si="72"/>
        <v/>
      </c>
      <c r="R189" s="101" t="str">
        <f t="shared" ca="1" si="73"/>
        <v/>
      </c>
      <c r="S189" s="100" t="str">
        <f t="shared" ca="1" si="74"/>
        <v/>
      </c>
      <c r="T189" s="100" t="str">
        <f t="shared" ca="1" si="75"/>
        <v/>
      </c>
      <c r="U189" s="347" t="str">
        <f t="shared" ca="1" si="76"/>
        <v/>
      </c>
      <c r="V189" s="101" t="str">
        <f t="shared" ca="1" si="77"/>
        <v/>
      </c>
      <c r="W189" s="100" t="str">
        <f t="shared" ca="1" si="62"/>
        <v/>
      </c>
      <c r="X189" s="78"/>
      <c r="Y189" s="78"/>
    </row>
    <row r="190" spans="1:25" ht="18.75" customHeight="1" x14ac:dyDescent="0.35">
      <c r="A190" s="78"/>
      <c r="B190" s="6">
        <f t="shared" si="78"/>
        <v>82</v>
      </c>
      <c r="C190" s="28"/>
      <c r="D190" s="28"/>
      <c r="E190" s="27"/>
      <c r="F190" s="28"/>
      <c r="G190" s="187"/>
      <c r="H190" s="29"/>
      <c r="I190" s="14"/>
      <c r="J190" s="100" t="str">
        <f t="shared" si="61"/>
        <v/>
      </c>
      <c r="K190" s="28"/>
      <c r="L190" s="14"/>
      <c r="M190" s="100" t="str">
        <f t="shared" ca="1" si="68"/>
        <v/>
      </c>
      <c r="N190" s="345" t="str">
        <f t="shared" si="69"/>
        <v/>
      </c>
      <c r="O190" s="100" t="str">
        <f t="shared" si="70"/>
        <v/>
      </c>
      <c r="P190" s="100" t="str">
        <f t="shared" si="71"/>
        <v/>
      </c>
      <c r="Q190" s="346" t="str">
        <f t="shared" ca="1" si="72"/>
        <v/>
      </c>
      <c r="R190" s="101" t="str">
        <f t="shared" ca="1" si="73"/>
        <v/>
      </c>
      <c r="S190" s="100" t="str">
        <f t="shared" ca="1" si="74"/>
        <v/>
      </c>
      <c r="T190" s="100" t="str">
        <f t="shared" ca="1" si="75"/>
        <v/>
      </c>
      <c r="U190" s="347" t="str">
        <f t="shared" ca="1" si="76"/>
        <v/>
      </c>
      <c r="V190" s="101" t="str">
        <f t="shared" ca="1" si="77"/>
        <v/>
      </c>
      <c r="W190" s="100" t="str">
        <f t="shared" ca="1" si="62"/>
        <v/>
      </c>
      <c r="X190" s="78"/>
      <c r="Y190" s="78"/>
    </row>
    <row r="191" spans="1:25" ht="18.75" customHeight="1" x14ac:dyDescent="0.35">
      <c r="A191" s="78"/>
      <c r="B191" s="6">
        <f t="shared" si="78"/>
        <v>83</v>
      </c>
      <c r="C191" s="28"/>
      <c r="D191" s="28"/>
      <c r="E191" s="27"/>
      <c r="F191" s="28"/>
      <c r="G191" s="187"/>
      <c r="H191" s="29"/>
      <c r="I191" s="14"/>
      <c r="J191" s="100" t="str">
        <f t="shared" si="61"/>
        <v/>
      </c>
      <c r="K191" s="28"/>
      <c r="L191" s="14"/>
      <c r="M191" s="100" t="str">
        <f t="shared" ca="1" si="68"/>
        <v/>
      </c>
      <c r="N191" s="345" t="str">
        <f t="shared" si="69"/>
        <v/>
      </c>
      <c r="O191" s="100" t="str">
        <f t="shared" si="70"/>
        <v/>
      </c>
      <c r="P191" s="100" t="str">
        <f t="shared" si="71"/>
        <v/>
      </c>
      <c r="Q191" s="346" t="str">
        <f t="shared" ca="1" si="72"/>
        <v/>
      </c>
      <c r="R191" s="101" t="str">
        <f t="shared" ca="1" si="73"/>
        <v/>
      </c>
      <c r="S191" s="100" t="str">
        <f t="shared" ca="1" si="74"/>
        <v/>
      </c>
      <c r="T191" s="100" t="str">
        <f t="shared" ca="1" si="75"/>
        <v/>
      </c>
      <c r="U191" s="347" t="str">
        <f t="shared" ca="1" si="76"/>
        <v/>
      </c>
      <c r="V191" s="101" t="str">
        <f t="shared" ca="1" si="77"/>
        <v/>
      </c>
      <c r="W191" s="100" t="str">
        <f t="shared" ca="1" si="62"/>
        <v/>
      </c>
      <c r="X191" s="78"/>
      <c r="Y191" s="78"/>
    </row>
    <row r="192" spans="1:25" ht="18.75" customHeight="1" x14ac:dyDescent="0.35">
      <c r="A192" s="78"/>
      <c r="B192" s="6">
        <f t="shared" si="78"/>
        <v>84</v>
      </c>
      <c r="C192" s="28"/>
      <c r="D192" s="28"/>
      <c r="E192" s="27"/>
      <c r="F192" s="28"/>
      <c r="G192" s="187"/>
      <c r="H192" s="29"/>
      <c r="I192" s="14"/>
      <c r="J192" s="100" t="str">
        <f t="shared" ref="J192:J202" si="79">IF(I192="","",H192*I192)</f>
        <v/>
      </c>
      <c r="K192" s="28"/>
      <c r="L192" s="14"/>
      <c r="M192" s="100" t="str">
        <f t="shared" ca="1" si="68"/>
        <v/>
      </c>
      <c r="N192" s="345" t="str">
        <f t="shared" si="69"/>
        <v/>
      </c>
      <c r="O192" s="100" t="str">
        <f t="shared" si="70"/>
        <v/>
      </c>
      <c r="P192" s="100" t="str">
        <f t="shared" si="71"/>
        <v/>
      </c>
      <c r="Q192" s="346" t="str">
        <f t="shared" ca="1" si="72"/>
        <v/>
      </c>
      <c r="R192" s="101" t="str">
        <f t="shared" ca="1" si="73"/>
        <v/>
      </c>
      <c r="S192" s="100" t="str">
        <f t="shared" ca="1" si="74"/>
        <v/>
      </c>
      <c r="T192" s="100" t="str">
        <f t="shared" ca="1" si="75"/>
        <v/>
      </c>
      <c r="U192" s="347" t="str">
        <f t="shared" ca="1" si="76"/>
        <v/>
      </c>
      <c r="V192" s="101" t="str">
        <f t="shared" ca="1" si="77"/>
        <v/>
      </c>
      <c r="W192" s="100" t="str">
        <f t="shared" ca="1" si="62"/>
        <v/>
      </c>
      <c r="X192" s="78"/>
      <c r="Y192" s="78"/>
    </row>
    <row r="193" spans="1:25" ht="18.75" customHeight="1" x14ac:dyDescent="0.35">
      <c r="A193" s="78"/>
      <c r="B193" s="6">
        <f t="shared" si="78"/>
        <v>85</v>
      </c>
      <c r="C193" s="28"/>
      <c r="D193" s="28"/>
      <c r="E193" s="27"/>
      <c r="F193" s="28"/>
      <c r="G193" s="187"/>
      <c r="H193" s="29"/>
      <c r="I193" s="14"/>
      <c r="J193" s="100" t="str">
        <f t="shared" si="79"/>
        <v/>
      </c>
      <c r="K193" s="28"/>
      <c r="L193" s="14"/>
      <c r="M193" s="100" t="str">
        <f t="shared" ca="1" si="68"/>
        <v/>
      </c>
      <c r="N193" s="345" t="str">
        <f t="shared" si="69"/>
        <v/>
      </c>
      <c r="O193" s="100" t="str">
        <f t="shared" si="70"/>
        <v/>
      </c>
      <c r="P193" s="100" t="str">
        <f t="shared" si="71"/>
        <v/>
      </c>
      <c r="Q193" s="346" t="str">
        <f t="shared" ca="1" si="72"/>
        <v/>
      </c>
      <c r="R193" s="101" t="str">
        <f t="shared" ca="1" si="73"/>
        <v/>
      </c>
      <c r="S193" s="100" t="str">
        <f t="shared" ca="1" si="74"/>
        <v/>
      </c>
      <c r="T193" s="100" t="str">
        <f t="shared" ca="1" si="75"/>
        <v/>
      </c>
      <c r="U193" s="347" t="str">
        <f t="shared" ca="1" si="76"/>
        <v/>
      </c>
      <c r="V193" s="101" t="str">
        <f t="shared" ca="1" si="77"/>
        <v/>
      </c>
      <c r="W193" s="100" t="str">
        <f t="shared" ca="1" si="62"/>
        <v/>
      </c>
      <c r="X193" s="78"/>
      <c r="Y193" s="78"/>
    </row>
    <row r="194" spans="1:25" ht="18.75" customHeight="1" x14ac:dyDescent="0.35">
      <c r="A194" s="78"/>
      <c r="B194" s="6">
        <f t="shared" si="78"/>
        <v>86</v>
      </c>
      <c r="C194" s="28"/>
      <c r="D194" s="28"/>
      <c r="E194" s="27"/>
      <c r="F194" s="28"/>
      <c r="G194" s="187"/>
      <c r="H194" s="29"/>
      <c r="I194" s="14"/>
      <c r="J194" s="100" t="str">
        <f t="shared" si="79"/>
        <v/>
      </c>
      <c r="K194" s="28"/>
      <c r="L194" s="14"/>
      <c r="M194" s="100" t="str">
        <f t="shared" ca="1" si="68"/>
        <v/>
      </c>
      <c r="N194" s="345" t="str">
        <f t="shared" si="69"/>
        <v/>
      </c>
      <c r="O194" s="100" t="str">
        <f t="shared" si="70"/>
        <v/>
      </c>
      <c r="P194" s="100" t="str">
        <f t="shared" si="71"/>
        <v/>
      </c>
      <c r="Q194" s="346" t="str">
        <f t="shared" ca="1" si="72"/>
        <v/>
      </c>
      <c r="R194" s="101" t="str">
        <f t="shared" ca="1" si="73"/>
        <v/>
      </c>
      <c r="S194" s="100" t="str">
        <f t="shared" ca="1" si="74"/>
        <v/>
      </c>
      <c r="T194" s="100" t="str">
        <f t="shared" ca="1" si="75"/>
        <v/>
      </c>
      <c r="U194" s="347" t="str">
        <f t="shared" ca="1" si="76"/>
        <v/>
      </c>
      <c r="V194" s="101" t="str">
        <f t="shared" ca="1" si="77"/>
        <v/>
      </c>
      <c r="W194" s="100" t="str">
        <f t="shared" ca="1" si="62"/>
        <v/>
      </c>
      <c r="X194" s="78"/>
      <c r="Y194" s="78"/>
    </row>
    <row r="195" spans="1:25" ht="18.75" customHeight="1" x14ac:dyDescent="0.35">
      <c r="A195" s="78"/>
      <c r="B195" s="6">
        <f t="shared" si="78"/>
        <v>87</v>
      </c>
      <c r="C195" s="28"/>
      <c r="D195" s="28"/>
      <c r="E195" s="27"/>
      <c r="F195" s="28"/>
      <c r="G195" s="187"/>
      <c r="H195" s="29"/>
      <c r="I195" s="14"/>
      <c r="J195" s="100" t="str">
        <f t="shared" si="79"/>
        <v/>
      </c>
      <c r="K195" s="28"/>
      <c r="L195" s="14"/>
      <c r="M195" s="100" t="str">
        <f t="shared" ca="1" si="68"/>
        <v/>
      </c>
      <c r="N195" s="345" t="str">
        <f t="shared" si="69"/>
        <v/>
      </c>
      <c r="O195" s="100" t="str">
        <f t="shared" si="70"/>
        <v/>
      </c>
      <c r="P195" s="100" t="str">
        <f t="shared" si="71"/>
        <v/>
      </c>
      <c r="Q195" s="346" t="str">
        <f t="shared" ca="1" si="72"/>
        <v/>
      </c>
      <c r="R195" s="101" t="str">
        <f t="shared" ca="1" si="73"/>
        <v/>
      </c>
      <c r="S195" s="100" t="str">
        <f t="shared" ca="1" si="74"/>
        <v/>
      </c>
      <c r="T195" s="100" t="str">
        <f t="shared" ca="1" si="75"/>
        <v/>
      </c>
      <c r="U195" s="347" t="str">
        <f t="shared" ca="1" si="76"/>
        <v/>
      </c>
      <c r="V195" s="101" t="str">
        <f t="shared" ca="1" si="77"/>
        <v/>
      </c>
      <c r="W195" s="100" t="str">
        <f t="shared" ca="1" si="62"/>
        <v/>
      </c>
      <c r="X195" s="78"/>
      <c r="Y195" s="78"/>
    </row>
    <row r="196" spans="1:25" ht="18.75" customHeight="1" x14ac:dyDescent="0.35">
      <c r="A196" s="78"/>
      <c r="B196" s="6">
        <f t="shared" si="78"/>
        <v>88</v>
      </c>
      <c r="C196" s="28"/>
      <c r="D196" s="28"/>
      <c r="E196" s="27"/>
      <c r="F196" s="28"/>
      <c r="G196" s="187"/>
      <c r="H196" s="29"/>
      <c r="I196" s="14"/>
      <c r="J196" s="100" t="str">
        <f t="shared" si="79"/>
        <v/>
      </c>
      <c r="K196" s="28"/>
      <c r="L196" s="14"/>
      <c r="M196" s="100" t="str">
        <f t="shared" ca="1" si="68"/>
        <v/>
      </c>
      <c r="N196" s="345" t="str">
        <f t="shared" si="69"/>
        <v/>
      </c>
      <c r="O196" s="100" t="str">
        <f t="shared" si="70"/>
        <v/>
      </c>
      <c r="P196" s="100" t="str">
        <f t="shared" si="71"/>
        <v/>
      </c>
      <c r="Q196" s="346" t="str">
        <f t="shared" ca="1" si="72"/>
        <v/>
      </c>
      <c r="R196" s="101" t="str">
        <f t="shared" ca="1" si="73"/>
        <v/>
      </c>
      <c r="S196" s="100" t="str">
        <f t="shared" ca="1" si="74"/>
        <v/>
      </c>
      <c r="T196" s="100" t="str">
        <f t="shared" ca="1" si="75"/>
        <v/>
      </c>
      <c r="U196" s="347" t="str">
        <f t="shared" ca="1" si="76"/>
        <v/>
      </c>
      <c r="V196" s="101" t="str">
        <f t="shared" ca="1" si="77"/>
        <v/>
      </c>
      <c r="W196" s="100" t="str">
        <f t="shared" ca="1" si="62"/>
        <v/>
      </c>
      <c r="X196" s="78"/>
      <c r="Y196" s="78"/>
    </row>
    <row r="197" spans="1:25" ht="18.75" customHeight="1" x14ac:dyDescent="0.35">
      <c r="A197" s="78"/>
      <c r="B197" s="6">
        <f t="shared" si="78"/>
        <v>89</v>
      </c>
      <c r="C197" s="28"/>
      <c r="D197" s="28"/>
      <c r="E197" s="27"/>
      <c r="F197" s="28"/>
      <c r="G197" s="187"/>
      <c r="H197" s="29"/>
      <c r="I197" s="14"/>
      <c r="J197" s="100" t="str">
        <f t="shared" si="79"/>
        <v/>
      </c>
      <c r="K197" s="28"/>
      <c r="L197" s="14"/>
      <c r="M197" s="100" t="str">
        <f t="shared" ca="1" si="68"/>
        <v/>
      </c>
      <c r="N197" s="345" t="str">
        <f t="shared" si="69"/>
        <v/>
      </c>
      <c r="O197" s="100" t="str">
        <f t="shared" si="70"/>
        <v/>
      </c>
      <c r="P197" s="100" t="str">
        <f t="shared" si="71"/>
        <v/>
      </c>
      <c r="Q197" s="346" t="str">
        <f t="shared" ca="1" si="72"/>
        <v/>
      </c>
      <c r="R197" s="101" t="str">
        <f t="shared" ca="1" si="73"/>
        <v/>
      </c>
      <c r="S197" s="100" t="str">
        <f t="shared" ca="1" si="74"/>
        <v/>
      </c>
      <c r="T197" s="100" t="str">
        <f t="shared" ca="1" si="75"/>
        <v/>
      </c>
      <c r="U197" s="347" t="str">
        <f t="shared" ca="1" si="76"/>
        <v/>
      </c>
      <c r="V197" s="101" t="str">
        <f t="shared" ca="1" si="77"/>
        <v/>
      </c>
      <c r="W197" s="100" t="str">
        <f t="shared" ca="1" si="62"/>
        <v/>
      </c>
      <c r="X197" s="78"/>
      <c r="Y197" s="78"/>
    </row>
    <row r="198" spans="1:25" ht="18.75" customHeight="1" x14ac:dyDescent="0.35">
      <c r="A198" s="78"/>
      <c r="B198" s="6">
        <f t="shared" si="78"/>
        <v>90</v>
      </c>
      <c r="C198" s="28"/>
      <c r="D198" s="28"/>
      <c r="E198" s="27"/>
      <c r="F198" s="28"/>
      <c r="G198" s="187"/>
      <c r="H198" s="29"/>
      <c r="I198" s="14"/>
      <c r="J198" s="100" t="str">
        <f t="shared" si="79"/>
        <v/>
      </c>
      <c r="K198" s="28"/>
      <c r="L198" s="14"/>
      <c r="M198" s="100" t="str">
        <f t="shared" ca="1" si="68"/>
        <v/>
      </c>
      <c r="N198" s="345" t="str">
        <f t="shared" si="69"/>
        <v/>
      </c>
      <c r="O198" s="100" t="str">
        <f t="shared" si="70"/>
        <v/>
      </c>
      <c r="P198" s="100" t="str">
        <f t="shared" si="71"/>
        <v/>
      </c>
      <c r="Q198" s="346" t="str">
        <f t="shared" ca="1" si="72"/>
        <v/>
      </c>
      <c r="R198" s="101" t="str">
        <f t="shared" ca="1" si="73"/>
        <v/>
      </c>
      <c r="S198" s="100" t="str">
        <f t="shared" ca="1" si="74"/>
        <v/>
      </c>
      <c r="T198" s="100" t="str">
        <f t="shared" ca="1" si="75"/>
        <v/>
      </c>
      <c r="U198" s="347" t="str">
        <f t="shared" ca="1" si="76"/>
        <v/>
      </c>
      <c r="V198" s="101" t="str">
        <f t="shared" ca="1" si="77"/>
        <v/>
      </c>
      <c r="W198" s="100" t="str">
        <f t="shared" ca="1" si="62"/>
        <v/>
      </c>
      <c r="X198" s="78"/>
      <c r="Y198" s="78"/>
    </row>
    <row r="199" spans="1:25" ht="18.75" customHeight="1" x14ac:dyDescent="0.35">
      <c r="A199" s="78"/>
      <c r="B199" s="6">
        <f t="shared" si="78"/>
        <v>91</v>
      </c>
      <c r="C199" s="28"/>
      <c r="D199" s="28"/>
      <c r="E199" s="27"/>
      <c r="F199" s="28"/>
      <c r="G199" s="187"/>
      <c r="H199" s="29"/>
      <c r="I199" s="14"/>
      <c r="J199" s="100" t="str">
        <f t="shared" si="79"/>
        <v/>
      </c>
      <c r="K199" s="28"/>
      <c r="L199" s="14"/>
      <c r="M199" s="100" t="str">
        <f t="shared" ca="1" si="68"/>
        <v/>
      </c>
      <c r="N199" s="345" t="str">
        <f t="shared" si="69"/>
        <v/>
      </c>
      <c r="O199" s="100" t="str">
        <f t="shared" si="70"/>
        <v/>
      </c>
      <c r="P199" s="100" t="str">
        <f t="shared" si="71"/>
        <v/>
      </c>
      <c r="Q199" s="346" t="str">
        <f t="shared" ca="1" si="72"/>
        <v/>
      </c>
      <c r="R199" s="101" t="str">
        <f t="shared" ca="1" si="73"/>
        <v/>
      </c>
      <c r="S199" s="100" t="str">
        <f t="shared" ca="1" si="74"/>
        <v/>
      </c>
      <c r="T199" s="100" t="str">
        <f t="shared" ca="1" si="75"/>
        <v/>
      </c>
      <c r="U199" s="347" t="str">
        <f t="shared" ca="1" si="76"/>
        <v/>
      </c>
      <c r="V199" s="101" t="str">
        <f t="shared" ca="1" si="77"/>
        <v/>
      </c>
      <c r="W199" s="100" t="str">
        <f t="shared" ca="1" si="62"/>
        <v/>
      </c>
      <c r="X199" s="78"/>
      <c r="Y199" s="78"/>
    </row>
    <row r="200" spans="1:25" ht="18.75" customHeight="1" x14ac:dyDescent="0.35">
      <c r="A200" s="78"/>
      <c r="B200" s="6">
        <f t="shared" si="78"/>
        <v>92</v>
      </c>
      <c r="C200" s="28"/>
      <c r="D200" s="28"/>
      <c r="E200" s="27"/>
      <c r="F200" s="28"/>
      <c r="G200" s="187"/>
      <c r="H200" s="29"/>
      <c r="I200" s="14"/>
      <c r="J200" s="100" t="str">
        <f t="shared" si="79"/>
        <v/>
      </c>
      <c r="K200" s="28"/>
      <c r="L200" s="14"/>
      <c r="M200" s="100" t="str">
        <f t="shared" ca="1" si="68"/>
        <v/>
      </c>
      <c r="N200" s="345" t="str">
        <f t="shared" si="69"/>
        <v/>
      </c>
      <c r="O200" s="100" t="str">
        <f t="shared" si="70"/>
        <v/>
      </c>
      <c r="P200" s="100" t="str">
        <f t="shared" si="71"/>
        <v/>
      </c>
      <c r="Q200" s="346" t="str">
        <f t="shared" ca="1" si="72"/>
        <v/>
      </c>
      <c r="R200" s="101" t="str">
        <f t="shared" ca="1" si="73"/>
        <v/>
      </c>
      <c r="S200" s="100" t="str">
        <f t="shared" ca="1" si="74"/>
        <v/>
      </c>
      <c r="T200" s="100" t="str">
        <f t="shared" ca="1" si="75"/>
        <v/>
      </c>
      <c r="U200" s="347" t="str">
        <f t="shared" ca="1" si="76"/>
        <v/>
      </c>
      <c r="V200" s="101" t="str">
        <f t="shared" ca="1" si="77"/>
        <v/>
      </c>
      <c r="W200" s="100" t="str">
        <f t="shared" ca="1" si="62"/>
        <v/>
      </c>
      <c r="X200" s="78"/>
      <c r="Y200" s="78"/>
    </row>
    <row r="201" spans="1:25" ht="18.75" customHeight="1" x14ac:dyDescent="0.35">
      <c r="A201" s="78"/>
      <c r="B201" s="6">
        <f t="shared" si="78"/>
        <v>93</v>
      </c>
      <c r="C201" s="28"/>
      <c r="D201" s="28"/>
      <c r="E201" s="27"/>
      <c r="F201" s="28"/>
      <c r="G201" s="187"/>
      <c r="H201" s="29"/>
      <c r="I201" s="14"/>
      <c r="J201" s="100" t="str">
        <f t="shared" si="79"/>
        <v/>
      </c>
      <c r="K201" s="28"/>
      <c r="L201" s="14"/>
      <c r="M201" s="100" t="str">
        <f t="shared" ca="1" si="68"/>
        <v/>
      </c>
      <c r="N201" s="345" t="str">
        <f t="shared" si="69"/>
        <v/>
      </c>
      <c r="O201" s="100" t="str">
        <f t="shared" si="70"/>
        <v/>
      </c>
      <c r="P201" s="100" t="str">
        <f t="shared" si="71"/>
        <v/>
      </c>
      <c r="Q201" s="346" t="str">
        <f t="shared" ca="1" si="72"/>
        <v/>
      </c>
      <c r="R201" s="101" t="str">
        <f t="shared" ca="1" si="73"/>
        <v/>
      </c>
      <c r="S201" s="100" t="str">
        <f t="shared" ca="1" si="74"/>
        <v/>
      </c>
      <c r="T201" s="100" t="str">
        <f t="shared" ca="1" si="75"/>
        <v/>
      </c>
      <c r="U201" s="347" t="str">
        <f t="shared" ca="1" si="76"/>
        <v/>
      </c>
      <c r="V201" s="101" t="str">
        <f t="shared" ca="1" si="77"/>
        <v/>
      </c>
      <c r="W201" s="100" t="str">
        <f t="shared" ref="W201:W208" ca="1" si="80">IF(V201&lt;&gt;"",IF(J201-V201&lt;L201,L201,J201-V201),J201)</f>
        <v/>
      </c>
      <c r="X201" s="78"/>
      <c r="Y201" s="78"/>
    </row>
    <row r="202" spans="1:25" ht="18.75" customHeight="1" x14ac:dyDescent="0.35">
      <c r="A202" s="78"/>
      <c r="B202" s="6">
        <f t="shared" si="78"/>
        <v>94</v>
      </c>
      <c r="C202" s="28"/>
      <c r="D202" s="28"/>
      <c r="E202" s="27"/>
      <c r="F202" s="28"/>
      <c r="G202" s="187"/>
      <c r="H202" s="29"/>
      <c r="I202" s="14"/>
      <c r="J202" s="100" t="str">
        <f t="shared" si="79"/>
        <v/>
      </c>
      <c r="K202" s="28"/>
      <c r="L202" s="14"/>
      <c r="M202" s="100" t="str">
        <f t="shared" ca="1" si="68"/>
        <v/>
      </c>
      <c r="N202" s="345" t="str">
        <f t="shared" si="69"/>
        <v/>
      </c>
      <c r="O202" s="100" t="str">
        <f t="shared" si="70"/>
        <v/>
      </c>
      <c r="P202" s="100" t="str">
        <f t="shared" si="71"/>
        <v/>
      </c>
      <c r="Q202" s="346" t="str">
        <f t="shared" ca="1" si="72"/>
        <v/>
      </c>
      <c r="R202" s="101" t="str">
        <f t="shared" ca="1" si="73"/>
        <v/>
      </c>
      <c r="S202" s="100" t="str">
        <f t="shared" ca="1" si="74"/>
        <v/>
      </c>
      <c r="T202" s="100" t="str">
        <f t="shared" ca="1" si="75"/>
        <v/>
      </c>
      <c r="U202" s="347" t="str">
        <f t="shared" ca="1" si="76"/>
        <v/>
      </c>
      <c r="V202" s="101" t="str">
        <f t="shared" ca="1" si="77"/>
        <v/>
      </c>
      <c r="W202" s="100" t="str">
        <f t="shared" ca="1" si="80"/>
        <v/>
      </c>
      <c r="X202" s="78"/>
      <c r="Y202" s="78"/>
    </row>
    <row r="203" spans="1:25" ht="18.75" customHeight="1" x14ac:dyDescent="0.35">
      <c r="A203" s="78"/>
      <c r="B203" s="6">
        <f t="shared" si="78"/>
        <v>95</v>
      </c>
      <c r="C203" s="28"/>
      <c r="D203" s="28"/>
      <c r="E203" s="27"/>
      <c r="F203" s="28"/>
      <c r="G203" s="187"/>
      <c r="H203" s="29"/>
      <c r="I203" s="14"/>
      <c r="J203" s="100" t="str">
        <f t="shared" ref="J203:J208" si="81">IF(I203="","",H203*I203)</f>
        <v/>
      </c>
      <c r="K203" s="28"/>
      <c r="L203" s="14"/>
      <c r="M203" s="100" t="str">
        <f t="shared" ref="M203:M208" ca="1" si="82">IF(TODAY()&gt;EXP,"0",IF(J203="","",J203-L203))</f>
        <v/>
      </c>
      <c r="N203" s="345" t="str">
        <f t="shared" ref="N203:N208" si="83">IF(K203="","",1/K203)</f>
        <v/>
      </c>
      <c r="O203" s="100" t="str">
        <f t="shared" ref="O203:O208" si="84">IF(N203="","",M203*N203)</f>
        <v/>
      </c>
      <c r="P203" s="100" t="str">
        <f t="shared" ref="P203:P208" si="85">IF(N203="","",O203/12)</f>
        <v/>
      </c>
      <c r="Q203" s="346" t="str">
        <f t="shared" ref="Q203:Q208" ca="1" si="86">IF(TODAY()&gt;EXP,"0",IF(G203="","",IF(G203&gt;$Q$6,0,(DATEDIF(G203,$Q$6,"M")))))</f>
        <v/>
      </c>
      <c r="R203" s="101" t="str">
        <f t="shared" ref="R203:R208" ca="1" si="87">IF(TODAY()&gt;EXP,"0",IF(AND(P203&lt;&gt;"",Q203&lt;&gt;""),IF(P203*Q203&gt;M203,M203,P203*Q203),""))</f>
        <v/>
      </c>
      <c r="S203" s="100" t="str">
        <f t="shared" ref="S203:S208" ca="1" si="88">IF(AND(U203&lt;&gt;"",Q203&lt;&gt;""),U203-Q203,"")</f>
        <v/>
      </c>
      <c r="T203" s="100" t="str">
        <f t="shared" ref="T203:T208" ca="1" si="89">IF(AND(V203&lt;&gt;"",R203&lt;&gt;""),V203-R203,"")</f>
        <v/>
      </c>
      <c r="U203" s="347" t="str">
        <f t="shared" ref="U203:U208" ca="1" si="90">IF(TODAY()&gt;EXP,"0",IF(G203="","",IF(G203&gt;$U$6,0,(DATEDIF(G203,$U$6,"M")))))</f>
        <v/>
      </c>
      <c r="V203" s="101" t="str">
        <f t="shared" ref="V203:V208" ca="1" si="91">IF(TODAY()&gt;EXP,"0",IF(AND(P203&lt;&gt;"",U203&lt;&gt;""),IF(P203*U203&gt;M203,M203,P203*U203),""))</f>
        <v/>
      </c>
      <c r="W203" s="100" t="str">
        <f t="shared" ca="1" si="80"/>
        <v/>
      </c>
      <c r="X203" s="78"/>
      <c r="Y203" s="78"/>
    </row>
    <row r="204" spans="1:25" ht="18.75" customHeight="1" x14ac:dyDescent="0.35">
      <c r="A204" s="78"/>
      <c r="B204" s="6">
        <f t="shared" si="78"/>
        <v>96</v>
      </c>
      <c r="C204" s="28"/>
      <c r="D204" s="28"/>
      <c r="E204" s="27"/>
      <c r="F204" s="28"/>
      <c r="G204" s="187"/>
      <c r="H204" s="29"/>
      <c r="I204" s="14"/>
      <c r="J204" s="100" t="str">
        <f t="shared" si="81"/>
        <v/>
      </c>
      <c r="K204" s="28"/>
      <c r="L204" s="14"/>
      <c r="M204" s="100" t="str">
        <f t="shared" ca="1" si="82"/>
        <v/>
      </c>
      <c r="N204" s="345" t="str">
        <f t="shared" si="83"/>
        <v/>
      </c>
      <c r="O204" s="100" t="str">
        <f t="shared" si="84"/>
        <v/>
      </c>
      <c r="P204" s="100" t="str">
        <f t="shared" si="85"/>
        <v/>
      </c>
      <c r="Q204" s="346" t="str">
        <f t="shared" ca="1" si="86"/>
        <v/>
      </c>
      <c r="R204" s="101" t="str">
        <f t="shared" ca="1" si="87"/>
        <v/>
      </c>
      <c r="S204" s="100" t="str">
        <f t="shared" ca="1" si="88"/>
        <v/>
      </c>
      <c r="T204" s="100" t="str">
        <f t="shared" ca="1" si="89"/>
        <v/>
      </c>
      <c r="U204" s="347" t="str">
        <f t="shared" ca="1" si="90"/>
        <v/>
      </c>
      <c r="V204" s="101" t="str">
        <f t="shared" ca="1" si="91"/>
        <v/>
      </c>
      <c r="W204" s="100" t="str">
        <f t="shared" ca="1" si="80"/>
        <v/>
      </c>
      <c r="X204" s="78"/>
      <c r="Y204" s="78"/>
    </row>
    <row r="205" spans="1:25" ht="18.75" customHeight="1" x14ac:dyDescent="0.35">
      <c r="A205" s="78"/>
      <c r="B205" s="6">
        <f t="shared" si="78"/>
        <v>97</v>
      </c>
      <c r="C205" s="28"/>
      <c r="D205" s="28"/>
      <c r="E205" s="27"/>
      <c r="F205" s="28"/>
      <c r="G205" s="187"/>
      <c r="H205" s="29"/>
      <c r="I205" s="14"/>
      <c r="J205" s="100" t="str">
        <f t="shared" si="81"/>
        <v/>
      </c>
      <c r="K205" s="28"/>
      <c r="L205" s="14"/>
      <c r="M205" s="100" t="str">
        <f t="shared" ca="1" si="82"/>
        <v/>
      </c>
      <c r="N205" s="345" t="str">
        <f t="shared" si="83"/>
        <v/>
      </c>
      <c r="O205" s="100" t="str">
        <f t="shared" si="84"/>
        <v/>
      </c>
      <c r="P205" s="100" t="str">
        <f t="shared" si="85"/>
        <v/>
      </c>
      <c r="Q205" s="346" t="str">
        <f t="shared" ca="1" si="86"/>
        <v/>
      </c>
      <c r="R205" s="101" t="str">
        <f t="shared" ca="1" si="87"/>
        <v/>
      </c>
      <c r="S205" s="100" t="str">
        <f t="shared" ca="1" si="88"/>
        <v/>
      </c>
      <c r="T205" s="100" t="str">
        <f t="shared" ca="1" si="89"/>
        <v/>
      </c>
      <c r="U205" s="347" t="str">
        <f t="shared" ca="1" si="90"/>
        <v/>
      </c>
      <c r="V205" s="101" t="str">
        <f t="shared" ca="1" si="91"/>
        <v/>
      </c>
      <c r="W205" s="100" t="str">
        <f t="shared" ca="1" si="80"/>
        <v/>
      </c>
      <c r="X205" s="78"/>
      <c r="Y205" s="78"/>
    </row>
    <row r="206" spans="1:25" ht="18.75" customHeight="1" x14ac:dyDescent="0.35">
      <c r="A206" s="78"/>
      <c r="B206" s="6">
        <f t="shared" si="78"/>
        <v>98</v>
      </c>
      <c r="C206" s="28"/>
      <c r="D206" s="28"/>
      <c r="E206" s="27"/>
      <c r="F206" s="28"/>
      <c r="G206" s="187"/>
      <c r="H206" s="29"/>
      <c r="I206" s="14"/>
      <c r="J206" s="100" t="str">
        <f t="shared" si="81"/>
        <v/>
      </c>
      <c r="K206" s="28"/>
      <c r="L206" s="14"/>
      <c r="M206" s="100" t="str">
        <f t="shared" ca="1" si="82"/>
        <v/>
      </c>
      <c r="N206" s="345" t="str">
        <f t="shared" si="83"/>
        <v/>
      </c>
      <c r="O206" s="100" t="str">
        <f t="shared" si="84"/>
        <v/>
      </c>
      <c r="P206" s="100" t="str">
        <f t="shared" si="85"/>
        <v/>
      </c>
      <c r="Q206" s="346" t="str">
        <f t="shared" ca="1" si="86"/>
        <v/>
      </c>
      <c r="R206" s="101" t="str">
        <f t="shared" ca="1" si="87"/>
        <v/>
      </c>
      <c r="S206" s="100" t="str">
        <f t="shared" ca="1" si="88"/>
        <v/>
      </c>
      <c r="T206" s="100" t="str">
        <f t="shared" ca="1" si="89"/>
        <v/>
      </c>
      <c r="U206" s="347" t="str">
        <f t="shared" ca="1" si="90"/>
        <v/>
      </c>
      <c r="V206" s="101" t="str">
        <f t="shared" ca="1" si="91"/>
        <v/>
      </c>
      <c r="W206" s="100" t="str">
        <f t="shared" ca="1" si="80"/>
        <v/>
      </c>
      <c r="X206" s="78"/>
      <c r="Y206" s="78"/>
    </row>
    <row r="207" spans="1:25" ht="18.75" customHeight="1" x14ac:dyDescent="0.35">
      <c r="A207" s="78"/>
      <c r="B207" s="6">
        <f t="shared" si="78"/>
        <v>99</v>
      </c>
      <c r="C207" s="28"/>
      <c r="D207" s="28"/>
      <c r="E207" s="27"/>
      <c r="F207" s="28"/>
      <c r="G207" s="187"/>
      <c r="H207" s="29"/>
      <c r="I207" s="14"/>
      <c r="J207" s="100" t="str">
        <f t="shared" si="81"/>
        <v/>
      </c>
      <c r="K207" s="28"/>
      <c r="L207" s="14"/>
      <c r="M207" s="100" t="str">
        <f t="shared" ca="1" si="82"/>
        <v/>
      </c>
      <c r="N207" s="345" t="str">
        <f t="shared" si="83"/>
        <v/>
      </c>
      <c r="O207" s="100" t="str">
        <f t="shared" si="84"/>
        <v/>
      </c>
      <c r="P207" s="100" t="str">
        <f t="shared" si="85"/>
        <v/>
      </c>
      <c r="Q207" s="346" t="str">
        <f t="shared" ca="1" si="86"/>
        <v/>
      </c>
      <c r="R207" s="101" t="str">
        <f t="shared" ca="1" si="87"/>
        <v/>
      </c>
      <c r="S207" s="100" t="str">
        <f t="shared" ca="1" si="88"/>
        <v/>
      </c>
      <c r="T207" s="100" t="str">
        <f t="shared" ca="1" si="89"/>
        <v/>
      </c>
      <c r="U207" s="347" t="str">
        <f t="shared" ca="1" si="90"/>
        <v/>
      </c>
      <c r="V207" s="101" t="str">
        <f t="shared" ca="1" si="91"/>
        <v/>
      </c>
      <c r="W207" s="100" t="str">
        <f t="shared" ca="1" si="80"/>
        <v/>
      </c>
      <c r="X207" s="78"/>
      <c r="Y207" s="78"/>
    </row>
    <row r="208" spans="1:25" ht="18.75" customHeight="1" thickBot="1" x14ac:dyDescent="0.4">
      <c r="A208" s="78"/>
      <c r="B208" s="6">
        <f t="shared" si="78"/>
        <v>100</v>
      </c>
      <c r="C208" s="28"/>
      <c r="D208" s="28"/>
      <c r="E208" s="27"/>
      <c r="F208" s="28"/>
      <c r="G208" s="187"/>
      <c r="H208" s="29"/>
      <c r="I208" s="14"/>
      <c r="J208" s="100" t="str">
        <f t="shared" si="81"/>
        <v/>
      </c>
      <c r="K208" s="28"/>
      <c r="L208" s="14"/>
      <c r="M208" s="100" t="str">
        <f t="shared" ca="1" si="82"/>
        <v/>
      </c>
      <c r="N208" s="345" t="str">
        <f t="shared" si="83"/>
        <v/>
      </c>
      <c r="O208" s="100" t="str">
        <f t="shared" si="84"/>
        <v/>
      </c>
      <c r="P208" s="100" t="str">
        <f t="shared" si="85"/>
        <v/>
      </c>
      <c r="Q208" s="346" t="str">
        <f t="shared" ca="1" si="86"/>
        <v/>
      </c>
      <c r="R208" s="101" t="str">
        <f t="shared" ca="1" si="87"/>
        <v/>
      </c>
      <c r="S208" s="100" t="str">
        <f t="shared" ca="1" si="88"/>
        <v/>
      </c>
      <c r="T208" s="100" t="str">
        <f t="shared" ca="1" si="89"/>
        <v/>
      </c>
      <c r="U208" s="347" t="str">
        <f t="shared" ca="1" si="90"/>
        <v/>
      </c>
      <c r="V208" s="101" t="str">
        <f t="shared" ca="1" si="91"/>
        <v/>
      </c>
      <c r="W208" s="100" t="str">
        <f t="shared" ca="1" si="80"/>
        <v/>
      </c>
      <c r="X208" s="78"/>
      <c r="Y208" s="78"/>
    </row>
    <row r="209" spans="1:25" ht="22.5" customHeight="1" thickTop="1" thickBot="1" x14ac:dyDescent="0.4">
      <c r="A209" s="78"/>
      <c r="B209" s="90"/>
      <c r="C209" s="68"/>
      <c r="D209" s="68"/>
      <c r="E209" s="261" t="s">
        <v>103</v>
      </c>
      <c r="F209" s="69"/>
      <c r="G209" s="69"/>
      <c r="H209" s="70">
        <f>SUM(H109:H208)</f>
        <v>0</v>
      </c>
      <c r="I209" s="70">
        <f>SUM(I109:I208)</f>
        <v>0</v>
      </c>
      <c r="J209" s="70">
        <f>SUM(J109:J208)</f>
        <v>0</v>
      </c>
      <c r="K209" s="69"/>
      <c r="L209" s="69"/>
      <c r="M209" s="70">
        <f ca="1">SUM(M109:M208)</f>
        <v>0</v>
      </c>
      <c r="N209" s="69"/>
      <c r="O209" s="70">
        <f>SUM(O109:O208)</f>
        <v>0</v>
      </c>
      <c r="P209" s="70">
        <f>SUM(P109:P208)</f>
        <v>0</v>
      </c>
      <c r="Q209" s="70"/>
      <c r="R209" s="70">
        <f ca="1">SUM(R109:R208)</f>
        <v>0</v>
      </c>
      <c r="S209" s="70"/>
      <c r="T209" s="70">
        <f ca="1">SUM(T109:T208)</f>
        <v>0</v>
      </c>
      <c r="U209" s="69"/>
      <c r="V209" s="70">
        <f ca="1">SUM(V109:V208)</f>
        <v>0</v>
      </c>
      <c r="W209" s="71">
        <f ca="1">SUM(W109:W208)</f>
        <v>0</v>
      </c>
      <c r="X209" s="78"/>
      <c r="Y209" s="78"/>
    </row>
    <row r="210" spans="1:25" ht="22.5" customHeight="1" thickTop="1" x14ac:dyDescent="0.35">
      <c r="A210" s="78"/>
      <c r="B210" s="91"/>
      <c r="C210" s="72"/>
      <c r="D210" s="72"/>
      <c r="E210" s="262" t="s">
        <v>29</v>
      </c>
      <c r="F210" s="73"/>
      <c r="G210" s="74"/>
      <c r="H210" s="75">
        <f>H108+H209</f>
        <v>72</v>
      </c>
      <c r="I210" s="75">
        <f>I108+I209</f>
        <v>1451000000</v>
      </c>
      <c r="J210" s="75">
        <f>J108+J209</f>
        <v>1619050000</v>
      </c>
      <c r="K210" s="75"/>
      <c r="L210" s="75"/>
      <c r="M210" s="75">
        <f ca="1">M108+M209</f>
        <v>1396150000</v>
      </c>
      <c r="N210" s="75"/>
      <c r="O210" s="75">
        <f ca="1">O108+O209</f>
        <v>74585952.380952388</v>
      </c>
      <c r="P210" s="75">
        <f ca="1">P108+P209</f>
        <v>6215496.0317460326</v>
      </c>
      <c r="Q210" s="75"/>
      <c r="R210" s="75">
        <f ca="1">R108+R209</f>
        <v>293525357.14285713</v>
      </c>
      <c r="S210" s="75"/>
      <c r="T210" s="75">
        <f ca="1">T108+T209</f>
        <v>74273452.380952373</v>
      </c>
      <c r="U210" s="75"/>
      <c r="V210" s="75">
        <f ca="1">V108+V209</f>
        <v>367798809.52380949</v>
      </c>
      <c r="W210" s="76">
        <f ca="1">W108+W209</f>
        <v>1251251190.4761903</v>
      </c>
      <c r="X210" s="78"/>
      <c r="Y210" s="78"/>
    </row>
    <row r="211" spans="1:25" x14ac:dyDescent="0.35">
      <c r="A211" s="78"/>
      <c r="B211" s="318"/>
      <c r="C211" s="318"/>
      <c r="D211" s="318"/>
      <c r="E211" s="78"/>
      <c r="F211" s="78"/>
      <c r="G211" s="78"/>
      <c r="H211" s="78"/>
      <c r="I211" s="78"/>
      <c r="J211" s="78"/>
      <c r="K211" s="78"/>
      <c r="L211" s="78"/>
      <c r="M211" s="78"/>
      <c r="N211" s="78"/>
      <c r="O211" s="78"/>
      <c r="P211" s="78"/>
      <c r="Q211" s="78"/>
      <c r="R211" s="78"/>
      <c r="S211" s="78"/>
      <c r="T211" s="78"/>
      <c r="U211" s="78"/>
      <c r="V211" s="78"/>
      <c r="W211" s="78"/>
      <c r="X211" s="78"/>
      <c r="Y211" s="78"/>
    </row>
    <row r="212" spans="1:25" x14ac:dyDescent="0.35">
      <c r="A212" s="78"/>
      <c r="B212" s="318"/>
      <c r="C212" s="318"/>
      <c r="D212" s="318"/>
      <c r="E212" s="78"/>
      <c r="F212" s="78"/>
      <c r="G212" s="78"/>
      <c r="H212" s="78"/>
      <c r="I212" s="78"/>
      <c r="J212" s="78"/>
      <c r="K212" s="78"/>
      <c r="L212" s="78"/>
      <c r="M212" s="78"/>
      <c r="N212" s="78"/>
      <c r="O212" s="78"/>
      <c r="P212" s="78"/>
      <c r="Q212" s="78"/>
      <c r="R212" s="78"/>
      <c r="S212" s="78"/>
      <c r="T212" s="78"/>
      <c r="U212" s="78"/>
      <c r="V212" s="78"/>
      <c r="W212" s="78"/>
      <c r="X212" s="78"/>
      <c r="Y212" s="78"/>
    </row>
    <row r="213" spans="1:25" x14ac:dyDescent="0.35">
      <c r="A213" s="78"/>
      <c r="B213" s="318"/>
      <c r="C213" s="318"/>
      <c r="D213" s="318"/>
      <c r="E213" s="78"/>
      <c r="F213" s="78"/>
      <c r="G213" s="78"/>
      <c r="H213" s="78"/>
      <c r="I213" s="78"/>
      <c r="J213" s="78"/>
      <c r="K213" s="78"/>
      <c r="L213" s="78"/>
      <c r="M213" s="78"/>
      <c r="N213" s="78"/>
      <c r="O213" s="78"/>
      <c r="P213" s="78"/>
      <c r="Q213" s="78"/>
      <c r="R213" s="78"/>
      <c r="S213" s="78"/>
      <c r="T213" s="78"/>
      <c r="U213" s="78"/>
      <c r="V213" s="78"/>
      <c r="W213" s="78"/>
      <c r="X213" s="78"/>
      <c r="Y213" s="78"/>
    </row>
    <row r="214" spans="1:25" x14ac:dyDescent="0.35">
      <c r="A214" s="78"/>
      <c r="B214" s="318"/>
      <c r="C214" s="318"/>
      <c r="D214" s="318"/>
      <c r="E214" s="78"/>
      <c r="F214" s="78"/>
      <c r="G214" s="78"/>
      <c r="H214" s="78"/>
      <c r="I214" s="78"/>
      <c r="J214" s="78"/>
      <c r="K214" s="78"/>
      <c r="L214" s="78"/>
      <c r="M214" s="78"/>
      <c r="N214" s="78"/>
      <c r="O214" s="78"/>
      <c r="P214" s="78"/>
      <c r="Q214" s="78"/>
      <c r="R214" s="78"/>
      <c r="S214" s="78"/>
      <c r="T214" s="78"/>
      <c r="U214" s="78"/>
      <c r="V214" s="78"/>
      <c r="W214" s="78"/>
      <c r="X214" s="78"/>
      <c r="Y214" s="78"/>
    </row>
    <row r="215" spans="1:25" x14ac:dyDescent="0.35">
      <c r="A215" s="78"/>
      <c r="B215" s="318"/>
      <c r="C215" s="318"/>
      <c r="D215" s="318"/>
      <c r="E215" s="78"/>
      <c r="F215" s="78"/>
      <c r="G215" s="78"/>
      <c r="H215" s="78"/>
      <c r="I215" s="78"/>
      <c r="J215" s="78"/>
      <c r="K215" s="78"/>
      <c r="L215" s="78"/>
      <c r="M215" s="78"/>
      <c r="N215" s="78"/>
      <c r="O215" s="78"/>
      <c r="P215" s="78"/>
      <c r="Q215" s="78"/>
      <c r="R215" s="78"/>
      <c r="S215" s="78"/>
      <c r="T215" s="78"/>
      <c r="U215" s="78"/>
      <c r="V215" s="78"/>
      <c r="W215" s="78"/>
      <c r="X215" s="78"/>
      <c r="Y215" s="78"/>
    </row>
    <row r="216" spans="1:25" hidden="1" x14ac:dyDescent="0.35">
      <c r="E216" s="327" t="s">
        <v>102</v>
      </c>
      <c r="F216" s="315"/>
    </row>
    <row r="217" spans="1:25" hidden="1" x14ac:dyDescent="0.35">
      <c r="E217" s="328">
        <v>32901</v>
      </c>
      <c r="F217" s="316"/>
    </row>
    <row r="218" spans="1:25" hidden="1" x14ac:dyDescent="0.35">
      <c r="E218" s="328">
        <v>32932</v>
      </c>
      <c r="F218" s="316"/>
    </row>
    <row r="219" spans="1:25" hidden="1" x14ac:dyDescent="0.35">
      <c r="E219" s="328">
        <v>32960</v>
      </c>
      <c r="F219" s="316"/>
    </row>
    <row r="220" spans="1:25" hidden="1" x14ac:dyDescent="0.35">
      <c r="E220" s="328">
        <v>32991</v>
      </c>
      <c r="F220" s="316"/>
    </row>
    <row r="221" spans="1:25" hidden="1" x14ac:dyDescent="0.35">
      <c r="E221" s="328">
        <v>33021</v>
      </c>
      <c r="F221" s="316"/>
    </row>
    <row r="222" spans="1:25" hidden="1" x14ac:dyDescent="0.35">
      <c r="E222" s="328">
        <v>33052</v>
      </c>
      <c r="F222" s="316"/>
    </row>
    <row r="223" spans="1:25" hidden="1" x14ac:dyDescent="0.35">
      <c r="E223" s="328">
        <v>33082</v>
      </c>
      <c r="F223" s="316"/>
    </row>
    <row r="224" spans="1:25" hidden="1" x14ac:dyDescent="0.35">
      <c r="E224" s="328">
        <v>33113</v>
      </c>
      <c r="F224" s="316"/>
    </row>
    <row r="225" spans="5:6" hidden="1" x14ac:dyDescent="0.35">
      <c r="E225" s="328">
        <v>33144</v>
      </c>
      <c r="F225" s="316"/>
    </row>
    <row r="226" spans="5:6" hidden="1" x14ac:dyDescent="0.35">
      <c r="E226" s="328">
        <v>33174</v>
      </c>
      <c r="F226" s="316"/>
    </row>
    <row r="227" spans="5:6" hidden="1" x14ac:dyDescent="0.35">
      <c r="E227" s="328">
        <v>33205</v>
      </c>
      <c r="F227" s="316"/>
    </row>
    <row r="228" spans="5:6" hidden="1" x14ac:dyDescent="0.35">
      <c r="E228" s="328">
        <v>33235</v>
      </c>
      <c r="F228" s="316"/>
    </row>
    <row r="229" spans="5:6" hidden="1" x14ac:dyDescent="0.35">
      <c r="E229" s="328">
        <v>33266</v>
      </c>
      <c r="F229" s="316"/>
    </row>
    <row r="230" spans="5:6" hidden="1" x14ac:dyDescent="0.35">
      <c r="E230" s="328">
        <v>33297</v>
      </c>
      <c r="F230" s="316"/>
    </row>
    <row r="231" spans="5:6" hidden="1" x14ac:dyDescent="0.35">
      <c r="E231" s="328">
        <v>33325</v>
      </c>
      <c r="F231" s="316"/>
    </row>
    <row r="232" spans="5:6" hidden="1" x14ac:dyDescent="0.35">
      <c r="E232" s="328">
        <v>33356</v>
      </c>
      <c r="F232" s="316"/>
    </row>
    <row r="233" spans="5:6" hidden="1" x14ac:dyDescent="0.35">
      <c r="E233" s="328">
        <v>33386</v>
      </c>
      <c r="F233" s="316"/>
    </row>
    <row r="234" spans="5:6" hidden="1" x14ac:dyDescent="0.35">
      <c r="E234" s="328">
        <v>33417</v>
      </c>
      <c r="F234" s="316"/>
    </row>
    <row r="235" spans="5:6" hidden="1" x14ac:dyDescent="0.35">
      <c r="E235" s="328">
        <v>33447</v>
      </c>
      <c r="F235" s="316"/>
    </row>
    <row r="236" spans="5:6" hidden="1" x14ac:dyDescent="0.35">
      <c r="E236" s="328">
        <v>33478</v>
      </c>
      <c r="F236" s="316"/>
    </row>
    <row r="237" spans="5:6" hidden="1" x14ac:dyDescent="0.35">
      <c r="E237" s="328">
        <v>33509</v>
      </c>
      <c r="F237" s="316"/>
    </row>
    <row r="238" spans="5:6" hidden="1" x14ac:dyDescent="0.35">
      <c r="E238" s="328">
        <v>33539</v>
      </c>
      <c r="F238" s="316"/>
    </row>
    <row r="239" spans="5:6" hidden="1" x14ac:dyDescent="0.35">
      <c r="E239" s="328">
        <v>33570</v>
      </c>
      <c r="F239" s="316"/>
    </row>
    <row r="240" spans="5:6" hidden="1" x14ac:dyDescent="0.35">
      <c r="E240" s="328">
        <v>33600</v>
      </c>
      <c r="F240" s="316"/>
    </row>
    <row r="241" spans="5:6" hidden="1" x14ac:dyDescent="0.35">
      <c r="E241" s="328">
        <v>33631</v>
      </c>
      <c r="F241" s="316"/>
    </row>
    <row r="242" spans="5:6" hidden="1" x14ac:dyDescent="0.35">
      <c r="E242" s="328">
        <v>33662</v>
      </c>
      <c r="F242" s="316"/>
    </row>
    <row r="243" spans="5:6" hidden="1" x14ac:dyDescent="0.35">
      <c r="E243" s="328">
        <v>33691</v>
      </c>
      <c r="F243" s="316"/>
    </row>
    <row r="244" spans="5:6" hidden="1" x14ac:dyDescent="0.35">
      <c r="E244" s="328">
        <v>33722</v>
      </c>
      <c r="F244" s="316"/>
    </row>
    <row r="245" spans="5:6" hidden="1" x14ac:dyDescent="0.35">
      <c r="E245" s="328">
        <v>33752</v>
      </c>
      <c r="F245" s="316"/>
    </row>
    <row r="246" spans="5:6" hidden="1" x14ac:dyDescent="0.35">
      <c r="E246" s="328">
        <v>33783</v>
      </c>
      <c r="F246" s="316"/>
    </row>
    <row r="247" spans="5:6" hidden="1" x14ac:dyDescent="0.35">
      <c r="E247" s="328">
        <v>33813</v>
      </c>
      <c r="F247" s="316"/>
    </row>
    <row r="248" spans="5:6" hidden="1" x14ac:dyDescent="0.35">
      <c r="E248" s="328">
        <v>33844</v>
      </c>
      <c r="F248" s="316"/>
    </row>
    <row r="249" spans="5:6" hidden="1" x14ac:dyDescent="0.35">
      <c r="E249" s="328">
        <v>33875</v>
      </c>
      <c r="F249" s="316"/>
    </row>
    <row r="250" spans="5:6" hidden="1" x14ac:dyDescent="0.35">
      <c r="E250" s="328">
        <v>33905</v>
      </c>
      <c r="F250" s="316"/>
    </row>
    <row r="251" spans="5:6" hidden="1" x14ac:dyDescent="0.35">
      <c r="E251" s="328">
        <v>33936</v>
      </c>
      <c r="F251" s="316"/>
    </row>
    <row r="252" spans="5:6" hidden="1" x14ac:dyDescent="0.35">
      <c r="E252" s="328">
        <v>33966</v>
      </c>
      <c r="F252" s="316"/>
    </row>
    <row r="253" spans="5:6" hidden="1" x14ac:dyDescent="0.35">
      <c r="E253" s="328">
        <v>33997</v>
      </c>
      <c r="F253" s="316"/>
    </row>
    <row r="254" spans="5:6" hidden="1" x14ac:dyDescent="0.35">
      <c r="E254" s="328">
        <v>34028</v>
      </c>
      <c r="F254" s="316"/>
    </row>
    <row r="255" spans="5:6" hidden="1" x14ac:dyDescent="0.35">
      <c r="E255" s="328">
        <v>34056</v>
      </c>
      <c r="F255" s="316"/>
    </row>
    <row r="256" spans="5:6" hidden="1" x14ac:dyDescent="0.35">
      <c r="E256" s="328">
        <v>34087</v>
      </c>
      <c r="F256" s="316"/>
    </row>
    <row r="257" spans="5:6" hidden="1" x14ac:dyDescent="0.35">
      <c r="E257" s="328">
        <v>34117</v>
      </c>
      <c r="F257" s="316"/>
    </row>
    <row r="258" spans="5:6" hidden="1" x14ac:dyDescent="0.35">
      <c r="E258" s="328">
        <v>34148</v>
      </c>
      <c r="F258" s="316"/>
    </row>
    <row r="259" spans="5:6" hidden="1" x14ac:dyDescent="0.35">
      <c r="E259" s="328">
        <v>34178</v>
      </c>
      <c r="F259" s="316"/>
    </row>
    <row r="260" spans="5:6" hidden="1" x14ac:dyDescent="0.35">
      <c r="E260" s="328">
        <v>34209</v>
      </c>
      <c r="F260" s="316"/>
    </row>
    <row r="261" spans="5:6" hidden="1" x14ac:dyDescent="0.35">
      <c r="E261" s="328">
        <v>34240</v>
      </c>
      <c r="F261" s="316"/>
    </row>
    <row r="262" spans="5:6" hidden="1" x14ac:dyDescent="0.35">
      <c r="E262" s="328">
        <v>34270</v>
      </c>
      <c r="F262" s="316"/>
    </row>
    <row r="263" spans="5:6" hidden="1" x14ac:dyDescent="0.35">
      <c r="E263" s="328">
        <v>34301</v>
      </c>
      <c r="F263" s="316"/>
    </row>
    <row r="264" spans="5:6" hidden="1" x14ac:dyDescent="0.35">
      <c r="E264" s="328">
        <v>34331</v>
      </c>
      <c r="F264" s="316"/>
    </row>
    <row r="265" spans="5:6" hidden="1" x14ac:dyDescent="0.35">
      <c r="E265" s="328">
        <v>34362</v>
      </c>
      <c r="F265" s="316"/>
    </row>
    <row r="266" spans="5:6" hidden="1" x14ac:dyDescent="0.35">
      <c r="E266" s="328">
        <v>34393</v>
      </c>
      <c r="F266" s="316"/>
    </row>
    <row r="267" spans="5:6" hidden="1" x14ac:dyDescent="0.35">
      <c r="E267" s="328">
        <v>34421</v>
      </c>
      <c r="F267" s="316"/>
    </row>
    <row r="268" spans="5:6" hidden="1" x14ac:dyDescent="0.35">
      <c r="E268" s="328">
        <v>34452</v>
      </c>
      <c r="F268" s="316"/>
    </row>
    <row r="269" spans="5:6" hidden="1" x14ac:dyDescent="0.35">
      <c r="E269" s="328">
        <v>34482</v>
      </c>
      <c r="F269" s="316"/>
    </row>
    <row r="270" spans="5:6" hidden="1" x14ac:dyDescent="0.35">
      <c r="E270" s="328">
        <v>34513</v>
      </c>
      <c r="F270" s="316"/>
    </row>
    <row r="271" spans="5:6" hidden="1" x14ac:dyDescent="0.35">
      <c r="E271" s="328">
        <v>34543</v>
      </c>
      <c r="F271" s="316"/>
    </row>
    <row r="272" spans="5:6" hidden="1" x14ac:dyDescent="0.35">
      <c r="E272" s="328">
        <v>34574</v>
      </c>
      <c r="F272" s="316"/>
    </row>
    <row r="273" spans="5:6" hidden="1" x14ac:dyDescent="0.35">
      <c r="E273" s="328">
        <v>34605</v>
      </c>
      <c r="F273" s="316"/>
    </row>
    <row r="274" spans="5:6" hidden="1" x14ac:dyDescent="0.35">
      <c r="E274" s="328">
        <v>34635</v>
      </c>
      <c r="F274" s="316"/>
    </row>
    <row r="275" spans="5:6" hidden="1" x14ac:dyDescent="0.35">
      <c r="E275" s="328">
        <v>34666</v>
      </c>
      <c r="F275" s="316"/>
    </row>
    <row r="276" spans="5:6" hidden="1" x14ac:dyDescent="0.35">
      <c r="E276" s="328">
        <v>34696</v>
      </c>
      <c r="F276" s="316"/>
    </row>
    <row r="277" spans="5:6" hidden="1" x14ac:dyDescent="0.35">
      <c r="E277" s="328">
        <v>34727</v>
      </c>
      <c r="F277" s="316"/>
    </row>
    <row r="278" spans="5:6" hidden="1" x14ac:dyDescent="0.35">
      <c r="E278" s="328">
        <v>34758</v>
      </c>
      <c r="F278" s="316"/>
    </row>
    <row r="279" spans="5:6" hidden="1" x14ac:dyDescent="0.35">
      <c r="E279" s="328">
        <v>34786</v>
      </c>
      <c r="F279" s="316"/>
    </row>
    <row r="280" spans="5:6" hidden="1" x14ac:dyDescent="0.35">
      <c r="E280" s="328">
        <v>34817</v>
      </c>
      <c r="F280" s="316"/>
    </row>
    <row r="281" spans="5:6" hidden="1" x14ac:dyDescent="0.35">
      <c r="E281" s="328">
        <v>34847</v>
      </c>
      <c r="F281" s="316"/>
    </row>
    <row r="282" spans="5:6" hidden="1" x14ac:dyDescent="0.35">
      <c r="E282" s="328">
        <v>34878</v>
      </c>
      <c r="F282" s="316"/>
    </row>
    <row r="283" spans="5:6" hidden="1" x14ac:dyDescent="0.35">
      <c r="E283" s="328">
        <v>34908</v>
      </c>
      <c r="F283" s="316"/>
    </row>
    <row r="284" spans="5:6" hidden="1" x14ac:dyDescent="0.35">
      <c r="E284" s="328">
        <v>34939</v>
      </c>
      <c r="F284" s="316"/>
    </row>
    <row r="285" spans="5:6" hidden="1" x14ac:dyDescent="0.35">
      <c r="E285" s="328">
        <v>34970</v>
      </c>
      <c r="F285" s="316"/>
    </row>
    <row r="286" spans="5:6" hidden="1" x14ac:dyDescent="0.35">
      <c r="E286" s="328">
        <v>35000</v>
      </c>
      <c r="F286" s="316"/>
    </row>
    <row r="287" spans="5:6" hidden="1" x14ac:dyDescent="0.35">
      <c r="E287" s="328">
        <v>35031</v>
      </c>
      <c r="F287" s="316"/>
    </row>
    <row r="288" spans="5:6" hidden="1" x14ac:dyDescent="0.35">
      <c r="E288" s="328">
        <v>35061</v>
      </c>
      <c r="F288" s="316"/>
    </row>
    <row r="289" spans="5:6" hidden="1" x14ac:dyDescent="0.35">
      <c r="E289" s="328">
        <v>35092</v>
      </c>
      <c r="F289" s="316"/>
    </row>
    <row r="290" spans="5:6" hidden="1" x14ac:dyDescent="0.35">
      <c r="E290" s="328">
        <v>35123</v>
      </c>
      <c r="F290" s="316"/>
    </row>
    <row r="291" spans="5:6" hidden="1" x14ac:dyDescent="0.35">
      <c r="E291" s="328">
        <v>35152</v>
      </c>
      <c r="F291" s="316"/>
    </row>
    <row r="292" spans="5:6" hidden="1" x14ac:dyDescent="0.35">
      <c r="E292" s="328">
        <v>35183</v>
      </c>
      <c r="F292" s="316"/>
    </row>
    <row r="293" spans="5:6" hidden="1" x14ac:dyDescent="0.35">
      <c r="E293" s="328">
        <v>35213</v>
      </c>
      <c r="F293" s="316"/>
    </row>
    <row r="294" spans="5:6" hidden="1" x14ac:dyDescent="0.35">
      <c r="E294" s="328">
        <v>35244</v>
      </c>
      <c r="F294" s="316"/>
    </row>
    <row r="295" spans="5:6" hidden="1" x14ac:dyDescent="0.35">
      <c r="E295" s="328">
        <v>35274</v>
      </c>
      <c r="F295" s="316"/>
    </row>
    <row r="296" spans="5:6" hidden="1" x14ac:dyDescent="0.35">
      <c r="E296" s="328">
        <v>35305</v>
      </c>
      <c r="F296" s="316"/>
    </row>
    <row r="297" spans="5:6" hidden="1" x14ac:dyDescent="0.35">
      <c r="E297" s="328">
        <v>35336</v>
      </c>
      <c r="F297" s="316"/>
    </row>
    <row r="298" spans="5:6" hidden="1" x14ac:dyDescent="0.35">
      <c r="E298" s="328">
        <v>35366</v>
      </c>
      <c r="F298" s="316"/>
    </row>
    <row r="299" spans="5:6" hidden="1" x14ac:dyDescent="0.35">
      <c r="E299" s="328">
        <v>35397</v>
      </c>
      <c r="F299" s="316"/>
    </row>
    <row r="300" spans="5:6" hidden="1" x14ac:dyDescent="0.35">
      <c r="E300" s="328">
        <v>35427</v>
      </c>
      <c r="F300" s="316"/>
    </row>
    <row r="301" spans="5:6" hidden="1" x14ac:dyDescent="0.35">
      <c r="E301" s="328">
        <v>35458</v>
      </c>
      <c r="F301" s="316"/>
    </row>
    <row r="302" spans="5:6" hidden="1" x14ac:dyDescent="0.35">
      <c r="E302" s="328">
        <v>35489</v>
      </c>
      <c r="F302" s="316"/>
    </row>
    <row r="303" spans="5:6" hidden="1" x14ac:dyDescent="0.35">
      <c r="E303" s="328">
        <v>35517</v>
      </c>
      <c r="F303" s="316"/>
    </row>
    <row r="304" spans="5:6" hidden="1" x14ac:dyDescent="0.35">
      <c r="E304" s="328">
        <v>35548</v>
      </c>
      <c r="F304" s="316"/>
    </row>
    <row r="305" spans="5:6" hidden="1" x14ac:dyDescent="0.35">
      <c r="E305" s="328">
        <v>35578</v>
      </c>
      <c r="F305" s="316"/>
    </row>
    <row r="306" spans="5:6" hidden="1" x14ac:dyDescent="0.35">
      <c r="E306" s="328">
        <v>35609</v>
      </c>
      <c r="F306" s="316"/>
    </row>
    <row r="307" spans="5:6" hidden="1" x14ac:dyDescent="0.35">
      <c r="E307" s="328">
        <v>35639</v>
      </c>
      <c r="F307" s="316"/>
    </row>
    <row r="308" spans="5:6" hidden="1" x14ac:dyDescent="0.35">
      <c r="E308" s="328">
        <v>35670</v>
      </c>
      <c r="F308" s="316"/>
    </row>
    <row r="309" spans="5:6" hidden="1" x14ac:dyDescent="0.35">
      <c r="E309" s="328">
        <v>35701</v>
      </c>
      <c r="F309" s="316"/>
    </row>
    <row r="310" spans="5:6" hidden="1" x14ac:dyDescent="0.35">
      <c r="E310" s="328">
        <v>35731</v>
      </c>
      <c r="F310" s="316"/>
    </row>
    <row r="311" spans="5:6" hidden="1" x14ac:dyDescent="0.35">
      <c r="E311" s="328">
        <v>35762</v>
      </c>
      <c r="F311" s="316"/>
    </row>
    <row r="312" spans="5:6" hidden="1" x14ac:dyDescent="0.35">
      <c r="E312" s="328">
        <v>35792</v>
      </c>
      <c r="F312" s="316"/>
    </row>
    <row r="313" spans="5:6" hidden="1" x14ac:dyDescent="0.35">
      <c r="E313" s="328">
        <v>35823</v>
      </c>
      <c r="F313" s="316"/>
    </row>
    <row r="314" spans="5:6" hidden="1" x14ac:dyDescent="0.35">
      <c r="E314" s="328">
        <v>35854</v>
      </c>
      <c r="F314" s="316"/>
    </row>
    <row r="315" spans="5:6" hidden="1" x14ac:dyDescent="0.35">
      <c r="E315" s="328">
        <v>35882</v>
      </c>
      <c r="F315" s="316"/>
    </row>
    <row r="316" spans="5:6" hidden="1" x14ac:dyDescent="0.35">
      <c r="E316" s="328">
        <v>35913</v>
      </c>
      <c r="F316" s="316"/>
    </row>
    <row r="317" spans="5:6" hidden="1" x14ac:dyDescent="0.35">
      <c r="E317" s="328">
        <v>35943</v>
      </c>
      <c r="F317" s="316"/>
    </row>
    <row r="318" spans="5:6" hidden="1" x14ac:dyDescent="0.35">
      <c r="E318" s="328">
        <v>35974</v>
      </c>
      <c r="F318" s="316"/>
    </row>
    <row r="319" spans="5:6" hidden="1" x14ac:dyDescent="0.35">
      <c r="E319" s="328">
        <v>36004</v>
      </c>
      <c r="F319" s="316"/>
    </row>
    <row r="320" spans="5:6" hidden="1" x14ac:dyDescent="0.35">
      <c r="E320" s="328">
        <v>36035</v>
      </c>
      <c r="F320" s="316"/>
    </row>
    <row r="321" spans="5:6" hidden="1" x14ac:dyDescent="0.35">
      <c r="E321" s="328">
        <v>36066</v>
      </c>
      <c r="F321" s="316"/>
    </row>
    <row r="322" spans="5:6" hidden="1" x14ac:dyDescent="0.35">
      <c r="E322" s="328">
        <v>36096</v>
      </c>
      <c r="F322" s="316"/>
    </row>
    <row r="323" spans="5:6" hidden="1" x14ac:dyDescent="0.35">
      <c r="E323" s="328">
        <v>36127</v>
      </c>
      <c r="F323" s="316"/>
    </row>
    <row r="324" spans="5:6" hidden="1" x14ac:dyDescent="0.35">
      <c r="E324" s="328">
        <v>36157</v>
      </c>
      <c r="F324" s="316"/>
    </row>
    <row r="325" spans="5:6" hidden="1" x14ac:dyDescent="0.35">
      <c r="E325" s="328">
        <v>36188</v>
      </c>
      <c r="F325" s="316"/>
    </row>
    <row r="326" spans="5:6" hidden="1" x14ac:dyDescent="0.35">
      <c r="E326" s="328">
        <v>36219</v>
      </c>
      <c r="F326" s="316"/>
    </row>
    <row r="327" spans="5:6" hidden="1" x14ac:dyDescent="0.35">
      <c r="E327" s="328">
        <v>36247</v>
      </c>
      <c r="F327" s="316"/>
    </row>
    <row r="328" spans="5:6" hidden="1" x14ac:dyDescent="0.35">
      <c r="E328" s="328">
        <v>36278</v>
      </c>
      <c r="F328" s="316"/>
    </row>
    <row r="329" spans="5:6" hidden="1" x14ac:dyDescent="0.35">
      <c r="E329" s="328">
        <v>36308</v>
      </c>
      <c r="F329" s="316"/>
    </row>
    <row r="330" spans="5:6" hidden="1" x14ac:dyDescent="0.35">
      <c r="E330" s="328">
        <v>36339</v>
      </c>
      <c r="F330" s="316"/>
    </row>
    <row r="331" spans="5:6" hidden="1" x14ac:dyDescent="0.35">
      <c r="E331" s="328">
        <v>36369</v>
      </c>
      <c r="F331" s="316"/>
    </row>
    <row r="332" spans="5:6" hidden="1" x14ac:dyDescent="0.35">
      <c r="E332" s="328">
        <v>36400</v>
      </c>
      <c r="F332" s="316"/>
    </row>
    <row r="333" spans="5:6" hidden="1" x14ac:dyDescent="0.35">
      <c r="E333" s="328">
        <v>36431</v>
      </c>
      <c r="F333" s="316"/>
    </row>
    <row r="334" spans="5:6" hidden="1" x14ac:dyDescent="0.35">
      <c r="E334" s="328">
        <v>36461</v>
      </c>
      <c r="F334" s="316"/>
    </row>
    <row r="335" spans="5:6" hidden="1" x14ac:dyDescent="0.35">
      <c r="E335" s="328">
        <v>36492</v>
      </c>
      <c r="F335" s="316"/>
    </row>
    <row r="336" spans="5:6" hidden="1" x14ac:dyDescent="0.35">
      <c r="E336" s="328">
        <v>36522</v>
      </c>
      <c r="F336" s="316"/>
    </row>
    <row r="337" spans="5:6" hidden="1" x14ac:dyDescent="0.35">
      <c r="E337" s="328">
        <v>36553</v>
      </c>
      <c r="F337" s="316"/>
    </row>
    <row r="338" spans="5:6" hidden="1" x14ac:dyDescent="0.35">
      <c r="E338" s="328">
        <v>36584</v>
      </c>
      <c r="F338" s="316"/>
    </row>
    <row r="339" spans="5:6" hidden="1" x14ac:dyDescent="0.35">
      <c r="E339" s="328">
        <v>36613</v>
      </c>
      <c r="F339" s="316"/>
    </row>
    <row r="340" spans="5:6" hidden="1" x14ac:dyDescent="0.35">
      <c r="E340" s="328">
        <v>36644</v>
      </c>
      <c r="F340" s="316"/>
    </row>
    <row r="341" spans="5:6" hidden="1" x14ac:dyDescent="0.35">
      <c r="E341" s="328">
        <v>36674</v>
      </c>
      <c r="F341" s="316"/>
    </row>
    <row r="342" spans="5:6" hidden="1" x14ac:dyDescent="0.35">
      <c r="E342" s="328">
        <v>36705</v>
      </c>
      <c r="F342" s="316"/>
    </row>
    <row r="343" spans="5:6" hidden="1" x14ac:dyDescent="0.35">
      <c r="E343" s="328">
        <v>36735</v>
      </c>
      <c r="F343" s="316"/>
    </row>
    <row r="344" spans="5:6" hidden="1" x14ac:dyDescent="0.35">
      <c r="E344" s="328">
        <v>36766</v>
      </c>
      <c r="F344" s="316"/>
    </row>
    <row r="345" spans="5:6" hidden="1" x14ac:dyDescent="0.35">
      <c r="E345" s="328">
        <v>36797</v>
      </c>
      <c r="F345" s="316"/>
    </row>
    <row r="346" spans="5:6" hidden="1" x14ac:dyDescent="0.35">
      <c r="E346" s="328">
        <v>36827</v>
      </c>
      <c r="F346" s="316"/>
    </row>
    <row r="347" spans="5:6" hidden="1" x14ac:dyDescent="0.35">
      <c r="E347" s="328">
        <v>36858</v>
      </c>
      <c r="F347" s="316"/>
    </row>
    <row r="348" spans="5:6" hidden="1" x14ac:dyDescent="0.35">
      <c r="E348" s="328">
        <v>36888</v>
      </c>
      <c r="F348" s="316"/>
    </row>
    <row r="349" spans="5:6" hidden="1" x14ac:dyDescent="0.35">
      <c r="E349" s="328">
        <v>36919</v>
      </c>
      <c r="F349" s="316"/>
    </row>
    <row r="350" spans="5:6" hidden="1" x14ac:dyDescent="0.35">
      <c r="E350" s="328">
        <v>36950</v>
      </c>
      <c r="F350" s="316"/>
    </row>
    <row r="351" spans="5:6" hidden="1" x14ac:dyDescent="0.35">
      <c r="E351" s="328">
        <v>36978</v>
      </c>
      <c r="F351" s="316"/>
    </row>
    <row r="352" spans="5:6" hidden="1" x14ac:dyDescent="0.35">
      <c r="E352" s="328">
        <v>37009</v>
      </c>
      <c r="F352" s="316"/>
    </row>
    <row r="353" spans="5:6" hidden="1" x14ac:dyDescent="0.35">
      <c r="E353" s="328">
        <v>37039</v>
      </c>
      <c r="F353" s="316"/>
    </row>
    <row r="354" spans="5:6" hidden="1" x14ac:dyDescent="0.35">
      <c r="E354" s="328">
        <v>37070</v>
      </c>
      <c r="F354" s="316"/>
    </row>
    <row r="355" spans="5:6" hidden="1" x14ac:dyDescent="0.35">
      <c r="E355" s="328">
        <v>37100</v>
      </c>
      <c r="F355" s="316"/>
    </row>
    <row r="356" spans="5:6" hidden="1" x14ac:dyDescent="0.35">
      <c r="E356" s="328">
        <v>37131</v>
      </c>
      <c r="F356" s="316"/>
    </row>
    <row r="357" spans="5:6" hidden="1" x14ac:dyDescent="0.35">
      <c r="E357" s="328">
        <v>37162</v>
      </c>
      <c r="F357" s="316"/>
    </row>
    <row r="358" spans="5:6" hidden="1" x14ac:dyDescent="0.35">
      <c r="E358" s="328">
        <v>37192</v>
      </c>
      <c r="F358" s="316"/>
    </row>
    <row r="359" spans="5:6" hidden="1" x14ac:dyDescent="0.35">
      <c r="E359" s="328">
        <v>37223</v>
      </c>
      <c r="F359" s="316"/>
    </row>
    <row r="360" spans="5:6" hidden="1" x14ac:dyDescent="0.35">
      <c r="E360" s="328">
        <v>37253</v>
      </c>
      <c r="F360" s="316"/>
    </row>
    <row r="361" spans="5:6" hidden="1" x14ac:dyDescent="0.35">
      <c r="E361" s="328">
        <v>37284</v>
      </c>
      <c r="F361" s="316"/>
    </row>
    <row r="362" spans="5:6" hidden="1" x14ac:dyDescent="0.35">
      <c r="E362" s="328">
        <v>37315</v>
      </c>
      <c r="F362" s="316"/>
    </row>
    <row r="363" spans="5:6" hidden="1" x14ac:dyDescent="0.35">
      <c r="E363" s="328">
        <v>37343</v>
      </c>
      <c r="F363" s="316"/>
    </row>
    <row r="364" spans="5:6" hidden="1" x14ac:dyDescent="0.35">
      <c r="E364" s="328">
        <v>37374</v>
      </c>
      <c r="F364" s="316"/>
    </row>
    <row r="365" spans="5:6" hidden="1" x14ac:dyDescent="0.35">
      <c r="E365" s="328">
        <v>37404</v>
      </c>
      <c r="F365" s="316"/>
    </row>
    <row r="366" spans="5:6" hidden="1" x14ac:dyDescent="0.35">
      <c r="E366" s="328">
        <v>37435</v>
      </c>
      <c r="F366" s="316"/>
    </row>
    <row r="367" spans="5:6" hidden="1" x14ac:dyDescent="0.35">
      <c r="E367" s="328">
        <v>37465</v>
      </c>
      <c r="F367" s="316"/>
    </row>
    <row r="368" spans="5:6" hidden="1" x14ac:dyDescent="0.35">
      <c r="E368" s="328">
        <v>37496</v>
      </c>
      <c r="F368" s="316"/>
    </row>
    <row r="369" spans="5:6" hidden="1" x14ac:dyDescent="0.35">
      <c r="E369" s="328">
        <v>37527</v>
      </c>
      <c r="F369" s="316"/>
    </row>
    <row r="370" spans="5:6" hidden="1" x14ac:dyDescent="0.35">
      <c r="E370" s="328">
        <v>37557</v>
      </c>
      <c r="F370" s="316"/>
    </row>
    <row r="371" spans="5:6" hidden="1" x14ac:dyDescent="0.35">
      <c r="E371" s="328">
        <v>37588</v>
      </c>
      <c r="F371" s="316"/>
    </row>
    <row r="372" spans="5:6" hidden="1" x14ac:dyDescent="0.35">
      <c r="E372" s="328">
        <v>37618</v>
      </c>
      <c r="F372" s="316"/>
    </row>
    <row r="373" spans="5:6" hidden="1" x14ac:dyDescent="0.35">
      <c r="E373" s="328">
        <v>37649</v>
      </c>
      <c r="F373" s="316"/>
    </row>
    <row r="374" spans="5:6" hidden="1" x14ac:dyDescent="0.35">
      <c r="E374" s="328">
        <v>37680</v>
      </c>
      <c r="F374" s="316"/>
    </row>
    <row r="375" spans="5:6" hidden="1" x14ac:dyDescent="0.35">
      <c r="E375" s="328">
        <v>37708</v>
      </c>
      <c r="F375" s="316"/>
    </row>
    <row r="376" spans="5:6" hidden="1" x14ac:dyDescent="0.35">
      <c r="E376" s="328">
        <v>37739</v>
      </c>
      <c r="F376" s="316"/>
    </row>
    <row r="377" spans="5:6" hidden="1" x14ac:dyDescent="0.35">
      <c r="E377" s="328">
        <v>37769</v>
      </c>
      <c r="F377" s="316"/>
    </row>
    <row r="378" spans="5:6" hidden="1" x14ac:dyDescent="0.35">
      <c r="E378" s="328">
        <v>37800</v>
      </c>
      <c r="F378" s="316"/>
    </row>
    <row r="379" spans="5:6" hidden="1" x14ac:dyDescent="0.35">
      <c r="E379" s="328">
        <v>37830</v>
      </c>
      <c r="F379" s="316"/>
    </row>
    <row r="380" spans="5:6" hidden="1" x14ac:dyDescent="0.35">
      <c r="E380" s="328">
        <v>37861</v>
      </c>
      <c r="F380" s="316"/>
    </row>
    <row r="381" spans="5:6" hidden="1" x14ac:dyDescent="0.35">
      <c r="E381" s="328">
        <v>37892</v>
      </c>
      <c r="F381" s="316"/>
    </row>
    <row r="382" spans="5:6" hidden="1" x14ac:dyDescent="0.35">
      <c r="E382" s="328">
        <v>37922</v>
      </c>
      <c r="F382" s="316"/>
    </row>
    <row r="383" spans="5:6" hidden="1" x14ac:dyDescent="0.35">
      <c r="E383" s="328">
        <v>37953</v>
      </c>
      <c r="F383" s="316"/>
    </row>
    <row r="384" spans="5:6" hidden="1" x14ac:dyDescent="0.35">
      <c r="E384" s="328">
        <v>37983</v>
      </c>
      <c r="F384" s="316"/>
    </row>
    <row r="385" spans="5:6" hidden="1" x14ac:dyDescent="0.35">
      <c r="E385" s="328">
        <v>38014</v>
      </c>
      <c r="F385" s="316"/>
    </row>
    <row r="386" spans="5:6" hidden="1" x14ac:dyDescent="0.35">
      <c r="E386" s="328">
        <v>38045</v>
      </c>
      <c r="F386" s="316"/>
    </row>
    <row r="387" spans="5:6" hidden="1" x14ac:dyDescent="0.35">
      <c r="E387" s="328">
        <v>38074</v>
      </c>
      <c r="F387" s="316"/>
    </row>
    <row r="388" spans="5:6" hidden="1" x14ac:dyDescent="0.35">
      <c r="E388" s="328">
        <v>38105</v>
      </c>
      <c r="F388" s="316"/>
    </row>
    <row r="389" spans="5:6" hidden="1" x14ac:dyDescent="0.35">
      <c r="E389" s="328">
        <v>38135</v>
      </c>
      <c r="F389" s="316"/>
    </row>
    <row r="390" spans="5:6" hidden="1" x14ac:dyDescent="0.35">
      <c r="E390" s="328">
        <v>38166</v>
      </c>
      <c r="F390" s="316"/>
    </row>
    <row r="391" spans="5:6" hidden="1" x14ac:dyDescent="0.35">
      <c r="E391" s="328">
        <v>38196</v>
      </c>
      <c r="F391" s="316"/>
    </row>
    <row r="392" spans="5:6" hidden="1" x14ac:dyDescent="0.35">
      <c r="E392" s="328">
        <v>38227</v>
      </c>
      <c r="F392" s="316"/>
    </row>
    <row r="393" spans="5:6" hidden="1" x14ac:dyDescent="0.35">
      <c r="E393" s="328">
        <v>38258</v>
      </c>
      <c r="F393" s="316"/>
    </row>
    <row r="394" spans="5:6" hidden="1" x14ac:dyDescent="0.35">
      <c r="E394" s="328">
        <v>38288</v>
      </c>
      <c r="F394" s="316"/>
    </row>
    <row r="395" spans="5:6" hidden="1" x14ac:dyDescent="0.35">
      <c r="E395" s="328">
        <v>38319</v>
      </c>
      <c r="F395" s="316"/>
    </row>
    <row r="396" spans="5:6" hidden="1" x14ac:dyDescent="0.35">
      <c r="E396" s="328">
        <v>38349</v>
      </c>
      <c r="F396" s="316"/>
    </row>
    <row r="397" spans="5:6" hidden="1" x14ac:dyDescent="0.35">
      <c r="E397" s="328">
        <v>38380</v>
      </c>
      <c r="F397" s="316"/>
    </row>
    <row r="398" spans="5:6" hidden="1" x14ac:dyDescent="0.35">
      <c r="E398" s="328">
        <v>38411</v>
      </c>
      <c r="F398" s="316"/>
    </row>
    <row r="399" spans="5:6" hidden="1" x14ac:dyDescent="0.35">
      <c r="E399" s="328">
        <v>38439</v>
      </c>
      <c r="F399" s="316"/>
    </row>
    <row r="400" spans="5:6" hidden="1" x14ac:dyDescent="0.35">
      <c r="E400" s="328">
        <v>38470</v>
      </c>
      <c r="F400" s="316"/>
    </row>
    <row r="401" spans="5:6" hidden="1" x14ac:dyDescent="0.35">
      <c r="E401" s="328">
        <v>38500</v>
      </c>
      <c r="F401" s="316"/>
    </row>
    <row r="402" spans="5:6" hidden="1" x14ac:dyDescent="0.35">
      <c r="E402" s="328">
        <v>38531</v>
      </c>
      <c r="F402" s="316"/>
    </row>
    <row r="403" spans="5:6" hidden="1" x14ac:dyDescent="0.35">
      <c r="E403" s="328">
        <v>38561</v>
      </c>
      <c r="F403" s="316"/>
    </row>
    <row r="404" spans="5:6" hidden="1" x14ac:dyDescent="0.35">
      <c r="E404" s="328">
        <v>38592</v>
      </c>
      <c r="F404" s="316"/>
    </row>
    <row r="405" spans="5:6" hidden="1" x14ac:dyDescent="0.35">
      <c r="E405" s="328">
        <v>38623</v>
      </c>
      <c r="F405" s="316"/>
    </row>
    <row r="406" spans="5:6" hidden="1" x14ac:dyDescent="0.35">
      <c r="E406" s="328">
        <v>38653</v>
      </c>
      <c r="F406" s="316"/>
    </row>
    <row r="407" spans="5:6" hidden="1" x14ac:dyDescent="0.35">
      <c r="E407" s="328">
        <v>38684</v>
      </c>
      <c r="F407" s="316"/>
    </row>
    <row r="408" spans="5:6" hidden="1" x14ac:dyDescent="0.35">
      <c r="E408" s="328">
        <v>38714</v>
      </c>
      <c r="F408" s="316"/>
    </row>
    <row r="409" spans="5:6" hidden="1" x14ac:dyDescent="0.35">
      <c r="E409" s="328">
        <v>38745</v>
      </c>
      <c r="F409" s="316"/>
    </row>
    <row r="410" spans="5:6" hidden="1" x14ac:dyDescent="0.35">
      <c r="E410" s="328">
        <v>38776</v>
      </c>
      <c r="F410" s="316"/>
    </row>
    <row r="411" spans="5:6" hidden="1" x14ac:dyDescent="0.35">
      <c r="E411" s="328">
        <v>38804</v>
      </c>
      <c r="F411" s="316"/>
    </row>
    <row r="412" spans="5:6" hidden="1" x14ac:dyDescent="0.35">
      <c r="E412" s="328">
        <v>38835</v>
      </c>
      <c r="F412" s="316"/>
    </row>
    <row r="413" spans="5:6" hidden="1" x14ac:dyDescent="0.35">
      <c r="E413" s="328">
        <v>38865</v>
      </c>
      <c r="F413" s="316"/>
    </row>
    <row r="414" spans="5:6" hidden="1" x14ac:dyDescent="0.35">
      <c r="E414" s="328">
        <v>38896</v>
      </c>
      <c r="F414" s="316"/>
    </row>
    <row r="415" spans="5:6" hidden="1" x14ac:dyDescent="0.35">
      <c r="E415" s="328">
        <v>38926</v>
      </c>
      <c r="F415" s="316"/>
    </row>
    <row r="416" spans="5:6" hidden="1" x14ac:dyDescent="0.35">
      <c r="E416" s="328">
        <v>38957</v>
      </c>
      <c r="F416" s="316"/>
    </row>
    <row r="417" spans="5:6" hidden="1" x14ac:dyDescent="0.35">
      <c r="E417" s="328">
        <v>38988</v>
      </c>
      <c r="F417" s="316"/>
    </row>
    <row r="418" spans="5:6" hidden="1" x14ac:dyDescent="0.35">
      <c r="E418" s="328">
        <v>39018</v>
      </c>
      <c r="F418" s="316"/>
    </row>
    <row r="419" spans="5:6" hidden="1" x14ac:dyDescent="0.35">
      <c r="E419" s="328">
        <v>39049</v>
      </c>
      <c r="F419" s="316"/>
    </row>
    <row r="420" spans="5:6" hidden="1" x14ac:dyDescent="0.35">
      <c r="E420" s="328">
        <v>39079</v>
      </c>
      <c r="F420" s="316"/>
    </row>
    <row r="421" spans="5:6" hidden="1" x14ac:dyDescent="0.35">
      <c r="E421" s="328">
        <v>39110</v>
      </c>
      <c r="F421" s="316"/>
    </row>
    <row r="422" spans="5:6" hidden="1" x14ac:dyDescent="0.35">
      <c r="E422" s="328">
        <v>39141</v>
      </c>
      <c r="F422" s="316"/>
    </row>
    <row r="423" spans="5:6" hidden="1" x14ac:dyDescent="0.35">
      <c r="E423" s="328">
        <v>39169</v>
      </c>
      <c r="F423" s="316"/>
    </row>
    <row r="424" spans="5:6" hidden="1" x14ac:dyDescent="0.35">
      <c r="E424" s="328">
        <v>39200</v>
      </c>
      <c r="F424" s="316"/>
    </row>
    <row r="425" spans="5:6" hidden="1" x14ac:dyDescent="0.35">
      <c r="E425" s="328">
        <v>39230</v>
      </c>
      <c r="F425" s="316"/>
    </row>
    <row r="426" spans="5:6" hidden="1" x14ac:dyDescent="0.35">
      <c r="E426" s="328">
        <v>39261</v>
      </c>
      <c r="F426" s="316"/>
    </row>
    <row r="427" spans="5:6" hidden="1" x14ac:dyDescent="0.35">
      <c r="E427" s="328">
        <v>39291</v>
      </c>
      <c r="F427" s="316"/>
    </row>
    <row r="428" spans="5:6" hidden="1" x14ac:dyDescent="0.35">
      <c r="E428" s="328">
        <v>39322</v>
      </c>
      <c r="F428" s="316"/>
    </row>
    <row r="429" spans="5:6" hidden="1" x14ac:dyDescent="0.35">
      <c r="E429" s="328">
        <v>39353</v>
      </c>
      <c r="F429" s="316"/>
    </row>
    <row r="430" spans="5:6" hidden="1" x14ac:dyDescent="0.35">
      <c r="E430" s="328">
        <v>39383</v>
      </c>
      <c r="F430" s="316"/>
    </row>
    <row r="431" spans="5:6" hidden="1" x14ac:dyDescent="0.35">
      <c r="E431" s="328">
        <v>39414</v>
      </c>
      <c r="F431" s="316"/>
    </row>
    <row r="432" spans="5:6" hidden="1" x14ac:dyDescent="0.35">
      <c r="E432" s="328">
        <v>39444</v>
      </c>
      <c r="F432" s="316"/>
    </row>
    <row r="433" spans="5:6" hidden="1" x14ac:dyDescent="0.35">
      <c r="E433" s="328">
        <v>39475</v>
      </c>
      <c r="F433" s="316"/>
    </row>
    <row r="434" spans="5:6" hidden="1" x14ac:dyDescent="0.35">
      <c r="E434" s="328">
        <v>39506</v>
      </c>
      <c r="F434" s="316"/>
    </row>
    <row r="435" spans="5:6" hidden="1" x14ac:dyDescent="0.35">
      <c r="E435" s="328">
        <v>39535</v>
      </c>
      <c r="F435" s="316"/>
    </row>
    <row r="436" spans="5:6" hidden="1" x14ac:dyDescent="0.35">
      <c r="E436" s="328">
        <v>39566</v>
      </c>
      <c r="F436" s="316"/>
    </row>
    <row r="437" spans="5:6" hidden="1" x14ac:dyDescent="0.35">
      <c r="E437" s="328">
        <v>39596</v>
      </c>
      <c r="F437" s="316"/>
    </row>
    <row r="438" spans="5:6" hidden="1" x14ac:dyDescent="0.35">
      <c r="E438" s="328">
        <v>39627</v>
      </c>
      <c r="F438" s="316"/>
    </row>
    <row r="439" spans="5:6" hidden="1" x14ac:dyDescent="0.35">
      <c r="E439" s="328">
        <v>39657</v>
      </c>
      <c r="F439" s="316"/>
    </row>
    <row r="440" spans="5:6" hidden="1" x14ac:dyDescent="0.35">
      <c r="E440" s="328">
        <v>39688</v>
      </c>
      <c r="F440" s="316"/>
    </row>
    <row r="441" spans="5:6" hidden="1" x14ac:dyDescent="0.35">
      <c r="E441" s="328">
        <v>39719</v>
      </c>
      <c r="F441" s="316"/>
    </row>
    <row r="442" spans="5:6" hidden="1" x14ac:dyDescent="0.35">
      <c r="E442" s="328">
        <v>39749</v>
      </c>
      <c r="F442" s="316"/>
    </row>
    <row r="443" spans="5:6" hidden="1" x14ac:dyDescent="0.35">
      <c r="E443" s="328">
        <v>39780</v>
      </c>
      <c r="F443" s="316"/>
    </row>
    <row r="444" spans="5:6" hidden="1" x14ac:dyDescent="0.35">
      <c r="E444" s="328">
        <v>39810</v>
      </c>
      <c r="F444" s="316"/>
    </row>
    <row r="445" spans="5:6" hidden="1" x14ac:dyDescent="0.35">
      <c r="E445" s="328">
        <v>39841</v>
      </c>
      <c r="F445" s="316"/>
    </row>
    <row r="446" spans="5:6" hidden="1" x14ac:dyDescent="0.35">
      <c r="E446" s="328">
        <v>39872</v>
      </c>
      <c r="F446" s="316"/>
    </row>
    <row r="447" spans="5:6" hidden="1" x14ac:dyDescent="0.35">
      <c r="E447" s="328">
        <v>39900</v>
      </c>
      <c r="F447" s="316"/>
    </row>
    <row r="448" spans="5:6" hidden="1" x14ac:dyDescent="0.35">
      <c r="E448" s="328">
        <v>39931</v>
      </c>
      <c r="F448" s="316"/>
    </row>
    <row r="449" spans="5:6" hidden="1" x14ac:dyDescent="0.35">
      <c r="E449" s="328">
        <v>39961</v>
      </c>
      <c r="F449" s="316"/>
    </row>
    <row r="450" spans="5:6" hidden="1" x14ac:dyDescent="0.35">
      <c r="E450" s="328">
        <v>39992</v>
      </c>
      <c r="F450" s="316"/>
    </row>
    <row r="451" spans="5:6" hidden="1" x14ac:dyDescent="0.35">
      <c r="E451" s="328">
        <v>40022</v>
      </c>
      <c r="F451" s="316"/>
    </row>
    <row r="452" spans="5:6" hidden="1" x14ac:dyDescent="0.35">
      <c r="E452" s="328">
        <v>40053</v>
      </c>
      <c r="F452" s="316"/>
    </row>
    <row r="453" spans="5:6" hidden="1" x14ac:dyDescent="0.35">
      <c r="E453" s="328">
        <v>40084</v>
      </c>
      <c r="F453" s="316"/>
    </row>
    <row r="454" spans="5:6" hidden="1" x14ac:dyDescent="0.35">
      <c r="E454" s="328">
        <v>40114</v>
      </c>
      <c r="F454" s="316"/>
    </row>
    <row r="455" spans="5:6" hidden="1" x14ac:dyDescent="0.35">
      <c r="E455" s="328">
        <v>40145</v>
      </c>
      <c r="F455" s="316"/>
    </row>
    <row r="456" spans="5:6" hidden="1" x14ac:dyDescent="0.35">
      <c r="E456" s="328">
        <v>40175</v>
      </c>
      <c r="F456" s="316"/>
    </row>
    <row r="457" spans="5:6" hidden="1" x14ac:dyDescent="0.35">
      <c r="E457" s="328">
        <v>40206</v>
      </c>
      <c r="F457" s="316"/>
    </row>
    <row r="458" spans="5:6" hidden="1" x14ac:dyDescent="0.35">
      <c r="E458" s="328">
        <v>40237</v>
      </c>
      <c r="F458" s="316"/>
    </row>
    <row r="459" spans="5:6" hidden="1" x14ac:dyDescent="0.35">
      <c r="E459" s="328">
        <v>40265</v>
      </c>
      <c r="F459" s="316"/>
    </row>
    <row r="460" spans="5:6" hidden="1" x14ac:dyDescent="0.35">
      <c r="E460" s="328">
        <v>40296</v>
      </c>
      <c r="F460" s="316"/>
    </row>
    <row r="461" spans="5:6" hidden="1" x14ac:dyDescent="0.35">
      <c r="E461" s="328">
        <v>40326</v>
      </c>
      <c r="F461" s="316"/>
    </row>
    <row r="462" spans="5:6" hidden="1" x14ac:dyDescent="0.35">
      <c r="E462" s="328">
        <v>40357</v>
      </c>
      <c r="F462" s="316"/>
    </row>
    <row r="463" spans="5:6" hidden="1" x14ac:dyDescent="0.35">
      <c r="E463" s="328">
        <v>40387</v>
      </c>
      <c r="F463" s="316"/>
    </row>
    <row r="464" spans="5:6" hidden="1" x14ac:dyDescent="0.35">
      <c r="E464" s="328">
        <v>40418</v>
      </c>
      <c r="F464" s="316"/>
    </row>
    <row r="465" spans="5:6" hidden="1" x14ac:dyDescent="0.35">
      <c r="E465" s="328">
        <v>40449</v>
      </c>
      <c r="F465" s="316"/>
    </row>
    <row r="466" spans="5:6" hidden="1" x14ac:dyDescent="0.35">
      <c r="E466" s="328">
        <v>40479</v>
      </c>
      <c r="F466" s="316"/>
    </row>
    <row r="467" spans="5:6" hidden="1" x14ac:dyDescent="0.35">
      <c r="E467" s="328">
        <v>40510</v>
      </c>
      <c r="F467" s="316"/>
    </row>
    <row r="468" spans="5:6" hidden="1" x14ac:dyDescent="0.35">
      <c r="E468" s="328">
        <v>40540</v>
      </c>
      <c r="F468" s="316"/>
    </row>
    <row r="469" spans="5:6" hidden="1" x14ac:dyDescent="0.35">
      <c r="E469" s="328">
        <v>40571</v>
      </c>
      <c r="F469" s="316"/>
    </row>
    <row r="470" spans="5:6" hidden="1" x14ac:dyDescent="0.35">
      <c r="E470" s="328">
        <v>40602</v>
      </c>
      <c r="F470" s="316"/>
    </row>
    <row r="471" spans="5:6" hidden="1" x14ac:dyDescent="0.35">
      <c r="E471" s="328">
        <v>40630</v>
      </c>
      <c r="F471" s="316"/>
    </row>
    <row r="472" spans="5:6" hidden="1" x14ac:dyDescent="0.35">
      <c r="E472" s="328">
        <v>40661</v>
      </c>
      <c r="F472" s="316"/>
    </row>
    <row r="473" spans="5:6" hidden="1" x14ac:dyDescent="0.35">
      <c r="E473" s="328">
        <v>40691</v>
      </c>
      <c r="F473" s="316"/>
    </row>
    <row r="474" spans="5:6" hidden="1" x14ac:dyDescent="0.35">
      <c r="E474" s="328">
        <v>40722</v>
      </c>
      <c r="F474" s="316"/>
    </row>
    <row r="475" spans="5:6" hidden="1" x14ac:dyDescent="0.35">
      <c r="E475" s="328">
        <v>40752</v>
      </c>
      <c r="F475" s="316"/>
    </row>
    <row r="476" spans="5:6" hidden="1" x14ac:dyDescent="0.35">
      <c r="E476" s="328">
        <v>40783</v>
      </c>
      <c r="F476" s="316"/>
    </row>
    <row r="477" spans="5:6" hidden="1" x14ac:dyDescent="0.35">
      <c r="E477" s="328">
        <v>40814</v>
      </c>
      <c r="F477" s="316"/>
    </row>
    <row r="478" spans="5:6" hidden="1" x14ac:dyDescent="0.35">
      <c r="E478" s="328">
        <v>40844</v>
      </c>
      <c r="F478" s="316"/>
    </row>
    <row r="479" spans="5:6" hidden="1" x14ac:dyDescent="0.35">
      <c r="E479" s="328">
        <v>40875</v>
      </c>
      <c r="F479" s="316"/>
    </row>
    <row r="480" spans="5:6" hidden="1" x14ac:dyDescent="0.35">
      <c r="E480" s="328">
        <v>40905</v>
      </c>
      <c r="F480" s="316"/>
    </row>
    <row r="481" spans="5:6" hidden="1" x14ac:dyDescent="0.35">
      <c r="E481" s="328">
        <v>40936</v>
      </c>
      <c r="F481" s="316"/>
    </row>
    <row r="482" spans="5:6" hidden="1" x14ac:dyDescent="0.35">
      <c r="E482" s="328">
        <v>40967</v>
      </c>
      <c r="F482" s="316"/>
    </row>
    <row r="483" spans="5:6" hidden="1" x14ac:dyDescent="0.35">
      <c r="E483" s="328">
        <v>40996</v>
      </c>
      <c r="F483" s="316"/>
    </row>
    <row r="484" spans="5:6" hidden="1" x14ac:dyDescent="0.35">
      <c r="E484" s="328">
        <v>41027</v>
      </c>
      <c r="F484" s="316"/>
    </row>
    <row r="485" spans="5:6" hidden="1" x14ac:dyDescent="0.35">
      <c r="E485" s="328">
        <v>41057</v>
      </c>
      <c r="F485" s="316"/>
    </row>
    <row r="486" spans="5:6" hidden="1" x14ac:dyDescent="0.35">
      <c r="E486" s="328">
        <v>41088</v>
      </c>
      <c r="F486" s="316"/>
    </row>
    <row r="487" spans="5:6" hidden="1" x14ac:dyDescent="0.35">
      <c r="E487" s="328">
        <v>41118</v>
      </c>
      <c r="F487" s="316"/>
    </row>
    <row r="488" spans="5:6" hidden="1" x14ac:dyDescent="0.35">
      <c r="E488" s="328">
        <v>41149</v>
      </c>
      <c r="F488" s="316"/>
    </row>
    <row r="489" spans="5:6" hidden="1" x14ac:dyDescent="0.35">
      <c r="E489" s="328">
        <v>41180</v>
      </c>
      <c r="F489" s="316"/>
    </row>
    <row r="490" spans="5:6" hidden="1" x14ac:dyDescent="0.35">
      <c r="E490" s="328">
        <v>41210</v>
      </c>
      <c r="F490" s="316"/>
    </row>
    <row r="491" spans="5:6" hidden="1" x14ac:dyDescent="0.35">
      <c r="E491" s="328">
        <v>41241</v>
      </c>
      <c r="F491" s="316"/>
    </row>
    <row r="492" spans="5:6" hidden="1" x14ac:dyDescent="0.35">
      <c r="E492" s="328">
        <v>41271</v>
      </c>
      <c r="F492" s="316"/>
    </row>
    <row r="493" spans="5:6" hidden="1" x14ac:dyDescent="0.35">
      <c r="E493" s="328">
        <v>41302</v>
      </c>
      <c r="F493" s="316"/>
    </row>
    <row r="494" spans="5:6" hidden="1" x14ac:dyDescent="0.35">
      <c r="E494" s="328">
        <v>41333</v>
      </c>
      <c r="F494" s="316"/>
    </row>
    <row r="495" spans="5:6" hidden="1" x14ac:dyDescent="0.35">
      <c r="E495" s="328">
        <v>41361</v>
      </c>
      <c r="F495" s="316"/>
    </row>
    <row r="496" spans="5:6" hidden="1" x14ac:dyDescent="0.35">
      <c r="E496" s="328">
        <v>41392</v>
      </c>
      <c r="F496" s="316"/>
    </row>
    <row r="497" spans="5:6" hidden="1" x14ac:dyDescent="0.35">
      <c r="E497" s="328">
        <v>41422</v>
      </c>
      <c r="F497" s="316"/>
    </row>
    <row r="498" spans="5:6" hidden="1" x14ac:dyDescent="0.35">
      <c r="E498" s="328">
        <v>41453</v>
      </c>
      <c r="F498" s="316"/>
    </row>
    <row r="499" spans="5:6" hidden="1" x14ac:dyDescent="0.35">
      <c r="E499" s="328">
        <v>41483</v>
      </c>
      <c r="F499" s="316"/>
    </row>
    <row r="500" spans="5:6" hidden="1" x14ac:dyDescent="0.35">
      <c r="E500" s="328">
        <v>41514</v>
      </c>
      <c r="F500" s="316"/>
    </row>
    <row r="501" spans="5:6" hidden="1" x14ac:dyDescent="0.35">
      <c r="E501" s="328">
        <v>41545</v>
      </c>
      <c r="F501" s="316"/>
    </row>
    <row r="502" spans="5:6" hidden="1" x14ac:dyDescent="0.35">
      <c r="E502" s="328">
        <v>41575</v>
      </c>
      <c r="F502" s="316"/>
    </row>
    <row r="503" spans="5:6" hidden="1" x14ac:dyDescent="0.35">
      <c r="E503" s="328">
        <v>41606</v>
      </c>
      <c r="F503" s="316"/>
    </row>
    <row r="504" spans="5:6" hidden="1" x14ac:dyDescent="0.35">
      <c r="E504" s="328">
        <v>41636</v>
      </c>
      <c r="F504" s="316"/>
    </row>
    <row r="505" spans="5:6" hidden="1" x14ac:dyDescent="0.35">
      <c r="E505" s="328">
        <v>41667</v>
      </c>
      <c r="F505" s="316"/>
    </row>
    <row r="506" spans="5:6" hidden="1" x14ac:dyDescent="0.35">
      <c r="E506" s="328">
        <v>41698</v>
      </c>
      <c r="F506" s="316"/>
    </row>
    <row r="507" spans="5:6" hidden="1" x14ac:dyDescent="0.35">
      <c r="E507" s="328">
        <v>41726</v>
      </c>
      <c r="F507" s="316"/>
    </row>
    <row r="508" spans="5:6" hidden="1" x14ac:dyDescent="0.35">
      <c r="E508" s="328">
        <v>41757</v>
      </c>
      <c r="F508" s="316"/>
    </row>
    <row r="509" spans="5:6" hidden="1" x14ac:dyDescent="0.35">
      <c r="E509" s="328">
        <v>41787</v>
      </c>
      <c r="F509" s="316"/>
    </row>
    <row r="510" spans="5:6" hidden="1" x14ac:dyDescent="0.35">
      <c r="E510" s="328">
        <v>41818</v>
      </c>
      <c r="F510" s="316"/>
    </row>
    <row r="511" spans="5:6" hidden="1" x14ac:dyDescent="0.35">
      <c r="E511" s="328">
        <v>41848</v>
      </c>
      <c r="F511" s="316"/>
    </row>
    <row r="512" spans="5:6" hidden="1" x14ac:dyDescent="0.35">
      <c r="E512" s="328">
        <v>41879</v>
      </c>
      <c r="F512" s="316"/>
    </row>
    <row r="513" spans="5:6" hidden="1" x14ac:dyDescent="0.35">
      <c r="E513" s="328">
        <v>41910</v>
      </c>
      <c r="F513" s="316"/>
    </row>
    <row r="514" spans="5:6" hidden="1" x14ac:dyDescent="0.35">
      <c r="E514" s="328">
        <v>41940</v>
      </c>
      <c r="F514" s="316"/>
    </row>
    <row r="515" spans="5:6" hidden="1" x14ac:dyDescent="0.35">
      <c r="E515" s="328">
        <v>41971</v>
      </c>
      <c r="F515" s="316"/>
    </row>
    <row r="516" spans="5:6" hidden="1" x14ac:dyDescent="0.35">
      <c r="E516" s="328">
        <v>42001</v>
      </c>
      <c r="F516" s="316"/>
    </row>
    <row r="517" spans="5:6" hidden="1" x14ac:dyDescent="0.35">
      <c r="E517" s="328">
        <v>42032</v>
      </c>
      <c r="F517" s="316"/>
    </row>
    <row r="518" spans="5:6" hidden="1" x14ac:dyDescent="0.35">
      <c r="E518" s="328">
        <v>42063</v>
      </c>
      <c r="F518" s="316"/>
    </row>
    <row r="519" spans="5:6" hidden="1" x14ac:dyDescent="0.35">
      <c r="E519" s="328">
        <v>42091</v>
      </c>
      <c r="F519" s="316"/>
    </row>
    <row r="520" spans="5:6" hidden="1" x14ac:dyDescent="0.35">
      <c r="E520" s="328">
        <v>42122</v>
      </c>
      <c r="F520" s="316"/>
    </row>
    <row r="521" spans="5:6" hidden="1" x14ac:dyDescent="0.35">
      <c r="E521" s="328">
        <v>42152</v>
      </c>
      <c r="F521" s="316"/>
    </row>
    <row r="522" spans="5:6" hidden="1" x14ac:dyDescent="0.35">
      <c r="E522" s="328">
        <v>42183</v>
      </c>
      <c r="F522" s="316"/>
    </row>
    <row r="523" spans="5:6" hidden="1" x14ac:dyDescent="0.35">
      <c r="E523" s="328">
        <v>42213</v>
      </c>
      <c r="F523" s="316"/>
    </row>
    <row r="524" spans="5:6" hidden="1" x14ac:dyDescent="0.35">
      <c r="E524" s="328">
        <v>42244</v>
      </c>
      <c r="F524" s="316"/>
    </row>
    <row r="525" spans="5:6" hidden="1" x14ac:dyDescent="0.35">
      <c r="E525" s="328">
        <v>42275</v>
      </c>
      <c r="F525" s="316"/>
    </row>
    <row r="526" spans="5:6" hidden="1" x14ac:dyDescent="0.35">
      <c r="E526" s="328">
        <v>42305</v>
      </c>
      <c r="F526" s="316"/>
    </row>
    <row r="527" spans="5:6" hidden="1" x14ac:dyDescent="0.35">
      <c r="E527" s="328">
        <v>42336</v>
      </c>
      <c r="F527" s="316"/>
    </row>
    <row r="528" spans="5:6" hidden="1" x14ac:dyDescent="0.35">
      <c r="E528" s="328">
        <v>42366</v>
      </c>
      <c r="F528" s="316"/>
    </row>
    <row r="529" spans="5:6" hidden="1" x14ac:dyDescent="0.35">
      <c r="E529" s="328">
        <v>42397</v>
      </c>
      <c r="F529" s="316"/>
    </row>
    <row r="530" spans="5:6" hidden="1" x14ac:dyDescent="0.35">
      <c r="E530" s="328">
        <v>42428</v>
      </c>
      <c r="F530" s="316"/>
    </row>
    <row r="531" spans="5:6" hidden="1" x14ac:dyDescent="0.35">
      <c r="E531" s="328">
        <v>42457</v>
      </c>
      <c r="F531" s="316"/>
    </row>
    <row r="532" spans="5:6" hidden="1" x14ac:dyDescent="0.35">
      <c r="E532" s="328">
        <v>42488</v>
      </c>
      <c r="F532" s="316"/>
    </row>
    <row r="533" spans="5:6" hidden="1" x14ac:dyDescent="0.35">
      <c r="E533" s="328">
        <v>42518</v>
      </c>
      <c r="F533" s="316"/>
    </row>
    <row r="534" spans="5:6" hidden="1" x14ac:dyDescent="0.35">
      <c r="E534" s="328">
        <v>42549</v>
      </c>
      <c r="F534" s="316"/>
    </row>
    <row r="535" spans="5:6" hidden="1" x14ac:dyDescent="0.35">
      <c r="E535" s="328">
        <v>42579</v>
      </c>
      <c r="F535" s="316"/>
    </row>
    <row r="536" spans="5:6" hidden="1" x14ac:dyDescent="0.35">
      <c r="E536" s="328">
        <v>42610</v>
      </c>
      <c r="F536" s="316"/>
    </row>
    <row r="537" spans="5:6" hidden="1" x14ac:dyDescent="0.35">
      <c r="E537" s="328">
        <v>42641</v>
      </c>
      <c r="F537" s="316"/>
    </row>
    <row r="538" spans="5:6" hidden="1" x14ac:dyDescent="0.35">
      <c r="E538" s="328">
        <v>42671</v>
      </c>
      <c r="F538" s="316"/>
    </row>
    <row r="539" spans="5:6" hidden="1" x14ac:dyDescent="0.35">
      <c r="E539" s="328">
        <v>42702</v>
      </c>
      <c r="F539" s="316"/>
    </row>
    <row r="540" spans="5:6" hidden="1" x14ac:dyDescent="0.35">
      <c r="E540" s="328">
        <v>42732</v>
      </c>
      <c r="F540" s="316"/>
    </row>
    <row r="541" spans="5:6" hidden="1" x14ac:dyDescent="0.35">
      <c r="E541" s="328">
        <v>42763</v>
      </c>
      <c r="F541" s="316"/>
    </row>
    <row r="542" spans="5:6" hidden="1" x14ac:dyDescent="0.35">
      <c r="E542" s="328">
        <v>42794</v>
      </c>
      <c r="F542" s="316"/>
    </row>
    <row r="543" spans="5:6" hidden="1" x14ac:dyDescent="0.35">
      <c r="E543" s="328">
        <v>42822</v>
      </c>
      <c r="F543" s="316"/>
    </row>
    <row r="544" spans="5:6" hidden="1" x14ac:dyDescent="0.35">
      <c r="E544" s="328">
        <v>42853</v>
      </c>
      <c r="F544" s="316"/>
    </row>
    <row r="545" spans="5:6" hidden="1" x14ac:dyDescent="0.35">
      <c r="E545" s="328">
        <v>42883</v>
      </c>
      <c r="F545" s="316"/>
    </row>
    <row r="546" spans="5:6" hidden="1" x14ac:dyDescent="0.35">
      <c r="E546" s="328">
        <v>42914</v>
      </c>
      <c r="F546" s="316"/>
    </row>
    <row r="547" spans="5:6" hidden="1" x14ac:dyDescent="0.35">
      <c r="E547" s="328">
        <v>42944</v>
      </c>
      <c r="F547" s="316"/>
    </row>
    <row r="548" spans="5:6" hidden="1" x14ac:dyDescent="0.35">
      <c r="E548" s="328">
        <v>42975</v>
      </c>
      <c r="F548" s="316"/>
    </row>
    <row r="549" spans="5:6" hidden="1" x14ac:dyDescent="0.35">
      <c r="E549" s="328">
        <v>43006</v>
      </c>
      <c r="F549" s="316"/>
    </row>
    <row r="550" spans="5:6" hidden="1" x14ac:dyDescent="0.35">
      <c r="E550" s="328">
        <v>43036</v>
      </c>
      <c r="F550" s="316"/>
    </row>
    <row r="551" spans="5:6" hidden="1" x14ac:dyDescent="0.35">
      <c r="E551" s="328">
        <v>43067</v>
      </c>
      <c r="F551" s="316"/>
    </row>
    <row r="552" spans="5:6" hidden="1" x14ac:dyDescent="0.35">
      <c r="E552" s="328">
        <v>43097</v>
      </c>
      <c r="F552" s="316"/>
    </row>
    <row r="553" spans="5:6" hidden="1" x14ac:dyDescent="0.35">
      <c r="E553" s="328">
        <v>43128</v>
      </c>
      <c r="F553" s="316"/>
    </row>
    <row r="554" spans="5:6" hidden="1" x14ac:dyDescent="0.35">
      <c r="E554" s="328">
        <v>43159</v>
      </c>
      <c r="F554" s="316"/>
    </row>
    <row r="555" spans="5:6" hidden="1" x14ac:dyDescent="0.35">
      <c r="E555" s="328">
        <v>43187</v>
      </c>
      <c r="F555" s="316"/>
    </row>
    <row r="556" spans="5:6" hidden="1" x14ac:dyDescent="0.35">
      <c r="E556" s="328">
        <v>43218</v>
      </c>
      <c r="F556" s="316"/>
    </row>
    <row r="557" spans="5:6" hidden="1" x14ac:dyDescent="0.35">
      <c r="E557" s="328">
        <v>43248</v>
      </c>
      <c r="F557" s="316"/>
    </row>
    <row r="558" spans="5:6" hidden="1" x14ac:dyDescent="0.35">
      <c r="E558" s="328">
        <v>43279</v>
      </c>
      <c r="F558" s="316"/>
    </row>
    <row r="559" spans="5:6" hidden="1" x14ac:dyDescent="0.35">
      <c r="E559" s="328">
        <v>43309</v>
      </c>
      <c r="F559" s="316"/>
    </row>
    <row r="560" spans="5:6" hidden="1" x14ac:dyDescent="0.35">
      <c r="E560" s="328">
        <v>43340</v>
      </c>
      <c r="F560" s="316"/>
    </row>
    <row r="561" spans="5:6" hidden="1" x14ac:dyDescent="0.35">
      <c r="E561" s="328">
        <v>43371</v>
      </c>
      <c r="F561" s="316"/>
    </row>
    <row r="562" spans="5:6" hidden="1" x14ac:dyDescent="0.35">
      <c r="E562" s="328">
        <v>43401</v>
      </c>
      <c r="F562" s="316"/>
    </row>
    <row r="563" spans="5:6" hidden="1" x14ac:dyDescent="0.35">
      <c r="E563" s="328">
        <v>43432</v>
      </c>
      <c r="F563" s="316"/>
    </row>
    <row r="564" spans="5:6" hidden="1" x14ac:dyDescent="0.35">
      <c r="E564" s="328">
        <v>43462</v>
      </c>
      <c r="F564" s="316"/>
    </row>
    <row r="565" spans="5:6" hidden="1" x14ac:dyDescent="0.35">
      <c r="E565" s="328">
        <v>43493</v>
      </c>
      <c r="F565" s="316"/>
    </row>
    <row r="566" spans="5:6" hidden="1" x14ac:dyDescent="0.35">
      <c r="E566" s="328">
        <v>43524</v>
      </c>
      <c r="F566" s="316"/>
    </row>
    <row r="567" spans="5:6" hidden="1" x14ac:dyDescent="0.35">
      <c r="E567" s="328">
        <v>43552</v>
      </c>
      <c r="F567" s="316"/>
    </row>
    <row r="568" spans="5:6" hidden="1" x14ac:dyDescent="0.35">
      <c r="E568" s="328">
        <v>43583</v>
      </c>
      <c r="F568" s="316"/>
    </row>
    <row r="569" spans="5:6" hidden="1" x14ac:dyDescent="0.35">
      <c r="E569" s="328">
        <v>43613</v>
      </c>
      <c r="F569" s="316"/>
    </row>
    <row r="570" spans="5:6" hidden="1" x14ac:dyDescent="0.35">
      <c r="E570" s="328">
        <v>43644</v>
      </c>
      <c r="F570" s="316"/>
    </row>
    <row r="571" spans="5:6" hidden="1" x14ac:dyDescent="0.35">
      <c r="E571" s="328">
        <v>43674</v>
      </c>
      <c r="F571" s="316"/>
    </row>
    <row r="572" spans="5:6" hidden="1" x14ac:dyDescent="0.35">
      <c r="E572" s="328">
        <v>43705</v>
      </c>
      <c r="F572" s="316"/>
    </row>
    <row r="573" spans="5:6" hidden="1" x14ac:dyDescent="0.35">
      <c r="E573" s="328">
        <v>43736</v>
      </c>
      <c r="F573" s="316"/>
    </row>
    <row r="574" spans="5:6" hidden="1" x14ac:dyDescent="0.35">
      <c r="E574" s="328">
        <v>43766</v>
      </c>
      <c r="F574" s="316"/>
    </row>
    <row r="575" spans="5:6" hidden="1" x14ac:dyDescent="0.35">
      <c r="E575" s="328">
        <v>43797</v>
      </c>
      <c r="F575" s="316"/>
    </row>
    <row r="576" spans="5:6" hidden="1" x14ac:dyDescent="0.35">
      <c r="E576" s="328">
        <v>43827</v>
      </c>
      <c r="F576" s="316"/>
    </row>
    <row r="577" spans="5:6" hidden="1" x14ac:dyDescent="0.35">
      <c r="E577" s="328">
        <v>43858</v>
      </c>
      <c r="F577" s="316"/>
    </row>
    <row r="578" spans="5:6" hidden="1" x14ac:dyDescent="0.35">
      <c r="E578" s="328">
        <v>43889</v>
      </c>
      <c r="F578" s="316"/>
    </row>
    <row r="579" spans="5:6" hidden="1" x14ac:dyDescent="0.35">
      <c r="E579" s="328">
        <v>43918</v>
      </c>
      <c r="F579" s="316"/>
    </row>
    <row r="580" spans="5:6" hidden="1" x14ac:dyDescent="0.35">
      <c r="E580" s="328">
        <v>43949</v>
      </c>
      <c r="F580" s="316"/>
    </row>
    <row r="581" spans="5:6" hidden="1" x14ac:dyDescent="0.35">
      <c r="E581" s="328">
        <v>43979</v>
      </c>
      <c r="F581" s="316"/>
    </row>
    <row r="582" spans="5:6" hidden="1" x14ac:dyDescent="0.35">
      <c r="E582" s="328">
        <v>44010</v>
      </c>
      <c r="F582" s="316"/>
    </row>
    <row r="583" spans="5:6" hidden="1" x14ac:dyDescent="0.35">
      <c r="E583" s="328">
        <v>44040</v>
      </c>
      <c r="F583" s="316"/>
    </row>
    <row r="584" spans="5:6" hidden="1" x14ac:dyDescent="0.35">
      <c r="E584" s="328">
        <v>44071</v>
      </c>
      <c r="F584" s="316"/>
    </row>
    <row r="585" spans="5:6" hidden="1" x14ac:dyDescent="0.35">
      <c r="E585" s="328">
        <v>44102</v>
      </c>
      <c r="F585" s="316"/>
    </row>
    <row r="586" spans="5:6" hidden="1" x14ac:dyDescent="0.35">
      <c r="E586" s="328">
        <v>44132</v>
      </c>
      <c r="F586" s="316"/>
    </row>
    <row r="587" spans="5:6" hidden="1" x14ac:dyDescent="0.35">
      <c r="E587" s="328">
        <v>44163</v>
      </c>
      <c r="F587" s="316"/>
    </row>
    <row r="588" spans="5:6" hidden="1" x14ac:dyDescent="0.35">
      <c r="E588" s="328">
        <v>44193</v>
      </c>
      <c r="F588" s="316"/>
    </row>
    <row r="589" spans="5:6" hidden="1" x14ac:dyDescent="0.35">
      <c r="E589" s="328">
        <v>44224</v>
      </c>
      <c r="F589" s="316"/>
    </row>
    <row r="590" spans="5:6" hidden="1" x14ac:dyDescent="0.35">
      <c r="E590" s="328">
        <v>44255</v>
      </c>
      <c r="F590" s="316"/>
    </row>
    <row r="591" spans="5:6" hidden="1" x14ac:dyDescent="0.35">
      <c r="E591" s="328">
        <v>44283</v>
      </c>
      <c r="F591" s="316"/>
    </row>
    <row r="592" spans="5:6" hidden="1" x14ac:dyDescent="0.35">
      <c r="E592" s="328">
        <v>44314</v>
      </c>
      <c r="F592" s="316"/>
    </row>
    <row r="593" spans="5:6" hidden="1" x14ac:dyDescent="0.35">
      <c r="E593" s="328">
        <v>44344</v>
      </c>
      <c r="F593" s="316"/>
    </row>
    <row r="594" spans="5:6" hidden="1" x14ac:dyDescent="0.35">
      <c r="E594" s="328">
        <v>44375</v>
      </c>
      <c r="F594" s="316"/>
    </row>
    <row r="595" spans="5:6" hidden="1" x14ac:dyDescent="0.35">
      <c r="E595" s="328">
        <v>44405</v>
      </c>
      <c r="F595" s="316"/>
    </row>
    <row r="596" spans="5:6" hidden="1" x14ac:dyDescent="0.35">
      <c r="E596" s="328">
        <v>44436</v>
      </c>
      <c r="F596" s="316"/>
    </row>
    <row r="597" spans="5:6" hidden="1" x14ac:dyDescent="0.35">
      <c r="E597" s="328">
        <v>44467</v>
      </c>
      <c r="F597" s="316"/>
    </row>
    <row r="598" spans="5:6" hidden="1" x14ac:dyDescent="0.35">
      <c r="E598" s="328">
        <v>44497</v>
      </c>
      <c r="F598" s="316"/>
    </row>
    <row r="599" spans="5:6" hidden="1" x14ac:dyDescent="0.35">
      <c r="E599" s="328">
        <v>44528</v>
      </c>
      <c r="F599" s="316"/>
    </row>
    <row r="600" spans="5:6" hidden="1" x14ac:dyDescent="0.35">
      <c r="E600" s="328">
        <v>44558</v>
      </c>
      <c r="F600" s="316"/>
    </row>
    <row r="601" spans="5:6" hidden="1" x14ac:dyDescent="0.35">
      <c r="E601" s="328">
        <v>44589</v>
      </c>
      <c r="F601" s="316"/>
    </row>
    <row r="602" spans="5:6" hidden="1" x14ac:dyDescent="0.35">
      <c r="E602" s="328">
        <v>44620</v>
      </c>
      <c r="F602" s="316"/>
    </row>
    <row r="603" spans="5:6" hidden="1" x14ac:dyDescent="0.35">
      <c r="E603" s="328">
        <v>44648</v>
      </c>
      <c r="F603" s="316"/>
    </row>
    <row r="604" spans="5:6" hidden="1" x14ac:dyDescent="0.35">
      <c r="E604" s="328">
        <v>44679</v>
      </c>
      <c r="F604" s="316"/>
    </row>
    <row r="605" spans="5:6" hidden="1" x14ac:dyDescent="0.35">
      <c r="E605" s="328">
        <v>44709</v>
      </c>
      <c r="F605" s="316"/>
    </row>
    <row r="606" spans="5:6" hidden="1" x14ac:dyDescent="0.35">
      <c r="E606" s="328">
        <v>44740</v>
      </c>
      <c r="F606" s="316"/>
    </row>
    <row r="607" spans="5:6" hidden="1" x14ac:dyDescent="0.35">
      <c r="E607" s="328">
        <v>44770</v>
      </c>
      <c r="F607" s="316"/>
    </row>
    <row r="608" spans="5:6" hidden="1" x14ac:dyDescent="0.35">
      <c r="E608" s="328">
        <v>44801</v>
      </c>
      <c r="F608" s="316"/>
    </row>
    <row r="609" spans="5:6" hidden="1" x14ac:dyDescent="0.35">
      <c r="E609" s="328">
        <v>44832</v>
      </c>
      <c r="F609" s="316"/>
    </row>
    <row r="610" spans="5:6" hidden="1" x14ac:dyDescent="0.35">
      <c r="E610" s="328">
        <v>44862</v>
      </c>
      <c r="F610" s="316"/>
    </row>
    <row r="611" spans="5:6" hidden="1" x14ac:dyDescent="0.35">
      <c r="E611" s="328">
        <v>44893</v>
      </c>
      <c r="F611" s="316"/>
    </row>
    <row r="612" spans="5:6" hidden="1" x14ac:dyDescent="0.35">
      <c r="E612" s="328">
        <v>44923</v>
      </c>
      <c r="F612" s="316"/>
    </row>
    <row r="613" spans="5:6" hidden="1" x14ac:dyDescent="0.35">
      <c r="E613" s="328">
        <v>44954</v>
      </c>
      <c r="F613" s="316"/>
    </row>
    <row r="614" spans="5:6" hidden="1" x14ac:dyDescent="0.35">
      <c r="E614" s="328">
        <v>44985</v>
      </c>
      <c r="F614" s="316"/>
    </row>
    <row r="615" spans="5:6" hidden="1" x14ac:dyDescent="0.35">
      <c r="E615" s="328">
        <v>45013</v>
      </c>
      <c r="F615" s="316"/>
    </row>
    <row r="616" spans="5:6" hidden="1" x14ac:dyDescent="0.35">
      <c r="E616" s="328">
        <v>45044</v>
      </c>
      <c r="F616" s="316"/>
    </row>
    <row r="617" spans="5:6" hidden="1" x14ac:dyDescent="0.35">
      <c r="E617" s="328">
        <v>45074</v>
      </c>
      <c r="F617" s="316"/>
    </row>
    <row r="618" spans="5:6" hidden="1" x14ac:dyDescent="0.35">
      <c r="E618" s="328">
        <v>45105</v>
      </c>
      <c r="F618" s="316"/>
    </row>
    <row r="619" spans="5:6" hidden="1" x14ac:dyDescent="0.35">
      <c r="E619" s="328">
        <v>45135</v>
      </c>
      <c r="F619" s="316"/>
    </row>
    <row r="620" spans="5:6" hidden="1" x14ac:dyDescent="0.35">
      <c r="E620" s="328">
        <v>45166</v>
      </c>
      <c r="F620" s="316"/>
    </row>
    <row r="621" spans="5:6" hidden="1" x14ac:dyDescent="0.35">
      <c r="E621" s="328">
        <v>45197</v>
      </c>
      <c r="F621" s="316"/>
    </row>
    <row r="622" spans="5:6" hidden="1" x14ac:dyDescent="0.35">
      <c r="E622" s="328">
        <v>45227</v>
      </c>
      <c r="F622" s="316"/>
    </row>
    <row r="623" spans="5:6" hidden="1" x14ac:dyDescent="0.35">
      <c r="E623" s="328">
        <v>45258</v>
      </c>
      <c r="F623" s="316"/>
    </row>
    <row r="624" spans="5:6" hidden="1" x14ac:dyDescent="0.35">
      <c r="E624" s="328">
        <v>45288</v>
      </c>
      <c r="F624" s="316"/>
    </row>
    <row r="625" spans="5:6" hidden="1" x14ac:dyDescent="0.35">
      <c r="E625" s="328">
        <v>45319</v>
      </c>
      <c r="F625" s="316"/>
    </row>
    <row r="626" spans="5:6" hidden="1" x14ac:dyDescent="0.35">
      <c r="E626" s="328">
        <v>45350</v>
      </c>
      <c r="F626" s="316"/>
    </row>
    <row r="627" spans="5:6" hidden="1" x14ac:dyDescent="0.35">
      <c r="E627" s="328">
        <v>45379</v>
      </c>
      <c r="F627" s="316"/>
    </row>
    <row r="628" spans="5:6" hidden="1" x14ac:dyDescent="0.35">
      <c r="E628" s="328">
        <v>45410</v>
      </c>
      <c r="F628" s="316"/>
    </row>
    <row r="629" spans="5:6" hidden="1" x14ac:dyDescent="0.35">
      <c r="E629" s="328">
        <v>45440</v>
      </c>
      <c r="F629" s="316"/>
    </row>
    <row r="630" spans="5:6" hidden="1" x14ac:dyDescent="0.35">
      <c r="E630" s="328">
        <v>45471</v>
      </c>
      <c r="F630" s="316"/>
    </row>
    <row r="631" spans="5:6" hidden="1" x14ac:dyDescent="0.35">
      <c r="E631" s="328">
        <v>45501</v>
      </c>
      <c r="F631" s="316"/>
    </row>
    <row r="632" spans="5:6" hidden="1" x14ac:dyDescent="0.35">
      <c r="E632" s="328">
        <v>45532</v>
      </c>
      <c r="F632" s="316"/>
    </row>
    <row r="633" spans="5:6" hidden="1" x14ac:dyDescent="0.35">
      <c r="E633" s="328">
        <v>45563</v>
      </c>
      <c r="F633" s="316"/>
    </row>
    <row r="634" spans="5:6" hidden="1" x14ac:dyDescent="0.35">
      <c r="E634" s="328">
        <v>45593</v>
      </c>
      <c r="F634" s="316"/>
    </row>
    <row r="635" spans="5:6" hidden="1" x14ac:dyDescent="0.35">
      <c r="E635" s="328">
        <v>45624</v>
      </c>
      <c r="F635" s="316"/>
    </row>
    <row r="636" spans="5:6" hidden="1" x14ac:dyDescent="0.35">
      <c r="E636" s="328">
        <v>45654</v>
      </c>
      <c r="F636" s="316"/>
    </row>
    <row r="637" spans="5:6" hidden="1" x14ac:dyDescent="0.35">
      <c r="E637" s="328">
        <v>45685</v>
      </c>
      <c r="F637" s="316"/>
    </row>
    <row r="638" spans="5:6" hidden="1" x14ac:dyDescent="0.35">
      <c r="E638" s="328">
        <v>45716</v>
      </c>
      <c r="F638" s="316"/>
    </row>
    <row r="639" spans="5:6" hidden="1" x14ac:dyDescent="0.35">
      <c r="E639" s="328">
        <v>45744</v>
      </c>
      <c r="F639" s="316"/>
    </row>
    <row r="640" spans="5:6" hidden="1" x14ac:dyDescent="0.35">
      <c r="E640" s="328">
        <v>45775</v>
      </c>
      <c r="F640" s="316"/>
    </row>
    <row r="641" spans="5:6" hidden="1" x14ac:dyDescent="0.35">
      <c r="E641" s="328">
        <v>45805</v>
      </c>
      <c r="F641" s="316"/>
    </row>
    <row r="642" spans="5:6" hidden="1" x14ac:dyDescent="0.35">
      <c r="E642" s="328">
        <v>45836</v>
      </c>
      <c r="F642" s="316"/>
    </row>
    <row r="643" spans="5:6" hidden="1" x14ac:dyDescent="0.35">
      <c r="E643" s="328">
        <v>45866</v>
      </c>
      <c r="F643" s="316"/>
    </row>
    <row r="644" spans="5:6" hidden="1" x14ac:dyDescent="0.35">
      <c r="E644" s="328">
        <v>45897</v>
      </c>
      <c r="F644" s="316"/>
    </row>
    <row r="645" spans="5:6" hidden="1" x14ac:dyDescent="0.35">
      <c r="E645" s="328">
        <v>45928</v>
      </c>
      <c r="F645" s="316"/>
    </row>
    <row r="646" spans="5:6" hidden="1" x14ac:dyDescent="0.35">
      <c r="E646" s="328">
        <v>45958</v>
      </c>
      <c r="F646" s="316"/>
    </row>
    <row r="647" spans="5:6" hidden="1" x14ac:dyDescent="0.35">
      <c r="E647" s="328">
        <v>45989</v>
      </c>
      <c r="F647" s="316"/>
    </row>
    <row r="648" spans="5:6" hidden="1" x14ac:dyDescent="0.35">
      <c r="E648" s="328">
        <v>46019</v>
      </c>
      <c r="F648" s="316"/>
    </row>
    <row r="649" spans="5:6" hidden="1" x14ac:dyDescent="0.35">
      <c r="E649" s="328">
        <v>46050</v>
      </c>
      <c r="F649" s="316"/>
    </row>
    <row r="650" spans="5:6" hidden="1" x14ac:dyDescent="0.35">
      <c r="E650" s="328">
        <v>46081</v>
      </c>
      <c r="F650" s="316"/>
    </row>
    <row r="651" spans="5:6" hidden="1" x14ac:dyDescent="0.35">
      <c r="E651" s="328">
        <v>46109</v>
      </c>
      <c r="F651" s="316"/>
    </row>
    <row r="652" spans="5:6" hidden="1" x14ac:dyDescent="0.35">
      <c r="E652" s="328">
        <v>46140</v>
      </c>
      <c r="F652" s="316"/>
    </row>
    <row r="653" spans="5:6" hidden="1" x14ac:dyDescent="0.35">
      <c r="E653" s="328">
        <v>46170</v>
      </c>
      <c r="F653" s="316"/>
    </row>
    <row r="654" spans="5:6" hidden="1" x14ac:dyDescent="0.35">
      <c r="E654" s="328">
        <v>46201</v>
      </c>
      <c r="F654" s="316"/>
    </row>
    <row r="655" spans="5:6" hidden="1" x14ac:dyDescent="0.35">
      <c r="E655" s="328">
        <v>46231</v>
      </c>
      <c r="F655" s="316"/>
    </row>
    <row r="656" spans="5:6" hidden="1" x14ac:dyDescent="0.35">
      <c r="E656" s="328">
        <v>46262</v>
      </c>
      <c r="F656" s="316"/>
    </row>
    <row r="657" spans="5:6" hidden="1" x14ac:dyDescent="0.35">
      <c r="E657" s="328">
        <v>46293</v>
      </c>
      <c r="F657" s="316"/>
    </row>
    <row r="658" spans="5:6" hidden="1" x14ac:dyDescent="0.35">
      <c r="E658" s="328">
        <v>46323</v>
      </c>
      <c r="F658" s="316"/>
    </row>
    <row r="659" spans="5:6" hidden="1" x14ac:dyDescent="0.35">
      <c r="E659" s="328">
        <v>46354</v>
      </c>
      <c r="F659" s="316"/>
    </row>
    <row r="660" spans="5:6" hidden="1" x14ac:dyDescent="0.35">
      <c r="E660" s="328">
        <v>46384</v>
      </c>
      <c r="F660" s="316"/>
    </row>
    <row r="661" spans="5:6" hidden="1" x14ac:dyDescent="0.35">
      <c r="E661" s="328">
        <v>46415</v>
      </c>
      <c r="F661" s="316"/>
    </row>
    <row r="662" spans="5:6" hidden="1" x14ac:dyDescent="0.35">
      <c r="E662" s="328">
        <v>46446</v>
      </c>
      <c r="F662" s="316"/>
    </row>
    <row r="663" spans="5:6" hidden="1" x14ac:dyDescent="0.35">
      <c r="E663" s="328">
        <v>46474</v>
      </c>
      <c r="F663" s="316"/>
    </row>
    <row r="664" spans="5:6" hidden="1" x14ac:dyDescent="0.35">
      <c r="E664" s="328">
        <v>46505</v>
      </c>
      <c r="F664" s="316"/>
    </row>
    <row r="665" spans="5:6" hidden="1" x14ac:dyDescent="0.35">
      <c r="E665" s="328">
        <v>46535</v>
      </c>
      <c r="F665" s="316"/>
    </row>
    <row r="666" spans="5:6" hidden="1" x14ac:dyDescent="0.35">
      <c r="E666" s="328">
        <v>46566</v>
      </c>
      <c r="F666" s="316"/>
    </row>
    <row r="667" spans="5:6" hidden="1" x14ac:dyDescent="0.35">
      <c r="E667" s="328">
        <v>46596</v>
      </c>
      <c r="F667" s="316"/>
    </row>
    <row r="668" spans="5:6" hidden="1" x14ac:dyDescent="0.35">
      <c r="E668" s="328">
        <v>46627</v>
      </c>
      <c r="F668" s="316"/>
    </row>
    <row r="669" spans="5:6" hidden="1" x14ac:dyDescent="0.35">
      <c r="E669" s="328">
        <v>46658</v>
      </c>
      <c r="F669" s="316"/>
    </row>
    <row r="670" spans="5:6" hidden="1" x14ac:dyDescent="0.35">
      <c r="E670" s="328">
        <v>46688</v>
      </c>
      <c r="F670" s="316"/>
    </row>
    <row r="671" spans="5:6" hidden="1" x14ac:dyDescent="0.35">
      <c r="E671" s="328">
        <v>46719</v>
      </c>
      <c r="F671" s="316"/>
    </row>
    <row r="672" spans="5:6" hidden="1" x14ac:dyDescent="0.35">
      <c r="E672" s="328">
        <v>46749</v>
      </c>
      <c r="F672" s="316"/>
    </row>
    <row r="673" spans="5:6" hidden="1" x14ac:dyDescent="0.35">
      <c r="E673" s="328">
        <v>46780</v>
      </c>
      <c r="F673" s="316"/>
    </row>
    <row r="674" spans="5:6" hidden="1" x14ac:dyDescent="0.35">
      <c r="E674" s="328">
        <v>46811</v>
      </c>
      <c r="F674" s="316"/>
    </row>
    <row r="675" spans="5:6" hidden="1" x14ac:dyDescent="0.35">
      <c r="E675" s="328">
        <v>46840</v>
      </c>
      <c r="F675" s="316"/>
    </row>
    <row r="676" spans="5:6" hidden="1" x14ac:dyDescent="0.35">
      <c r="E676" s="328">
        <v>46871</v>
      </c>
      <c r="F676" s="316"/>
    </row>
    <row r="677" spans="5:6" hidden="1" x14ac:dyDescent="0.35">
      <c r="E677" s="328">
        <v>46901</v>
      </c>
      <c r="F677" s="316"/>
    </row>
    <row r="678" spans="5:6" hidden="1" x14ac:dyDescent="0.35">
      <c r="E678" s="328">
        <v>46932</v>
      </c>
      <c r="F678" s="316"/>
    </row>
    <row r="679" spans="5:6" hidden="1" x14ac:dyDescent="0.35">
      <c r="E679" s="328">
        <v>46962</v>
      </c>
      <c r="F679" s="316"/>
    </row>
    <row r="680" spans="5:6" hidden="1" x14ac:dyDescent="0.35">
      <c r="E680" s="328">
        <v>46993</v>
      </c>
      <c r="F680" s="316"/>
    </row>
    <row r="681" spans="5:6" hidden="1" x14ac:dyDescent="0.35">
      <c r="E681" s="328">
        <v>47024</v>
      </c>
      <c r="F681" s="316"/>
    </row>
    <row r="682" spans="5:6" hidden="1" x14ac:dyDescent="0.35">
      <c r="E682" s="328">
        <v>47054</v>
      </c>
      <c r="F682" s="316"/>
    </row>
    <row r="683" spans="5:6" hidden="1" x14ac:dyDescent="0.35">
      <c r="E683" s="328">
        <v>47085</v>
      </c>
      <c r="F683" s="316"/>
    </row>
    <row r="684" spans="5:6" hidden="1" x14ac:dyDescent="0.35">
      <c r="E684" s="328">
        <v>47115</v>
      </c>
      <c r="F684" s="316"/>
    </row>
    <row r="685" spans="5:6" hidden="1" x14ac:dyDescent="0.35">
      <c r="E685" s="328">
        <v>47146</v>
      </c>
      <c r="F685" s="316"/>
    </row>
    <row r="686" spans="5:6" hidden="1" x14ac:dyDescent="0.35">
      <c r="E686" s="328">
        <v>47177</v>
      </c>
      <c r="F686" s="316"/>
    </row>
    <row r="687" spans="5:6" hidden="1" x14ac:dyDescent="0.35">
      <c r="E687" s="328">
        <v>47205</v>
      </c>
      <c r="F687" s="316"/>
    </row>
    <row r="688" spans="5:6" hidden="1" x14ac:dyDescent="0.35">
      <c r="E688" s="328">
        <v>47236</v>
      </c>
      <c r="F688" s="316"/>
    </row>
    <row r="689" spans="5:6" hidden="1" x14ac:dyDescent="0.35">
      <c r="E689" s="328">
        <v>47266</v>
      </c>
      <c r="F689" s="316"/>
    </row>
    <row r="690" spans="5:6" hidden="1" x14ac:dyDescent="0.35">
      <c r="E690" s="328">
        <v>47297</v>
      </c>
      <c r="F690" s="316"/>
    </row>
    <row r="691" spans="5:6" hidden="1" x14ac:dyDescent="0.35">
      <c r="E691" s="328">
        <v>47327</v>
      </c>
      <c r="F691" s="316"/>
    </row>
    <row r="692" spans="5:6" hidden="1" x14ac:dyDescent="0.35">
      <c r="E692" s="328">
        <v>47358</v>
      </c>
      <c r="F692" s="316"/>
    </row>
    <row r="693" spans="5:6" hidden="1" x14ac:dyDescent="0.35">
      <c r="E693" s="328">
        <v>47389</v>
      </c>
      <c r="F693" s="316"/>
    </row>
    <row r="694" spans="5:6" hidden="1" x14ac:dyDescent="0.35">
      <c r="E694" s="328">
        <v>47419</v>
      </c>
      <c r="F694" s="316"/>
    </row>
    <row r="695" spans="5:6" hidden="1" x14ac:dyDescent="0.35">
      <c r="E695" s="328">
        <v>47450</v>
      </c>
      <c r="F695" s="316"/>
    </row>
    <row r="696" spans="5:6" hidden="1" x14ac:dyDescent="0.35">
      <c r="E696" s="328">
        <v>47480</v>
      </c>
      <c r="F696" s="316"/>
    </row>
    <row r="697" spans="5:6" hidden="1" x14ac:dyDescent="0.35">
      <c r="E697" s="328">
        <v>47511</v>
      </c>
      <c r="F697" s="316"/>
    </row>
    <row r="698" spans="5:6" hidden="1" x14ac:dyDescent="0.35">
      <c r="E698" s="328">
        <v>47542</v>
      </c>
      <c r="F698" s="316"/>
    </row>
    <row r="699" spans="5:6" hidden="1" x14ac:dyDescent="0.35">
      <c r="E699" s="328">
        <v>47570</v>
      </c>
      <c r="F699" s="316"/>
    </row>
    <row r="700" spans="5:6" hidden="1" x14ac:dyDescent="0.35">
      <c r="E700" s="328">
        <v>47601</v>
      </c>
      <c r="F700" s="316"/>
    </row>
    <row r="701" spans="5:6" hidden="1" x14ac:dyDescent="0.35">
      <c r="E701" s="328">
        <v>47631</v>
      </c>
      <c r="F701" s="316"/>
    </row>
    <row r="702" spans="5:6" hidden="1" x14ac:dyDescent="0.35">
      <c r="E702" s="328">
        <v>47662</v>
      </c>
      <c r="F702" s="316"/>
    </row>
    <row r="703" spans="5:6" hidden="1" x14ac:dyDescent="0.35">
      <c r="E703" s="328">
        <v>47692</v>
      </c>
      <c r="F703" s="316"/>
    </row>
    <row r="704" spans="5:6" hidden="1" x14ac:dyDescent="0.35">
      <c r="E704" s="328">
        <v>47723</v>
      </c>
      <c r="F704" s="316"/>
    </row>
    <row r="705" spans="5:6" hidden="1" x14ac:dyDescent="0.35">
      <c r="E705" s="328">
        <v>47754</v>
      </c>
      <c r="F705" s="316"/>
    </row>
    <row r="706" spans="5:6" hidden="1" x14ac:dyDescent="0.35">
      <c r="E706" s="328">
        <v>47784</v>
      </c>
      <c r="F706" s="316"/>
    </row>
    <row r="707" spans="5:6" hidden="1" x14ac:dyDescent="0.35">
      <c r="E707" s="328">
        <v>47815</v>
      </c>
      <c r="F707" s="316"/>
    </row>
    <row r="708" spans="5:6" hidden="1" x14ac:dyDescent="0.35">
      <c r="E708" s="328">
        <v>47845</v>
      </c>
      <c r="F708" s="316"/>
    </row>
    <row r="709" spans="5:6" hidden="1" x14ac:dyDescent="0.35">
      <c r="E709" s="328">
        <v>47876</v>
      </c>
      <c r="F709" s="316"/>
    </row>
    <row r="710" spans="5:6" hidden="1" x14ac:dyDescent="0.35">
      <c r="E710" s="328">
        <v>47907</v>
      </c>
      <c r="F710" s="316"/>
    </row>
    <row r="711" spans="5:6" hidden="1" x14ac:dyDescent="0.35">
      <c r="E711" s="328">
        <v>47935</v>
      </c>
      <c r="F711" s="316"/>
    </row>
    <row r="712" spans="5:6" hidden="1" x14ac:dyDescent="0.35">
      <c r="E712" s="328">
        <v>47966</v>
      </c>
      <c r="F712" s="316"/>
    </row>
    <row r="713" spans="5:6" hidden="1" x14ac:dyDescent="0.35">
      <c r="E713" s="328">
        <v>47996</v>
      </c>
      <c r="F713" s="316"/>
    </row>
    <row r="714" spans="5:6" hidden="1" x14ac:dyDescent="0.35">
      <c r="E714" s="328">
        <v>48027</v>
      </c>
      <c r="F714" s="316"/>
    </row>
    <row r="715" spans="5:6" hidden="1" x14ac:dyDescent="0.35">
      <c r="E715" s="328">
        <v>48057</v>
      </c>
      <c r="F715" s="316"/>
    </row>
    <row r="716" spans="5:6" hidden="1" x14ac:dyDescent="0.35">
      <c r="E716" s="328">
        <v>48088</v>
      </c>
      <c r="F716" s="316"/>
    </row>
    <row r="717" spans="5:6" hidden="1" x14ac:dyDescent="0.35">
      <c r="E717" s="328">
        <v>48119</v>
      </c>
      <c r="F717" s="316"/>
    </row>
    <row r="718" spans="5:6" hidden="1" x14ac:dyDescent="0.35">
      <c r="E718" s="328">
        <v>48149</v>
      </c>
      <c r="F718" s="316"/>
    </row>
    <row r="719" spans="5:6" hidden="1" x14ac:dyDescent="0.35">
      <c r="E719" s="328">
        <v>48180</v>
      </c>
      <c r="F719" s="316"/>
    </row>
    <row r="720" spans="5:6" hidden="1" x14ac:dyDescent="0.35">
      <c r="E720" s="328">
        <v>48210</v>
      </c>
      <c r="F720" s="316"/>
    </row>
    <row r="721" spans="5:6" hidden="1" x14ac:dyDescent="0.35">
      <c r="E721" s="328">
        <v>48241</v>
      </c>
      <c r="F721" s="316"/>
    </row>
    <row r="722" spans="5:6" hidden="1" x14ac:dyDescent="0.35">
      <c r="E722" s="328">
        <v>48272</v>
      </c>
      <c r="F722" s="316"/>
    </row>
    <row r="723" spans="5:6" hidden="1" x14ac:dyDescent="0.35">
      <c r="E723" s="328">
        <v>48301</v>
      </c>
      <c r="F723" s="316"/>
    </row>
    <row r="724" spans="5:6" hidden="1" x14ac:dyDescent="0.35">
      <c r="E724" s="328">
        <v>48332</v>
      </c>
      <c r="F724" s="316"/>
    </row>
    <row r="725" spans="5:6" hidden="1" x14ac:dyDescent="0.35">
      <c r="E725" s="328">
        <v>48362</v>
      </c>
      <c r="F725" s="316"/>
    </row>
    <row r="726" spans="5:6" hidden="1" x14ac:dyDescent="0.35">
      <c r="E726" s="328">
        <v>48393</v>
      </c>
      <c r="F726" s="316"/>
    </row>
    <row r="727" spans="5:6" hidden="1" x14ac:dyDescent="0.35">
      <c r="E727" s="328">
        <v>48423</v>
      </c>
      <c r="F727" s="316"/>
    </row>
    <row r="728" spans="5:6" hidden="1" x14ac:dyDescent="0.35">
      <c r="E728" s="328">
        <v>48454</v>
      </c>
      <c r="F728" s="316"/>
    </row>
    <row r="729" spans="5:6" hidden="1" x14ac:dyDescent="0.35">
      <c r="E729" s="328">
        <v>48485</v>
      </c>
      <c r="F729" s="316"/>
    </row>
    <row r="730" spans="5:6" hidden="1" x14ac:dyDescent="0.35">
      <c r="E730" s="328">
        <v>48515</v>
      </c>
      <c r="F730" s="316"/>
    </row>
    <row r="731" spans="5:6" hidden="1" x14ac:dyDescent="0.35">
      <c r="E731" s="328">
        <v>48546</v>
      </c>
      <c r="F731" s="316"/>
    </row>
    <row r="732" spans="5:6" hidden="1" x14ac:dyDescent="0.35">
      <c r="E732" s="328">
        <v>48576</v>
      </c>
      <c r="F732" s="316"/>
    </row>
    <row r="733" spans="5:6" hidden="1" x14ac:dyDescent="0.35">
      <c r="E733" s="328">
        <v>48607</v>
      </c>
      <c r="F733" s="316"/>
    </row>
    <row r="734" spans="5:6" hidden="1" x14ac:dyDescent="0.35">
      <c r="E734" s="328">
        <v>48638</v>
      </c>
      <c r="F734" s="316"/>
    </row>
    <row r="735" spans="5:6" hidden="1" x14ac:dyDescent="0.35">
      <c r="E735" s="328">
        <v>48666</v>
      </c>
      <c r="F735" s="316"/>
    </row>
    <row r="736" spans="5:6" hidden="1" x14ac:dyDescent="0.35">
      <c r="E736" s="328">
        <v>48697</v>
      </c>
      <c r="F736" s="316"/>
    </row>
    <row r="737" spans="5:6" hidden="1" x14ac:dyDescent="0.35">
      <c r="E737" s="328">
        <v>48727</v>
      </c>
      <c r="F737" s="316"/>
    </row>
    <row r="738" spans="5:6" hidden="1" x14ac:dyDescent="0.35">
      <c r="E738" s="328">
        <v>48758</v>
      </c>
      <c r="F738" s="316"/>
    </row>
    <row r="739" spans="5:6" hidden="1" x14ac:dyDescent="0.35">
      <c r="E739" s="328">
        <v>48788</v>
      </c>
      <c r="F739" s="316"/>
    </row>
    <row r="740" spans="5:6" hidden="1" x14ac:dyDescent="0.35">
      <c r="E740" s="328">
        <v>48819</v>
      </c>
      <c r="F740" s="316"/>
    </row>
    <row r="741" spans="5:6" hidden="1" x14ac:dyDescent="0.35">
      <c r="E741" s="328">
        <v>48850</v>
      </c>
      <c r="F741" s="316"/>
    </row>
    <row r="742" spans="5:6" hidden="1" x14ac:dyDescent="0.35">
      <c r="E742" s="328">
        <v>48880</v>
      </c>
      <c r="F742" s="316"/>
    </row>
    <row r="743" spans="5:6" hidden="1" x14ac:dyDescent="0.35">
      <c r="E743" s="328">
        <v>48911</v>
      </c>
      <c r="F743" s="316"/>
    </row>
    <row r="744" spans="5:6" hidden="1" x14ac:dyDescent="0.35">
      <c r="E744" s="328">
        <v>48941</v>
      </c>
      <c r="F744" s="316"/>
    </row>
    <row r="745" spans="5:6" hidden="1" x14ac:dyDescent="0.35">
      <c r="E745" s="328">
        <v>48972</v>
      </c>
      <c r="F745" s="316"/>
    </row>
    <row r="746" spans="5:6" hidden="1" x14ac:dyDescent="0.35">
      <c r="E746" s="328">
        <v>49003</v>
      </c>
      <c r="F746" s="316"/>
    </row>
    <row r="747" spans="5:6" hidden="1" x14ac:dyDescent="0.35">
      <c r="E747" s="328">
        <v>49031</v>
      </c>
      <c r="F747" s="316"/>
    </row>
    <row r="748" spans="5:6" hidden="1" x14ac:dyDescent="0.35">
      <c r="E748" s="328">
        <v>49062</v>
      </c>
      <c r="F748" s="316"/>
    </row>
    <row r="749" spans="5:6" hidden="1" x14ac:dyDescent="0.35">
      <c r="E749" s="328">
        <v>49092</v>
      </c>
      <c r="F749" s="316"/>
    </row>
    <row r="750" spans="5:6" hidden="1" x14ac:dyDescent="0.35">
      <c r="E750" s="328">
        <v>49123</v>
      </c>
      <c r="F750" s="316"/>
    </row>
    <row r="751" spans="5:6" hidden="1" x14ac:dyDescent="0.35">
      <c r="E751" s="328">
        <v>49153</v>
      </c>
      <c r="F751" s="316"/>
    </row>
    <row r="752" spans="5:6" hidden="1" x14ac:dyDescent="0.35">
      <c r="E752" s="328">
        <v>49184</v>
      </c>
      <c r="F752" s="316"/>
    </row>
    <row r="753" spans="5:6" hidden="1" x14ac:dyDescent="0.35">
      <c r="E753" s="328">
        <v>49215</v>
      </c>
      <c r="F753" s="316"/>
    </row>
    <row r="754" spans="5:6" hidden="1" x14ac:dyDescent="0.35">
      <c r="E754" s="328">
        <v>49245</v>
      </c>
      <c r="F754" s="316"/>
    </row>
    <row r="755" spans="5:6" hidden="1" x14ac:dyDescent="0.35">
      <c r="E755" s="328">
        <v>49276</v>
      </c>
      <c r="F755" s="316"/>
    </row>
    <row r="756" spans="5:6" hidden="1" x14ac:dyDescent="0.35">
      <c r="E756" s="328">
        <v>49306</v>
      </c>
      <c r="F756" s="316"/>
    </row>
    <row r="757" spans="5:6" hidden="1" x14ac:dyDescent="0.35">
      <c r="E757" s="328">
        <v>49337</v>
      </c>
      <c r="F757" s="316"/>
    </row>
    <row r="758" spans="5:6" hidden="1" x14ac:dyDescent="0.35">
      <c r="E758" s="328">
        <v>49368</v>
      </c>
      <c r="F758" s="316"/>
    </row>
    <row r="759" spans="5:6" hidden="1" x14ac:dyDescent="0.35">
      <c r="E759" s="328">
        <v>49396</v>
      </c>
      <c r="F759" s="316"/>
    </row>
    <row r="760" spans="5:6" hidden="1" x14ac:dyDescent="0.35">
      <c r="E760" s="328">
        <v>49427</v>
      </c>
      <c r="F760" s="316"/>
    </row>
    <row r="761" spans="5:6" hidden="1" x14ac:dyDescent="0.35">
      <c r="E761" s="328">
        <v>49457</v>
      </c>
      <c r="F761" s="316"/>
    </row>
    <row r="762" spans="5:6" hidden="1" x14ac:dyDescent="0.35">
      <c r="E762" s="328">
        <v>49488</v>
      </c>
      <c r="F762" s="316"/>
    </row>
    <row r="763" spans="5:6" hidden="1" x14ac:dyDescent="0.35">
      <c r="E763" s="328">
        <v>49518</v>
      </c>
      <c r="F763" s="316"/>
    </row>
    <row r="764" spans="5:6" hidden="1" x14ac:dyDescent="0.35">
      <c r="E764" s="328">
        <v>49549</v>
      </c>
      <c r="F764" s="316"/>
    </row>
    <row r="765" spans="5:6" hidden="1" x14ac:dyDescent="0.35">
      <c r="E765" s="328">
        <v>49580</v>
      </c>
      <c r="F765" s="316"/>
    </row>
    <row r="766" spans="5:6" hidden="1" x14ac:dyDescent="0.35">
      <c r="E766" s="328">
        <v>49610</v>
      </c>
      <c r="F766" s="316"/>
    </row>
    <row r="767" spans="5:6" hidden="1" x14ac:dyDescent="0.35">
      <c r="E767" s="328">
        <v>49641</v>
      </c>
      <c r="F767" s="316"/>
    </row>
    <row r="768" spans="5:6" hidden="1" x14ac:dyDescent="0.35">
      <c r="E768" s="328">
        <v>49671</v>
      </c>
      <c r="F768" s="316"/>
    </row>
    <row r="769" spans="5:6" hidden="1" x14ac:dyDescent="0.35">
      <c r="E769" s="328">
        <v>49702</v>
      </c>
      <c r="F769" s="316"/>
    </row>
    <row r="770" spans="5:6" hidden="1" x14ac:dyDescent="0.35">
      <c r="E770" s="328">
        <v>49733</v>
      </c>
      <c r="F770" s="316"/>
    </row>
    <row r="771" spans="5:6" hidden="1" x14ac:dyDescent="0.35">
      <c r="E771" s="328">
        <v>49762</v>
      </c>
      <c r="F771" s="316"/>
    </row>
    <row r="772" spans="5:6" hidden="1" x14ac:dyDescent="0.35">
      <c r="E772" s="328">
        <v>49793</v>
      </c>
      <c r="F772" s="316"/>
    </row>
    <row r="773" spans="5:6" hidden="1" x14ac:dyDescent="0.35">
      <c r="E773" s="328">
        <v>49823</v>
      </c>
      <c r="F773" s="316"/>
    </row>
    <row r="774" spans="5:6" hidden="1" x14ac:dyDescent="0.35">
      <c r="E774" s="328">
        <v>49854</v>
      </c>
      <c r="F774" s="316"/>
    </row>
    <row r="775" spans="5:6" hidden="1" x14ac:dyDescent="0.35">
      <c r="E775" s="328">
        <v>49884</v>
      </c>
      <c r="F775" s="316"/>
    </row>
    <row r="776" spans="5:6" hidden="1" x14ac:dyDescent="0.35">
      <c r="E776" s="328">
        <v>49915</v>
      </c>
      <c r="F776" s="316"/>
    </row>
    <row r="777" spans="5:6" hidden="1" x14ac:dyDescent="0.35">
      <c r="E777" s="328">
        <v>49946</v>
      </c>
      <c r="F777" s="316"/>
    </row>
    <row r="778" spans="5:6" hidden="1" x14ac:dyDescent="0.35">
      <c r="E778" s="328">
        <v>49976</v>
      </c>
      <c r="F778" s="316"/>
    </row>
    <row r="779" spans="5:6" hidden="1" x14ac:dyDescent="0.35">
      <c r="E779" s="328">
        <v>50007</v>
      </c>
      <c r="F779" s="316"/>
    </row>
    <row r="780" spans="5:6" hidden="1" x14ac:dyDescent="0.35">
      <c r="E780" s="328">
        <v>50037</v>
      </c>
      <c r="F780" s="316"/>
    </row>
    <row r="781" spans="5:6" hidden="1" x14ac:dyDescent="0.35">
      <c r="E781" s="328">
        <v>50068</v>
      </c>
      <c r="F781" s="316"/>
    </row>
    <row r="782" spans="5:6" hidden="1" x14ac:dyDescent="0.35">
      <c r="E782" s="328">
        <v>50099</v>
      </c>
      <c r="F782" s="316"/>
    </row>
    <row r="783" spans="5:6" hidden="1" x14ac:dyDescent="0.35">
      <c r="E783" s="328">
        <v>50127</v>
      </c>
      <c r="F783" s="316"/>
    </row>
    <row r="784" spans="5:6" hidden="1" x14ac:dyDescent="0.35">
      <c r="E784" s="328">
        <v>50158</v>
      </c>
      <c r="F784" s="316"/>
    </row>
    <row r="785" spans="5:6" hidden="1" x14ac:dyDescent="0.35">
      <c r="E785" s="328">
        <v>50188</v>
      </c>
      <c r="F785" s="316"/>
    </row>
    <row r="786" spans="5:6" hidden="1" x14ac:dyDescent="0.35">
      <c r="E786" s="328">
        <v>50219</v>
      </c>
      <c r="F786" s="316"/>
    </row>
    <row r="787" spans="5:6" hidden="1" x14ac:dyDescent="0.35">
      <c r="E787" s="328">
        <v>50249</v>
      </c>
      <c r="F787" s="316"/>
    </row>
    <row r="788" spans="5:6" hidden="1" x14ac:dyDescent="0.35">
      <c r="E788" s="328">
        <v>50280</v>
      </c>
      <c r="F788" s="316"/>
    </row>
    <row r="789" spans="5:6" hidden="1" x14ac:dyDescent="0.35">
      <c r="E789" s="328">
        <v>50311</v>
      </c>
      <c r="F789" s="316"/>
    </row>
    <row r="790" spans="5:6" hidden="1" x14ac:dyDescent="0.35">
      <c r="E790" s="328">
        <v>50341</v>
      </c>
      <c r="F790" s="316"/>
    </row>
    <row r="791" spans="5:6" hidden="1" x14ac:dyDescent="0.35">
      <c r="E791" s="328">
        <v>50372</v>
      </c>
      <c r="F791" s="316"/>
    </row>
    <row r="792" spans="5:6" hidden="1" x14ac:dyDescent="0.35">
      <c r="E792" s="328">
        <v>50402</v>
      </c>
      <c r="F792" s="316"/>
    </row>
    <row r="793" spans="5:6" hidden="1" x14ac:dyDescent="0.35">
      <c r="E793" s="328">
        <v>50433</v>
      </c>
      <c r="F793" s="316"/>
    </row>
    <row r="794" spans="5:6" hidden="1" x14ac:dyDescent="0.35">
      <c r="E794" s="328">
        <v>50464</v>
      </c>
      <c r="F794" s="316"/>
    </row>
    <row r="795" spans="5:6" hidden="1" x14ac:dyDescent="0.35">
      <c r="E795" s="328">
        <v>50492</v>
      </c>
      <c r="F795" s="316"/>
    </row>
    <row r="796" spans="5:6" hidden="1" x14ac:dyDescent="0.35">
      <c r="E796" s="328">
        <v>50523</v>
      </c>
      <c r="F796" s="316"/>
    </row>
    <row r="797" spans="5:6" hidden="1" x14ac:dyDescent="0.35">
      <c r="E797" s="328">
        <v>50553</v>
      </c>
      <c r="F797" s="316"/>
    </row>
    <row r="798" spans="5:6" hidden="1" x14ac:dyDescent="0.35">
      <c r="E798" s="328">
        <v>50584</v>
      </c>
      <c r="F798" s="316"/>
    </row>
    <row r="799" spans="5:6" hidden="1" x14ac:dyDescent="0.35">
      <c r="E799" s="328">
        <v>50614</v>
      </c>
      <c r="F799" s="316"/>
    </row>
    <row r="800" spans="5:6" hidden="1" x14ac:dyDescent="0.35">
      <c r="E800" s="328">
        <v>50645</v>
      </c>
      <c r="F800" s="316"/>
    </row>
    <row r="801" spans="5:6" hidden="1" x14ac:dyDescent="0.35">
      <c r="E801" s="328">
        <v>50676</v>
      </c>
      <c r="F801" s="316"/>
    </row>
    <row r="802" spans="5:6" hidden="1" x14ac:dyDescent="0.35">
      <c r="E802" s="328">
        <v>50706</v>
      </c>
      <c r="F802" s="316"/>
    </row>
    <row r="803" spans="5:6" hidden="1" x14ac:dyDescent="0.35">
      <c r="E803" s="328">
        <v>50737</v>
      </c>
      <c r="F803" s="316"/>
    </row>
    <row r="804" spans="5:6" hidden="1" x14ac:dyDescent="0.35">
      <c r="E804" s="328">
        <v>50767</v>
      </c>
      <c r="F804" s="316"/>
    </row>
    <row r="805" spans="5:6" hidden="1" x14ac:dyDescent="0.35">
      <c r="E805" s="328">
        <v>50798</v>
      </c>
      <c r="F805" s="316"/>
    </row>
    <row r="806" spans="5:6" hidden="1" x14ac:dyDescent="0.35">
      <c r="E806" s="328">
        <v>50829</v>
      </c>
      <c r="F806" s="316"/>
    </row>
    <row r="807" spans="5:6" hidden="1" x14ac:dyDescent="0.35">
      <c r="E807" s="328">
        <v>50857</v>
      </c>
      <c r="F807" s="316"/>
    </row>
    <row r="808" spans="5:6" hidden="1" x14ac:dyDescent="0.35">
      <c r="E808" s="328">
        <v>50888</v>
      </c>
      <c r="F808" s="316"/>
    </row>
    <row r="809" spans="5:6" hidden="1" x14ac:dyDescent="0.35">
      <c r="E809" s="328">
        <v>50918</v>
      </c>
      <c r="F809" s="316"/>
    </row>
    <row r="810" spans="5:6" hidden="1" x14ac:dyDescent="0.35">
      <c r="E810" s="328">
        <v>50949</v>
      </c>
      <c r="F810" s="316"/>
    </row>
    <row r="811" spans="5:6" hidden="1" x14ac:dyDescent="0.35">
      <c r="E811" s="328">
        <v>50979</v>
      </c>
      <c r="F811" s="316"/>
    </row>
    <row r="812" spans="5:6" hidden="1" x14ac:dyDescent="0.35">
      <c r="E812" s="328">
        <v>51010</v>
      </c>
      <c r="F812" s="316"/>
    </row>
    <row r="813" spans="5:6" hidden="1" x14ac:dyDescent="0.35">
      <c r="E813" s="328">
        <v>51041</v>
      </c>
      <c r="F813" s="316"/>
    </row>
    <row r="814" spans="5:6" hidden="1" x14ac:dyDescent="0.35">
      <c r="E814" s="328">
        <v>51071</v>
      </c>
      <c r="F814" s="316"/>
    </row>
    <row r="815" spans="5:6" hidden="1" x14ac:dyDescent="0.35">
      <c r="E815" s="328">
        <v>51102</v>
      </c>
      <c r="F815" s="316"/>
    </row>
    <row r="816" spans="5:6" hidden="1" x14ac:dyDescent="0.35">
      <c r="E816" s="328">
        <v>51132</v>
      </c>
      <c r="F816" s="316"/>
    </row>
    <row r="817" spans="5:6" hidden="1" x14ac:dyDescent="0.35">
      <c r="E817" s="328">
        <v>51163</v>
      </c>
      <c r="F817" s="316"/>
    </row>
    <row r="818" spans="5:6" hidden="1" x14ac:dyDescent="0.35">
      <c r="E818" s="328">
        <v>51194</v>
      </c>
      <c r="F818" s="316"/>
    </row>
    <row r="819" spans="5:6" hidden="1" x14ac:dyDescent="0.35">
      <c r="E819" s="328">
        <v>51223</v>
      </c>
      <c r="F819" s="316"/>
    </row>
    <row r="820" spans="5:6" hidden="1" x14ac:dyDescent="0.35">
      <c r="E820" s="328">
        <v>51254</v>
      </c>
      <c r="F820" s="316"/>
    </row>
    <row r="821" spans="5:6" hidden="1" x14ac:dyDescent="0.35">
      <c r="E821" s="328">
        <v>51284</v>
      </c>
      <c r="F821" s="316"/>
    </row>
    <row r="822" spans="5:6" hidden="1" x14ac:dyDescent="0.35">
      <c r="E822" s="328">
        <v>51315</v>
      </c>
      <c r="F822" s="316"/>
    </row>
    <row r="823" spans="5:6" hidden="1" x14ac:dyDescent="0.35">
      <c r="E823" s="328">
        <v>51345</v>
      </c>
      <c r="F823" s="316"/>
    </row>
    <row r="824" spans="5:6" hidden="1" x14ac:dyDescent="0.35">
      <c r="E824" s="328">
        <v>51376</v>
      </c>
      <c r="F824" s="316"/>
    </row>
    <row r="825" spans="5:6" hidden="1" x14ac:dyDescent="0.35">
      <c r="E825" s="328">
        <v>51407</v>
      </c>
      <c r="F825" s="316"/>
    </row>
    <row r="826" spans="5:6" hidden="1" x14ac:dyDescent="0.35">
      <c r="E826" s="328">
        <v>51437</v>
      </c>
      <c r="F826" s="316"/>
    </row>
    <row r="827" spans="5:6" hidden="1" x14ac:dyDescent="0.35">
      <c r="E827" s="328">
        <v>51468</v>
      </c>
      <c r="F827" s="316"/>
    </row>
    <row r="828" spans="5:6" hidden="1" x14ac:dyDescent="0.35">
      <c r="E828" s="328">
        <v>51498</v>
      </c>
      <c r="F828" s="316"/>
    </row>
    <row r="829" spans="5:6" hidden="1" x14ac:dyDescent="0.35">
      <c r="E829" s="328">
        <v>51529</v>
      </c>
      <c r="F829" s="316"/>
    </row>
    <row r="830" spans="5:6" hidden="1" x14ac:dyDescent="0.35">
      <c r="E830" s="328">
        <v>51560</v>
      </c>
      <c r="F830" s="316"/>
    </row>
    <row r="831" spans="5:6" hidden="1" x14ac:dyDescent="0.35">
      <c r="E831" s="328">
        <v>51588</v>
      </c>
      <c r="F831" s="316"/>
    </row>
    <row r="832" spans="5:6" hidden="1" x14ac:dyDescent="0.35">
      <c r="E832" s="328">
        <v>51619</v>
      </c>
      <c r="F832" s="316"/>
    </row>
    <row r="833" spans="5:6" hidden="1" x14ac:dyDescent="0.35">
      <c r="E833" s="328">
        <v>51649</v>
      </c>
      <c r="F833" s="316"/>
    </row>
    <row r="834" spans="5:6" hidden="1" x14ac:dyDescent="0.35">
      <c r="E834" s="328">
        <v>51680</v>
      </c>
      <c r="F834" s="316"/>
    </row>
    <row r="835" spans="5:6" hidden="1" x14ac:dyDescent="0.35">
      <c r="E835" s="328">
        <v>51710</v>
      </c>
      <c r="F835" s="316"/>
    </row>
    <row r="836" spans="5:6" hidden="1" x14ac:dyDescent="0.35">
      <c r="E836" s="328">
        <v>51741</v>
      </c>
      <c r="F836" s="316"/>
    </row>
    <row r="837" spans="5:6" hidden="1" x14ac:dyDescent="0.35">
      <c r="E837" s="328">
        <v>51772</v>
      </c>
      <c r="F837" s="316"/>
    </row>
    <row r="838" spans="5:6" hidden="1" x14ac:dyDescent="0.35">
      <c r="E838" s="328">
        <v>51802</v>
      </c>
      <c r="F838" s="316"/>
    </row>
    <row r="839" spans="5:6" hidden="1" x14ac:dyDescent="0.35">
      <c r="E839" s="328">
        <v>51833</v>
      </c>
      <c r="F839" s="316"/>
    </row>
    <row r="840" spans="5:6" hidden="1" x14ac:dyDescent="0.35">
      <c r="E840" s="328">
        <v>51863</v>
      </c>
      <c r="F840" s="316"/>
    </row>
    <row r="841" spans="5:6" hidden="1" x14ac:dyDescent="0.35">
      <c r="E841" s="328">
        <v>51894</v>
      </c>
      <c r="F841" s="316"/>
    </row>
    <row r="842" spans="5:6" hidden="1" x14ac:dyDescent="0.35">
      <c r="E842" s="328">
        <v>51925</v>
      </c>
      <c r="F842" s="316"/>
    </row>
    <row r="843" spans="5:6" hidden="1" x14ac:dyDescent="0.35">
      <c r="E843" s="328">
        <v>51953</v>
      </c>
      <c r="F843" s="316"/>
    </row>
    <row r="844" spans="5:6" hidden="1" x14ac:dyDescent="0.35">
      <c r="E844" s="328">
        <v>51984</v>
      </c>
      <c r="F844" s="316"/>
    </row>
    <row r="845" spans="5:6" hidden="1" x14ac:dyDescent="0.35">
      <c r="E845" s="328">
        <v>52014</v>
      </c>
      <c r="F845" s="316"/>
    </row>
    <row r="846" spans="5:6" hidden="1" x14ac:dyDescent="0.35">
      <c r="E846" s="328">
        <v>52045</v>
      </c>
      <c r="F846" s="316"/>
    </row>
    <row r="847" spans="5:6" hidden="1" x14ac:dyDescent="0.35">
      <c r="E847" s="328">
        <v>52075</v>
      </c>
      <c r="F847" s="316"/>
    </row>
    <row r="848" spans="5:6" hidden="1" x14ac:dyDescent="0.35">
      <c r="E848" s="328">
        <v>52106</v>
      </c>
      <c r="F848" s="316"/>
    </row>
    <row r="849" spans="5:6" hidden="1" x14ac:dyDescent="0.35">
      <c r="E849" s="328">
        <v>52137</v>
      </c>
      <c r="F849" s="316"/>
    </row>
    <row r="850" spans="5:6" hidden="1" x14ac:dyDescent="0.35">
      <c r="E850" s="328">
        <v>52167</v>
      </c>
      <c r="F850" s="316"/>
    </row>
    <row r="851" spans="5:6" hidden="1" x14ac:dyDescent="0.35">
      <c r="E851" s="328">
        <v>52198</v>
      </c>
      <c r="F851" s="316"/>
    </row>
    <row r="852" spans="5:6" hidden="1" x14ac:dyDescent="0.35">
      <c r="E852" s="328">
        <v>52228</v>
      </c>
      <c r="F852" s="316"/>
    </row>
    <row r="853" spans="5:6" hidden="1" x14ac:dyDescent="0.35">
      <c r="E853" s="328">
        <v>52259</v>
      </c>
      <c r="F853" s="316"/>
    </row>
    <row r="854" spans="5:6" hidden="1" x14ac:dyDescent="0.35">
      <c r="E854" s="328">
        <v>52290</v>
      </c>
      <c r="F854" s="316"/>
    </row>
    <row r="855" spans="5:6" hidden="1" x14ac:dyDescent="0.35">
      <c r="E855" s="328">
        <v>52318</v>
      </c>
      <c r="F855" s="316"/>
    </row>
    <row r="856" spans="5:6" hidden="1" x14ac:dyDescent="0.35">
      <c r="E856" s="328">
        <v>52349</v>
      </c>
      <c r="F856" s="316"/>
    </row>
    <row r="857" spans="5:6" hidden="1" x14ac:dyDescent="0.35">
      <c r="E857" s="328">
        <v>52379</v>
      </c>
      <c r="F857" s="316"/>
    </row>
    <row r="858" spans="5:6" hidden="1" x14ac:dyDescent="0.35">
      <c r="E858" s="328">
        <v>52410</v>
      </c>
      <c r="F858" s="316"/>
    </row>
    <row r="859" spans="5:6" hidden="1" x14ac:dyDescent="0.35">
      <c r="E859" s="328">
        <v>52440</v>
      </c>
      <c r="F859" s="316"/>
    </row>
    <row r="860" spans="5:6" hidden="1" x14ac:dyDescent="0.35">
      <c r="E860" s="328">
        <v>52471</v>
      </c>
      <c r="F860" s="316"/>
    </row>
    <row r="861" spans="5:6" hidden="1" x14ac:dyDescent="0.35">
      <c r="E861" s="328">
        <v>52502</v>
      </c>
      <c r="F861" s="316"/>
    </row>
    <row r="862" spans="5:6" hidden="1" x14ac:dyDescent="0.35">
      <c r="E862" s="328">
        <v>52532</v>
      </c>
      <c r="F862" s="316"/>
    </row>
    <row r="863" spans="5:6" hidden="1" x14ac:dyDescent="0.35">
      <c r="E863" s="328">
        <v>52563</v>
      </c>
      <c r="F863" s="316"/>
    </row>
    <row r="864" spans="5:6" hidden="1" x14ac:dyDescent="0.35">
      <c r="E864" s="328">
        <v>52593</v>
      </c>
      <c r="F864" s="316"/>
    </row>
    <row r="865" spans="5:6" hidden="1" x14ac:dyDescent="0.35">
      <c r="E865" s="328">
        <v>52624</v>
      </c>
      <c r="F865" s="316"/>
    </row>
    <row r="866" spans="5:6" hidden="1" x14ac:dyDescent="0.35">
      <c r="E866" s="328">
        <v>52655</v>
      </c>
      <c r="F866" s="316"/>
    </row>
    <row r="867" spans="5:6" hidden="1" x14ac:dyDescent="0.35">
      <c r="E867" s="328">
        <v>52684</v>
      </c>
      <c r="F867" s="316"/>
    </row>
    <row r="868" spans="5:6" hidden="1" x14ac:dyDescent="0.35">
      <c r="E868" s="328">
        <v>52715</v>
      </c>
      <c r="F868" s="316"/>
    </row>
    <row r="869" spans="5:6" hidden="1" x14ac:dyDescent="0.35">
      <c r="E869" s="328">
        <v>52745</v>
      </c>
      <c r="F869" s="316"/>
    </row>
    <row r="870" spans="5:6" hidden="1" x14ac:dyDescent="0.35">
      <c r="E870" s="328">
        <v>52776</v>
      </c>
      <c r="F870" s="316"/>
    </row>
    <row r="871" spans="5:6" hidden="1" x14ac:dyDescent="0.35">
      <c r="E871" s="328">
        <v>52806</v>
      </c>
      <c r="F871" s="316"/>
    </row>
    <row r="872" spans="5:6" hidden="1" x14ac:dyDescent="0.35">
      <c r="E872" s="328">
        <v>52837</v>
      </c>
      <c r="F872" s="316"/>
    </row>
    <row r="873" spans="5:6" hidden="1" x14ac:dyDescent="0.35">
      <c r="E873" s="328">
        <v>52868</v>
      </c>
      <c r="F873" s="316"/>
    </row>
    <row r="874" spans="5:6" hidden="1" x14ac:dyDescent="0.35">
      <c r="E874" s="328">
        <v>52898</v>
      </c>
      <c r="F874" s="316"/>
    </row>
    <row r="875" spans="5:6" hidden="1" x14ac:dyDescent="0.35">
      <c r="E875" s="328">
        <v>52929</v>
      </c>
      <c r="F875" s="316"/>
    </row>
    <row r="876" spans="5:6" hidden="1" x14ac:dyDescent="0.35">
      <c r="E876" s="328">
        <v>52959</v>
      </c>
      <c r="F876" s="316"/>
    </row>
    <row r="877" spans="5:6" hidden="1" x14ac:dyDescent="0.35">
      <c r="E877" s="328">
        <v>52990</v>
      </c>
      <c r="F877" s="316"/>
    </row>
    <row r="878" spans="5:6" hidden="1" x14ac:dyDescent="0.35">
      <c r="E878" s="328">
        <v>53021</v>
      </c>
      <c r="F878" s="316"/>
    </row>
    <row r="879" spans="5:6" hidden="1" x14ac:dyDescent="0.35">
      <c r="E879" s="328">
        <v>53049</v>
      </c>
      <c r="F879" s="316"/>
    </row>
    <row r="880" spans="5:6" hidden="1" x14ac:dyDescent="0.35">
      <c r="E880" s="328">
        <v>53080</v>
      </c>
      <c r="F880" s="316"/>
    </row>
    <row r="881" spans="5:6" hidden="1" x14ac:dyDescent="0.35">
      <c r="E881" s="328">
        <v>53110</v>
      </c>
      <c r="F881" s="316"/>
    </row>
    <row r="882" spans="5:6" hidden="1" x14ac:dyDescent="0.35">
      <c r="E882" s="328">
        <v>53141</v>
      </c>
      <c r="F882" s="316"/>
    </row>
    <row r="883" spans="5:6" hidden="1" x14ac:dyDescent="0.35">
      <c r="E883" s="328">
        <v>53171</v>
      </c>
      <c r="F883" s="316"/>
    </row>
    <row r="884" spans="5:6" hidden="1" x14ac:dyDescent="0.35">
      <c r="E884" s="328">
        <v>53202</v>
      </c>
      <c r="F884" s="316"/>
    </row>
    <row r="885" spans="5:6" hidden="1" x14ac:dyDescent="0.35">
      <c r="E885" s="328">
        <v>53233</v>
      </c>
      <c r="F885" s="316"/>
    </row>
    <row r="886" spans="5:6" hidden="1" x14ac:dyDescent="0.35">
      <c r="E886" s="328">
        <v>53263</v>
      </c>
      <c r="F886" s="316"/>
    </row>
    <row r="887" spans="5:6" hidden="1" x14ac:dyDescent="0.35">
      <c r="E887" s="328">
        <v>53294</v>
      </c>
      <c r="F887" s="316"/>
    </row>
    <row r="888" spans="5:6" hidden="1" x14ac:dyDescent="0.35">
      <c r="E888" s="328">
        <v>53324</v>
      </c>
      <c r="F888" s="316"/>
    </row>
    <row r="889" spans="5:6" hidden="1" x14ac:dyDescent="0.35">
      <c r="E889" s="328">
        <v>53355</v>
      </c>
      <c r="F889" s="316"/>
    </row>
    <row r="890" spans="5:6" hidden="1" x14ac:dyDescent="0.35">
      <c r="E890" s="328">
        <v>53386</v>
      </c>
      <c r="F890" s="316"/>
    </row>
    <row r="891" spans="5:6" hidden="1" x14ac:dyDescent="0.35">
      <c r="E891" s="328">
        <v>53414</v>
      </c>
      <c r="F891" s="316"/>
    </row>
    <row r="892" spans="5:6" hidden="1" x14ac:dyDescent="0.35">
      <c r="E892" s="328">
        <v>53445</v>
      </c>
      <c r="F892" s="316"/>
    </row>
    <row r="893" spans="5:6" hidden="1" x14ac:dyDescent="0.35">
      <c r="E893" s="328">
        <v>53475</v>
      </c>
      <c r="F893" s="316"/>
    </row>
    <row r="894" spans="5:6" hidden="1" x14ac:dyDescent="0.35">
      <c r="E894" s="328">
        <v>53506</v>
      </c>
      <c r="F894" s="316"/>
    </row>
    <row r="895" spans="5:6" hidden="1" x14ac:dyDescent="0.35">
      <c r="E895" s="328">
        <v>53536</v>
      </c>
      <c r="F895" s="316"/>
    </row>
    <row r="896" spans="5:6" hidden="1" x14ac:dyDescent="0.35">
      <c r="E896" s="328">
        <v>53567</v>
      </c>
      <c r="F896" s="316"/>
    </row>
    <row r="897" spans="5:6" hidden="1" x14ac:dyDescent="0.35">
      <c r="E897" s="328">
        <v>53598</v>
      </c>
      <c r="F897" s="316"/>
    </row>
    <row r="898" spans="5:6" hidden="1" x14ac:dyDescent="0.35">
      <c r="E898" s="328">
        <v>53628</v>
      </c>
      <c r="F898" s="316"/>
    </row>
    <row r="899" spans="5:6" hidden="1" x14ac:dyDescent="0.35">
      <c r="E899" s="328">
        <v>53659</v>
      </c>
      <c r="F899" s="316"/>
    </row>
    <row r="900" spans="5:6" hidden="1" x14ac:dyDescent="0.35">
      <c r="E900" s="328">
        <v>53689</v>
      </c>
      <c r="F900" s="316"/>
    </row>
    <row r="901" spans="5:6" hidden="1" x14ac:dyDescent="0.35">
      <c r="E901" s="328">
        <v>53720</v>
      </c>
      <c r="F901" s="316"/>
    </row>
    <row r="902" spans="5:6" hidden="1" x14ac:dyDescent="0.35">
      <c r="E902" s="328">
        <v>53751</v>
      </c>
      <c r="F902" s="316"/>
    </row>
    <row r="903" spans="5:6" hidden="1" x14ac:dyDescent="0.35">
      <c r="E903" s="328">
        <v>53779</v>
      </c>
      <c r="F903" s="316"/>
    </row>
    <row r="904" spans="5:6" hidden="1" x14ac:dyDescent="0.35">
      <c r="E904" s="328">
        <v>53810</v>
      </c>
      <c r="F904" s="316"/>
    </row>
    <row r="905" spans="5:6" hidden="1" x14ac:dyDescent="0.35">
      <c r="E905" s="328">
        <v>53840</v>
      </c>
      <c r="F905" s="316"/>
    </row>
    <row r="906" spans="5:6" hidden="1" x14ac:dyDescent="0.35">
      <c r="E906" s="328">
        <v>53871</v>
      </c>
      <c r="F906" s="316"/>
    </row>
    <row r="907" spans="5:6" hidden="1" x14ac:dyDescent="0.35">
      <c r="E907" s="328">
        <v>53901</v>
      </c>
      <c r="F907" s="316"/>
    </row>
    <row r="908" spans="5:6" hidden="1" x14ac:dyDescent="0.35">
      <c r="E908" s="328">
        <v>53932</v>
      </c>
      <c r="F908" s="316"/>
    </row>
    <row r="909" spans="5:6" hidden="1" x14ac:dyDescent="0.35">
      <c r="E909" s="328">
        <v>53963</v>
      </c>
      <c r="F909" s="316"/>
    </row>
    <row r="910" spans="5:6" hidden="1" x14ac:dyDescent="0.35">
      <c r="E910" s="328">
        <v>53993</v>
      </c>
      <c r="F910" s="316"/>
    </row>
    <row r="911" spans="5:6" hidden="1" x14ac:dyDescent="0.35">
      <c r="E911" s="328">
        <v>54024</v>
      </c>
      <c r="F911" s="316"/>
    </row>
    <row r="912" spans="5:6" hidden="1" x14ac:dyDescent="0.35">
      <c r="E912" s="328">
        <v>54054</v>
      </c>
      <c r="F912" s="316"/>
    </row>
    <row r="913" spans="5:6" hidden="1" x14ac:dyDescent="0.35">
      <c r="E913" s="328">
        <v>54085</v>
      </c>
      <c r="F913" s="316"/>
    </row>
    <row r="914" spans="5:6" hidden="1" x14ac:dyDescent="0.35">
      <c r="E914" s="328">
        <v>54116</v>
      </c>
      <c r="F914" s="316"/>
    </row>
    <row r="915" spans="5:6" hidden="1" x14ac:dyDescent="0.35">
      <c r="E915" s="328">
        <v>54145</v>
      </c>
      <c r="F915" s="316"/>
    </row>
    <row r="916" spans="5:6" hidden="1" x14ac:dyDescent="0.35">
      <c r="E916" s="328">
        <v>54176</v>
      </c>
      <c r="F916" s="316"/>
    </row>
    <row r="917" spans="5:6" hidden="1" x14ac:dyDescent="0.35">
      <c r="E917" s="328">
        <v>54206</v>
      </c>
      <c r="F917" s="316"/>
    </row>
    <row r="918" spans="5:6" hidden="1" x14ac:dyDescent="0.35">
      <c r="E918" s="328">
        <v>54237</v>
      </c>
      <c r="F918" s="316"/>
    </row>
    <row r="919" spans="5:6" hidden="1" x14ac:dyDescent="0.35">
      <c r="E919" s="328">
        <v>54267</v>
      </c>
      <c r="F919" s="316"/>
    </row>
    <row r="920" spans="5:6" hidden="1" x14ac:dyDescent="0.35">
      <c r="E920" s="328">
        <v>54298</v>
      </c>
      <c r="F920" s="316"/>
    </row>
    <row r="921" spans="5:6" hidden="1" x14ac:dyDescent="0.35">
      <c r="E921" s="328">
        <v>54329</v>
      </c>
      <c r="F921" s="316"/>
    </row>
    <row r="922" spans="5:6" hidden="1" x14ac:dyDescent="0.35">
      <c r="E922" s="328">
        <v>54359</v>
      </c>
      <c r="F922" s="316"/>
    </row>
    <row r="923" spans="5:6" hidden="1" x14ac:dyDescent="0.35">
      <c r="E923" s="328">
        <v>54390</v>
      </c>
      <c r="F923" s="316"/>
    </row>
    <row r="924" spans="5:6" hidden="1" x14ac:dyDescent="0.35">
      <c r="E924" s="328">
        <v>54420</v>
      </c>
      <c r="F924" s="316"/>
    </row>
    <row r="925" spans="5:6" hidden="1" x14ac:dyDescent="0.35">
      <c r="E925" s="328">
        <v>54451</v>
      </c>
      <c r="F925" s="316"/>
    </row>
    <row r="926" spans="5:6" hidden="1" x14ac:dyDescent="0.35">
      <c r="E926" s="328">
        <v>54482</v>
      </c>
      <c r="F926" s="316"/>
    </row>
    <row r="927" spans="5:6" hidden="1" x14ac:dyDescent="0.35">
      <c r="E927" s="328">
        <v>54510</v>
      </c>
      <c r="F927" s="316"/>
    </row>
    <row r="928" spans="5:6" hidden="1" x14ac:dyDescent="0.35">
      <c r="E928" s="328">
        <v>54541</v>
      </c>
      <c r="F928" s="316"/>
    </row>
    <row r="929" spans="5:6" hidden="1" x14ac:dyDescent="0.35">
      <c r="E929" s="328">
        <v>54571</v>
      </c>
      <c r="F929" s="316"/>
    </row>
    <row r="930" spans="5:6" hidden="1" x14ac:dyDescent="0.35">
      <c r="E930" s="328">
        <v>54602</v>
      </c>
      <c r="F930" s="316"/>
    </row>
    <row r="931" spans="5:6" hidden="1" x14ac:dyDescent="0.35">
      <c r="E931" s="328">
        <v>54632</v>
      </c>
      <c r="F931" s="316"/>
    </row>
    <row r="932" spans="5:6" hidden="1" x14ac:dyDescent="0.35">
      <c r="E932" s="328">
        <v>54663</v>
      </c>
      <c r="F932" s="316"/>
    </row>
    <row r="933" spans="5:6" hidden="1" x14ac:dyDescent="0.35">
      <c r="E933" s="328">
        <v>54694</v>
      </c>
      <c r="F933" s="316"/>
    </row>
    <row r="934" spans="5:6" hidden="1" x14ac:dyDescent="0.35">
      <c r="E934" s="328">
        <v>54724</v>
      </c>
      <c r="F934" s="316"/>
    </row>
    <row r="935" spans="5:6" hidden="1" x14ac:dyDescent="0.35">
      <c r="E935" s="328">
        <v>54755</v>
      </c>
      <c r="F935" s="316"/>
    </row>
    <row r="936" spans="5:6" hidden="1" x14ac:dyDescent="0.35">
      <c r="E936" s="328">
        <v>54785</v>
      </c>
      <c r="F936" s="316"/>
    </row>
    <row r="937" spans="5:6" hidden="1" x14ac:dyDescent="0.35">
      <c r="E937" s="328">
        <v>54816</v>
      </c>
      <c r="F937" s="316"/>
    </row>
    <row r="938" spans="5:6" hidden="1" x14ac:dyDescent="0.35">
      <c r="E938" s="328">
        <v>54847</v>
      </c>
      <c r="F938" s="316"/>
    </row>
    <row r="939" spans="5:6" hidden="1" x14ac:dyDescent="0.35">
      <c r="E939" s="328">
        <v>54875</v>
      </c>
      <c r="F939" s="316"/>
    </row>
    <row r="940" spans="5:6" hidden="1" x14ac:dyDescent="0.35">
      <c r="E940" s="328">
        <v>54906</v>
      </c>
      <c r="F940" s="316"/>
    </row>
    <row r="941" spans="5:6" hidden="1" x14ac:dyDescent="0.35">
      <c r="E941" s="328">
        <v>54936</v>
      </c>
      <c r="F941" s="316"/>
    </row>
    <row r="942" spans="5:6" hidden="1" x14ac:dyDescent="0.35">
      <c r="E942" s="328">
        <v>54967</v>
      </c>
      <c r="F942" s="316"/>
    </row>
    <row r="943" spans="5:6" hidden="1" x14ac:dyDescent="0.35">
      <c r="E943" s="328">
        <v>54997</v>
      </c>
      <c r="F943" s="316"/>
    </row>
    <row r="944" spans="5:6" hidden="1" x14ac:dyDescent="0.35">
      <c r="E944" s="328">
        <v>55028</v>
      </c>
      <c r="F944" s="316"/>
    </row>
    <row r="945" spans="5:6" hidden="1" x14ac:dyDescent="0.35">
      <c r="E945" s="328">
        <v>55059</v>
      </c>
      <c r="F945" s="316"/>
    </row>
    <row r="946" spans="5:6" hidden="1" x14ac:dyDescent="0.35">
      <c r="E946" s="328">
        <v>55089</v>
      </c>
      <c r="F946" s="316"/>
    </row>
    <row r="947" spans="5:6" hidden="1" x14ac:dyDescent="0.35">
      <c r="E947" s="328">
        <v>55120</v>
      </c>
      <c r="F947" s="316"/>
    </row>
    <row r="948" spans="5:6" hidden="1" x14ac:dyDescent="0.35">
      <c r="E948" s="328">
        <v>55150</v>
      </c>
      <c r="F948" s="316"/>
    </row>
    <row r="949" spans="5:6" hidden="1" x14ac:dyDescent="0.35">
      <c r="E949" s="328">
        <v>55181</v>
      </c>
      <c r="F949" s="316"/>
    </row>
    <row r="950" spans="5:6" hidden="1" x14ac:dyDescent="0.35">
      <c r="E950" s="328">
        <v>55212</v>
      </c>
      <c r="F950" s="316"/>
    </row>
    <row r="951" spans="5:6" hidden="1" x14ac:dyDescent="0.35">
      <c r="E951" s="328">
        <v>55240</v>
      </c>
      <c r="F951" s="316"/>
    </row>
    <row r="952" spans="5:6" hidden="1" x14ac:dyDescent="0.35">
      <c r="E952" s="328">
        <v>55271</v>
      </c>
      <c r="F952" s="316"/>
    </row>
    <row r="953" spans="5:6" hidden="1" x14ac:dyDescent="0.35">
      <c r="E953" s="328">
        <v>55301</v>
      </c>
      <c r="F953" s="316"/>
    </row>
    <row r="954" spans="5:6" hidden="1" x14ac:dyDescent="0.35">
      <c r="E954" s="328">
        <v>55332</v>
      </c>
      <c r="F954" s="316"/>
    </row>
    <row r="955" spans="5:6" hidden="1" x14ac:dyDescent="0.35">
      <c r="E955" s="328">
        <v>55362</v>
      </c>
      <c r="F955" s="316"/>
    </row>
    <row r="956" spans="5:6" hidden="1" x14ac:dyDescent="0.35">
      <c r="E956" s="328">
        <v>55393</v>
      </c>
      <c r="F956" s="316"/>
    </row>
    <row r="957" spans="5:6" hidden="1" x14ac:dyDescent="0.35">
      <c r="E957" s="328">
        <v>55424</v>
      </c>
      <c r="F957" s="316"/>
    </row>
    <row r="958" spans="5:6" hidden="1" x14ac:dyDescent="0.35">
      <c r="E958" s="328">
        <v>55454</v>
      </c>
      <c r="F958" s="316"/>
    </row>
    <row r="959" spans="5:6" hidden="1" x14ac:dyDescent="0.35">
      <c r="E959" s="328">
        <v>55485</v>
      </c>
      <c r="F959" s="316"/>
    </row>
    <row r="960" spans="5:6" hidden="1" x14ac:dyDescent="0.35">
      <c r="E960" s="328">
        <v>55515</v>
      </c>
      <c r="F960" s="316"/>
    </row>
    <row r="961" spans="5:10" hidden="1" x14ac:dyDescent="0.35">
      <c r="E961" s="328">
        <v>55546</v>
      </c>
      <c r="F961" s="316"/>
    </row>
    <row r="962" spans="5:10" hidden="1" x14ac:dyDescent="0.35">
      <c r="E962" s="328">
        <v>55577</v>
      </c>
      <c r="F962" s="316"/>
    </row>
    <row r="963" spans="5:10" hidden="1" x14ac:dyDescent="0.35">
      <c r="E963" s="328">
        <v>55606</v>
      </c>
      <c r="F963" s="316"/>
    </row>
    <row r="964" spans="5:10" hidden="1" x14ac:dyDescent="0.35">
      <c r="E964" s="328">
        <v>55637</v>
      </c>
      <c r="F964" s="316"/>
    </row>
    <row r="965" spans="5:10" hidden="1" x14ac:dyDescent="0.35">
      <c r="E965" s="328">
        <v>55667</v>
      </c>
      <c r="F965" s="316"/>
      <c r="J965" s="317"/>
    </row>
    <row r="966" spans="5:10" hidden="1" x14ac:dyDescent="0.35">
      <c r="E966" s="328">
        <v>55698</v>
      </c>
      <c r="F966" s="316"/>
    </row>
    <row r="967" spans="5:10" hidden="1" x14ac:dyDescent="0.35">
      <c r="E967" s="328">
        <v>55728</v>
      </c>
      <c r="F967" s="316"/>
    </row>
    <row r="968" spans="5:10" hidden="1" x14ac:dyDescent="0.35">
      <c r="E968" s="328">
        <v>55759</v>
      </c>
      <c r="F968" s="316"/>
    </row>
    <row r="969" spans="5:10" hidden="1" x14ac:dyDescent="0.35">
      <c r="E969" s="328">
        <v>55790</v>
      </c>
      <c r="F969" s="316"/>
    </row>
    <row r="970" spans="5:10" hidden="1" x14ac:dyDescent="0.35">
      <c r="E970" s="328">
        <v>55820</v>
      </c>
      <c r="F970" s="316"/>
    </row>
    <row r="971" spans="5:10" hidden="1" x14ac:dyDescent="0.35">
      <c r="E971" s="328">
        <v>55851</v>
      </c>
      <c r="F971" s="316"/>
    </row>
    <row r="972" spans="5:10" hidden="1" x14ac:dyDescent="0.35">
      <c r="E972" s="328">
        <v>55881</v>
      </c>
      <c r="F972" s="316"/>
    </row>
    <row r="973" spans="5:10" hidden="1" x14ac:dyDescent="0.35">
      <c r="E973" s="328">
        <v>55912</v>
      </c>
      <c r="F973" s="316"/>
    </row>
    <row r="974" spans="5:10" hidden="1" x14ac:dyDescent="0.35">
      <c r="E974" s="328">
        <v>55943</v>
      </c>
      <c r="F974" s="316"/>
    </row>
    <row r="975" spans="5:10" hidden="1" x14ac:dyDescent="0.35">
      <c r="E975" s="328">
        <v>55971</v>
      </c>
      <c r="F975" s="316"/>
    </row>
    <row r="976" spans="5:10" hidden="1" x14ac:dyDescent="0.35">
      <c r="E976" s="328">
        <v>56002</v>
      </c>
      <c r="F976" s="316"/>
    </row>
    <row r="977" spans="5:6" hidden="1" x14ac:dyDescent="0.35">
      <c r="E977" s="328">
        <v>56032</v>
      </c>
      <c r="F977" s="316"/>
    </row>
    <row r="978" spans="5:6" hidden="1" x14ac:dyDescent="0.35">
      <c r="E978" s="328">
        <v>56063</v>
      </c>
      <c r="F978" s="316"/>
    </row>
    <row r="979" spans="5:6" hidden="1" x14ac:dyDescent="0.35">
      <c r="E979" s="328">
        <v>56093</v>
      </c>
      <c r="F979" s="316"/>
    </row>
    <row r="980" spans="5:6" hidden="1" x14ac:dyDescent="0.35">
      <c r="E980" s="328">
        <v>56124</v>
      </c>
      <c r="F980" s="316"/>
    </row>
    <row r="981" spans="5:6" hidden="1" x14ac:dyDescent="0.35">
      <c r="E981" s="328">
        <v>56155</v>
      </c>
      <c r="F981" s="316"/>
    </row>
    <row r="982" spans="5:6" hidden="1" x14ac:dyDescent="0.35">
      <c r="E982" s="328">
        <v>56185</v>
      </c>
      <c r="F982" s="316"/>
    </row>
    <row r="983" spans="5:6" hidden="1" x14ac:dyDescent="0.35">
      <c r="E983" s="328">
        <v>56216</v>
      </c>
      <c r="F983" s="316"/>
    </row>
    <row r="984" spans="5:6" hidden="1" x14ac:dyDescent="0.35">
      <c r="E984" s="328">
        <v>56246</v>
      </c>
      <c r="F984" s="316"/>
    </row>
    <row r="985" spans="5:6" hidden="1" x14ac:dyDescent="0.35">
      <c r="E985" s="328">
        <v>56277</v>
      </c>
      <c r="F985" s="316"/>
    </row>
    <row r="986" spans="5:6" hidden="1" x14ac:dyDescent="0.35">
      <c r="E986" s="328">
        <v>56308</v>
      </c>
      <c r="F986" s="316"/>
    </row>
    <row r="987" spans="5:6" hidden="1" x14ac:dyDescent="0.35">
      <c r="E987" s="328">
        <v>56336</v>
      </c>
      <c r="F987" s="316"/>
    </row>
    <row r="988" spans="5:6" hidden="1" x14ac:dyDescent="0.35">
      <c r="E988" s="328">
        <v>56367</v>
      </c>
      <c r="F988" s="316"/>
    </row>
    <row r="989" spans="5:6" hidden="1" x14ac:dyDescent="0.35">
      <c r="E989" s="328">
        <v>56397</v>
      </c>
      <c r="F989" s="316"/>
    </row>
    <row r="990" spans="5:6" hidden="1" x14ac:dyDescent="0.35">
      <c r="E990" s="328">
        <v>56428</v>
      </c>
      <c r="F990" s="316"/>
    </row>
    <row r="991" spans="5:6" hidden="1" x14ac:dyDescent="0.35">
      <c r="E991" s="328">
        <v>56458</v>
      </c>
      <c r="F991" s="316"/>
    </row>
    <row r="992" spans="5:6" hidden="1" x14ac:dyDescent="0.35">
      <c r="E992" s="328">
        <v>56489</v>
      </c>
      <c r="F992" s="316"/>
    </row>
    <row r="993" spans="5:6" hidden="1" x14ac:dyDescent="0.35">
      <c r="E993" s="328">
        <v>56520</v>
      </c>
      <c r="F993" s="316"/>
    </row>
    <row r="994" spans="5:6" hidden="1" x14ac:dyDescent="0.35">
      <c r="E994" s="328">
        <v>56550</v>
      </c>
      <c r="F994" s="316"/>
    </row>
    <row r="995" spans="5:6" hidden="1" x14ac:dyDescent="0.35">
      <c r="E995" s="328">
        <v>56581</v>
      </c>
      <c r="F995" s="316"/>
    </row>
    <row r="996" spans="5:6" hidden="1" x14ac:dyDescent="0.35">
      <c r="E996" s="328">
        <v>56611</v>
      </c>
      <c r="F996" s="316"/>
    </row>
    <row r="997" spans="5:6" hidden="1" x14ac:dyDescent="0.35">
      <c r="E997" s="328">
        <v>56642</v>
      </c>
      <c r="F997" s="316"/>
    </row>
    <row r="998" spans="5:6" hidden="1" x14ac:dyDescent="0.35">
      <c r="E998" s="328">
        <v>56673</v>
      </c>
      <c r="F998" s="316"/>
    </row>
    <row r="999" spans="5:6" hidden="1" x14ac:dyDescent="0.35">
      <c r="E999" s="328">
        <v>56701</v>
      </c>
      <c r="F999" s="316"/>
    </row>
    <row r="1000" spans="5:6" hidden="1" x14ac:dyDescent="0.35">
      <c r="E1000" s="328">
        <v>56732</v>
      </c>
      <c r="F1000" s="316"/>
    </row>
    <row r="1001" spans="5:6" hidden="1" x14ac:dyDescent="0.35">
      <c r="E1001" s="328">
        <v>56762</v>
      </c>
      <c r="F1001" s="316"/>
    </row>
    <row r="1002" spans="5:6" hidden="1" x14ac:dyDescent="0.35">
      <c r="E1002" s="328">
        <v>56793</v>
      </c>
      <c r="F1002" s="316"/>
    </row>
    <row r="1003" spans="5:6" hidden="1" x14ac:dyDescent="0.35">
      <c r="E1003" s="328">
        <v>56823</v>
      </c>
      <c r="F1003" s="316"/>
    </row>
    <row r="1004" spans="5:6" hidden="1" x14ac:dyDescent="0.35">
      <c r="E1004" s="328">
        <v>56854</v>
      </c>
      <c r="F1004" s="316"/>
    </row>
    <row r="1005" spans="5:6" hidden="1" x14ac:dyDescent="0.35">
      <c r="E1005" s="328">
        <v>56885</v>
      </c>
      <c r="F1005" s="316"/>
    </row>
    <row r="1006" spans="5:6" hidden="1" x14ac:dyDescent="0.35">
      <c r="E1006" s="328">
        <v>56915</v>
      </c>
      <c r="F1006" s="316"/>
    </row>
    <row r="1007" spans="5:6" hidden="1" x14ac:dyDescent="0.35">
      <c r="E1007" s="328">
        <v>56946</v>
      </c>
      <c r="F1007" s="316"/>
    </row>
    <row r="1008" spans="5:6" hidden="1" x14ac:dyDescent="0.35">
      <c r="E1008" s="328">
        <v>56976</v>
      </c>
      <c r="F1008" s="316"/>
    </row>
    <row r="1009" spans="5:6" hidden="1" x14ac:dyDescent="0.35">
      <c r="E1009" s="328">
        <v>57007</v>
      </c>
      <c r="F1009" s="316"/>
    </row>
    <row r="1010" spans="5:6" hidden="1" x14ac:dyDescent="0.35">
      <c r="E1010" s="328">
        <v>57038</v>
      </c>
      <c r="F1010" s="316"/>
    </row>
    <row r="1011" spans="5:6" hidden="1" x14ac:dyDescent="0.35">
      <c r="E1011" s="328">
        <v>57067</v>
      </c>
      <c r="F1011" s="316"/>
    </row>
    <row r="1012" spans="5:6" hidden="1" x14ac:dyDescent="0.35">
      <c r="E1012" s="328">
        <v>57098</v>
      </c>
      <c r="F1012" s="316"/>
    </row>
    <row r="1013" spans="5:6" hidden="1" x14ac:dyDescent="0.35">
      <c r="E1013" s="328">
        <v>57128</v>
      </c>
      <c r="F1013" s="316"/>
    </row>
    <row r="1014" spans="5:6" hidden="1" x14ac:dyDescent="0.35">
      <c r="E1014" s="328">
        <v>57159</v>
      </c>
      <c r="F1014" s="316"/>
    </row>
    <row r="1015" spans="5:6" hidden="1" x14ac:dyDescent="0.35">
      <c r="E1015" s="328">
        <v>57189</v>
      </c>
      <c r="F1015" s="316"/>
    </row>
    <row r="1016" spans="5:6" hidden="1" x14ac:dyDescent="0.35">
      <c r="E1016" s="328">
        <v>57220</v>
      </c>
      <c r="F1016" s="316"/>
    </row>
    <row r="1017" spans="5:6" hidden="1" x14ac:dyDescent="0.35">
      <c r="E1017" s="328">
        <v>57251</v>
      </c>
      <c r="F1017" s="316"/>
    </row>
    <row r="1018" spans="5:6" hidden="1" x14ac:dyDescent="0.35">
      <c r="E1018" s="328">
        <v>57281</v>
      </c>
      <c r="F1018" s="316"/>
    </row>
    <row r="1019" spans="5:6" hidden="1" x14ac:dyDescent="0.35">
      <c r="E1019" s="328">
        <v>57312</v>
      </c>
      <c r="F1019" s="316"/>
    </row>
    <row r="1020" spans="5:6" hidden="1" x14ac:dyDescent="0.35">
      <c r="E1020" s="328">
        <v>57342</v>
      </c>
      <c r="F1020" s="316"/>
    </row>
    <row r="1021" spans="5:6" hidden="1" x14ac:dyDescent="0.35">
      <c r="E1021" s="328">
        <v>57373</v>
      </c>
      <c r="F1021" s="316"/>
    </row>
    <row r="1022" spans="5:6" hidden="1" x14ac:dyDescent="0.35">
      <c r="E1022" s="328">
        <v>57404</v>
      </c>
      <c r="F1022" s="316"/>
    </row>
    <row r="1023" spans="5:6" hidden="1" x14ac:dyDescent="0.35">
      <c r="E1023" s="328">
        <v>57432</v>
      </c>
      <c r="F1023" s="316"/>
    </row>
    <row r="1024" spans="5:6" hidden="1" x14ac:dyDescent="0.35">
      <c r="E1024" s="328">
        <v>57463</v>
      </c>
      <c r="F1024" s="316"/>
    </row>
    <row r="1025" spans="5:6" hidden="1" x14ac:dyDescent="0.35">
      <c r="E1025" s="328">
        <v>57493</v>
      </c>
      <c r="F1025" s="316"/>
    </row>
    <row r="1026" spans="5:6" hidden="1" x14ac:dyDescent="0.35">
      <c r="E1026" s="328">
        <v>57524</v>
      </c>
      <c r="F1026" s="316"/>
    </row>
    <row r="1027" spans="5:6" hidden="1" x14ac:dyDescent="0.35">
      <c r="E1027" s="328">
        <v>57554</v>
      </c>
      <c r="F1027" s="316"/>
    </row>
    <row r="1028" spans="5:6" hidden="1" x14ac:dyDescent="0.35">
      <c r="E1028" s="328">
        <v>57585</v>
      </c>
      <c r="F1028" s="316"/>
    </row>
    <row r="1029" spans="5:6" hidden="1" x14ac:dyDescent="0.35">
      <c r="E1029" s="328">
        <v>57616</v>
      </c>
      <c r="F1029" s="316"/>
    </row>
    <row r="1030" spans="5:6" hidden="1" x14ac:dyDescent="0.35">
      <c r="E1030" s="328">
        <v>57646</v>
      </c>
      <c r="F1030" s="316"/>
    </row>
    <row r="1031" spans="5:6" hidden="1" x14ac:dyDescent="0.35">
      <c r="E1031" s="328">
        <v>57677</v>
      </c>
      <c r="F1031" s="316"/>
    </row>
    <row r="1032" spans="5:6" hidden="1" x14ac:dyDescent="0.35">
      <c r="E1032" s="328">
        <v>57707</v>
      </c>
      <c r="F1032" s="316"/>
    </row>
    <row r="1033" spans="5:6" hidden="1" x14ac:dyDescent="0.35">
      <c r="E1033" s="328">
        <v>57738</v>
      </c>
      <c r="F1033" s="316"/>
    </row>
    <row r="1034" spans="5:6" hidden="1" x14ac:dyDescent="0.35">
      <c r="E1034" s="328">
        <v>57769</v>
      </c>
      <c r="F1034" s="316"/>
    </row>
    <row r="1035" spans="5:6" hidden="1" x14ac:dyDescent="0.35">
      <c r="E1035" s="328">
        <v>57797</v>
      </c>
      <c r="F1035" s="316"/>
    </row>
    <row r="1036" spans="5:6" hidden="1" x14ac:dyDescent="0.35">
      <c r="E1036" s="328">
        <v>57828</v>
      </c>
      <c r="F1036" s="316"/>
    </row>
    <row r="1037" spans="5:6" hidden="1" x14ac:dyDescent="0.35">
      <c r="E1037" s="328">
        <v>57858</v>
      </c>
      <c r="F1037" s="316"/>
    </row>
    <row r="1038" spans="5:6" hidden="1" x14ac:dyDescent="0.35">
      <c r="E1038" s="328">
        <v>57889</v>
      </c>
      <c r="F1038" s="316"/>
    </row>
    <row r="1039" spans="5:6" hidden="1" x14ac:dyDescent="0.35">
      <c r="E1039" s="328">
        <v>57919</v>
      </c>
      <c r="F1039" s="316"/>
    </row>
    <row r="1040" spans="5:6" hidden="1" x14ac:dyDescent="0.35">
      <c r="E1040" s="328">
        <v>57950</v>
      </c>
      <c r="F1040" s="316"/>
    </row>
    <row r="1041" spans="5:6" hidden="1" x14ac:dyDescent="0.35">
      <c r="E1041" s="328">
        <v>57981</v>
      </c>
      <c r="F1041" s="316"/>
    </row>
    <row r="1042" spans="5:6" hidden="1" x14ac:dyDescent="0.35">
      <c r="E1042" s="328">
        <v>58011</v>
      </c>
      <c r="F1042" s="316"/>
    </row>
    <row r="1043" spans="5:6" hidden="1" x14ac:dyDescent="0.35">
      <c r="E1043" s="328">
        <v>58042</v>
      </c>
      <c r="F1043" s="316"/>
    </row>
    <row r="1044" spans="5:6" hidden="1" x14ac:dyDescent="0.35">
      <c r="E1044" s="328">
        <v>58072</v>
      </c>
      <c r="F1044" s="316"/>
    </row>
    <row r="1045" spans="5:6" hidden="1" x14ac:dyDescent="0.35">
      <c r="E1045" s="328">
        <v>58103</v>
      </c>
      <c r="F1045" s="316"/>
    </row>
    <row r="1046" spans="5:6" hidden="1" x14ac:dyDescent="0.35">
      <c r="E1046" s="328">
        <v>58134</v>
      </c>
      <c r="F1046" s="316"/>
    </row>
    <row r="1047" spans="5:6" hidden="1" x14ac:dyDescent="0.35">
      <c r="E1047" s="328">
        <v>58162</v>
      </c>
      <c r="F1047" s="316"/>
    </row>
    <row r="1048" spans="5:6" hidden="1" x14ac:dyDescent="0.35">
      <c r="E1048" s="328">
        <v>58193</v>
      </c>
      <c r="F1048" s="316"/>
    </row>
    <row r="1049" spans="5:6" hidden="1" x14ac:dyDescent="0.35">
      <c r="E1049" s="328">
        <v>58223</v>
      </c>
      <c r="F1049" s="316"/>
    </row>
    <row r="1050" spans="5:6" hidden="1" x14ac:dyDescent="0.35">
      <c r="E1050" s="328">
        <v>58254</v>
      </c>
      <c r="F1050" s="316"/>
    </row>
    <row r="1051" spans="5:6" hidden="1" x14ac:dyDescent="0.35">
      <c r="E1051" s="328">
        <v>58284</v>
      </c>
      <c r="F1051" s="316"/>
    </row>
    <row r="1052" spans="5:6" hidden="1" x14ac:dyDescent="0.35">
      <c r="E1052" s="328">
        <v>58315</v>
      </c>
      <c r="F1052" s="316"/>
    </row>
    <row r="1053" spans="5:6" hidden="1" x14ac:dyDescent="0.35">
      <c r="E1053" s="328">
        <v>58346</v>
      </c>
      <c r="F1053" s="316"/>
    </row>
    <row r="1054" spans="5:6" hidden="1" x14ac:dyDescent="0.35">
      <c r="E1054" s="328">
        <v>58376</v>
      </c>
      <c r="F1054" s="316"/>
    </row>
    <row r="1055" spans="5:6" hidden="1" x14ac:dyDescent="0.35">
      <c r="E1055" s="328">
        <v>58407</v>
      </c>
      <c r="F1055" s="316"/>
    </row>
    <row r="1056" spans="5:6" hidden="1" x14ac:dyDescent="0.35">
      <c r="E1056" s="328">
        <v>58437</v>
      </c>
      <c r="F1056" s="316"/>
    </row>
    <row r="1057" spans="5:6" hidden="1" x14ac:dyDescent="0.35">
      <c r="E1057" s="328">
        <v>58468</v>
      </c>
      <c r="F1057" s="316"/>
    </row>
    <row r="1058" spans="5:6" hidden="1" x14ac:dyDescent="0.35">
      <c r="E1058" s="328">
        <v>58499</v>
      </c>
      <c r="F1058" s="316"/>
    </row>
    <row r="1059" spans="5:6" hidden="1" x14ac:dyDescent="0.35">
      <c r="E1059" s="328">
        <v>58528</v>
      </c>
      <c r="F1059" s="316"/>
    </row>
    <row r="1060" spans="5:6" hidden="1" x14ac:dyDescent="0.35">
      <c r="E1060" s="328">
        <v>58559</v>
      </c>
      <c r="F1060" s="316"/>
    </row>
    <row r="1061" spans="5:6" hidden="1" x14ac:dyDescent="0.35">
      <c r="E1061" s="328">
        <v>58589</v>
      </c>
      <c r="F1061" s="316"/>
    </row>
    <row r="1062" spans="5:6" hidden="1" x14ac:dyDescent="0.35">
      <c r="E1062" s="328">
        <v>58620</v>
      </c>
      <c r="F1062" s="316"/>
    </row>
    <row r="1063" spans="5:6" hidden="1" x14ac:dyDescent="0.35">
      <c r="E1063" s="328">
        <v>58650</v>
      </c>
      <c r="F1063" s="316"/>
    </row>
    <row r="1064" spans="5:6" hidden="1" x14ac:dyDescent="0.35">
      <c r="E1064" s="328">
        <v>58681</v>
      </c>
      <c r="F1064" s="316"/>
    </row>
    <row r="1065" spans="5:6" hidden="1" x14ac:dyDescent="0.35">
      <c r="E1065" s="328">
        <v>58712</v>
      </c>
      <c r="F1065" s="316"/>
    </row>
    <row r="1066" spans="5:6" hidden="1" x14ac:dyDescent="0.35">
      <c r="E1066" s="328">
        <v>58742</v>
      </c>
      <c r="F1066" s="316"/>
    </row>
    <row r="1067" spans="5:6" hidden="1" x14ac:dyDescent="0.35">
      <c r="E1067" s="328">
        <v>58773</v>
      </c>
      <c r="F1067" s="316"/>
    </row>
    <row r="1068" spans="5:6" hidden="1" x14ac:dyDescent="0.35">
      <c r="E1068" s="328">
        <v>58803</v>
      </c>
      <c r="F1068" s="316"/>
    </row>
    <row r="1069" spans="5:6" hidden="1" x14ac:dyDescent="0.35">
      <c r="E1069" s="328">
        <v>58834</v>
      </c>
      <c r="F1069" s="316"/>
    </row>
    <row r="1070" spans="5:6" hidden="1" x14ac:dyDescent="0.35">
      <c r="E1070" s="328">
        <v>58865</v>
      </c>
      <c r="F1070" s="316"/>
    </row>
    <row r="1071" spans="5:6" hidden="1" x14ac:dyDescent="0.35">
      <c r="E1071" s="328">
        <v>58893</v>
      </c>
      <c r="F1071" s="316"/>
    </row>
    <row r="1072" spans="5:6" hidden="1" x14ac:dyDescent="0.35">
      <c r="E1072" s="328">
        <v>58924</v>
      </c>
      <c r="F1072" s="316"/>
    </row>
    <row r="1073" spans="5:6" hidden="1" x14ac:dyDescent="0.35">
      <c r="E1073" s="328">
        <v>58954</v>
      </c>
      <c r="F1073" s="316"/>
    </row>
    <row r="1074" spans="5:6" hidden="1" x14ac:dyDescent="0.35">
      <c r="E1074" s="328">
        <v>58985</v>
      </c>
      <c r="F1074" s="316"/>
    </row>
    <row r="1075" spans="5:6" hidden="1" x14ac:dyDescent="0.35">
      <c r="E1075" s="328">
        <v>59015</v>
      </c>
      <c r="F1075" s="316"/>
    </row>
    <row r="1076" spans="5:6" hidden="1" x14ac:dyDescent="0.35">
      <c r="E1076" s="328">
        <v>59046</v>
      </c>
      <c r="F1076" s="316"/>
    </row>
    <row r="1077" spans="5:6" hidden="1" x14ac:dyDescent="0.35">
      <c r="E1077" s="328">
        <v>59077</v>
      </c>
      <c r="F1077" s="316"/>
    </row>
    <row r="1078" spans="5:6" hidden="1" x14ac:dyDescent="0.35">
      <c r="E1078" s="328">
        <v>59107</v>
      </c>
      <c r="F1078" s="316"/>
    </row>
    <row r="1079" spans="5:6" hidden="1" x14ac:dyDescent="0.35">
      <c r="E1079" s="328">
        <v>59138</v>
      </c>
      <c r="F1079" s="316"/>
    </row>
    <row r="1080" spans="5:6" hidden="1" x14ac:dyDescent="0.35">
      <c r="E1080" s="328">
        <v>59168</v>
      </c>
      <c r="F1080" s="316"/>
    </row>
    <row r="1081" spans="5:6" hidden="1" x14ac:dyDescent="0.35">
      <c r="E1081" s="328">
        <v>59199</v>
      </c>
      <c r="F1081" s="316"/>
    </row>
    <row r="1082" spans="5:6" hidden="1" x14ac:dyDescent="0.35">
      <c r="E1082" s="328">
        <v>59230</v>
      </c>
      <c r="F1082" s="316"/>
    </row>
    <row r="1083" spans="5:6" hidden="1" x14ac:dyDescent="0.35">
      <c r="E1083" s="328">
        <v>59258</v>
      </c>
      <c r="F1083" s="316"/>
    </row>
    <row r="1084" spans="5:6" hidden="1" x14ac:dyDescent="0.35">
      <c r="E1084" s="328">
        <v>59289</v>
      </c>
      <c r="F1084" s="316"/>
    </row>
    <row r="1085" spans="5:6" hidden="1" x14ac:dyDescent="0.35">
      <c r="E1085" s="328">
        <v>59319</v>
      </c>
      <c r="F1085" s="316"/>
    </row>
    <row r="1086" spans="5:6" hidden="1" x14ac:dyDescent="0.35">
      <c r="E1086" s="328">
        <v>59350</v>
      </c>
      <c r="F1086" s="316"/>
    </row>
    <row r="1087" spans="5:6" hidden="1" x14ac:dyDescent="0.35">
      <c r="E1087" s="328">
        <v>59380</v>
      </c>
      <c r="F1087" s="316"/>
    </row>
    <row r="1088" spans="5:6" hidden="1" x14ac:dyDescent="0.35">
      <c r="E1088" s="328">
        <v>59411</v>
      </c>
      <c r="F1088" s="316"/>
    </row>
    <row r="1089" spans="5:6" hidden="1" x14ac:dyDescent="0.35">
      <c r="E1089" s="328">
        <v>59442</v>
      </c>
      <c r="F1089" s="316"/>
    </row>
    <row r="1090" spans="5:6" hidden="1" x14ac:dyDescent="0.35">
      <c r="E1090" s="328">
        <v>59472</v>
      </c>
      <c r="F1090" s="316"/>
    </row>
    <row r="1091" spans="5:6" hidden="1" x14ac:dyDescent="0.35">
      <c r="E1091" s="328">
        <v>59503</v>
      </c>
      <c r="F1091" s="316"/>
    </row>
    <row r="1092" spans="5:6" hidden="1" x14ac:dyDescent="0.35">
      <c r="E1092" s="328">
        <v>59533</v>
      </c>
      <c r="F1092" s="316"/>
    </row>
    <row r="1093" spans="5:6" hidden="1" x14ac:dyDescent="0.35">
      <c r="E1093" s="328">
        <v>59564</v>
      </c>
      <c r="F1093" s="316"/>
    </row>
    <row r="1094" spans="5:6" hidden="1" x14ac:dyDescent="0.35">
      <c r="E1094" s="328">
        <v>59595</v>
      </c>
      <c r="F1094" s="316"/>
    </row>
    <row r="1095" spans="5:6" hidden="1" x14ac:dyDescent="0.35">
      <c r="E1095" s="328">
        <v>59623</v>
      </c>
      <c r="F1095" s="316"/>
    </row>
    <row r="1096" spans="5:6" hidden="1" x14ac:dyDescent="0.35">
      <c r="E1096" s="328">
        <v>59654</v>
      </c>
      <c r="F1096" s="316"/>
    </row>
    <row r="1097" spans="5:6" hidden="1" x14ac:dyDescent="0.35">
      <c r="E1097" s="328">
        <v>59684</v>
      </c>
      <c r="F1097" s="316"/>
    </row>
    <row r="1098" spans="5:6" hidden="1" x14ac:dyDescent="0.35">
      <c r="E1098" s="328">
        <v>59715</v>
      </c>
      <c r="F1098" s="316"/>
    </row>
    <row r="1099" spans="5:6" hidden="1" x14ac:dyDescent="0.35">
      <c r="E1099" s="328">
        <v>59745</v>
      </c>
      <c r="F1099" s="316"/>
    </row>
    <row r="1100" spans="5:6" hidden="1" x14ac:dyDescent="0.35">
      <c r="E1100" s="328">
        <v>59776</v>
      </c>
      <c r="F1100" s="316"/>
    </row>
    <row r="1101" spans="5:6" hidden="1" x14ac:dyDescent="0.35">
      <c r="E1101" s="328">
        <v>59807</v>
      </c>
      <c r="F1101" s="316"/>
    </row>
    <row r="1102" spans="5:6" hidden="1" x14ac:dyDescent="0.35">
      <c r="E1102" s="328">
        <v>59837</v>
      </c>
      <c r="F1102" s="316"/>
    </row>
    <row r="1103" spans="5:6" hidden="1" x14ac:dyDescent="0.35">
      <c r="E1103" s="328">
        <v>59868</v>
      </c>
      <c r="F1103" s="316"/>
    </row>
    <row r="1104" spans="5:6" hidden="1" x14ac:dyDescent="0.35">
      <c r="E1104" s="328">
        <v>59898</v>
      </c>
      <c r="F1104" s="316"/>
    </row>
    <row r="1105" spans="5:6" hidden="1" x14ac:dyDescent="0.35">
      <c r="E1105" s="328">
        <v>59929</v>
      </c>
      <c r="F1105" s="316"/>
    </row>
    <row r="1106" spans="5:6" hidden="1" x14ac:dyDescent="0.35">
      <c r="E1106" s="328">
        <v>59960</v>
      </c>
      <c r="F1106" s="316"/>
    </row>
    <row r="1107" spans="5:6" hidden="1" x14ac:dyDescent="0.35">
      <c r="E1107" s="328">
        <v>59989</v>
      </c>
      <c r="F1107" s="316"/>
    </row>
    <row r="1108" spans="5:6" hidden="1" x14ac:dyDescent="0.35">
      <c r="E1108" s="328">
        <v>60020</v>
      </c>
      <c r="F1108" s="316"/>
    </row>
    <row r="1109" spans="5:6" hidden="1" x14ac:dyDescent="0.35">
      <c r="E1109" s="328">
        <v>60050</v>
      </c>
      <c r="F1109" s="316"/>
    </row>
    <row r="1110" spans="5:6" hidden="1" x14ac:dyDescent="0.35">
      <c r="E1110" s="328">
        <v>60081</v>
      </c>
      <c r="F1110" s="316"/>
    </row>
    <row r="1111" spans="5:6" hidden="1" x14ac:dyDescent="0.35">
      <c r="E1111" s="328">
        <v>60111</v>
      </c>
      <c r="F1111" s="316"/>
    </row>
    <row r="1112" spans="5:6" hidden="1" x14ac:dyDescent="0.35">
      <c r="E1112" s="328">
        <v>60142</v>
      </c>
      <c r="F1112" s="316"/>
    </row>
    <row r="1113" spans="5:6" hidden="1" x14ac:dyDescent="0.35">
      <c r="E1113" s="328">
        <v>60173</v>
      </c>
      <c r="F1113" s="316"/>
    </row>
    <row r="1114" spans="5:6" hidden="1" x14ac:dyDescent="0.35">
      <c r="E1114" s="328">
        <v>60203</v>
      </c>
      <c r="F1114" s="316"/>
    </row>
    <row r="1115" spans="5:6" hidden="1" x14ac:dyDescent="0.35">
      <c r="E1115" s="328">
        <v>60234</v>
      </c>
      <c r="F1115" s="316"/>
    </row>
    <row r="1116" spans="5:6" hidden="1" x14ac:dyDescent="0.35">
      <c r="E1116" s="328">
        <v>60264</v>
      </c>
      <c r="F1116" s="316"/>
    </row>
    <row r="1117" spans="5:6" hidden="1" x14ac:dyDescent="0.35">
      <c r="E1117" s="328">
        <v>60295</v>
      </c>
      <c r="F1117" s="316"/>
    </row>
    <row r="1118" spans="5:6" hidden="1" x14ac:dyDescent="0.35">
      <c r="E1118" s="328">
        <v>60326</v>
      </c>
      <c r="F1118" s="316"/>
    </row>
    <row r="1119" spans="5:6" hidden="1" x14ac:dyDescent="0.35">
      <c r="E1119" s="328">
        <v>60354</v>
      </c>
      <c r="F1119" s="316"/>
    </row>
    <row r="1120" spans="5:6" hidden="1" x14ac:dyDescent="0.35">
      <c r="E1120" s="328">
        <v>60385</v>
      </c>
      <c r="F1120" s="316"/>
    </row>
    <row r="1121" spans="5:6" hidden="1" x14ac:dyDescent="0.35">
      <c r="E1121" s="328">
        <v>60415</v>
      </c>
      <c r="F1121" s="316"/>
    </row>
    <row r="1122" spans="5:6" hidden="1" x14ac:dyDescent="0.35">
      <c r="E1122" s="328">
        <v>60446</v>
      </c>
      <c r="F1122" s="316"/>
    </row>
    <row r="1123" spans="5:6" hidden="1" x14ac:dyDescent="0.35">
      <c r="E1123" s="328">
        <v>60476</v>
      </c>
      <c r="F1123" s="316"/>
    </row>
    <row r="1124" spans="5:6" hidden="1" x14ac:dyDescent="0.35">
      <c r="E1124" s="328">
        <v>60507</v>
      </c>
      <c r="F1124" s="316"/>
    </row>
    <row r="1125" spans="5:6" hidden="1" x14ac:dyDescent="0.35">
      <c r="E1125" s="328">
        <v>60538</v>
      </c>
      <c r="F1125" s="316"/>
    </row>
    <row r="1126" spans="5:6" hidden="1" x14ac:dyDescent="0.35">
      <c r="E1126" s="328">
        <v>60568</v>
      </c>
      <c r="F1126" s="316"/>
    </row>
    <row r="1127" spans="5:6" hidden="1" x14ac:dyDescent="0.35">
      <c r="E1127" s="328">
        <v>60599</v>
      </c>
      <c r="F1127" s="316"/>
    </row>
    <row r="1128" spans="5:6" hidden="1" x14ac:dyDescent="0.35">
      <c r="E1128" s="328">
        <v>60629</v>
      </c>
      <c r="F1128" s="316"/>
    </row>
    <row r="1129" spans="5:6" hidden="1" x14ac:dyDescent="0.35">
      <c r="E1129" s="328">
        <v>60660</v>
      </c>
      <c r="F1129" s="316"/>
    </row>
    <row r="1130" spans="5:6" hidden="1" x14ac:dyDescent="0.35">
      <c r="E1130" s="328">
        <v>60691</v>
      </c>
      <c r="F1130" s="316"/>
    </row>
    <row r="1131" spans="5:6" hidden="1" x14ac:dyDescent="0.35">
      <c r="E1131" s="328">
        <v>60719</v>
      </c>
      <c r="F1131" s="316"/>
    </row>
    <row r="1132" spans="5:6" hidden="1" x14ac:dyDescent="0.35">
      <c r="E1132" s="328">
        <v>60750</v>
      </c>
      <c r="F1132" s="316"/>
    </row>
    <row r="1133" spans="5:6" hidden="1" x14ac:dyDescent="0.35">
      <c r="E1133" s="328">
        <v>60780</v>
      </c>
      <c r="F1133" s="316"/>
    </row>
    <row r="1134" spans="5:6" hidden="1" x14ac:dyDescent="0.35">
      <c r="E1134" s="328">
        <v>60811</v>
      </c>
      <c r="F1134" s="316"/>
    </row>
    <row r="1135" spans="5:6" hidden="1" x14ac:dyDescent="0.35">
      <c r="E1135" s="328">
        <v>60841</v>
      </c>
      <c r="F1135" s="316"/>
    </row>
    <row r="1136" spans="5:6" hidden="1" x14ac:dyDescent="0.35">
      <c r="E1136" s="328">
        <v>60872</v>
      </c>
      <c r="F1136" s="316"/>
    </row>
    <row r="1137" spans="5:6" hidden="1" x14ac:dyDescent="0.35">
      <c r="E1137" s="328">
        <v>60903</v>
      </c>
      <c r="F1137" s="316"/>
    </row>
    <row r="1138" spans="5:6" hidden="1" x14ac:dyDescent="0.35">
      <c r="E1138" s="328">
        <v>60933</v>
      </c>
      <c r="F1138" s="316"/>
    </row>
    <row r="1139" spans="5:6" hidden="1" x14ac:dyDescent="0.35">
      <c r="E1139" s="328">
        <v>60964</v>
      </c>
      <c r="F1139" s="316"/>
    </row>
    <row r="1140" spans="5:6" hidden="1" x14ac:dyDescent="0.35">
      <c r="E1140" s="328">
        <v>60994</v>
      </c>
      <c r="F1140" s="316"/>
    </row>
    <row r="1141" spans="5:6" hidden="1" x14ac:dyDescent="0.35">
      <c r="E1141" s="328">
        <v>61025</v>
      </c>
      <c r="F1141" s="316"/>
    </row>
    <row r="1142" spans="5:6" hidden="1" x14ac:dyDescent="0.35">
      <c r="E1142" s="328">
        <v>61056</v>
      </c>
      <c r="F1142" s="316"/>
    </row>
    <row r="1143" spans="5:6" hidden="1" x14ac:dyDescent="0.35">
      <c r="E1143" s="328">
        <v>61084</v>
      </c>
      <c r="F1143" s="316"/>
    </row>
    <row r="1144" spans="5:6" hidden="1" x14ac:dyDescent="0.35">
      <c r="E1144" s="328">
        <v>61115</v>
      </c>
      <c r="F1144" s="316"/>
    </row>
    <row r="1145" spans="5:6" hidden="1" x14ac:dyDescent="0.35">
      <c r="E1145" s="328">
        <v>61145</v>
      </c>
      <c r="F1145" s="316"/>
    </row>
    <row r="1146" spans="5:6" hidden="1" x14ac:dyDescent="0.35">
      <c r="E1146" s="328">
        <v>61176</v>
      </c>
      <c r="F1146" s="316"/>
    </row>
    <row r="1147" spans="5:6" hidden="1" x14ac:dyDescent="0.35">
      <c r="E1147" s="328">
        <v>61206</v>
      </c>
      <c r="F1147" s="316"/>
    </row>
    <row r="1148" spans="5:6" hidden="1" x14ac:dyDescent="0.35">
      <c r="E1148" s="328">
        <v>61237</v>
      </c>
      <c r="F1148" s="316"/>
    </row>
    <row r="1149" spans="5:6" hidden="1" x14ac:dyDescent="0.35">
      <c r="E1149" s="328">
        <v>61268</v>
      </c>
      <c r="F1149" s="316"/>
    </row>
    <row r="1150" spans="5:6" hidden="1" x14ac:dyDescent="0.35">
      <c r="E1150" s="328">
        <v>61298</v>
      </c>
      <c r="F1150" s="316"/>
    </row>
    <row r="1151" spans="5:6" hidden="1" x14ac:dyDescent="0.35">
      <c r="E1151" s="328">
        <v>61329</v>
      </c>
      <c r="F1151" s="316"/>
    </row>
    <row r="1152" spans="5:6" hidden="1" x14ac:dyDescent="0.35">
      <c r="E1152" s="328">
        <v>61359</v>
      </c>
      <c r="F1152" s="316"/>
    </row>
    <row r="1153" spans="5:6" hidden="1" x14ac:dyDescent="0.35">
      <c r="E1153" s="328">
        <v>61390</v>
      </c>
      <c r="F1153" s="316"/>
    </row>
    <row r="1154" spans="5:6" hidden="1" x14ac:dyDescent="0.35">
      <c r="E1154" s="328">
        <v>61421</v>
      </c>
      <c r="F1154" s="316"/>
    </row>
    <row r="1155" spans="5:6" hidden="1" x14ac:dyDescent="0.35">
      <c r="E1155" s="328">
        <v>61450</v>
      </c>
      <c r="F1155" s="316"/>
    </row>
    <row r="1156" spans="5:6" hidden="1" x14ac:dyDescent="0.35">
      <c r="E1156" s="328">
        <v>61481</v>
      </c>
      <c r="F1156" s="316"/>
    </row>
    <row r="1157" spans="5:6" hidden="1" x14ac:dyDescent="0.35">
      <c r="E1157" s="328">
        <v>61511</v>
      </c>
      <c r="F1157" s="316"/>
    </row>
    <row r="1158" spans="5:6" hidden="1" x14ac:dyDescent="0.35">
      <c r="E1158" s="328">
        <v>61542</v>
      </c>
      <c r="F1158" s="316"/>
    </row>
    <row r="1159" spans="5:6" hidden="1" x14ac:dyDescent="0.35">
      <c r="E1159" s="328">
        <v>61572</v>
      </c>
      <c r="F1159" s="316"/>
    </row>
    <row r="1160" spans="5:6" hidden="1" x14ac:dyDescent="0.35">
      <c r="E1160" s="328">
        <v>61603</v>
      </c>
      <c r="F1160" s="316"/>
    </row>
    <row r="1161" spans="5:6" hidden="1" x14ac:dyDescent="0.35">
      <c r="E1161" s="328">
        <v>61634</v>
      </c>
      <c r="F1161" s="316"/>
    </row>
    <row r="1162" spans="5:6" hidden="1" x14ac:dyDescent="0.35">
      <c r="E1162" s="328">
        <v>61664</v>
      </c>
      <c r="F1162" s="316"/>
    </row>
    <row r="1163" spans="5:6" hidden="1" x14ac:dyDescent="0.35">
      <c r="E1163" s="328">
        <v>61695</v>
      </c>
      <c r="F1163" s="316"/>
    </row>
    <row r="1164" spans="5:6" hidden="1" x14ac:dyDescent="0.35">
      <c r="E1164" s="328">
        <v>61725</v>
      </c>
      <c r="F1164" s="316"/>
    </row>
    <row r="1165" spans="5:6" hidden="1" x14ac:dyDescent="0.35">
      <c r="E1165" s="328">
        <v>61756</v>
      </c>
      <c r="F1165" s="316"/>
    </row>
    <row r="1166" spans="5:6" hidden="1" x14ac:dyDescent="0.35">
      <c r="E1166" s="328">
        <v>61787</v>
      </c>
      <c r="F1166" s="316"/>
    </row>
    <row r="1167" spans="5:6" hidden="1" x14ac:dyDescent="0.35">
      <c r="E1167" s="328">
        <v>61815</v>
      </c>
      <c r="F1167" s="316"/>
    </row>
    <row r="1168" spans="5:6" hidden="1" x14ac:dyDescent="0.35">
      <c r="E1168" s="328">
        <v>61846</v>
      </c>
      <c r="F1168" s="316"/>
    </row>
    <row r="1169" spans="5:6" hidden="1" x14ac:dyDescent="0.35">
      <c r="E1169" s="328">
        <v>61876</v>
      </c>
      <c r="F1169" s="316"/>
    </row>
    <row r="1170" spans="5:6" hidden="1" x14ac:dyDescent="0.35">
      <c r="E1170" s="328">
        <v>61907</v>
      </c>
      <c r="F1170" s="316"/>
    </row>
    <row r="1171" spans="5:6" hidden="1" x14ac:dyDescent="0.35">
      <c r="E1171" s="328">
        <v>61937</v>
      </c>
      <c r="F1171" s="316"/>
    </row>
    <row r="1172" spans="5:6" hidden="1" x14ac:dyDescent="0.35">
      <c r="E1172" s="328">
        <v>61968</v>
      </c>
      <c r="F1172" s="316"/>
    </row>
    <row r="1173" spans="5:6" hidden="1" x14ac:dyDescent="0.35">
      <c r="E1173" s="328">
        <v>61999</v>
      </c>
      <c r="F1173" s="316"/>
    </row>
    <row r="1174" spans="5:6" hidden="1" x14ac:dyDescent="0.35">
      <c r="E1174" s="328">
        <v>62029</v>
      </c>
      <c r="F1174" s="316"/>
    </row>
    <row r="1175" spans="5:6" hidden="1" x14ac:dyDescent="0.35">
      <c r="E1175" s="328">
        <v>62060</v>
      </c>
      <c r="F1175" s="316"/>
    </row>
    <row r="1176" spans="5:6" hidden="1" x14ac:dyDescent="0.35">
      <c r="E1176" s="328">
        <v>62090</v>
      </c>
      <c r="F1176" s="316"/>
    </row>
    <row r="1177" spans="5:6" hidden="1" x14ac:dyDescent="0.35">
      <c r="E1177" s="328">
        <v>62121</v>
      </c>
      <c r="F1177" s="316"/>
    </row>
    <row r="1178" spans="5:6" hidden="1" x14ac:dyDescent="0.35">
      <c r="E1178" s="328">
        <v>62152</v>
      </c>
      <c r="F1178" s="316"/>
    </row>
    <row r="1179" spans="5:6" hidden="1" x14ac:dyDescent="0.35">
      <c r="E1179" s="328">
        <v>62180</v>
      </c>
      <c r="F1179" s="316"/>
    </row>
    <row r="1180" spans="5:6" hidden="1" x14ac:dyDescent="0.35">
      <c r="E1180" s="328">
        <v>62211</v>
      </c>
      <c r="F1180" s="316"/>
    </row>
    <row r="1181" spans="5:6" hidden="1" x14ac:dyDescent="0.35">
      <c r="E1181" s="328">
        <v>62241</v>
      </c>
      <c r="F1181" s="316"/>
    </row>
    <row r="1182" spans="5:6" hidden="1" x14ac:dyDescent="0.35">
      <c r="E1182" s="328">
        <v>62272</v>
      </c>
      <c r="F1182" s="316"/>
    </row>
    <row r="1183" spans="5:6" hidden="1" x14ac:dyDescent="0.35">
      <c r="E1183" s="328">
        <v>62302</v>
      </c>
      <c r="F1183" s="316"/>
    </row>
    <row r="1184" spans="5:6" hidden="1" x14ac:dyDescent="0.35">
      <c r="E1184" s="328">
        <v>62333</v>
      </c>
      <c r="F1184" s="316"/>
    </row>
    <row r="1185" spans="5:6" hidden="1" x14ac:dyDescent="0.35">
      <c r="E1185" s="328">
        <v>62364</v>
      </c>
      <c r="F1185" s="316"/>
    </row>
    <row r="1186" spans="5:6" hidden="1" x14ac:dyDescent="0.35">
      <c r="E1186" s="328">
        <v>62394</v>
      </c>
      <c r="F1186" s="316"/>
    </row>
    <row r="1187" spans="5:6" hidden="1" x14ac:dyDescent="0.35">
      <c r="E1187" s="328">
        <v>62425</v>
      </c>
      <c r="F1187" s="316"/>
    </row>
    <row r="1188" spans="5:6" hidden="1" x14ac:dyDescent="0.35">
      <c r="E1188" s="328">
        <v>62455</v>
      </c>
      <c r="F1188" s="316"/>
    </row>
  </sheetData>
  <sheetProtection algorithmName="SHA-512" hashValue="JDZ/FiAT1yu5bU7TFXlV/Rc105iLAHPmvxm+AXF7KAMku23ZwketVyprqFelNOJkfqOfZf9zHJPD6gu5THpy+Q==" saltValue="9eAlZl54MTB27n0xe5Rp0Q==" spinCount="100000" sheet="1" objects="1" scenarios="1" formatCells="0" formatColumns="0" autoFilter="0"/>
  <autoFilter ref="I7:J7" xr:uid="{00000000-0009-0000-0000-000004000000}"/>
  <mergeCells count="13">
    <mergeCell ref="M5:M7"/>
    <mergeCell ref="N5:P6"/>
    <mergeCell ref="W5:W6"/>
    <mergeCell ref="U6:V6"/>
    <mergeCell ref="Q6:R6"/>
    <mergeCell ref="Q5:R5"/>
    <mergeCell ref="U5:V5"/>
    <mergeCell ref="S5:T6"/>
    <mergeCell ref="C5:D6"/>
    <mergeCell ref="B4:D4"/>
    <mergeCell ref="F6:G6"/>
    <mergeCell ref="H5:J6"/>
    <mergeCell ref="K5:K7"/>
  </mergeCells>
  <dataValidations count="3">
    <dataValidation type="list" showInputMessage="1" showErrorMessage="1" errorTitle="KESALAHAN INPUT DATA" error="Silahkan pilih Tanggal Perolehan dari daftar yang telah disediakan." sqref="G109:G208 G8:G107" xr:uid="{00000000-0002-0000-0400-000000000000}">
      <formula1>NB</formula1>
    </dataValidation>
    <dataValidation type="list" showInputMessage="1" showErrorMessage="1" errorTitle="KESALAHAN INPUT DATA" error="Tanggal yang Anda masukkan salah, silahkan pilih dari daftar." sqref="F109:F208 F8:F107" xr:uid="{00000000-0002-0000-0400-000001000000}">
      <formula1>"1,2,3,4,5,6,7,8,9,10,11,12,13,14,15,16,17,18,19,20,21,22,23,24,25,26,27,28,29,30,31"</formula1>
    </dataValidation>
    <dataValidation type="list" allowBlank="1" showInputMessage="1" showErrorMessage="1" errorTitle="KESALAHAN INPUT DATA" error="Silahkan pilih tanggal dari daftar yang telah disediakan." sqref="Q6:R6 U6:V6" xr:uid="{00000000-0002-0000-0400-000002000000}">
      <formula1>TV</formula1>
    </dataValidation>
  </dataValidations>
  <pageMargins left="0.31496062992125984" right="0.31496062992125984" top="0.43307086614173229" bottom="0.31496062992125984" header="0.31496062992125984" footer="0.23622047244094491"/>
  <pageSetup paperSize="9" pageOrder="overThenDown" orientation="landscape" blackAndWhite="1" horizontalDpi="300" verticalDpi="300" r:id="rId1"/>
  <ignoredErrors>
    <ignoredError sqref="J108 O108:P108 V108:W108 M108 R108:T108" formula="1"/>
    <ignoredError sqref="W7 B8:B101 B109:B202 B203:B208 B102:B107" unlockedFormula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"/>
  <dimension ref="A1:O111"/>
  <sheetViews>
    <sheetView showGridLines="0" workbookViewId="0">
      <pane ySplit="6" topLeftCell="A7" activePane="bottomLeft" state="frozen"/>
      <selection activeCell="C3" sqref="C3:H3"/>
      <selection pane="bottomLeft" activeCell="B5" sqref="B5:B6"/>
    </sheetView>
  </sheetViews>
  <sheetFormatPr defaultColWidth="0" defaultRowHeight="15" customHeight="1" zeroHeight="1" x14ac:dyDescent="0.35"/>
  <cols>
    <col min="1" max="1" width="14.26953125" customWidth="1"/>
    <col min="2" max="2" width="11.453125" customWidth="1"/>
    <col min="3" max="3" width="10" customWidth="1"/>
    <col min="4" max="4" width="40" customWidth="1"/>
    <col min="5" max="5" width="7.81640625" style="315" customWidth="1"/>
    <col min="6" max="7" width="15.7265625" customWidth="1"/>
    <col min="8" max="8" width="17.1796875" customWidth="1"/>
    <col min="9" max="9" width="42.81640625" customWidth="1"/>
    <col min="10" max="15" width="0" hidden="1" customWidth="1"/>
    <col min="16" max="16384" width="9.1796875" hidden="1"/>
  </cols>
  <sheetData>
    <row r="1" spans="1:9" ht="3.75" customHeight="1" x14ac:dyDescent="0.35">
      <c r="A1" s="78"/>
      <c r="B1" s="78"/>
      <c r="C1" s="78"/>
      <c r="D1" s="78"/>
      <c r="E1" s="318"/>
      <c r="F1" s="78"/>
      <c r="G1" s="78"/>
      <c r="H1" s="78"/>
      <c r="I1" s="78"/>
    </row>
    <row r="2" spans="1:9" ht="22.5" customHeight="1" x14ac:dyDescent="0.6">
      <c r="A2" s="78"/>
      <c r="B2" s="78"/>
      <c r="C2" s="586" t="str">
        <f ca="1">IF(TODAY()&gt;EXP,"APLIKASI INI SUDAH KADALUARSA",PR)</f>
        <v>NAMA PERUSAHAAN ANDA</v>
      </c>
      <c r="D2" s="587"/>
      <c r="E2" s="587"/>
      <c r="F2" s="587"/>
      <c r="G2" s="587"/>
      <c r="H2" s="78"/>
      <c r="I2" s="78"/>
    </row>
    <row r="3" spans="1:9" ht="18.75" customHeight="1" x14ac:dyDescent="0.5">
      <c r="A3" s="78"/>
      <c r="B3" s="78"/>
      <c r="C3" s="588" t="s">
        <v>165</v>
      </c>
      <c r="D3" s="588"/>
      <c r="E3" s="588"/>
      <c r="F3" s="588"/>
      <c r="G3" s="588"/>
      <c r="H3" s="78"/>
      <c r="I3" s="78"/>
    </row>
    <row r="4" spans="1:9" ht="18.75" customHeight="1" x14ac:dyDescent="0.35">
      <c r="A4" s="78"/>
      <c r="B4" s="78"/>
      <c r="C4" s="589" t="str">
        <f>TG_2&amp;" "&amp;BL_2&amp;" "&amp;TH_2</f>
        <v>31 Desember 2025</v>
      </c>
      <c r="D4" s="589"/>
      <c r="E4" s="589"/>
      <c r="F4" s="589"/>
      <c r="G4" s="589"/>
      <c r="H4" s="78"/>
      <c r="I4" s="78"/>
    </row>
    <row r="5" spans="1:9" ht="18.75" customHeight="1" x14ac:dyDescent="0.35">
      <c r="A5" s="78"/>
      <c r="B5" s="584" t="s">
        <v>5</v>
      </c>
      <c r="C5" s="579" t="s">
        <v>17</v>
      </c>
      <c r="D5" s="590"/>
      <c r="E5" s="238" t="s">
        <v>43</v>
      </c>
      <c r="F5" s="591" t="str">
        <f ca="1">IF((SUM(F7:F106)=SUM(G7:G106)),"JUMLAH",("JUMLAH SELISIH "&amp;(SUM(F7:F106)-SUM(G7:G106))))</f>
        <v>JUMLAH</v>
      </c>
      <c r="G5" s="548"/>
      <c r="H5" s="78"/>
      <c r="I5" s="78"/>
    </row>
    <row r="6" spans="1:9" ht="18.75" customHeight="1" x14ac:dyDescent="0.35">
      <c r="A6" s="78"/>
      <c r="B6" s="585"/>
      <c r="C6" s="477" t="s">
        <v>7</v>
      </c>
      <c r="D6" s="258" t="s">
        <v>0</v>
      </c>
      <c r="E6" s="254" t="s">
        <v>20</v>
      </c>
      <c r="F6" s="31" t="s">
        <v>2</v>
      </c>
      <c r="G6" s="83" t="s">
        <v>3</v>
      </c>
      <c r="H6" s="78"/>
      <c r="I6" s="78"/>
    </row>
    <row r="7" spans="1:9" ht="18.75" customHeight="1" x14ac:dyDescent="0.35">
      <c r="A7" s="78"/>
      <c r="B7" s="304"/>
      <c r="C7" s="6"/>
      <c r="D7" s="92" t="str">
        <f t="shared" ref="D7:D18" si="0">IF(C7&lt;&gt;"",VLOOKUP(C7,DA,2,FALSE),"")</f>
        <v/>
      </c>
      <c r="E7" s="93" t="str">
        <f t="shared" ref="E7:E18" si="1">IF(C7="","",VLOOKUP(C7,DA,3,FALSE))</f>
        <v/>
      </c>
      <c r="F7" s="94" t="str">
        <f>IF(E7="D",SUMIF('Peny. Aktiva'!C:C,C7,'Peny. Aktiva'!T:T),"")</f>
        <v/>
      </c>
      <c r="G7" s="94" t="str">
        <f>IF(E7="K",SUMIF('Peny. Aktiva'!D:D,C7,'Peny. Aktiva'!T:T),"")</f>
        <v/>
      </c>
      <c r="H7" s="78"/>
      <c r="I7" s="78"/>
    </row>
    <row r="8" spans="1:9" ht="18.75" customHeight="1" x14ac:dyDescent="0.35">
      <c r="A8" s="78"/>
      <c r="B8" s="304">
        <v>46022</v>
      </c>
      <c r="C8" s="6">
        <v>652</v>
      </c>
      <c r="D8" s="92" t="str">
        <f t="shared" si="0"/>
        <v>Beban Penyusutan Bangunan</v>
      </c>
      <c r="E8" s="93" t="str">
        <f t="shared" si="1"/>
        <v>D</v>
      </c>
      <c r="F8" s="94">
        <f ca="1">IF(E8="D",SUMIF('Peny. Aktiva'!C:C,C8,'Peny. Aktiva'!T:T),"")</f>
        <v>20250000</v>
      </c>
      <c r="G8" s="94" t="str">
        <f>IF(E8="K",SUMIF('Peny. Aktiva'!D:D,C8,'Peny. Aktiva'!T:T),"")</f>
        <v/>
      </c>
      <c r="H8" s="78"/>
      <c r="I8" s="78"/>
    </row>
    <row r="9" spans="1:9" ht="18.75" customHeight="1" x14ac:dyDescent="0.35">
      <c r="A9" s="78"/>
      <c r="B9" s="304">
        <v>46022</v>
      </c>
      <c r="C9" s="6">
        <v>182</v>
      </c>
      <c r="D9" s="92" t="str">
        <f t="shared" si="0"/>
        <v>Akum. Penyusutan Bangunan</v>
      </c>
      <c r="E9" s="93" t="str">
        <f t="shared" si="1"/>
        <v>K</v>
      </c>
      <c r="F9" s="94" t="str">
        <f>IF(E9="D",SUMIF('Peny. Aktiva'!C:C,C9,'Peny. Aktiva'!T:T),"")</f>
        <v/>
      </c>
      <c r="G9" s="94">
        <f ca="1">IF(E9="K",SUMIF('Peny. Aktiva'!D:D,C9,'Peny. Aktiva'!T:T),"")</f>
        <v>20250000</v>
      </c>
      <c r="H9" s="78"/>
      <c r="I9" s="78"/>
    </row>
    <row r="10" spans="1:9" ht="18.75" customHeight="1" x14ac:dyDescent="0.35">
      <c r="A10" s="78"/>
      <c r="B10" s="304">
        <v>46022</v>
      </c>
      <c r="C10" s="6">
        <v>653</v>
      </c>
      <c r="D10" s="92" t="str">
        <f t="shared" si="0"/>
        <v>Beban Penyusutan Kendaraan</v>
      </c>
      <c r="E10" s="93" t="str">
        <f t="shared" si="1"/>
        <v>D</v>
      </c>
      <c r="F10" s="94">
        <f ca="1">IF(E10="D",SUMIF('Peny. Aktiva'!C:C,C10,'Peny. Aktiva'!T:T),"")</f>
        <v>30726666.666666668</v>
      </c>
      <c r="G10" s="94" t="str">
        <f>IF(E10="K",SUMIF('Peny. Aktiva'!D:D,C10,'Peny. Aktiva'!T:T),"")</f>
        <v/>
      </c>
      <c r="H10" s="78"/>
      <c r="I10" s="78"/>
    </row>
    <row r="11" spans="1:9" ht="18.75" customHeight="1" x14ac:dyDescent="0.35">
      <c r="A11" s="78"/>
      <c r="B11" s="304">
        <v>46022</v>
      </c>
      <c r="C11" s="6">
        <v>183</v>
      </c>
      <c r="D11" s="92" t="str">
        <f t="shared" si="0"/>
        <v>Akum. Penyusutan Kendaraan</v>
      </c>
      <c r="E11" s="93" t="str">
        <f t="shared" si="1"/>
        <v>K</v>
      </c>
      <c r="F11" s="94" t="str">
        <f>IF(E11="D",SUMIF('Peny. Aktiva'!C:C,C11,'Peny. Aktiva'!T:T),"")</f>
        <v/>
      </c>
      <c r="G11" s="94">
        <f ca="1">IF(E11="K",SUMIF('Peny. Aktiva'!D:D,C11,'Peny. Aktiva'!T:T),"")</f>
        <v>30726666.666666668</v>
      </c>
      <c r="H11" s="78"/>
      <c r="I11" s="78"/>
    </row>
    <row r="12" spans="1:9" ht="18.75" customHeight="1" x14ac:dyDescent="0.35">
      <c r="A12" s="78"/>
      <c r="B12" s="304">
        <v>46022</v>
      </c>
      <c r="C12" s="6">
        <v>654</v>
      </c>
      <c r="D12" s="92" t="str">
        <f t="shared" si="0"/>
        <v>Beban Penyusutan Inventaris Kantor</v>
      </c>
      <c r="E12" s="93" t="str">
        <f t="shared" si="1"/>
        <v>D</v>
      </c>
      <c r="F12" s="94">
        <f ca="1">IF(E12="D",SUMIF('Peny. Aktiva'!C:C,C12,'Peny. Aktiva'!T:T),"")</f>
        <v>11073452.380952381</v>
      </c>
      <c r="G12" s="94" t="str">
        <f>IF(E12="K",SUMIF('Peny. Aktiva'!D:D,C12,'Peny. Aktiva'!T:T),"")</f>
        <v/>
      </c>
      <c r="H12" s="78"/>
      <c r="I12" s="78"/>
    </row>
    <row r="13" spans="1:9" ht="18.75" customHeight="1" x14ac:dyDescent="0.35">
      <c r="A13" s="78"/>
      <c r="B13" s="304">
        <v>46022</v>
      </c>
      <c r="C13" s="6">
        <v>184</v>
      </c>
      <c r="D13" s="92" t="str">
        <f t="shared" si="0"/>
        <v>Akum. Penyusutan Inventaris Kantor</v>
      </c>
      <c r="E13" s="93" t="str">
        <f t="shared" si="1"/>
        <v>K</v>
      </c>
      <c r="F13" s="94" t="str">
        <f>IF(E13="D",SUMIF('Peny. Aktiva'!C:C,C13,'Peny. Aktiva'!T:T),"")</f>
        <v/>
      </c>
      <c r="G13" s="94">
        <f ca="1">IF(E13="K",SUMIF('Peny. Aktiva'!D:D,C13,'Peny. Aktiva'!T:T),"")</f>
        <v>11073452.380952381</v>
      </c>
      <c r="H13" s="78"/>
      <c r="I13" s="78"/>
    </row>
    <row r="14" spans="1:9" ht="18.75" customHeight="1" x14ac:dyDescent="0.35">
      <c r="A14" s="78"/>
      <c r="B14" s="304">
        <v>46022</v>
      </c>
      <c r="C14" s="6">
        <v>655</v>
      </c>
      <c r="D14" s="92" t="str">
        <f t="shared" si="0"/>
        <v>Beban Penyusutan Inventaris Toko</v>
      </c>
      <c r="E14" s="93" t="str">
        <f t="shared" si="1"/>
        <v>D</v>
      </c>
      <c r="F14" s="94">
        <f ca="1">IF(E14="D",SUMIF('Peny. Aktiva'!C:C,C14,'Peny. Aktiva'!T:T),"")</f>
        <v>12223333.333333334</v>
      </c>
      <c r="G14" s="94" t="str">
        <f>IF(E14="K",SUMIF('Peny. Aktiva'!D:D,C14,'Peny. Aktiva'!T:T),"")</f>
        <v/>
      </c>
      <c r="H14" s="78"/>
      <c r="I14" s="78"/>
    </row>
    <row r="15" spans="1:9" ht="18.75" customHeight="1" x14ac:dyDescent="0.35">
      <c r="A15" s="78"/>
      <c r="B15" s="304">
        <v>46022</v>
      </c>
      <c r="C15" s="6">
        <v>185</v>
      </c>
      <c r="D15" s="92" t="str">
        <f t="shared" si="0"/>
        <v>Akum. Penyusutan Inventaris Toko</v>
      </c>
      <c r="E15" s="93" t="str">
        <f t="shared" si="1"/>
        <v>K</v>
      </c>
      <c r="F15" s="94" t="str">
        <f>IF(E15="D",SUMIF('Peny. Aktiva'!C:C,C15,'Peny. Aktiva'!T:T),"")</f>
        <v/>
      </c>
      <c r="G15" s="94">
        <f ca="1">IF(E15="K",SUMIF('Peny. Aktiva'!D:D,C15,'Peny. Aktiva'!T:T),"")</f>
        <v>12223333.333333334</v>
      </c>
      <c r="H15" s="78"/>
      <c r="I15" s="78"/>
    </row>
    <row r="16" spans="1:9" ht="18.75" customHeight="1" x14ac:dyDescent="0.35">
      <c r="A16" s="78"/>
      <c r="B16" s="304"/>
      <c r="C16" s="6"/>
      <c r="D16" s="92" t="str">
        <f t="shared" si="0"/>
        <v/>
      </c>
      <c r="E16" s="93" t="str">
        <f t="shared" si="1"/>
        <v/>
      </c>
      <c r="F16" s="94" t="str">
        <f>IF(E16="D",SUMIF('Peny. Aktiva'!C:C,C16,'Peny. Aktiva'!T:T),"")</f>
        <v/>
      </c>
      <c r="G16" s="94" t="str">
        <f>IF(E16="K",SUMIF('Peny. Aktiva'!D:D,C16,'Peny. Aktiva'!T:T),"")</f>
        <v/>
      </c>
      <c r="H16" s="78"/>
      <c r="I16" s="78"/>
    </row>
    <row r="17" spans="1:9" ht="18.75" customHeight="1" x14ac:dyDescent="0.35">
      <c r="A17" s="78"/>
      <c r="B17" s="304"/>
      <c r="C17" s="6"/>
      <c r="D17" s="92" t="str">
        <f t="shared" si="0"/>
        <v/>
      </c>
      <c r="E17" s="93" t="str">
        <f t="shared" si="1"/>
        <v/>
      </c>
      <c r="F17" s="94" t="str">
        <f>IF(E17="D",SUMIF('Peny. Aktiva'!C:C,C17,'Peny. Aktiva'!T:T),"")</f>
        <v/>
      </c>
      <c r="G17" s="94" t="str">
        <f>IF(E17="K",SUMIF('Peny. Aktiva'!D:D,C17,'Peny. Aktiva'!T:T),"")</f>
        <v/>
      </c>
      <c r="H17" s="78"/>
      <c r="I17" s="78"/>
    </row>
    <row r="18" spans="1:9" ht="18.75" customHeight="1" x14ac:dyDescent="0.35">
      <c r="A18" s="78"/>
      <c r="B18" s="304"/>
      <c r="C18" s="6"/>
      <c r="D18" s="92" t="str">
        <f t="shared" si="0"/>
        <v/>
      </c>
      <c r="E18" s="93" t="str">
        <f t="shared" si="1"/>
        <v/>
      </c>
      <c r="F18" s="94" t="str">
        <f>IF(E18="D",SUMIF('Peny. Aktiva'!C:C,C18,'Peny. Aktiva'!T:T),"")</f>
        <v/>
      </c>
      <c r="G18" s="94" t="str">
        <f>IF(E18="K",SUMIF('Peny. Aktiva'!D:D,C18,'Peny. Aktiva'!T:T),"")</f>
        <v/>
      </c>
      <c r="H18" s="78"/>
      <c r="I18" s="78"/>
    </row>
    <row r="19" spans="1:9" ht="18.75" customHeight="1" x14ac:dyDescent="0.35">
      <c r="A19" s="78"/>
      <c r="B19" s="304"/>
      <c r="C19" s="6"/>
      <c r="D19" s="92" t="str">
        <f t="shared" ref="D19:D82" si="2">IF(C19&lt;&gt;"",VLOOKUP(C19,DA,2,FALSE),"")</f>
        <v/>
      </c>
      <c r="E19" s="93" t="str">
        <f t="shared" ref="E19:E82" si="3">IF(C19="","",VLOOKUP(C19,DA,3,FALSE))</f>
        <v/>
      </c>
      <c r="F19" s="94" t="str">
        <f>IF(E19="D",SUMIF('Peny. Aktiva'!C:C,C19,'Peny. Aktiva'!T:T),"")</f>
        <v/>
      </c>
      <c r="G19" s="94" t="str">
        <f>IF(E19="K",SUMIF('Peny. Aktiva'!D:D,C19,'Peny. Aktiva'!T:T),"")</f>
        <v/>
      </c>
      <c r="H19" s="78"/>
      <c r="I19" s="78"/>
    </row>
    <row r="20" spans="1:9" ht="18.75" customHeight="1" x14ac:dyDescent="0.35">
      <c r="A20" s="78"/>
      <c r="B20" s="304"/>
      <c r="C20" s="6"/>
      <c r="D20" s="92" t="str">
        <f t="shared" si="2"/>
        <v/>
      </c>
      <c r="E20" s="93" t="str">
        <f t="shared" si="3"/>
        <v/>
      </c>
      <c r="F20" s="94" t="str">
        <f>IF(E20="D",SUMIF('Peny. Aktiva'!C:C,C20,'Peny. Aktiva'!T:T),"")</f>
        <v/>
      </c>
      <c r="G20" s="94" t="str">
        <f>IF(E20="K",SUMIF('Peny. Aktiva'!D:D,C20,'Peny. Aktiva'!T:T),"")</f>
        <v/>
      </c>
      <c r="H20" s="78"/>
      <c r="I20" s="78"/>
    </row>
    <row r="21" spans="1:9" ht="18.75" customHeight="1" x14ac:dyDescent="0.35">
      <c r="A21" s="78"/>
      <c r="B21" s="304"/>
      <c r="C21" s="6"/>
      <c r="D21" s="92" t="str">
        <f t="shared" si="2"/>
        <v/>
      </c>
      <c r="E21" s="93" t="str">
        <f t="shared" si="3"/>
        <v/>
      </c>
      <c r="F21" s="94" t="str">
        <f>IF(E21="D",SUMIF('Peny. Aktiva'!C:C,C21,'Peny. Aktiva'!T:T),"")</f>
        <v/>
      </c>
      <c r="G21" s="94" t="str">
        <f>IF(E21="K",SUMIF('Peny. Aktiva'!D:D,C21,'Peny. Aktiva'!T:T),"")</f>
        <v/>
      </c>
      <c r="H21" s="78"/>
      <c r="I21" s="78"/>
    </row>
    <row r="22" spans="1:9" ht="18.75" customHeight="1" x14ac:dyDescent="0.35">
      <c r="A22" s="78"/>
      <c r="B22" s="304"/>
      <c r="C22" s="6"/>
      <c r="D22" s="92" t="str">
        <f t="shared" si="2"/>
        <v/>
      </c>
      <c r="E22" s="93" t="str">
        <f t="shared" si="3"/>
        <v/>
      </c>
      <c r="F22" s="94" t="str">
        <f>IF(E22="D",SUMIF('Peny. Aktiva'!C:C,C22,'Peny. Aktiva'!T:T),"")</f>
        <v/>
      </c>
      <c r="G22" s="94" t="str">
        <f>IF(E22="K",SUMIF('Peny. Aktiva'!D:D,C22,'Peny. Aktiva'!T:T),"")</f>
        <v/>
      </c>
      <c r="H22" s="78"/>
      <c r="I22" s="78"/>
    </row>
    <row r="23" spans="1:9" ht="18.75" customHeight="1" x14ac:dyDescent="0.35">
      <c r="A23" s="78"/>
      <c r="B23" s="304"/>
      <c r="C23" s="6"/>
      <c r="D23" s="92" t="str">
        <f t="shared" si="2"/>
        <v/>
      </c>
      <c r="E23" s="93" t="str">
        <f t="shared" si="3"/>
        <v/>
      </c>
      <c r="F23" s="94" t="str">
        <f>IF(E23="D",SUMIF('Peny. Aktiva'!C:C,C23,'Peny. Aktiva'!T:T),"")</f>
        <v/>
      </c>
      <c r="G23" s="94" t="str">
        <f>IF(E23="K",SUMIF('Peny. Aktiva'!D:D,C23,'Peny. Aktiva'!T:T),"")</f>
        <v/>
      </c>
      <c r="H23" s="78"/>
      <c r="I23" s="78"/>
    </row>
    <row r="24" spans="1:9" ht="18.75" customHeight="1" x14ac:dyDescent="0.35">
      <c r="A24" s="78"/>
      <c r="B24" s="304"/>
      <c r="C24" s="6"/>
      <c r="D24" s="92" t="str">
        <f t="shared" si="2"/>
        <v/>
      </c>
      <c r="E24" s="93" t="str">
        <f t="shared" si="3"/>
        <v/>
      </c>
      <c r="F24" s="94" t="str">
        <f>IF(E24="D",SUMIF('Peny. Aktiva'!C:C,C24,'Peny. Aktiva'!T:T),"")</f>
        <v/>
      </c>
      <c r="G24" s="94" t="str">
        <f>IF(E24="K",SUMIF('Peny. Aktiva'!D:D,C24,'Peny. Aktiva'!T:T),"")</f>
        <v/>
      </c>
      <c r="H24" s="78"/>
      <c r="I24" s="78"/>
    </row>
    <row r="25" spans="1:9" ht="18.75" customHeight="1" x14ac:dyDescent="0.35">
      <c r="A25" s="78"/>
      <c r="B25" s="304"/>
      <c r="C25" s="6"/>
      <c r="D25" s="92" t="str">
        <f t="shared" si="2"/>
        <v/>
      </c>
      <c r="E25" s="93" t="str">
        <f t="shared" si="3"/>
        <v/>
      </c>
      <c r="F25" s="94" t="str">
        <f>IF(E25="D",SUMIF('Peny. Aktiva'!C:C,C25,'Peny. Aktiva'!T:T),"")</f>
        <v/>
      </c>
      <c r="G25" s="94" t="str">
        <f>IF(E25="K",SUMIF('Peny. Aktiva'!D:D,C25,'Peny. Aktiva'!T:T),"")</f>
        <v/>
      </c>
      <c r="H25" s="78"/>
      <c r="I25" s="78"/>
    </row>
    <row r="26" spans="1:9" ht="18.75" customHeight="1" x14ac:dyDescent="0.35">
      <c r="A26" s="78"/>
      <c r="B26" s="304"/>
      <c r="C26" s="6"/>
      <c r="D26" s="92" t="str">
        <f t="shared" si="2"/>
        <v/>
      </c>
      <c r="E26" s="93" t="str">
        <f t="shared" si="3"/>
        <v/>
      </c>
      <c r="F26" s="94" t="str">
        <f>IF(E26="D",SUMIF('Peny. Aktiva'!C:C,C26,'Peny. Aktiva'!T:T),"")</f>
        <v/>
      </c>
      <c r="G26" s="94" t="str">
        <f>IF(E26="K",SUMIF('Peny. Aktiva'!D:D,C26,'Peny. Aktiva'!T:T),"")</f>
        <v/>
      </c>
      <c r="H26" s="78"/>
      <c r="I26" s="78"/>
    </row>
    <row r="27" spans="1:9" ht="18.75" customHeight="1" x14ac:dyDescent="0.35">
      <c r="A27" s="78"/>
      <c r="B27" s="304"/>
      <c r="C27" s="6"/>
      <c r="D27" s="92" t="str">
        <f t="shared" si="2"/>
        <v/>
      </c>
      <c r="E27" s="93" t="str">
        <f t="shared" si="3"/>
        <v/>
      </c>
      <c r="F27" s="94" t="str">
        <f>IF(E27="D",SUMIF('Peny. Aktiva'!C:C,C27,'Peny. Aktiva'!T:T),"")</f>
        <v/>
      </c>
      <c r="G27" s="94" t="str">
        <f>IF(E27="K",SUMIF('Peny. Aktiva'!D:D,C27,'Peny. Aktiva'!T:T),"")</f>
        <v/>
      </c>
      <c r="H27" s="78"/>
      <c r="I27" s="78"/>
    </row>
    <row r="28" spans="1:9" ht="18.75" customHeight="1" x14ac:dyDescent="0.35">
      <c r="A28" s="78"/>
      <c r="B28" s="304"/>
      <c r="C28" s="6"/>
      <c r="D28" s="92" t="str">
        <f t="shared" si="2"/>
        <v/>
      </c>
      <c r="E28" s="93" t="str">
        <f t="shared" si="3"/>
        <v/>
      </c>
      <c r="F28" s="94" t="str">
        <f>IF(E28="D",SUMIF('Peny. Aktiva'!C:C,C28,'Peny. Aktiva'!T:T),"")</f>
        <v/>
      </c>
      <c r="G28" s="94" t="str">
        <f>IF(E28="K",SUMIF('Peny. Aktiva'!D:D,C28,'Peny. Aktiva'!T:T),"")</f>
        <v/>
      </c>
      <c r="H28" s="78"/>
      <c r="I28" s="78"/>
    </row>
    <row r="29" spans="1:9" ht="18.75" customHeight="1" x14ac:dyDescent="0.35">
      <c r="A29" s="78"/>
      <c r="B29" s="304"/>
      <c r="C29" s="6"/>
      <c r="D29" s="92" t="str">
        <f t="shared" si="2"/>
        <v/>
      </c>
      <c r="E29" s="93" t="str">
        <f t="shared" si="3"/>
        <v/>
      </c>
      <c r="F29" s="94" t="str">
        <f>IF(E29="D",SUMIF('Peny. Aktiva'!C:C,C29,'Peny. Aktiva'!T:T),"")</f>
        <v/>
      </c>
      <c r="G29" s="94" t="str">
        <f>IF(E29="K",SUMIF('Peny. Aktiva'!D:D,C29,'Peny. Aktiva'!T:T),"")</f>
        <v/>
      </c>
      <c r="H29" s="78"/>
      <c r="I29" s="78"/>
    </row>
    <row r="30" spans="1:9" ht="18.75" customHeight="1" x14ac:dyDescent="0.35">
      <c r="A30" s="78"/>
      <c r="B30" s="304"/>
      <c r="C30" s="6"/>
      <c r="D30" s="92" t="str">
        <f t="shared" si="2"/>
        <v/>
      </c>
      <c r="E30" s="93" t="str">
        <f t="shared" si="3"/>
        <v/>
      </c>
      <c r="F30" s="94" t="str">
        <f>IF(E30="D",SUMIF('Peny. Aktiva'!C:C,C30,'Peny. Aktiva'!T:T),"")</f>
        <v/>
      </c>
      <c r="G30" s="94" t="str">
        <f>IF(E30="K",SUMIF('Peny. Aktiva'!D:D,C30,'Peny. Aktiva'!T:T),"")</f>
        <v/>
      </c>
      <c r="H30" s="78"/>
      <c r="I30" s="78"/>
    </row>
    <row r="31" spans="1:9" ht="18.75" customHeight="1" x14ac:dyDescent="0.35">
      <c r="A31" s="78"/>
      <c r="B31" s="304"/>
      <c r="C31" s="6"/>
      <c r="D31" s="92" t="str">
        <f t="shared" si="2"/>
        <v/>
      </c>
      <c r="E31" s="93" t="str">
        <f t="shared" si="3"/>
        <v/>
      </c>
      <c r="F31" s="94" t="str">
        <f>IF(E31="D",SUMIF('Peny. Aktiva'!C:C,C31,'Peny. Aktiva'!T:T),"")</f>
        <v/>
      </c>
      <c r="G31" s="94" t="str">
        <f>IF(E31="K",SUMIF('Peny. Aktiva'!D:D,C31,'Peny. Aktiva'!T:T),"")</f>
        <v/>
      </c>
      <c r="H31" s="78"/>
      <c r="I31" s="78"/>
    </row>
    <row r="32" spans="1:9" ht="18.75" customHeight="1" x14ac:dyDescent="0.35">
      <c r="A32" s="78"/>
      <c r="B32" s="304"/>
      <c r="C32" s="6"/>
      <c r="D32" s="92" t="str">
        <f t="shared" si="2"/>
        <v/>
      </c>
      <c r="E32" s="93" t="str">
        <f t="shared" si="3"/>
        <v/>
      </c>
      <c r="F32" s="94" t="str">
        <f>IF(E32="D",SUMIF('Peny. Aktiva'!C:C,C32,'Peny. Aktiva'!T:T),"")</f>
        <v/>
      </c>
      <c r="G32" s="94" t="str">
        <f>IF(E32="K",SUMIF('Peny. Aktiva'!D:D,C32,'Peny. Aktiva'!T:T),"")</f>
        <v/>
      </c>
      <c r="H32" s="78"/>
      <c r="I32" s="78"/>
    </row>
    <row r="33" spans="1:9" ht="18.75" customHeight="1" x14ac:dyDescent="0.35">
      <c r="A33" s="78"/>
      <c r="B33" s="304"/>
      <c r="C33" s="6"/>
      <c r="D33" s="92" t="str">
        <f t="shared" si="2"/>
        <v/>
      </c>
      <c r="E33" s="93" t="str">
        <f t="shared" si="3"/>
        <v/>
      </c>
      <c r="F33" s="94" t="str">
        <f>IF(E33="D",SUMIF('Peny. Aktiva'!C:C,C33,'Peny. Aktiva'!T:T),"")</f>
        <v/>
      </c>
      <c r="G33" s="94" t="str">
        <f>IF(E33="K",SUMIF('Peny. Aktiva'!D:D,C33,'Peny. Aktiva'!T:T),"")</f>
        <v/>
      </c>
      <c r="H33" s="78"/>
      <c r="I33" s="78"/>
    </row>
    <row r="34" spans="1:9" ht="18.75" customHeight="1" x14ac:dyDescent="0.35">
      <c r="A34" s="78"/>
      <c r="B34" s="304"/>
      <c r="C34" s="6"/>
      <c r="D34" s="92" t="str">
        <f t="shared" si="2"/>
        <v/>
      </c>
      <c r="E34" s="93" t="str">
        <f t="shared" si="3"/>
        <v/>
      </c>
      <c r="F34" s="94" t="str">
        <f>IF(E34="D",SUMIF('Peny. Aktiva'!C:C,C34,'Peny. Aktiva'!T:T),"")</f>
        <v/>
      </c>
      <c r="G34" s="94" t="str">
        <f>IF(E34="K",SUMIF('Peny. Aktiva'!D:D,C34,'Peny. Aktiva'!T:T),"")</f>
        <v/>
      </c>
      <c r="H34" s="78"/>
      <c r="I34" s="78"/>
    </row>
    <row r="35" spans="1:9" ht="18.75" customHeight="1" x14ac:dyDescent="0.35">
      <c r="A35" s="78"/>
      <c r="B35" s="304"/>
      <c r="C35" s="6"/>
      <c r="D35" s="92" t="str">
        <f t="shared" si="2"/>
        <v/>
      </c>
      <c r="E35" s="93" t="str">
        <f t="shared" si="3"/>
        <v/>
      </c>
      <c r="F35" s="94" t="str">
        <f>IF(E35="D",SUMIF('Peny. Aktiva'!C:C,C35,'Peny. Aktiva'!T:T),"")</f>
        <v/>
      </c>
      <c r="G35" s="94" t="str">
        <f>IF(E35="K",SUMIF('Peny. Aktiva'!D:D,C35,'Peny. Aktiva'!T:T),"")</f>
        <v/>
      </c>
      <c r="H35" s="78"/>
      <c r="I35" s="78"/>
    </row>
    <row r="36" spans="1:9" ht="18.75" customHeight="1" x14ac:dyDescent="0.35">
      <c r="A36" s="78"/>
      <c r="B36" s="304"/>
      <c r="C36" s="6"/>
      <c r="D36" s="92" t="str">
        <f t="shared" si="2"/>
        <v/>
      </c>
      <c r="E36" s="93" t="str">
        <f t="shared" si="3"/>
        <v/>
      </c>
      <c r="F36" s="94" t="str">
        <f>IF(E36="D",SUMIF('Peny. Aktiva'!C:C,C36,'Peny. Aktiva'!T:T),"")</f>
        <v/>
      </c>
      <c r="G36" s="94" t="str">
        <f>IF(E36="K",SUMIF('Peny. Aktiva'!D:D,C36,'Peny. Aktiva'!T:T),"")</f>
        <v/>
      </c>
      <c r="H36" s="78"/>
      <c r="I36" s="78"/>
    </row>
    <row r="37" spans="1:9" ht="18.75" customHeight="1" x14ac:dyDescent="0.35">
      <c r="A37" s="78"/>
      <c r="B37" s="304"/>
      <c r="C37" s="6"/>
      <c r="D37" s="92" t="str">
        <f t="shared" si="2"/>
        <v/>
      </c>
      <c r="E37" s="93" t="str">
        <f t="shared" si="3"/>
        <v/>
      </c>
      <c r="F37" s="94" t="str">
        <f>IF(E37="D",SUMIF('Peny. Aktiva'!C:C,C37,'Peny. Aktiva'!T:T),"")</f>
        <v/>
      </c>
      <c r="G37" s="94" t="str">
        <f>IF(E37="K",SUMIF('Peny. Aktiva'!D:D,C37,'Peny. Aktiva'!T:T),"")</f>
        <v/>
      </c>
      <c r="H37" s="78"/>
      <c r="I37" s="78"/>
    </row>
    <row r="38" spans="1:9" ht="18.75" customHeight="1" x14ac:dyDescent="0.35">
      <c r="A38" s="78"/>
      <c r="B38" s="304"/>
      <c r="C38" s="6"/>
      <c r="D38" s="92" t="str">
        <f t="shared" si="2"/>
        <v/>
      </c>
      <c r="E38" s="93" t="str">
        <f t="shared" si="3"/>
        <v/>
      </c>
      <c r="F38" s="94" t="str">
        <f>IF(E38="D",SUMIF('Peny. Aktiva'!C:C,C38,'Peny. Aktiva'!T:T),"")</f>
        <v/>
      </c>
      <c r="G38" s="94" t="str">
        <f>IF(E38="K",SUMIF('Peny. Aktiva'!D:D,C38,'Peny. Aktiva'!T:T),"")</f>
        <v/>
      </c>
      <c r="H38" s="78"/>
      <c r="I38" s="78"/>
    </row>
    <row r="39" spans="1:9" ht="18.75" customHeight="1" x14ac:dyDescent="0.35">
      <c r="A39" s="78"/>
      <c r="B39" s="304"/>
      <c r="C39" s="6"/>
      <c r="D39" s="92" t="str">
        <f t="shared" si="2"/>
        <v/>
      </c>
      <c r="E39" s="93" t="str">
        <f t="shared" si="3"/>
        <v/>
      </c>
      <c r="F39" s="94" t="str">
        <f>IF(E39="D",SUMIF('Peny. Aktiva'!C:C,C39,'Peny. Aktiva'!T:T),"")</f>
        <v/>
      </c>
      <c r="G39" s="94" t="str">
        <f>IF(E39="K",SUMIF('Peny. Aktiva'!D:D,C39,'Peny. Aktiva'!T:T),"")</f>
        <v/>
      </c>
      <c r="H39" s="78"/>
      <c r="I39" s="78"/>
    </row>
    <row r="40" spans="1:9" ht="18.75" customHeight="1" x14ac:dyDescent="0.35">
      <c r="A40" s="78"/>
      <c r="B40" s="304"/>
      <c r="C40" s="6"/>
      <c r="D40" s="92" t="str">
        <f t="shared" si="2"/>
        <v/>
      </c>
      <c r="E40" s="93" t="str">
        <f t="shared" si="3"/>
        <v/>
      </c>
      <c r="F40" s="94" t="str">
        <f>IF(E40="D",SUMIF('Peny. Aktiva'!C:C,C40,'Peny. Aktiva'!T:T),"")</f>
        <v/>
      </c>
      <c r="G40" s="94" t="str">
        <f>IF(E40="K",SUMIF('Peny. Aktiva'!D:D,C40,'Peny. Aktiva'!T:T),"")</f>
        <v/>
      </c>
      <c r="H40" s="78"/>
      <c r="I40" s="78"/>
    </row>
    <row r="41" spans="1:9" ht="18.75" customHeight="1" x14ac:dyDescent="0.35">
      <c r="A41" s="78"/>
      <c r="B41" s="304"/>
      <c r="C41" s="6"/>
      <c r="D41" s="92" t="str">
        <f t="shared" si="2"/>
        <v/>
      </c>
      <c r="E41" s="93" t="str">
        <f t="shared" si="3"/>
        <v/>
      </c>
      <c r="F41" s="94" t="str">
        <f>IF(E41="D",SUMIF('Peny. Aktiva'!C:C,C41,'Peny. Aktiva'!T:T),"")</f>
        <v/>
      </c>
      <c r="G41" s="94" t="str">
        <f>IF(E41="K",SUMIF('Peny. Aktiva'!D:D,C41,'Peny. Aktiva'!T:T),"")</f>
        <v/>
      </c>
      <c r="H41" s="78"/>
      <c r="I41" s="78"/>
    </row>
    <row r="42" spans="1:9" ht="18.75" customHeight="1" x14ac:dyDescent="0.35">
      <c r="A42" s="78"/>
      <c r="B42" s="304"/>
      <c r="C42" s="6"/>
      <c r="D42" s="92" t="str">
        <f t="shared" si="2"/>
        <v/>
      </c>
      <c r="E42" s="93" t="str">
        <f t="shared" si="3"/>
        <v/>
      </c>
      <c r="F42" s="94" t="str">
        <f>IF(E42="D",SUMIF('Peny. Aktiva'!C:C,C42,'Peny. Aktiva'!T:T),"")</f>
        <v/>
      </c>
      <c r="G42" s="94" t="str">
        <f>IF(E42="K",SUMIF('Peny. Aktiva'!D:D,C42,'Peny. Aktiva'!T:T),"")</f>
        <v/>
      </c>
      <c r="H42" s="78"/>
      <c r="I42" s="78"/>
    </row>
    <row r="43" spans="1:9" ht="18.75" customHeight="1" x14ac:dyDescent="0.35">
      <c r="A43" s="78"/>
      <c r="B43" s="304"/>
      <c r="C43" s="6"/>
      <c r="D43" s="92" t="str">
        <f t="shared" si="2"/>
        <v/>
      </c>
      <c r="E43" s="93" t="str">
        <f t="shared" si="3"/>
        <v/>
      </c>
      <c r="F43" s="94" t="str">
        <f>IF(E43="D",SUMIF('Peny. Aktiva'!C:C,C43,'Peny. Aktiva'!T:T),"")</f>
        <v/>
      </c>
      <c r="G43" s="94" t="str">
        <f>IF(E43="K",SUMIF('Peny. Aktiva'!D:D,C43,'Peny. Aktiva'!T:T),"")</f>
        <v/>
      </c>
      <c r="H43" s="78"/>
      <c r="I43" s="78"/>
    </row>
    <row r="44" spans="1:9" ht="18.75" customHeight="1" x14ac:dyDescent="0.35">
      <c r="A44" s="78"/>
      <c r="B44" s="304"/>
      <c r="C44" s="6"/>
      <c r="D44" s="92" t="str">
        <f t="shared" si="2"/>
        <v/>
      </c>
      <c r="E44" s="93" t="str">
        <f t="shared" si="3"/>
        <v/>
      </c>
      <c r="F44" s="94" t="str">
        <f>IF(E44="D",SUMIF('Peny. Aktiva'!C:C,C44,'Peny. Aktiva'!T:T),"")</f>
        <v/>
      </c>
      <c r="G44" s="94" t="str">
        <f>IF(E44="K",SUMIF('Peny. Aktiva'!D:D,C44,'Peny. Aktiva'!T:T),"")</f>
        <v/>
      </c>
      <c r="H44" s="78"/>
      <c r="I44" s="78"/>
    </row>
    <row r="45" spans="1:9" ht="18.75" customHeight="1" x14ac:dyDescent="0.35">
      <c r="A45" s="78"/>
      <c r="B45" s="304"/>
      <c r="C45" s="6"/>
      <c r="D45" s="92" t="str">
        <f t="shared" si="2"/>
        <v/>
      </c>
      <c r="E45" s="93" t="str">
        <f t="shared" si="3"/>
        <v/>
      </c>
      <c r="F45" s="94" t="str">
        <f>IF(E45="D",SUMIF('Peny. Aktiva'!C:C,C45,'Peny. Aktiva'!T:T),"")</f>
        <v/>
      </c>
      <c r="G45" s="94" t="str">
        <f>IF(E45="K",SUMIF('Peny. Aktiva'!D:D,C45,'Peny. Aktiva'!T:T),"")</f>
        <v/>
      </c>
      <c r="H45" s="78"/>
      <c r="I45" s="78"/>
    </row>
    <row r="46" spans="1:9" ht="18.75" customHeight="1" x14ac:dyDescent="0.35">
      <c r="A46" s="78"/>
      <c r="B46" s="304"/>
      <c r="C46" s="6"/>
      <c r="D46" s="92" t="str">
        <f t="shared" si="2"/>
        <v/>
      </c>
      <c r="E46" s="93" t="str">
        <f t="shared" si="3"/>
        <v/>
      </c>
      <c r="F46" s="94" t="str">
        <f>IF(E46="D",SUMIF('Peny. Aktiva'!C:C,C46,'Peny. Aktiva'!T:T),"")</f>
        <v/>
      </c>
      <c r="G46" s="94" t="str">
        <f>IF(E46="K",SUMIF('Peny. Aktiva'!D:D,C46,'Peny. Aktiva'!T:T),"")</f>
        <v/>
      </c>
      <c r="H46" s="78"/>
      <c r="I46" s="78"/>
    </row>
    <row r="47" spans="1:9" ht="18.75" customHeight="1" x14ac:dyDescent="0.35">
      <c r="A47" s="78"/>
      <c r="B47" s="304"/>
      <c r="C47" s="6"/>
      <c r="D47" s="92" t="str">
        <f t="shared" si="2"/>
        <v/>
      </c>
      <c r="E47" s="93" t="str">
        <f t="shared" si="3"/>
        <v/>
      </c>
      <c r="F47" s="94" t="str">
        <f>IF(E47="D",SUMIF('Peny. Aktiva'!C:C,C47,'Peny. Aktiva'!T:T),"")</f>
        <v/>
      </c>
      <c r="G47" s="94" t="str">
        <f>IF(E47="K",SUMIF('Peny. Aktiva'!D:D,C47,'Peny. Aktiva'!T:T),"")</f>
        <v/>
      </c>
      <c r="H47" s="78"/>
      <c r="I47" s="78"/>
    </row>
    <row r="48" spans="1:9" ht="18.75" customHeight="1" x14ac:dyDescent="0.35">
      <c r="A48" s="78"/>
      <c r="B48" s="304"/>
      <c r="C48" s="6"/>
      <c r="D48" s="92" t="str">
        <f t="shared" si="2"/>
        <v/>
      </c>
      <c r="E48" s="93" t="str">
        <f t="shared" si="3"/>
        <v/>
      </c>
      <c r="F48" s="94" t="str">
        <f>IF(E48="D",SUMIF('Peny. Aktiva'!C:C,C48,'Peny. Aktiva'!T:T),"")</f>
        <v/>
      </c>
      <c r="G48" s="94" t="str">
        <f>IF(E48="K",SUMIF('Peny. Aktiva'!D:D,C48,'Peny. Aktiva'!T:T),"")</f>
        <v/>
      </c>
      <c r="H48" s="78"/>
      <c r="I48" s="78"/>
    </row>
    <row r="49" spans="1:9" ht="18.75" customHeight="1" x14ac:dyDescent="0.35">
      <c r="A49" s="78"/>
      <c r="B49" s="304"/>
      <c r="C49" s="6"/>
      <c r="D49" s="92" t="str">
        <f t="shared" si="2"/>
        <v/>
      </c>
      <c r="E49" s="93" t="str">
        <f t="shared" si="3"/>
        <v/>
      </c>
      <c r="F49" s="94" t="str">
        <f>IF(E49="D",SUMIF('Peny. Aktiva'!C:C,C49,'Peny. Aktiva'!T:T),"")</f>
        <v/>
      </c>
      <c r="G49" s="94" t="str">
        <f>IF(E49="K",SUMIF('Peny. Aktiva'!D:D,C49,'Peny. Aktiva'!T:T),"")</f>
        <v/>
      </c>
      <c r="H49" s="78"/>
      <c r="I49" s="78"/>
    </row>
    <row r="50" spans="1:9" ht="18.75" customHeight="1" x14ac:dyDescent="0.35">
      <c r="A50" s="78"/>
      <c r="B50" s="304"/>
      <c r="C50" s="6"/>
      <c r="D50" s="92" t="str">
        <f t="shared" si="2"/>
        <v/>
      </c>
      <c r="E50" s="93" t="str">
        <f t="shared" si="3"/>
        <v/>
      </c>
      <c r="F50" s="94" t="str">
        <f>IF(E50="D",SUMIF('Peny. Aktiva'!C:C,C50,'Peny. Aktiva'!T:T),"")</f>
        <v/>
      </c>
      <c r="G50" s="94" t="str">
        <f>IF(E50="K",SUMIF('Peny. Aktiva'!D:D,C50,'Peny. Aktiva'!T:T),"")</f>
        <v/>
      </c>
      <c r="H50" s="78"/>
      <c r="I50" s="78"/>
    </row>
    <row r="51" spans="1:9" ht="18.75" customHeight="1" x14ac:dyDescent="0.35">
      <c r="A51" s="78"/>
      <c r="B51" s="304"/>
      <c r="C51" s="6"/>
      <c r="D51" s="92" t="str">
        <f t="shared" si="2"/>
        <v/>
      </c>
      <c r="E51" s="93" t="str">
        <f t="shared" si="3"/>
        <v/>
      </c>
      <c r="F51" s="94" t="str">
        <f>IF(E51="D",SUMIF('Peny. Aktiva'!C:C,C51,'Peny. Aktiva'!T:T),"")</f>
        <v/>
      </c>
      <c r="G51" s="94" t="str">
        <f>IF(E51="K",SUMIF('Peny. Aktiva'!D:D,C51,'Peny. Aktiva'!T:T),"")</f>
        <v/>
      </c>
      <c r="H51" s="78"/>
      <c r="I51" s="78"/>
    </row>
    <row r="52" spans="1:9" ht="18.75" customHeight="1" x14ac:dyDescent="0.35">
      <c r="A52" s="78"/>
      <c r="B52" s="304"/>
      <c r="C52" s="6"/>
      <c r="D52" s="92" t="str">
        <f t="shared" si="2"/>
        <v/>
      </c>
      <c r="E52" s="93" t="str">
        <f t="shared" si="3"/>
        <v/>
      </c>
      <c r="F52" s="94" t="str">
        <f>IF(E52="D",SUMIF('Peny. Aktiva'!C:C,C52,'Peny. Aktiva'!T:T),"")</f>
        <v/>
      </c>
      <c r="G52" s="94" t="str">
        <f>IF(E52="K",SUMIF('Peny. Aktiva'!D:D,C52,'Peny. Aktiva'!T:T),"")</f>
        <v/>
      </c>
      <c r="H52" s="78"/>
      <c r="I52" s="78"/>
    </row>
    <row r="53" spans="1:9" ht="18.75" customHeight="1" x14ac:dyDescent="0.35">
      <c r="A53" s="78"/>
      <c r="B53" s="304"/>
      <c r="C53" s="6"/>
      <c r="D53" s="92" t="str">
        <f t="shared" si="2"/>
        <v/>
      </c>
      <c r="E53" s="93" t="str">
        <f t="shared" si="3"/>
        <v/>
      </c>
      <c r="F53" s="94" t="str">
        <f>IF(E53="D",SUMIF('Peny. Aktiva'!C:C,C53,'Peny. Aktiva'!T:T),"")</f>
        <v/>
      </c>
      <c r="G53" s="94" t="str">
        <f>IF(E53="K",SUMIF('Peny. Aktiva'!D:D,C53,'Peny. Aktiva'!T:T),"")</f>
        <v/>
      </c>
      <c r="H53" s="78"/>
      <c r="I53" s="78"/>
    </row>
    <row r="54" spans="1:9" ht="18.75" customHeight="1" x14ac:dyDescent="0.35">
      <c r="A54" s="78"/>
      <c r="B54" s="304"/>
      <c r="C54" s="6"/>
      <c r="D54" s="92" t="str">
        <f t="shared" si="2"/>
        <v/>
      </c>
      <c r="E54" s="93" t="str">
        <f t="shared" si="3"/>
        <v/>
      </c>
      <c r="F54" s="94" t="str">
        <f>IF(E54="D",SUMIF('Peny. Aktiva'!C:C,C54,'Peny. Aktiva'!T:T),"")</f>
        <v/>
      </c>
      <c r="G54" s="94" t="str">
        <f>IF(E54="K",SUMIF('Peny. Aktiva'!D:D,C54,'Peny. Aktiva'!T:T),"")</f>
        <v/>
      </c>
      <c r="H54" s="78"/>
      <c r="I54" s="78"/>
    </row>
    <row r="55" spans="1:9" ht="18.75" customHeight="1" x14ac:dyDescent="0.35">
      <c r="A55" s="78"/>
      <c r="B55" s="304"/>
      <c r="C55" s="6"/>
      <c r="D55" s="92" t="str">
        <f t="shared" si="2"/>
        <v/>
      </c>
      <c r="E55" s="93" t="str">
        <f t="shared" si="3"/>
        <v/>
      </c>
      <c r="F55" s="94" t="str">
        <f>IF(E55="D",SUMIF('Peny. Aktiva'!C:C,C55,'Peny. Aktiva'!T:T),"")</f>
        <v/>
      </c>
      <c r="G55" s="94" t="str">
        <f>IF(E55="K",SUMIF('Peny. Aktiva'!D:D,C55,'Peny. Aktiva'!T:T),"")</f>
        <v/>
      </c>
      <c r="H55" s="78"/>
      <c r="I55" s="78"/>
    </row>
    <row r="56" spans="1:9" ht="18.75" customHeight="1" x14ac:dyDescent="0.35">
      <c r="A56" s="78"/>
      <c r="B56" s="304"/>
      <c r="C56" s="6"/>
      <c r="D56" s="92" t="str">
        <f t="shared" si="2"/>
        <v/>
      </c>
      <c r="E56" s="93" t="str">
        <f t="shared" si="3"/>
        <v/>
      </c>
      <c r="F56" s="94" t="str">
        <f>IF(E56="D",SUMIF('Peny. Aktiva'!C:C,C56,'Peny. Aktiva'!T:T),"")</f>
        <v/>
      </c>
      <c r="G56" s="94" t="str">
        <f>IF(E56="K",SUMIF('Peny. Aktiva'!D:D,C56,'Peny. Aktiva'!T:T),"")</f>
        <v/>
      </c>
      <c r="H56" s="78"/>
      <c r="I56" s="78"/>
    </row>
    <row r="57" spans="1:9" ht="18.75" customHeight="1" x14ac:dyDescent="0.35">
      <c r="A57" s="78"/>
      <c r="B57" s="304"/>
      <c r="C57" s="6"/>
      <c r="D57" s="92" t="str">
        <f t="shared" si="2"/>
        <v/>
      </c>
      <c r="E57" s="93" t="str">
        <f t="shared" si="3"/>
        <v/>
      </c>
      <c r="F57" s="94" t="str">
        <f>IF(E57="D",SUMIF('Peny. Aktiva'!C:C,C57,'Peny. Aktiva'!T:T),"")</f>
        <v/>
      </c>
      <c r="G57" s="94" t="str">
        <f>IF(E57="K",SUMIF('Peny. Aktiva'!D:D,C57,'Peny. Aktiva'!T:T),"")</f>
        <v/>
      </c>
      <c r="H57" s="78"/>
      <c r="I57" s="78"/>
    </row>
    <row r="58" spans="1:9" ht="18.75" customHeight="1" x14ac:dyDescent="0.35">
      <c r="A58" s="78"/>
      <c r="B58" s="304"/>
      <c r="C58" s="6"/>
      <c r="D58" s="92" t="str">
        <f t="shared" si="2"/>
        <v/>
      </c>
      <c r="E58" s="93" t="str">
        <f t="shared" si="3"/>
        <v/>
      </c>
      <c r="F58" s="94" t="str">
        <f>IF(E58="D",SUMIF('Peny. Aktiva'!C:C,C58,'Peny. Aktiva'!T:T),"")</f>
        <v/>
      </c>
      <c r="G58" s="94" t="str">
        <f>IF(E58="K",SUMIF('Peny. Aktiva'!D:D,C58,'Peny. Aktiva'!T:T),"")</f>
        <v/>
      </c>
      <c r="H58" s="78"/>
      <c r="I58" s="78"/>
    </row>
    <row r="59" spans="1:9" ht="18.75" customHeight="1" x14ac:dyDescent="0.35">
      <c r="A59" s="78"/>
      <c r="B59" s="304"/>
      <c r="C59" s="6"/>
      <c r="D59" s="92" t="str">
        <f t="shared" si="2"/>
        <v/>
      </c>
      <c r="E59" s="93" t="str">
        <f t="shared" si="3"/>
        <v/>
      </c>
      <c r="F59" s="94" t="str">
        <f>IF(E59="D",SUMIF('Peny. Aktiva'!C:C,C59,'Peny. Aktiva'!T:T),"")</f>
        <v/>
      </c>
      <c r="G59" s="94" t="str">
        <f>IF(E59="K",SUMIF('Peny. Aktiva'!D:D,C59,'Peny. Aktiva'!T:T),"")</f>
        <v/>
      </c>
      <c r="H59" s="78"/>
      <c r="I59" s="78"/>
    </row>
    <row r="60" spans="1:9" ht="18.75" customHeight="1" x14ac:dyDescent="0.35">
      <c r="A60" s="78"/>
      <c r="B60" s="304"/>
      <c r="C60" s="6"/>
      <c r="D60" s="92" t="str">
        <f t="shared" si="2"/>
        <v/>
      </c>
      <c r="E60" s="93" t="str">
        <f t="shared" si="3"/>
        <v/>
      </c>
      <c r="F60" s="94" t="str">
        <f>IF(E60="D",SUMIF('Peny. Aktiva'!C:C,C60,'Peny. Aktiva'!T:T),"")</f>
        <v/>
      </c>
      <c r="G60" s="94" t="str">
        <f>IF(E60="K",SUMIF('Peny. Aktiva'!D:D,C60,'Peny. Aktiva'!T:T),"")</f>
        <v/>
      </c>
      <c r="H60" s="78"/>
      <c r="I60" s="78"/>
    </row>
    <row r="61" spans="1:9" ht="18.75" customHeight="1" x14ac:dyDescent="0.35">
      <c r="A61" s="78"/>
      <c r="B61" s="304"/>
      <c r="C61" s="6"/>
      <c r="D61" s="92" t="str">
        <f t="shared" si="2"/>
        <v/>
      </c>
      <c r="E61" s="93" t="str">
        <f t="shared" si="3"/>
        <v/>
      </c>
      <c r="F61" s="94" t="str">
        <f>IF(E61="D",SUMIF('Peny. Aktiva'!C:C,C61,'Peny. Aktiva'!T:T),"")</f>
        <v/>
      </c>
      <c r="G61" s="94" t="str">
        <f>IF(E61="K",SUMIF('Peny. Aktiva'!D:D,C61,'Peny. Aktiva'!T:T),"")</f>
        <v/>
      </c>
      <c r="H61" s="78"/>
      <c r="I61" s="78"/>
    </row>
    <row r="62" spans="1:9" ht="18.75" customHeight="1" x14ac:dyDescent="0.35">
      <c r="A62" s="78"/>
      <c r="B62" s="304"/>
      <c r="C62" s="6"/>
      <c r="D62" s="92" t="str">
        <f t="shared" si="2"/>
        <v/>
      </c>
      <c r="E62" s="93" t="str">
        <f t="shared" si="3"/>
        <v/>
      </c>
      <c r="F62" s="94" t="str">
        <f>IF(E62="D",SUMIF('Peny. Aktiva'!C:C,C62,'Peny. Aktiva'!T:T),"")</f>
        <v/>
      </c>
      <c r="G62" s="94" t="str">
        <f>IF(E62="K",SUMIF('Peny. Aktiva'!D:D,C62,'Peny. Aktiva'!T:T),"")</f>
        <v/>
      </c>
      <c r="H62" s="78"/>
      <c r="I62" s="78"/>
    </row>
    <row r="63" spans="1:9" ht="18.75" customHeight="1" x14ac:dyDescent="0.35">
      <c r="A63" s="78"/>
      <c r="B63" s="304"/>
      <c r="C63" s="6"/>
      <c r="D63" s="92" t="str">
        <f t="shared" si="2"/>
        <v/>
      </c>
      <c r="E63" s="93" t="str">
        <f t="shared" si="3"/>
        <v/>
      </c>
      <c r="F63" s="94" t="str">
        <f>IF(E63="D",SUMIF('Peny. Aktiva'!C:C,C63,'Peny. Aktiva'!T:T),"")</f>
        <v/>
      </c>
      <c r="G63" s="94" t="str">
        <f>IF(E63="K",SUMIF('Peny. Aktiva'!D:D,C63,'Peny. Aktiva'!T:T),"")</f>
        <v/>
      </c>
      <c r="H63" s="78"/>
      <c r="I63" s="78"/>
    </row>
    <row r="64" spans="1:9" ht="18.75" customHeight="1" x14ac:dyDescent="0.35">
      <c r="A64" s="78"/>
      <c r="B64" s="304"/>
      <c r="C64" s="6"/>
      <c r="D64" s="92" t="str">
        <f t="shared" si="2"/>
        <v/>
      </c>
      <c r="E64" s="93" t="str">
        <f t="shared" si="3"/>
        <v/>
      </c>
      <c r="F64" s="94" t="str">
        <f>IF(E64="D",SUMIF('Peny. Aktiva'!C:C,C64,'Peny. Aktiva'!T:T),"")</f>
        <v/>
      </c>
      <c r="G64" s="94" t="str">
        <f>IF(E64="K",SUMIF('Peny. Aktiva'!D:D,C64,'Peny. Aktiva'!T:T),"")</f>
        <v/>
      </c>
      <c r="H64" s="78"/>
      <c r="I64" s="78"/>
    </row>
    <row r="65" spans="1:9" ht="18.75" customHeight="1" x14ac:dyDescent="0.35">
      <c r="A65" s="78"/>
      <c r="B65" s="304"/>
      <c r="C65" s="6"/>
      <c r="D65" s="92" t="str">
        <f t="shared" si="2"/>
        <v/>
      </c>
      <c r="E65" s="93" t="str">
        <f t="shared" si="3"/>
        <v/>
      </c>
      <c r="F65" s="94" t="str">
        <f>IF(E65="D",SUMIF('Peny. Aktiva'!C:C,C65,'Peny. Aktiva'!T:T),"")</f>
        <v/>
      </c>
      <c r="G65" s="94" t="str">
        <f>IF(E65="K",SUMIF('Peny. Aktiva'!D:D,C65,'Peny. Aktiva'!T:T),"")</f>
        <v/>
      </c>
      <c r="H65" s="78"/>
      <c r="I65" s="78"/>
    </row>
    <row r="66" spans="1:9" ht="18.75" customHeight="1" x14ac:dyDescent="0.35">
      <c r="A66" s="78"/>
      <c r="B66" s="304"/>
      <c r="C66" s="6"/>
      <c r="D66" s="92" t="str">
        <f t="shared" si="2"/>
        <v/>
      </c>
      <c r="E66" s="93" t="str">
        <f t="shared" si="3"/>
        <v/>
      </c>
      <c r="F66" s="94" t="str">
        <f>IF(E66="D",SUMIF('Peny. Aktiva'!C:C,C66,'Peny. Aktiva'!T:T),"")</f>
        <v/>
      </c>
      <c r="G66" s="94" t="str">
        <f>IF(E66="K",SUMIF('Peny. Aktiva'!D:D,C66,'Peny. Aktiva'!T:T),"")</f>
        <v/>
      </c>
      <c r="H66" s="78"/>
      <c r="I66" s="78"/>
    </row>
    <row r="67" spans="1:9" ht="18.75" customHeight="1" x14ac:dyDescent="0.35">
      <c r="A67" s="78"/>
      <c r="B67" s="304"/>
      <c r="C67" s="6"/>
      <c r="D67" s="92" t="str">
        <f t="shared" si="2"/>
        <v/>
      </c>
      <c r="E67" s="93" t="str">
        <f t="shared" si="3"/>
        <v/>
      </c>
      <c r="F67" s="94" t="str">
        <f>IF(E67="D",SUMIF('Peny. Aktiva'!C:C,C67,'Peny. Aktiva'!T:T),"")</f>
        <v/>
      </c>
      <c r="G67" s="94" t="str">
        <f>IF(E67="K",SUMIF('Peny. Aktiva'!D:D,C67,'Peny. Aktiva'!T:T),"")</f>
        <v/>
      </c>
      <c r="H67" s="78"/>
      <c r="I67" s="78"/>
    </row>
    <row r="68" spans="1:9" ht="18.75" customHeight="1" x14ac:dyDescent="0.35">
      <c r="A68" s="78"/>
      <c r="B68" s="304"/>
      <c r="C68" s="6"/>
      <c r="D68" s="92" t="str">
        <f t="shared" si="2"/>
        <v/>
      </c>
      <c r="E68" s="93" t="str">
        <f t="shared" si="3"/>
        <v/>
      </c>
      <c r="F68" s="94" t="str">
        <f>IF(E68="D",SUMIF('Peny. Aktiva'!C:C,C68,'Peny. Aktiva'!T:T),"")</f>
        <v/>
      </c>
      <c r="G68" s="94" t="str">
        <f>IF(E68="K",SUMIF('Peny. Aktiva'!D:D,C68,'Peny. Aktiva'!T:T),"")</f>
        <v/>
      </c>
      <c r="H68" s="78"/>
      <c r="I68" s="78"/>
    </row>
    <row r="69" spans="1:9" ht="18.75" customHeight="1" x14ac:dyDescent="0.35">
      <c r="A69" s="78"/>
      <c r="B69" s="304"/>
      <c r="C69" s="6"/>
      <c r="D69" s="92" t="str">
        <f t="shared" si="2"/>
        <v/>
      </c>
      <c r="E69" s="93" t="str">
        <f t="shared" si="3"/>
        <v/>
      </c>
      <c r="F69" s="94" t="str">
        <f>IF(E69="D",SUMIF('Peny. Aktiva'!C:C,C69,'Peny. Aktiva'!T:T),"")</f>
        <v/>
      </c>
      <c r="G69" s="94" t="str">
        <f>IF(E69="K",SUMIF('Peny. Aktiva'!D:D,C69,'Peny. Aktiva'!T:T),"")</f>
        <v/>
      </c>
      <c r="H69" s="78"/>
      <c r="I69" s="78"/>
    </row>
    <row r="70" spans="1:9" ht="18.75" customHeight="1" x14ac:dyDescent="0.35">
      <c r="A70" s="78"/>
      <c r="B70" s="304"/>
      <c r="C70" s="6"/>
      <c r="D70" s="92" t="str">
        <f t="shared" si="2"/>
        <v/>
      </c>
      <c r="E70" s="93" t="str">
        <f t="shared" si="3"/>
        <v/>
      </c>
      <c r="F70" s="94" t="str">
        <f>IF(E70="D",SUMIF('Peny. Aktiva'!C:C,C70,'Peny. Aktiva'!T:T),"")</f>
        <v/>
      </c>
      <c r="G70" s="94" t="str">
        <f>IF(E70="K",SUMIF('Peny. Aktiva'!D:D,C70,'Peny. Aktiva'!T:T),"")</f>
        <v/>
      </c>
      <c r="H70" s="78"/>
      <c r="I70" s="78"/>
    </row>
    <row r="71" spans="1:9" ht="18.75" customHeight="1" x14ac:dyDescent="0.35">
      <c r="A71" s="78"/>
      <c r="B71" s="304"/>
      <c r="C71" s="6"/>
      <c r="D71" s="92" t="str">
        <f t="shared" si="2"/>
        <v/>
      </c>
      <c r="E71" s="93" t="str">
        <f t="shared" si="3"/>
        <v/>
      </c>
      <c r="F71" s="94" t="str">
        <f>IF(E71="D",SUMIF('Peny. Aktiva'!C:C,C71,'Peny. Aktiva'!T:T),"")</f>
        <v/>
      </c>
      <c r="G71" s="94" t="str">
        <f>IF(E71="K",SUMIF('Peny. Aktiva'!D:D,C71,'Peny. Aktiva'!T:T),"")</f>
        <v/>
      </c>
      <c r="H71" s="78"/>
      <c r="I71" s="78"/>
    </row>
    <row r="72" spans="1:9" ht="18.75" customHeight="1" x14ac:dyDescent="0.35">
      <c r="A72" s="78"/>
      <c r="B72" s="304"/>
      <c r="C72" s="6"/>
      <c r="D72" s="92" t="str">
        <f t="shared" si="2"/>
        <v/>
      </c>
      <c r="E72" s="93" t="str">
        <f t="shared" si="3"/>
        <v/>
      </c>
      <c r="F72" s="94" t="str">
        <f>IF(E72="D",SUMIF('Peny. Aktiva'!C:C,C72,'Peny. Aktiva'!T:T),"")</f>
        <v/>
      </c>
      <c r="G72" s="94" t="str">
        <f>IF(E72="K",SUMIF('Peny. Aktiva'!D:D,C72,'Peny. Aktiva'!T:T),"")</f>
        <v/>
      </c>
      <c r="H72" s="78"/>
      <c r="I72" s="78"/>
    </row>
    <row r="73" spans="1:9" ht="18.75" customHeight="1" x14ac:dyDescent="0.35">
      <c r="A73" s="78"/>
      <c r="B73" s="304"/>
      <c r="C73" s="6"/>
      <c r="D73" s="92" t="str">
        <f t="shared" si="2"/>
        <v/>
      </c>
      <c r="E73" s="93" t="str">
        <f t="shared" si="3"/>
        <v/>
      </c>
      <c r="F73" s="94" t="str">
        <f>IF(E73="D",SUMIF('Peny. Aktiva'!C:C,C73,'Peny. Aktiva'!T:T),"")</f>
        <v/>
      </c>
      <c r="G73" s="94" t="str">
        <f>IF(E73="K",SUMIF('Peny. Aktiva'!D:D,C73,'Peny. Aktiva'!T:T),"")</f>
        <v/>
      </c>
      <c r="H73" s="78"/>
      <c r="I73" s="78"/>
    </row>
    <row r="74" spans="1:9" ht="18.75" customHeight="1" x14ac:dyDescent="0.35">
      <c r="A74" s="78"/>
      <c r="B74" s="304"/>
      <c r="C74" s="6"/>
      <c r="D74" s="92" t="str">
        <f t="shared" si="2"/>
        <v/>
      </c>
      <c r="E74" s="93" t="str">
        <f t="shared" si="3"/>
        <v/>
      </c>
      <c r="F74" s="94" t="str">
        <f>IF(E74="D",SUMIF('Peny. Aktiva'!C:C,C74,'Peny. Aktiva'!T:T),"")</f>
        <v/>
      </c>
      <c r="G74" s="94" t="str">
        <f>IF(E74="K",SUMIF('Peny. Aktiva'!D:D,C74,'Peny. Aktiva'!T:T),"")</f>
        <v/>
      </c>
      <c r="H74" s="78"/>
      <c r="I74" s="78"/>
    </row>
    <row r="75" spans="1:9" ht="18.75" customHeight="1" x14ac:dyDescent="0.35">
      <c r="A75" s="78"/>
      <c r="B75" s="304"/>
      <c r="C75" s="6"/>
      <c r="D75" s="92" t="str">
        <f t="shared" si="2"/>
        <v/>
      </c>
      <c r="E75" s="93" t="str">
        <f t="shared" si="3"/>
        <v/>
      </c>
      <c r="F75" s="94" t="str">
        <f>IF(E75="D",SUMIF('Peny. Aktiva'!C:C,C75,'Peny. Aktiva'!T:T),"")</f>
        <v/>
      </c>
      <c r="G75" s="94" t="str">
        <f>IF(E75="K",SUMIF('Peny. Aktiva'!D:D,C75,'Peny. Aktiva'!T:T),"")</f>
        <v/>
      </c>
      <c r="H75" s="78"/>
      <c r="I75" s="78"/>
    </row>
    <row r="76" spans="1:9" ht="18.75" customHeight="1" x14ac:dyDescent="0.35">
      <c r="A76" s="78"/>
      <c r="B76" s="304"/>
      <c r="C76" s="6"/>
      <c r="D76" s="92" t="str">
        <f t="shared" si="2"/>
        <v/>
      </c>
      <c r="E76" s="93" t="str">
        <f t="shared" si="3"/>
        <v/>
      </c>
      <c r="F76" s="94" t="str">
        <f>IF(E76="D",SUMIF('Peny. Aktiva'!C:C,C76,'Peny. Aktiva'!T:T),"")</f>
        <v/>
      </c>
      <c r="G76" s="94" t="str">
        <f>IF(E76="K",SUMIF('Peny. Aktiva'!D:D,C76,'Peny. Aktiva'!T:T),"")</f>
        <v/>
      </c>
      <c r="H76" s="78"/>
      <c r="I76" s="78"/>
    </row>
    <row r="77" spans="1:9" ht="18.75" customHeight="1" x14ac:dyDescent="0.35">
      <c r="A77" s="78"/>
      <c r="B77" s="304"/>
      <c r="C77" s="6"/>
      <c r="D77" s="92" t="str">
        <f t="shared" si="2"/>
        <v/>
      </c>
      <c r="E77" s="93" t="str">
        <f t="shared" si="3"/>
        <v/>
      </c>
      <c r="F77" s="94" t="str">
        <f>IF(E77="D",SUMIF('Peny. Aktiva'!C:C,C77,'Peny. Aktiva'!T:T),"")</f>
        <v/>
      </c>
      <c r="G77" s="94" t="str">
        <f>IF(E77="K",SUMIF('Peny. Aktiva'!D:D,C77,'Peny. Aktiva'!T:T),"")</f>
        <v/>
      </c>
      <c r="H77" s="78"/>
      <c r="I77" s="78"/>
    </row>
    <row r="78" spans="1:9" ht="18.75" customHeight="1" x14ac:dyDescent="0.35">
      <c r="A78" s="78"/>
      <c r="B78" s="304"/>
      <c r="C78" s="6"/>
      <c r="D78" s="92" t="str">
        <f t="shared" si="2"/>
        <v/>
      </c>
      <c r="E78" s="93" t="str">
        <f t="shared" si="3"/>
        <v/>
      </c>
      <c r="F78" s="94" t="str">
        <f>IF(E78="D",SUMIF('Peny. Aktiva'!C:C,C78,'Peny. Aktiva'!T:T),"")</f>
        <v/>
      </c>
      <c r="G78" s="94" t="str">
        <f>IF(E78="K",SUMIF('Peny. Aktiva'!D:D,C78,'Peny. Aktiva'!T:T),"")</f>
        <v/>
      </c>
      <c r="H78" s="78"/>
      <c r="I78" s="78"/>
    </row>
    <row r="79" spans="1:9" ht="18.75" customHeight="1" x14ac:dyDescent="0.35">
      <c r="A79" s="78"/>
      <c r="B79" s="304"/>
      <c r="C79" s="6"/>
      <c r="D79" s="92" t="str">
        <f t="shared" si="2"/>
        <v/>
      </c>
      <c r="E79" s="93" t="str">
        <f t="shared" si="3"/>
        <v/>
      </c>
      <c r="F79" s="94" t="str">
        <f>IF(E79="D",SUMIF('Peny. Aktiva'!C:C,C79,'Peny. Aktiva'!T:T),"")</f>
        <v/>
      </c>
      <c r="G79" s="94" t="str">
        <f>IF(E79="K",SUMIF('Peny. Aktiva'!D:D,C79,'Peny. Aktiva'!T:T),"")</f>
        <v/>
      </c>
      <c r="H79" s="78"/>
      <c r="I79" s="78"/>
    </row>
    <row r="80" spans="1:9" ht="18.75" customHeight="1" x14ac:dyDescent="0.35">
      <c r="A80" s="78"/>
      <c r="B80" s="304"/>
      <c r="C80" s="6"/>
      <c r="D80" s="92" t="str">
        <f t="shared" si="2"/>
        <v/>
      </c>
      <c r="E80" s="93" t="str">
        <f t="shared" si="3"/>
        <v/>
      </c>
      <c r="F80" s="94" t="str">
        <f>IF(E80="D",SUMIF('Peny. Aktiva'!C:C,C80,'Peny. Aktiva'!T:T),"")</f>
        <v/>
      </c>
      <c r="G80" s="94" t="str">
        <f>IF(E80="K",SUMIF('Peny. Aktiva'!D:D,C80,'Peny. Aktiva'!T:T),"")</f>
        <v/>
      </c>
      <c r="H80" s="78"/>
      <c r="I80" s="78"/>
    </row>
    <row r="81" spans="1:9" ht="18.75" customHeight="1" x14ac:dyDescent="0.35">
      <c r="A81" s="78"/>
      <c r="B81" s="304"/>
      <c r="C81" s="6"/>
      <c r="D81" s="92" t="str">
        <f t="shared" si="2"/>
        <v/>
      </c>
      <c r="E81" s="93" t="str">
        <f t="shared" si="3"/>
        <v/>
      </c>
      <c r="F81" s="94" t="str">
        <f>IF(E81="D",SUMIF('Peny. Aktiva'!C:C,C81,'Peny. Aktiva'!T:T),"")</f>
        <v/>
      </c>
      <c r="G81" s="94" t="str">
        <f>IF(E81="K",SUMIF('Peny. Aktiva'!D:D,C81,'Peny. Aktiva'!T:T),"")</f>
        <v/>
      </c>
      <c r="H81" s="78"/>
      <c r="I81" s="78"/>
    </row>
    <row r="82" spans="1:9" ht="18.75" customHeight="1" x14ac:dyDescent="0.35">
      <c r="A82" s="78"/>
      <c r="B82" s="304"/>
      <c r="C82" s="6"/>
      <c r="D82" s="92" t="str">
        <f t="shared" si="2"/>
        <v/>
      </c>
      <c r="E82" s="93" t="str">
        <f t="shared" si="3"/>
        <v/>
      </c>
      <c r="F82" s="94" t="str">
        <f>IF(E82="D",SUMIF('Peny. Aktiva'!C:C,C82,'Peny. Aktiva'!T:T),"")</f>
        <v/>
      </c>
      <c r="G82" s="94" t="str">
        <f>IF(E82="K",SUMIF('Peny. Aktiva'!D:D,C82,'Peny. Aktiva'!T:T),"")</f>
        <v/>
      </c>
      <c r="H82" s="78"/>
      <c r="I82" s="78"/>
    </row>
    <row r="83" spans="1:9" ht="18.75" customHeight="1" x14ac:dyDescent="0.35">
      <c r="A83" s="78"/>
      <c r="B83" s="304"/>
      <c r="C83" s="6"/>
      <c r="D83" s="92" t="str">
        <f t="shared" ref="D83:D97" si="4">IF(C83&lt;&gt;"",VLOOKUP(C83,DA,2,FALSE),"")</f>
        <v/>
      </c>
      <c r="E83" s="93" t="str">
        <f t="shared" ref="E83:E97" si="5">IF(C83="","",VLOOKUP(C83,DA,3,FALSE))</f>
        <v/>
      </c>
      <c r="F83" s="94" t="str">
        <f>IF(E83="D",SUMIF('Peny. Aktiva'!C:C,C83,'Peny. Aktiva'!T:T),"")</f>
        <v/>
      </c>
      <c r="G83" s="94" t="str">
        <f>IF(E83="K",SUMIF('Peny. Aktiva'!D:D,C83,'Peny. Aktiva'!T:T),"")</f>
        <v/>
      </c>
      <c r="H83" s="78"/>
      <c r="I83" s="78"/>
    </row>
    <row r="84" spans="1:9" ht="18.75" customHeight="1" x14ac:dyDescent="0.35">
      <c r="A84" s="78"/>
      <c r="B84" s="304"/>
      <c r="C84" s="6"/>
      <c r="D84" s="92" t="str">
        <f t="shared" si="4"/>
        <v/>
      </c>
      <c r="E84" s="93" t="str">
        <f t="shared" si="5"/>
        <v/>
      </c>
      <c r="F84" s="94" t="str">
        <f>IF(E84="D",SUMIF('Peny. Aktiva'!C:C,C84,'Peny. Aktiva'!T:T),"")</f>
        <v/>
      </c>
      <c r="G84" s="94" t="str">
        <f>IF(E84="K",SUMIF('Peny. Aktiva'!D:D,C84,'Peny. Aktiva'!T:T),"")</f>
        <v/>
      </c>
      <c r="H84" s="78"/>
      <c r="I84" s="78"/>
    </row>
    <row r="85" spans="1:9" ht="18.75" customHeight="1" x14ac:dyDescent="0.35">
      <c r="A85" s="78"/>
      <c r="B85" s="304"/>
      <c r="C85" s="6"/>
      <c r="D85" s="92" t="str">
        <f t="shared" si="4"/>
        <v/>
      </c>
      <c r="E85" s="93" t="str">
        <f t="shared" si="5"/>
        <v/>
      </c>
      <c r="F85" s="94" t="str">
        <f>IF(E85="D",SUMIF('Peny. Aktiva'!C:C,C85,'Peny. Aktiva'!T:T),"")</f>
        <v/>
      </c>
      <c r="G85" s="94" t="str">
        <f>IF(E85="K",SUMIF('Peny. Aktiva'!D:D,C85,'Peny. Aktiva'!T:T),"")</f>
        <v/>
      </c>
      <c r="H85" s="78"/>
      <c r="I85" s="78"/>
    </row>
    <row r="86" spans="1:9" ht="18.75" customHeight="1" x14ac:dyDescent="0.35">
      <c r="A86" s="78"/>
      <c r="B86" s="304"/>
      <c r="C86" s="6"/>
      <c r="D86" s="92" t="str">
        <f t="shared" si="4"/>
        <v/>
      </c>
      <c r="E86" s="93" t="str">
        <f t="shared" si="5"/>
        <v/>
      </c>
      <c r="F86" s="94" t="str">
        <f>IF(E86="D",SUMIF('Peny. Aktiva'!C:C,C86,'Peny. Aktiva'!T:T),"")</f>
        <v/>
      </c>
      <c r="G86" s="94" t="str">
        <f>IF(E86="K",SUMIF('Peny. Aktiva'!D:D,C86,'Peny. Aktiva'!T:T),"")</f>
        <v/>
      </c>
      <c r="H86" s="78"/>
      <c r="I86" s="78"/>
    </row>
    <row r="87" spans="1:9" ht="18.75" customHeight="1" x14ac:dyDescent="0.35">
      <c r="A87" s="78"/>
      <c r="B87" s="304"/>
      <c r="C87" s="6"/>
      <c r="D87" s="92" t="str">
        <f t="shared" si="4"/>
        <v/>
      </c>
      <c r="E87" s="93" t="str">
        <f t="shared" si="5"/>
        <v/>
      </c>
      <c r="F87" s="94" t="str">
        <f>IF(E87="D",SUMIF('Peny. Aktiva'!C:C,C87,'Peny. Aktiva'!T:T),"")</f>
        <v/>
      </c>
      <c r="G87" s="94" t="str">
        <f>IF(E87="K",SUMIF('Peny. Aktiva'!D:D,C87,'Peny. Aktiva'!T:T),"")</f>
        <v/>
      </c>
      <c r="H87" s="78"/>
      <c r="I87" s="78"/>
    </row>
    <row r="88" spans="1:9" ht="18.75" customHeight="1" x14ac:dyDescent="0.35">
      <c r="A88" s="78"/>
      <c r="B88" s="304"/>
      <c r="C88" s="6"/>
      <c r="D88" s="92" t="str">
        <f t="shared" si="4"/>
        <v/>
      </c>
      <c r="E88" s="93" t="str">
        <f t="shared" si="5"/>
        <v/>
      </c>
      <c r="F88" s="94" t="str">
        <f>IF(E88="D",SUMIF('Peny. Aktiva'!C:C,C88,'Peny. Aktiva'!T:T),"")</f>
        <v/>
      </c>
      <c r="G88" s="94" t="str">
        <f>IF(E88="K",SUMIF('Peny. Aktiva'!D:D,C88,'Peny. Aktiva'!T:T),"")</f>
        <v/>
      </c>
      <c r="H88" s="78"/>
      <c r="I88" s="78"/>
    </row>
    <row r="89" spans="1:9" ht="18.75" customHeight="1" x14ac:dyDescent="0.35">
      <c r="A89" s="78"/>
      <c r="B89" s="304"/>
      <c r="C89" s="6"/>
      <c r="D89" s="92" t="str">
        <f t="shared" si="4"/>
        <v/>
      </c>
      <c r="E89" s="93" t="str">
        <f t="shared" si="5"/>
        <v/>
      </c>
      <c r="F89" s="94" t="str">
        <f>IF(E89="D",SUMIF('Peny. Aktiva'!C:C,C89,'Peny. Aktiva'!T:T),"")</f>
        <v/>
      </c>
      <c r="G89" s="94" t="str">
        <f>IF(E89="K",SUMIF('Peny. Aktiva'!D:D,C89,'Peny. Aktiva'!T:T),"")</f>
        <v/>
      </c>
      <c r="H89" s="78"/>
      <c r="I89" s="78"/>
    </row>
    <row r="90" spans="1:9" ht="18.75" customHeight="1" x14ac:dyDescent="0.35">
      <c r="A90" s="78"/>
      <c r="B90" s="304"/>
      <c r="C90" s="6"/>
      <c r="D90" s="92" t="str">
        <f t="shared" si="4"/>
        <v/>
      </c>
      <c r="E90" s="93" t="str">
        <f t="shared" si="5"/>
        <v/>
      </c>
      <c r="F90" s="94" t="str">
        <f>IF(E90="D",SUMIF('Peny. Aktiva'!C:C,C90,'Peny. Aktiva'!T:T),"")</f>
        <v/>
      </c>
      <c r="G90" s="94" t="str">
        <f>IF(E90="K",SUMIF('Peny. Aktiva'!D:D,C90,'Peny. Aktiva'!T:T),"")</f>
        <v/>
      </c>
      <c r="H90" s="78"/>
      <c r="I90" s="78"/>
    </row>
    <row r="91" spans="1:9" ht="18.75" customHeight="1" x14ac:dyDescent="0.35">
      <c r="A91" s="78"/>
      <c r="B91" s="304"/>
      <c r="C91" s="6"/>
      <c r="D91" s="92" t="str">
        <f t="shared" si="4"/>
        <v/>
      </c>
      <c r="E91" s="93" t="str">
        <f t="shared" si="5"/>
        <v/>
      </c>
      <c r="F91" s="94" t="str">
        <f>IF(E91="D",SUMIF('Peny. Aktiva'!C:C,C91,'Peny. Aktiva'!T:T),"")</f>
        <v/>
      </c>
      <c r="G91" s="94" t="str">
        <f>IF(E91="K",SUMIF('Peny. Aktiva'!D:D,C91,'Peny. Aktiva'!T:T),"")</f>
        <v/>
      </c>
      <c r="H91" s="78"/>
      <c r="I91" s="78"/>
    </row>
    <row r="92" spans="1:9" ht="18.75" customHeight="1" x14ac:dyDescent="0.35">
      <c r="A92" s="78"/>
      <c r="B92" s="304"/>
      <c r="C92" s="6"/>
      <c r="D92" s="92" t="str">
        <f t="shared" si="4"/>
        <v/>
      </c>
      <c r="E92" s="93" t="str">
        <f t="shared" si="5"/>
        <v/>
      </c>
      <c r="F92" s="94" t="str">
        <f>IF(E92="D",SUMIF('Peny. Aktiva'!C:C,C92,'Peny. Aktiva'!T:T),"")</f>
        <v/>
      </c>
      <c r="G92" s="94" t="str">
        <f>IF(E92="K",SUMIF('Peny. Aktiva'!D:D,C92,'Peny. Aktiva'!T:T),"")</f>
        <v/>
      </c>
      <c r="H92" s="78"/>
      <c r="I92" s="78"/>
    </row>
    <row r="93" spans="1:9" ht="18.75" customHeight="1" x14ac:dyDescent="0.35">
      <c r="A93" s="78"/>
      <c r="B93" s="304"/>
      <c r="C93" s="6"/>
      <c r="D93" s="92" t="str">
        <f t="shared" si="4"/>
        <v/>
      </c>
      <c r="E93" s="93" t="str">
        <f t="shared" si="5"/>
        <v/>
      </c>
      <c r="F93" s="94" t="str">
        <f>IF(E93="D",SUMIF('Peny. Aktiva'!C:C,C93,'Peny. Aktiva'!T:T),"")</f>
        <v/>
      </c>
      <c r="G93" s="94" t="str">
        <f>IF(E93="K",SUMIF('Peny. Aktiva'!D:D,C93,'Peny. Aktiva'!T:T),"")</f>
        <v/>
      </c>
      <c r="H93" s="78"/>
      <c r="I93" s="78"/>
    </row>
    <row r="94" spans="1:9" ht="18.75" customHeight="1" x14ac:dyDescent="0.35">
      <c r="A94" s="78"/>
      <c r="B94" s="304"/>
      <c r="C94" s="6"/>
      <c r="D94" s="92" t="str">
        <f t="shared" si="4"/>
        <v/>
      </c>
      <c r="E94" s="93" t="str">
        <f t="shared" si="5"/>
        <v/>
      </c>
      <c r="F94" s="94" t="str">
        <f>IF(E94="D",SUMIF('Peny. Aktiva'!C:C,C94,'Peny. Aktiva'!T:T),"")</f>
        <v/>
      </c>
      <c r="G94" s="94" t="str">
        <f>IF(E94="K",SUMIF('Peny. Aktiva'!D:D,C94,'Peny. Aktiva'!T:T),"")</f>
        <v/>
      </c>
      <c r="H94" s="78"/>
      <c r="I94" s="78"/>
    </row>
    <row r="95" spans="1:9" ht="18.75" customHeight="1" x14ac:dyDescent="0.35">
      <c r="A95" s="78"/>
      <c r="B95" s="304"/>
      <c r="C95" s="6"/>
      <c r="D95" s="92" t="str">
        <f t="shared" si="4"/>
        <v/>
      </c>
      <c r="E95" s="93" t="str">
        <f t="shared" si="5"/>
        <v/>
      </c>
      <c r="F95" s="94" t="str">
        <f>IF(E95="D",SUMIF('Peny. Aktiva'!C:C,C95,'Peny. Aktiva'!T:T),"")</f>
        <v/>
      </c>
      <c r="G95" s="94" t="str">
        <f>IF(E95="K",SUMIF('Peny. Aktiva'!D:D,C95,'Peny. Aktiva'!T:T),"")</f>
        <v/>
      </c>
      <c r="H95" s="78"/>
      <c r="I95" s="78"/>
    </row>
    <row r="96" spans="1:9" ht="18.75" customHeight="1" x14ac:dyDescent="0.35">
      <c r="A96" s="78"/>
      <c r="B96" s="304"/>
      <c r="C96" s="6"/>
      <c r="D96" s="92" t="str">
        <f t="shared" si="4"/>
        <v/>
      </c>
      <c r="E96" s="93" t="str">
        <f t="shared" si="5"/>
        <v/>
      </c>
      <c r="F96" s="94" t="str">
        <f>IF(E96="D",SUMIF('Peny. Aktiva'!C:C,C96,'Peny. Aktiva'!T:T),"")</f>
        <v/>
      </c>
      <c r="G96" s="94" t="str">
        <f>IF(E96="K",SUMIF('Peny. Aktiva'!D:D,C96,'Peny. Aktiva'!T:T),"")</f>
        <v/>
      </c>
      <c r="H96" s="78"/>
      <c r="I96" s="78"/>
    </row>
    <row r="97" spans="1:9" ht="18.75" customHeight="1" x14ac:dyDescent="0.35">
      <c r="A97" s="78"/>
      <c r="B97" s="304"/>
      <c r="C97" s="6"/>
      <c r="D97" s="92" t="str">
        <f t="shared" si="4"/>
        <v/>
      </c>
      <c r="E97" s="93" t="str">
        <f t="shared" si="5"/>
        <v/>
      </c>
      <c r="F97" s="94" t="str">
        <f>IF(E97="D",SUMIF('Peny. Aktiva'!C:C,C97,'Peny. Aktiva'!T:T),"")</f>
        <v/>
      </c>
      <c r="G97" s="94" t="str">
        <f>IF(E97="K",SUMIF('Peny. Aktiva'!D:D,C97,'Peny. Aktiva'!T:T),"")</f>
        <v/>
      </c>
      <c r="H97" s="78"/>
      <c r="I97" s="78"/>
    </row>
    <row r="98" spans="1:9" ht="18.75" customHeight="1" x14ac:dyDescent="0.35">
      <c r="A98" s="78"/>
      <c r="B98" s="304"/>
      <c r="C98" s="6"/>
      <c r="D98" s="92" t="str">
        <f t="shared" ref="D98:D106" si="6">IF(C98&lt;&gt;"",VLOOKUP(C98,DA,2,FALSE),"")</f>
        <v/>
      </c>
      <c r="E98" s="93" t="str">
        <f t="shared" ref="E98:E106" si="7">IF(C98="","",VLOOKUP(C98,DA,3,FALSE))</f>
        <v/>
      </c>
      <c r="F98" s="94" t="str">
        <f>IF(E98="D",SUMIF('Peny. Aktiva'!C:C,C98,'Peny. Aktiva'!T:T),"")</f>
        <v/>
      </c>
      <c r="G98" s="94" t="str">
        <f>IF(E98="K",SUMIF('Peny. Aktiva'!D:D,C98,'Peny. Aktiva'!T:T),"")</f>
        <v/>
      </c>
      <c r="H98" s="78"/>
      <c r="I98" s="78"/>
    </row>
    <row r="99" spans="1:9" ht="18.75" customHeight="1" x14ac:dyDescent="0.35">
      <c r="A99" s="78"/>
      <c r="B99" s="304"/>
      <c r="C99" s="6"/>
      <c r="D99" s="92" t="str">
        <f t="shared" si="6"/>
        <v/>
      </c>
      <c r="E99" s="93" t="str">
        <f t="shared" si="7"/>
        <v/>
      </c>
      <c r="F99" s="94" t="str">
        <f>IF(E99="D",SUMIF('Peny. Aktiva'!C:C,C99,'Peny. Aktiva'!T:T),"")</f>
        <v/>
      </c>
      <c r="G99" s="94" t="str">
        <f>IF(E99="K",SUMIF('Peny. Aktiva'!D:D,C99,'Peny. Aktiva'!T:T),"")</f>
        <v/>
      </c>
      <c r="H99" s="78"/>
      <c r="I99" s="78"/>
    </row>
    <row r="100" spans="1:9" ht="18.75" customHeight="1" x14ac:dyDescent="0.35">
      <c r="A100" s="78"/>
      <c r="B100" s="304"/>
      <c r="C100" s="6"/>
      <c r="D100" s="92" t="str">
        <f t="shared" si="6"/>
        <v/>
      </c>
      <c r="E100" s="93" t="str">
        <f t="shared" si="7"/>
        <v/>
      </c>
      <c r="F100" s="94" t="str">
        <f>IF(E100="D",SUMIF('Peny. Aktiva'!C:C,C100,'Peny. Aktiva'!T:T),"")</f>
        <v/>
      </c>
      <c r="G100" s="94" t="str">
        <f>IF(E100="K",SUMIF('Peny. Aktiva'!D:D,C100,'Peny. Aktiva'!T:T),"")</f>
        <v/>
      </c>
      <c r="H100" s="78"/>
      <c r="I100" s="78"/>
    </row>
    <row r="101" spans="1:9" ht="18.75" customHeight="1" x14ac:dyDescent="0.35">
      <c r="A101" s="78"/>
      <c r="B101" s="304"/>
      <c r="C101" s="6"/>
      <c r="D101" s="92" t="str">
        <f t="shared" si="6"/>
        <v/>
      </c>
      <c r="E101" s="93" t="str">
        <f t="shared" si="7"/>
        <v/>
      </c>
      <c r="F101" s="94" t="str">
        <f>IF(E101="D",SUMIF('Peny. Aktiva'!C:C,C101,'Peny. Aktiva'!T:T),"")</f>
        <v/>
      </c>
      <c r="G101" s="94" t="str">
        <f>IF(E101="K",SUMIF('Peny. Aktiva'!D:D,C101,'Peny. Aktiva'!T:T),"")</f>
        <v/>
      </c>
      <c r="H101" s="78"/>
      <c r="I101" s="78"/>
    </row>
    <row r="102" spans="1:9" ht="18.75" customHeight="1" x14ac:dyDescent="0.35">
      <c r="A102" s="78"/>
      <c r="B102" s="304"/>
      <c r="C102" s="6"/>
      <c r="D102" s="92" t="str">
        <f t="shared" si="6"/>
        <v/>
      </c>
      <c r="E102" s="93" t="str">
        <f t="shared" si="7"/>
        <v/>
      </c>
      <c r="F102" s="94" t="str">
        <f>IF(E102="D",SUMIF('Peny. Aktiva'!C:C,C102,'Peny. Aktiva'!T:T),"")</f>
        <v/>
      </c>
      <c r="G102" s="94" t="str">
        <f>IF(E102="K",SUMIF('Peny. Aktiva'!D:D,C102,'Peny. Aktiva'!T:T),"")</f>
        <v/>
      </c>
      <c r="H102" s="78"/>
      <c r="I102" s="78"/>
    </row>
    <row r="103" spans="1:9" ht="18.75" customHeight="1" x14ac:dyDescent="0.35">
      <c r="A103" s="78"/>
      <c r="B103" s="304"/>
      <c r="C103" s="6"/>
      <c r="D103" s="92" t="str">
        <f t="shared" si="6"/>
        <v/>
      </c>
      <c r="E103" s="93" t="str">
        <f t="shared" si="7"/>
        <v/>
      </c>
      <c r="F103" s="94" t="str">
        <f>IF(E103="D",SUMIF('Peny. Aktiva'!C:C,C103,'Peny. Aktiva'!T:T),"")</f>
        <v/>
      </c>
      <c r="G103" s="94" t="str">
        <f>IF(E103="K",SUMIF('Peny. Aktiva'!D:D,C103,'Peny. Aktiva'!T:T),"")</f>
        <v/>
      </c>
      <c r="H103" s="78"/>
      <c r="I103" s="78"/>
    </row>
    <row r="104" spans="1:9" ht="18.75" customHeight="1" x14ac:dyDescent="0.35">
      <c r="A104" s="78"/>
      <c r="B104" s="304"/>
      <c r="C104" s="6"/>
      <c r="D104" s="92" t="str">
        <f t="shared" si="6"/>
        <v/>
      </c>
      <c r="E104" s="93" t="str">
        <f t="shared" si="7"/>
        <v/>
      </c>
      <c r="F104" s="94" t="str">
        <f>IF(E104="D",SUMIF('Peny. Aktiva'!C:C,C104,'Peny. Aktiva'!T:T),"")</f>
        <v/>
      </c>
      <c r="G104" s="94" t="str">
        <f>IF(E104="K",SUMIF('Peny. Aktiva'!D:D,C104,'Peny. Aktiva'!T:T),"")</f>
        <v/>
      </c>
      <c r="H104" s="78"/>
      <c r="I104" s="78"/>
    </row>
    <row r="105" spans="1:9" ht="18.75" customHeight="1" x14ac:dyDescent="0.35">
      <c r="A105" s="78"/>
      <c r="B105" s="304"/>
      <c r="C105" s="6"/>
      <c r="D105" s="92" t="str">
        <f t="shared" si="6"/>
        <v/>
      </c>
      <c r="E105" s="93" t="str">
        <f t="shared" si="7"/>
        <v/>
      </c>
      <c r="F105" s="94" t="str">
        <f>IF(E105="D",SUMIF('Peny. Aktiva'!C:C,C105,'Peny. Aktiva'!T:T),"")</f>
        <v/>
      </c>
      <c r="G105" s="94" t="str">
        <f>IF(E105="K",SUMIF('Peny. Aktiva'!D:D,C105,'Peny. Aktiva'!T:T),"")</f>
        <v/>
      </c>
      <c r="H105" s="78"/>
      <c r="I105" s="78"/>
    </row>
    <row r="106" spans="1:9" ht="18.75" customHeight="1" x14ac:dyDescent="0.35">
      <c r="A106" s="78"/>
      <c r="B106" s="304"/>
      <c r="C106" s="6"/>
      <c r="D106" s="92" t="str">
        <f t="shared" si="6"/>
        <v/>
      </c>
      <c r="E106" s="93" t="str">
        <f t="shared" si="7"/>
        <v/>
      </c>
      <c r="F106" s="94" t="str">
        <f>IF(E106="D",SUMIF('Peny. Aktiva'!C:C,C106,'Peny. Aktiva'!T:T),"")</f>
        <v/>
      </c>
      <c r="G106" s="94" t="str">
        <f>IF(E106="K",SUMIF('Peny. Aktiva'!D:D,C106,'Peny. Aktiva'!T:T),"")</f>
        <v/>
      </c>
      <c r="H106" s="78"/>
      <c r="I106" s="78"/>
    </row>
    <row r="107" spans="1:9" ht="15" customHeight="1" x14ac:dyDescent="0.35">
      <c r="A107" s="78"/>
      <c r="B107" s="78"/>
      <c r="C107" s="78"/>
      <c r="D107" s="78"/>
      <c r="E107" s="318"/>
      <c r="F107" s="78"/>
      <c r="G107" s="78"/>
      <c r="H107" s="78"/>
      <c r="I107" s="78"/>
    </row>
    <row r="108" spans="1:9" ht="15" customHeight="1" x14ac:dyDescent="0.35">
      <c r="A108" s="78"/>
      <c r="B108" s="78"/>
      <c r="C108" s="78"/>
      <c r="D108" s="78"/>
      <c r="E108" s="318"/>
      <c r="F108" s="78"/>
      <c r="G108" s="78"/>
      <c r="H108" s="78"/>
      <c r="I108" s="78"/>
    </row>
    <row r="109" spans="1:9" ht="14.5" x14ac:dyDescent="0.35">
      <c r="A109" s="78"/>
      <c r="B109" s="78"/>
      <c r="C109" s="78"/>
      <c r="D109" s="78"/>
      <c r="E109" s="318"/>
      <c r="F109" s="78"/>
      <c r="G109" s="78"/>
      <c r="H109" s="78"/>
      <c r="I109" s="78"/>
    </row>
    <row r="110" spans="1:9" ht="14.5" x14ac:dyDescent="0.35">
      <c r="A110" s="78"/>
      <c r="B110" s="78"/>
      <c r="C110" s="78"/>
      <c r="D110" s="78"/>
      <c r="E110" s="318"/>
      <c r="F110" s="78"/>
      <c r="G110" s="78"/>
      <c r="H110" s="78"/>
      <c r="I110" s="78"/>
    </row>
    <row r="111" spans="1:9" ht="14.5" x14ac:dyDescent="0.35">
      <c r="A111" s="78"/>
      <c r="B111" s="78"/>
      <c r="C111" s="78"/>
      <c r="D111" s="78"/>
      <c r="E111" s="318"/>
      <c r="F111" s="78"/>
      <c r="G111" s="78"/>
      <c r="H111" s="78"/>
      <c r="I111" s="78"/>
    </row>
  </sheetData>
  <sheetProtection algorithmName="SHA-512" hashValue="8+iZNUm8/z5Y36TLl7YDVPda2llyyd9KVNysD4S1wXexgmh5Nfy0RE0tp7fPArtqpqX8kaVdqPg4yfEMPmB2zg==" saltValue="R7+RRWbL2lOwX4tNB7unJA==" spinCount="100000" sheet="1" objects="1" scenarios="1" formatCells="0" formatColumns="0" formatRows="0" autoFilter="0"/>
  <autoFilter ref="C5:C106" xr:uid="{00000000-0009-0000-0000-000005000000}"/>
  <mergeCells count="6">
    <mergeCell ref="B5:B6"/>
    <mergeCell ref="C2:G2"/>
    <mergeCell ref="C3:G3"/>
    <mergeCell ref="C4:G4"/>
    <mergeCell ref="C5:D5"/>
    <mergeCell ref="F5:G5"/>
  </mergeCells>
  <dataValidations count="1">
    <dataValidation type="list" showInputMessage="1" showErrorMessage="1" errorTitle="KESALAHAN INPUT DATA" error="                  KODE AKUN SALAH_x000a_SILAHKAN PILIH KODE AKUN DARI DAFTAR" sqref="C7:C106" xr:uid="{00000000-0002-0000-0500-000000000000}">
      <formula1>KA</formula1>
    </dataValidation>
  </dataValidations>
  <pageMargins left="0.56000000000000005" right="0.37" top="0.74803149606299213" bottom="0.74803149606299213" header="0.31496062992125984" footer="0.31496062992125984"/>
  <pageSetup paperSize="9" orientation="portrait" blackAndWhite="1" horizontalDpi="0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/>
  <dimension ref="A1:P221"/>
  <sheetViews>
    <sheetView showGridLines="0" workbookViewId="0">
      <pane ySplit="6" topLeftCell="A7" activePane="bottomLeft" state="frozen"/>
      <selection activeCell="B2" sqref="B2:F2"/>
      <selection pane="bottomLeft" activeCell="B5" sqref="B5:B6"/>
    </sheetView>
  </sheetViews>
  <sheetFormatPr defaultColWidth="0" defaultRowHeight="14.5" zeroHeight="1" x14ac:dyDescent="0.35"/>
  <cols>
    <col min="1" max="1" width="14.26953125" customWidth="1"/>
    <col min="2" max="3" width="11.453125" customWidth="1"/>
    <col min="4" max="4" width="40" customWidth="1"/>
    <col min="5" max="5" width="10" customWidth="1"/>
    <col min="6" max="6" width="40" customWidth="1"/>
    <col min="7" max="8" width="15.7265625" customWidth="1"/>
    <col min="9" max="9" width="17.1796875" customWidth="1"/>
    <col min="10" max="10" width="42.81640625" customWidth="1"/>
    <col min="11" max="16" width="0" hidden="1" customWidth="1"/>
    <col min="17" max="16384" width="9.1796875" hidden="1"/>
  </cols>
  <sheetData>
    <row r="1" spans="1:10" ht="3.75" customHeight="1" x14ac:dyDescent="0.35">
      <c r="A1" s="78"/>
      <c r="B1" s="78"/>
      <c r="C1" s="78"/>
      <c r="D1" s="78"/>
      <c r="E1" s="78"/>
      <c r="F1" s="78"/>
      <c r="G1" s="78"/>
      <c r="H1" s="78"/>
      <c r="I1" s="78"/>
      <c r="J1" s="78"/>
    </row>
    <row r="2" spans="1:10" ht="22.5" customHeight="1" x14ac:dyDescent="0.6">
      <c r="A2" s="78"/>
      <c r="B2" s="586" t="str">
        <f ca="1">IF(TODAY()&gt;EXP,"APLIKASI INI SUDAH KADALUARSA",PR)</f>
        <v>NAMA PERUSAHAAN ANDA</v>
      </c>
      <c r="C2" s="586"/>
      <c r="D2" s="586"/>
      <c r="E2" s="586"/>
      <c r="F2" s="586"/>
      <c r="G2" s="586"/>
      <c r="H2" s="586"/>
      <c r="I2" s="78"/>
      <c r="J2" s="78"/>
    </row>
    <row r="3" spans="1:10" ht="18.75" customHeight="1" x14ac:dyDescent="0.5">
      <c r="A3" s="78"/>
      <c r="B3" s="588" t="s">
        <v>89</v>
      </c>
      <c r="C3" s="588"/>
      <c r="D3" s="588"/>
      <c r="E3" s="588"/>
      <c r="F3" s="588"/>
      <c r="G3" s="588"/>
      <c r="H3" s="588"/>
      <c r="I3" s="78"/>
      <c r="J3" s="78"/>
    </row>
    <row r="4" spans="1:10" ht="18.75" customHeight="1" x14ac:dyDescent="0.35">
      <c r="A4" s="78"/>
      <c r="B4" s="594" t="str">
        <f>TG_2&amp;" "&amp;BL_2&amp;" "&amp;TH_2</f>
        <v>31 Desember 2025</v>
      </c>
      <c r="C4" s="594"/>
      <c r="D4" s="594"/>
      <c r="E4" s="594"/>
      <c r="F4" s="594"/>
      <c r="G4" s="594"/>
      <c r="H4" s="594"/>
      <c r="I4" s="78"/>
      <c r="J4" s="78"/>
    </row>
    <row r="5" spans="1:10" ht="18.75" customHeight="1" x14ac:dyDescent="0.35">
      <c r="A5" s="78"/>
      <c r="B5" s="592" t="s">
        <v>5</v>
      </c>
      <c r="C5" s="596" t="s">
        <v>22</v>
      </c>
      <c r="D5" s="590" t="s">
        <v>10</v>
      </c>
      <c r="E5" s="578" t="s">
        <v>17</v>
      </c>
      <c r="F5" s="590"/>
      <c r="G5" s="591" t="str">
        <f>IF((SUM(G7:G206)=SUM(H7:H206)),"JUMLAH","SELISIH "&amp;(SUM(G7:G206)-SUM(H7:H206)))</f>
        <v>JUMLAH</v>
      </c>
      <c r="H5" s="548"/>
      <c r="I5" s="78"/>
      <c r="J5" s="161"/>
    </row>
    <row r="6" spans="1:10" ht="18.75" customHeight="1" x14ac:dyDescent="0.35">
      <c r="A6" s="78"/>
      <c r="B6" s="593"/>
      <c r="C6" s="597"/>
      <c r="D6" s="595"/>
      <c r="E6" s="258" t="s">
        <v>7</v>
      </c>
      <c r="F6" s="258" t="s">
        <v>0</v>
      </c>
      <c r="G6" s="31" t="s">
        <v>2</v>
      </c>
      <c r="H6" s="83" t="s">
        <v>3</v>
      </c>
      <c r="I6" s="78"/>
      <c r="J6" s="161"/>
    </row>
    <row r="7" spans="1:10" ht="18.75" customHeight="1" x14ac:dyDescent="0.35">
      <c r="A7" s="78"/>
      <c r="B7" s="304"/>
      <c r="C7" s="6"/>
      <c r="D7" s="10"/>
      <c r="E7" s="30"/>
      <c r="F7" s="95" t="str">
        <f t="shared" ref="F7:F23" si="0">IF(E7&lt;&gt;"",VLOOKUP(E7,DA,2,FALSE),"")</f>
        <v/>
      </c>
      <c r="G7" s="11"/>
      <c r="H7" s="11"/>
      <c r="I7" s="78"/>
      <c r="J7" s="78"/>
    </row>
    <row r="8" spans="1:10" ht="18.75" customHeight="1" x14ac:dyDescent="0.35">
      <c r="A8" s="78"/>
      <c r="B8" s="304">
        <v>46022</v>
      </c>
      <c r="C8" s="6"/>
      <c r="D8" s="10" t="s">
        <v>273</v>
      </c>
      <c r="E8" s="6">
        <v>212</v>
      </c>
      <c r="F8" s="92" t="str">
        <f t="shared" si="0"/>
        <v>Hutang Bank</v>
      </c>
      <c r="G8" s="11">
        <v>9850000</v>
      </c>
      <c r="H8" s="11"/>
      <c r="I8" s="78"/>
      <c r="J8" s="78"/>
    </row>
    <row r="9" spans="1:10" ht="18.75" customHeight="1" x14ac:dyDescent="0.35">
      <c r="A9" s="78"/>
      <c r="B9" s="304"/>
      <c r="C9" s="6"/>
      <c r="D9" s="10" t="s">
        <v>247</v>
      </c>
      <c r="E9" s="16">
        <v>112</v>
      </c>
      <c r="F9" s="92" t="str">
        <f t="shared" si="0"/>
        <v>Bank</v>
      </c>
      <c r="G9" s="11"/>
      <c r="H9" s="11">
        <v>9850000</v>
      </c>
      <c r="I9" s="78"/>
      <c r="J9" s="78"/>
    </row>
    <row r="10" spans="1:10" ht="18.75" customHeight="1" x14ac:dyDescent="0.35">
      <c r="A10" s="78"/>
      <c r="B10" s="304"/>
      <c r="C10" s="6"/>
      <c r="D10" s="10"/>
      <c r="E10" s="6"/>
      <c r="F10" s="92" t="str">
        <f t="shared" si="0"/>
        <v/>
      </c>
      <c r="G10" s="11"/>
      <c r="H10" s="11"/>
      <c r="I10" s="78"/>
      <c r="J10" s="78"/>
    </row>
    <row r="11" spans="1:10" ht="18.75" customHeight="1" x14ac:dyDescent="0.35">
      <c r="A11" s="78"/>
      <c r="B11" s="304">
        <v>46022</v>
      </c>
      <c r="C11" s="6"/>
      <c r="D11" s="10" t="s">
        <v>359</v>
      </c>
      <c r="E11" s="6">
        <v>167</v>
      </c>
      <c r="F11" s="92" t="str">
        <f t="shared" si="0"/>
        <v>Bunga Bank Dibayar Dimuka</v>
      </c>
      <c r="G11" s="11">
        <v>46400000</v>
      </c>
      <c r="H11" s="11"/>
      <c r="I11" s="78"/>
      <c r="J11" s="78"/>
    </row>
    <row r="12" spans="1:10" ht="18.75" customHeight="1" x14ac:dyDescent="0.35">
      <c r="A12" s="78"/>
      <c r="B12" s="304"/>
      <c r="C12" s="6"/>
      <c r="D12" s="10" t="s">
        <v>305</v>
      </c>
      <c r="E12" s="6">
        <v>690</v>
      </c>
      <c r="F12" s="92" t="str">
        <f t="shared" si="0"/>
        <v>Bunga Bank</v>
      </c>
      <c r="G12" s="11">
        <v>3600000</v>
      </c>
      <c r="H12" s="11"/>
      <c r="I12" s="78"/>
      <c r="J12" s="78"/>
    </row>
    <row r="13" spans="1:10" ht="18.75" customHeight="1" x14ac:dyDescent="0.35">
      <c r="A13" s="78"/>
      <c r="B13" s="304"/>
      <c r="C13" s="6"/>
      <c r="D13" s="10" t="s">
        <v>247</v>
      </c>
      <c r="E13" s="16">
        <v>112</v>
      </c>
      <c r="F13" s="92" t="str">
        <f t="shared" si="0"/>
        <v>Bank</v>
      </c>
      <c r="G13" s="11"/>
      <c r="H13" s="11">
        <v>50000000</v>
      </c>
      <c r="I13" s="78"/>
      <c r="J13" s="78"/>
    </row>
    <row r="14" spans="1:10" ht="18.75" customHeight="1" x14ac:dyDescent="0.35">
      <c r="A14" s="78"/>
      <c r="B14" s="304"/>
      <c r="C14" s="6"/>
      <c r="D14" s="10"/>
      <c r="E14" s="6"/>
      <c r="F14" s="92" t="str">
        <f t="shared" si="0"/>
        <v/>
      </c>
      <c r="G14" s="11"/>
      <c r="H14" s="11"/>
      <c r="I14" s="78"/>
      <c r="J14" s="78"/>
    </row>
    <row r="15" spans="1:10" ht="18.75" customHeight="1" x14ac:dyDescent="0.35">
      <c r="A15" s="78"/>
      <c r="B15" s="304">
        <v>46022</v>
      </c>
      <c r="C15" s="6"/>
      <c r="D15" s="10" t="s">
        <v>247</v>
      </c>
      <c r="E15" s="16">
        <v>112</v>
      </c>
      <c r="F15" s="92" t="str">
        <f t="shared" si="0"/>
        <v>Bank</v>
      </c>
      <c r="G15" s="11">
        <v>17900000</v>
      </c>
      <c r="H15" s="11"/>
      <c r="I15" s="78"/>
      <c r="J15" s="78"/>
    </row>
    <row r="16" spans="1:10" ht="18.75" customHeight="1" x14ac:dyDescent="0.35">
      <c r="A16" s="78"/>
      <c r="B16" s="304"/>
      <c r="C16" s="6"/>
      <c r="D16" s="10" t="s">
        <v>360</v>
      </c>
      <c r="E16" s="16">
        <v>130</v>
      </c>
      <c r="F16" s="92" t="str">
        <f t="shared" si="0"/>
        <v>Piutang Dagang</v>
      </c>
      <c r="G16" s="11"/>
      <c r="H16" s="11">
        <v>17900000</v>
      </c>
      <c r="I16" s="78"/>
      <c r="J16" s="78"/>
    </row>
    <row r="17" spans="1:10" ht="18.75" customHeight="1" x14ac:dyDescent="0.35">
      <c r="A17" s="78"/>
      <c r="B17" s="304"/>
      <c r="C17" s="6"/>
      <c r="D17" s="10"/>
      <c r="E17" s="6"/>
      <c r="F17" s="92" t="str">
        <f t="shared" si="0"/>
        <v/>
      </c>
      <c r="G17" s="11"/>
      <c r="H17" s="11"/>
      <c r="I17" s="78"/>
      <c r="J17" s="78"/>
    </row>
    <row r="18" spans="1:10" ht="18.75" customHeight="1" x14ac:dyDescent="0.35">
      <c r="A18" s="78"/>
      <c r="B18" s="304">
        <v>46022</v>
      </c>
      <c r="C18" s="6"/>
      <c r="D18" s="10" t="s">
        <v>361</v>
      </c>
      <c r="E18" s="6">
        <v>611</v>
      </c>
      <c r="F18" s="92" t="str">
        <f t="shared" si="0"/>
        <v>Biaya Expedisi</v>
      </c>
      <c r="G18" s="11">
        <v>6750000</v>
      </c>
      <c r="H18" s="11"/>
      <c r="I18" s="78"/>
      <c r="J18" s="78"/>
    </row>
    <row r="19" spans="1:10" ht="18.75" customHeight="1" x14ac:dyDescent="0.35">
      <c r="A19" s="78"/>
      <c r="B19" s="304"/>
      <c r="C19" s="6"/>
      <c r="D19" s="10" t="s">
        <v>246</v>
      </c>
      <c r="E19" s="16">
        <v>111</v>
      </c>
      <c r="F19" s="92" t="str">
        <f t="shared" si="0"/>
        <v>Kas</v>
      </c>
      <c r="G19" s="11"/>
      <c r="H19" s="11">
        <v>6750000</v>
      </c>
      <c r="I19" s="78"/>
      <c r="J19" s="78"/>
    </row>
    <row r="20" spans="1:10" ht="18.75" customHeight="1" x14ac:dyDescent="0.35">
      <c r="A20" s="78"/>
      <c r="B20" s="304"/>
      <c r="C20" s="6"/>
      <c r="D20" s="9"/>
      <c r="E20" s="6"/>
      <c r="F20" s="92" t="str">
        <f t="shared" si="0"/>
        <v/>
      </c>
      <c r="G20" s="5"/>
      <c r="H20" s="5"/>
      <c r="I20" s="78"/>
      <c r="J20" s="78"/>
    </row>
    <row r="21" spans="1:10" ht="18.75" customHeight="1" x14ac:dyDescent="0.35">
      <c r="A21" s="78"/>
      <c r="B21" s="304"/>
      <c r="C21" s="6"/>
      <c r="D21" s="9"/>
      <c r="E21" s="6"/>
      <c r="F21" s="92" t="str">
        <f t="shared" si="0"/>
        <v/>
      </c>
      <c r="G21" s="5"/>
      <c r="H21" s="5"/>
      <c r="I21" s="78"/>
      <c r="J21" s="78"/>
    </row>
    <row r="22" spans="1:10" ht="18.75" customHeight="1" x14ac:dyDescent="0.35">
      <c r="A22" s="78"/>
      <c r="B22" s="304"/>
      <c r="C22" s="6"/>
      <c r="D22" s="9"/>
      <c r="E22" s="6"/>
      <c r="F22" s="92" t="str">
        <f t="shared" si="0"/>
        <v/>
      </c>
      <c r="G22" s="5"/>
      <c r="H22" s="5"/>
      <c r="I22" s="78"/>
      <c r="J22" s="78"/>
    </row>
    <row r="23" spans="1:10" ht="18.75" customHeight="1" x14ac:dyDescent="0.35">
      <c r="A23" s="78"/>
      <c r="B23" s="304"/>
      <c r="C23" s="6"/>
      <c r="D23" s="9"/>
      <c r="E23" s="6"/>
      <c r="F23" s="92" t="str">
        <f t="shared" si="0"/>
        <v/>
      </c>
      <c r="G23" s="5"/>
      <c r="H23" s="5"/>
      <c r="I23" s="78"/>
      <c r="J23" s="78"/>
    </row>
    <row r="24" spans="1:10" ht="18.75" customHeight="1" x14ac:dyDescent="0.35">
      <c r="A24" s="78"/>
      <c r="B24" s="304"/>
      <c r="C24" s="6"/>
      <c r="D24" s="9"/>
      <c r="E24" s="6"/>
      <c r="F24" s="92" t="str">
        <f t="shared" ref="F24:F26" si="1">IF(E24&lt;&gt;"",VLOOKUP(E24,DA,2,FALSE),"")</f>
        <v/>
      </c>
      <c r="G24" s="5"/>
      <c r="H24" s="5"/>
      <c r="I24" s="78"/>
      <c r="J24" s="78"/>
    </row>
    <row r="25" spans="1:10" ht="18.75" customHeight="1" x14ac:dyDescent="0.35">
      <c r="A25" s="78"/>
      <c r="B25" s="304"/>
      <c r="C25" s="6"/>
      <c r="D25" s="9"/>
      <c r="E25" s="6"/>
      <c r="F25" s="92" t="str">
        <f t="shared" si="1"/>
        <v/>
      </c>
      <c r="G25" s="5"/>
      <c r="H25" s="5"/>
      <c r="I25" s="78"/>
      <c r="J25" s="78"/>
    </row>
    <row r="26" spans="1:10" ht="18.75" customHeight="1" x14ac:dyDescent="0.35">
      <c r="A26" s="78"/>
      <c r="B26" s="304"/>
      <c r="C26" s="6"/>
      <c r="D26" s="9"/>
      <c r="E26" s="6"/>
      <c r="F26" s="92" t="str">
        <f t="shared" si="1"/>
        <v/>
      </c>
      <c r="G26" s="5"/>
      <c r="H26" s="5"/>
      <c r="I26" s="78"/>
      <c r="J26" s="78"/>
    </row>
    <row r="27" spans="1:10" ht="18.75" customHeight="1" x14ac:dyDescent="0.35">
      <c r="A27" s="78"/>
      <c r="B27" s="304"/>
      <c r="C27" s="6"/>
      <c r="D27" s="9"/>
      <c r="E27" s="6"/>
      <c r="F27" s="92" t="str">
        <f t="shared" ref="F27:F90" si="2">IF(E27&lt;&gt;"",VLOOKUP(E27,DA,2,FALSE),"")</f>
        <v/>
      </c>
      <c r="G27" s="5"/>
      <c r="H27" s="5"/>
      <c r="I27" s="78"/>
      <c r="J27" s="78"/>
    </row>
    <row r="28" spans="1:10" ht="18.75" customHeight="1" x14ac:dyDescent="0.35">
      <c r="A28" s="78"/>
      <c r="B28" s="304"/>
      <c r="C28" s="6"/>
      <c r="D28" s="9"/>
      <c r="E28" s="6"/>
      <c r="F28" s="92" t="str">
        <f t="shared" si="2"/>
        <v/>
      </c>
      <c r="G28" s="5"/>
      <c r="H28" s="5"/>
      <c r="I28" s="78"/>
      <c r="J28" s="78"/>
    </row>
    <row r="29" spans="1:10" ht="18.75" customHeight="1" x14ac:dyDescent="0.35">
      <c r="A29" s="78"/>
      <c r="B29" s="304"/>
      <c r="C29" s="6"/>
      <c r="D29" s="9"/>
      <c r="E29" s="6"/>
      <c r="F29" s="92" t="str">
        <f t="shared" si="2"/>
        <v/>
      </c>
      <c r="G29" s="5"/>
      <c r="H29" s="5"/>
      <c r="I29" s="78"/>
      <c r="J29" s="78"/>
    </row>
    <row r="30" spans="1:10" ht="18.75" customHeight="1" x14ac:dyDescent="0.35">
      <c r="A30" s="78"/>
      <c r="B30" s="304"/>
      <c r="C30" s="6"/>
      <c r="D30" s="9"/>
      <c r="E30" s="6"/>
      <c r="F30" s="92" t="str">
        <f t="shared" si="2"/>
        <v/>
      </c>
      <c r="G30" s="5"/>
      <c r="H30" s="5"/>
      <c r="I30" s="78"/>
      <c r="J30" s="78"/>
    </row>
    <row r="31" spans="1:10" ht="18.75" customHeight="1" x14ac:dyDescent="0.35">
      <c r="A31" s="78"/>
      <c r="B31" s="304"/>
      <c r="C31" s="6"/>
      <c r="D31" s="9"/>
      <c r="E31" s="6"/>
      <c r="F31" s="92" t="str">
        <f t="shared" si="2"/>
        <v/>
      </c>
      <c r="G31" s="5"/>
      <c r="H31" s="5"/>
      <c r="I31" s="78"/>
      <c r="J31" s="78"/>
    </row>
    <row r="32" spans="1:10" ht="18.75" customHeight="1" x14ac:dyDescent="0.35">
      <c r="A32" s="78"/>
      <c r="B32" s="304"/>
      <c r="C32" s="6"/>
      <c r="D32" s="9"/>
      <c r="E32" s="6"/>
      <c r="F32" s="92" t="str">
        <f t="shared" si="2"/>
        <v/>
      </c>
      <c r="G32" s="5"/>
      <c r="H32" s="5"/>
      <c r="I32" s="78"/>
      <c r="J32" s="78"/>
    </row>
    <row r="33" spans="1:10" ht="18.75" customHeight="1" x14ac:dyDescent="0.35">
      <c r="A33" s="78"/>
      <c r="B33" s="304"/>
      <c r="C33" s="6"/>
      <c r="D33" s="9"/>
      <c r="E33" s="6"/>
      <c r="F33" s="92" t="str">
        <f t="shared" si="2"/>
        <v/>
      </c>
      <c r="G33" s="5"/>
      <c r="H33" s="5"/>
      <c r="I33" s="78"/>
      <c r="J33" s="78"/>
    </row>
    <row r="34" spans="1:10" ht="18.75" customHeight="1" x14ac:dyDescent="0.35">
      <c r="A34" s="78"/>
      <c r="B34" s="304"/>
      <c r="C34" s="6"/>
      <c r="D34" s="9"/>
      <c r="E34" s="6"/>
      <c r="F34" s="92" t="str">
        <f t="shared" si="2"/>
        <v/>
      </c>
      <c r="G34" s="5"/>
      <c r="H34" s="5"/>
      <c r="I34" s="78"/>
      <c r="J34" s="78"/>
    </row>
    <row r="35" spans="1:10" ht="18.75" customHeight="1" x14ac:dyDescent="0.35">
      <c r="A35" s="78"/>
      <c r="B35" s="304"/>
      <c r="C35" s="6"/>
      <c r="D35" s="9"/>
      <c r="E35" s="6"/>
      <c r="F35" s="92" t="str">
        <f t="shared" si="2"/>
        <v/>
      </c>
      <c r="G35" s="5"/>
      <c r="H35" s="5"/>
      <c r="I35" s="78"/>
      <c r="J35" s="78"/>
    </row>
    <row r="36" spans="1:10" ht="18.75" customHeight="1" x14ac:dyDescent="0.35">
      <c r="A36" s="78"/>
      <c r="B36" s="304"/>
      <c r="C36" s="6"/>
      <c r="D36" s="9"/>
      <c r="E36" s="6"/>
      <c r="F36" s="92" t="str">
        <f t="shared" si="2"/>
        <v/>
      </c>
      <c r="G36" s="5"/>
      <c r="H36" s="5"/>
      <c r="I36" s="78"/>
      <c r="J36" s="78"/>
    </row>
    <row r="37" spans="1:10" ht="18.75" customHeight="1" x14ac:dyDescent="0.35">
      <c r="A37" s="78"/>
      <c r="B37" s="304"/>
      <c r="C37" s="6"/>
      <c r="D37" s="9"/>
      <c r="E37" s="6"/>
      <c r="F37" s="92" t="str">
        <f t="shared" si="2"/>
        <v/>
      </c>
      <c r="G37" s="5"/>
      <c r="H37" s="5"/>
      <c r="I37" s="78"/>
      <c r="J37" s="78"/>
    </row>
    <row r="38" spans="1:10" ht="18.75" customHeight="1" x14ac:dyDescent="0.35">
      <c r="A38" s="78"/>
      <c r="B38" s="304"/>
      <c r="C38" s="6"/>
      <c r="D38" s="9"/>
      <c r="E38" s="6"/>
      <c r="F38" s="92" t="str">
        <f t="shared" si="2"/>
        <v/>
      </c>
      <c r="G38" s="5"/>
      <c r="H38" s="5"/>
      <c r="I38" s="78"/>
      <c r="J38" s="78"/>
    </row>
    <row r="39" spans="1:10" ht="18.75" customHeight="1" x14ac:dyDescent="0.35">
      <c r="A39" s="78"/>
      <c r="B39" s="304"/>
      <c r="C39" s="6"/>
      <c r="D39" s="9"/>
      <c r="E39" s="6"/>
      <c r="F39" s="92" t="str">
        <f t="shared" si="2"/>
        <v/>
      </c>
      <c r="G39" s="5"/>
      <c r="H39" s="5"/>
      <c r="I39" s="78"/>
      <c r="J39" s="78"/>
    </row>
    <row r="40" spans="1:10" ht="18.75" customHeight="1" x14ac:dyDescent="0.35">
      <c r="A40" s="78"/>
      <c r="B40" s="304"/>
      <c r="C40" s="6"/>
      <c r="D40" s="9"/>
      <c r="E40" s="6"/>
      <c r="F40" s="92" t="str">
        <f t="shared" si="2"/>
        <v/>
      </c>
      <c r="G40" s="5"/>
      <c r="H40" s="5"/>
      <c r="I40" s="78"/>
      <c r="J40" s="78"/>
    </row>
    <row r="41" spans="1:10" ht="18.75" customHeight="1" x14ac:dyDescent="0.35">
      <c r="A41" s="78"/>
      <c r="B41" s="304"/>
      <c r="C41" s="6"/>
      <c r="D41" s="9"/>
      <c r="E41" s="6"/>
      <c r="F41" s="92" t="str">
        <f t="shared" si="2"/>
        <v/>
      </c>
      <c r="G41" s="5"/>
      <c r="H41" s="5"/>
      <c r="I41" s="78"/>
      <c r="J41" s="78"/>
    </row>
    <row r="42" spans="1:10" ht="18.75" customHeight="1" x14ac:dyDescent="0.35">
      <c r="A42" s="78"/>
      <c r="B42" s="304"/>
      <c r="C42" s="6"/>
      <c r="D42" s="9"/>
      <c r="E42" s="6"/>
      <c r="F42" s="92" t="str">
        <f t="shared" si="2"/>
        <v/>
      </c>
      <c r="G42" s="5"/>
      <c r="H42" s="5"/>
      <c r="I42" s="78"/>
      <c r="J42" s="78"/>
    </row>
    <row r="43" spans="1:10" ht="18.75" customHeight="1" x14ac:dyDescent="0.35">
      <c r="A43" s="78"/>
      <c r="B43" s="304"/>
      <c r="C43" s="6"/>
      <c r="D43" s="9"/>
      <c r="E43" s="6"/>
      <c r="F43" s="92" t="str">
        <f t="shared" si="2"/>
        <v/>
      </c>
      <c r="G43" s="5"/>
      <c r="H43" s="5"/>
      <c r="I43" s="78"/>
      <c r="J43" s="78"/>
    </row>
    <row r="44" spans="1:10" ht="18.75" customHeight="1" x14ac:dyDescent="0.35">
      <c r="A44" s="78"/>
      <c r="B44" s="304"/>
      <c r="C44" s="6"/>
      <c r="D44" s="9"/>
      <c r="E44" s="6"/>
      <c r="F44" s="92" t="str">
        <f t="shared" si="2"/>
        <v/>
      </c>
      <c r="G44" s="5"/>
      <c r="H44" s="5"/>
      <c r="I44" s="78"/>
      <c r="J44" s="78"/>
    </row>
    <row r="45" spans="1:10" ht="18.75" customHeight="1" x14ac:dyDescent="0.35">
      <c r="A45" s="78"/>
      <c r="B45" s="304"/>
      <c r="C45" s="6"/>
      <c r="D45" s="9"/>
      <c r="E45" s="6"/>
      <c r="F45" s="92" t="str">
        <f t="shared" si="2"/>
        <v/>
      </c>
      <c r="G45" s="5"/>
      <c r="H45" s="5"/>
      <c r="I45" s="78"/>
      <c r="J45" s="78"/>
    </row>
    <row r="46" spans="1:10" ht="18.75" customHeight="1" x14ac:dyDescent="0.35">
      <c r="A46" s="78"/>
      <c r="B46" s="304"/>
      <c r="C46" s="6"/>
      <c r="D46" s="9"/>
      <c r="E46" s="6"/>
      <c r="F46" s="92" t="str">
        <f t="shared" si="2"/>
        <v/>
      </c>
      <c r="G46" s="5"/>
      <c r="H46" s="5"/>
      <c r="I46" s="78"/>
      <c r="J46" s="78"/>
    </row>
    <row r="47" spans="1:10" ht="18.75" customHeight="1" x14ac:dyDescent="0.35">
      <c r="A47" s="78"/>
      <c r="B47" s="304"/>
      <c r="C47" s="6"/>
      <c r="D47" s="9"/>
      <c r="E47" s="6"/>
      <c r="F47" s="92" t="str">
        <f t="shared" si="2"/>
        <v/>
      </c>
      <c r="G47" s="5"/>
      <c r="H47" s="5"/>
      <c r="I47" s="78"/>
      <c r="J47" s="78"/>
    </row>
    <row r="48" spans="1:10" ht="18.75" customHeight="1" x14ac:dyDescent="0.35">
      <c r="A48" s="78"/>
      <c r="B48" s="304"/>
      <c r="C48" s="6"/>
      <c r="D48" s="9"/>
      <c r="E48" s="6"/>
      <c r="F48" s="92" t="str">
        <f t="shared" si="2"/>
        <v/>
      </c>
      <c r="G48" s="5"/>
      <c r="H48" s="5"/>
      <c r="I48" s="78"/>
      <c r="J48" s="78"/>
    </row>
    <row r="49" spans="1:10" ht="18.75" customHeight="1" x14ac:dyDescent="0.35">
      <c r="A49" s="78"/>
      <c r="B49" s="304"/>
      <c r="C49" s="6"/>
      <c r="D49" s="9"/>
      <c r="E49" s="6"/>
      <c r="F49" s="92" t="str">
        <f t="shared" si="2"/>
        <v/>
      </c>
      <c r="G49" s="5"/>
      <c r="H49" s="5"/>
      <c r="I49" s="78"/>
      <c r="J49" s="78"/>
    </row>
    <row r="50" spans="1:10" ht="18.75" customHeight="1" x14ac:dyDescent="0.35">
      <c r="A50" s="78"/>
      <c r="B50" s="304"/>
      <c r="C50" s="6"/>
      <c r="D50" s="9"/>
      <c r="E50" s="6"/>
      <c r="F50" s="92" t="str">
        <f t="shared" si="2"/>
        <v/>
      </c>
      <c r="G50" s="5"/>
      <c r="H50" s="5"/>
      <c r="I50" s="78"/>
      <c r="J50" s="78"/>
    </row>
    <row r="51" spans="1:10" ht="18.75" customHeight="1" x14ac:dyDescent="0.35">
      <c r="A51" s="78"/>
      <c r="B51" s="304"/>
      <c r="C51" s="6"/>
      <c r="D51" s="9"/>
      <c r="E51" s="6"/>
      <c r="F51" s="92" t="str">
        <f t="shared" si="2"/>
        <v/>
      </c>
      <c r="G51" s="5"/>
      <c r="H51" s="5"/>
      <c r="I51" s="78"/>
      <c r="J51" s="78"/>
    </row>
    <row r="52" spans="1:10" ht="18.75" customHeight="1" x14ac:dyDescent="0.35">
      <c r="A52" s="78"/>
      <c r="B52" s="304"/>
      <c r="C52" s="6"/>
      <c r="D52" s="9"/>
      <c r="E52" s="6"/>
      <c r="F52" s="92" t="str">
        <f t="shared" si="2"/>
        <v/>
      </c>
      <c r="G52" s="5"/>
      <c r="H52" s="5"/>
      <c r="I52" s="78"/>
      <c r="J52" s="78"/>
    </row>
    <row r="53" spans="1:10" ht="18.75" customHeight="1" x14ac:dyDescent="0.35">
      <c r="A53" s="78"/>
      <c r="B53" s="304"/>
      <c r="C53" s="6"/>
      <c r="D53" s="9"/>
      <c r="E53" s="6"/>
      <c r="F53" s="92" t="str">
        <f t="shared" si="2"/>
        <v/>
      </c>
      <c r="G53" s="5"/>
      <c r="H53" s="5"/>
      <c r="I53" s="78"/>
      <c r="J53" s="78"/>
    </row>
    <row r="54" spans="1:10" ht="18.75" customHeight="1" x14ac:dyDescent="0.35">
      <c r="A54" s="78"/>
      <c r="B54" s="304"/>
      <c r="C54" s="6"/>
      <c r="D54" s="9"/>
      <c r="E54" s="6"/>
      <c r="F54" s="92" t="str">
        <f t="shared" si="2"/>
        <v/>
      </c>
      <c r="G54" s="5"/>
      <c r="H54" s="5"/>
      <c r="I54" s="78"/>
      <c r="J54" s="78"/>
    </row>
    <row r="55" spans="1:10" ht="18.75" customHeight="1" x14ac:dyDescent="0.35">
      <c r="A55" s="78"/>
      <c r="B55" s="304"/>
      <c r="C55" s="6"/>
      <c r="D55" s="9"/>
      <c r="E55" s="6"/>
      <c r="F55" s="92" t="str">
        <f t="shared" si="2"/>
        <v/>
      </c>
      <c r="G55" s="5"/>
      <c r="H55" s="5"/>
      <c r="I55" s="78"/>
      <c r="J55" s="78"/>
    </row>
    <row r="56" spans="1:10" ht="18.75" customHeight="1" x14ac:dyDescent="0.35">
      <c r="A56" s="78"/>
      <c r="B56" s="304"/>
      <c r="C56" s="6"/>
      <c r="D56" s="9"/>
      <c r="E56" s="6"/>
      <c r="F56" s="92" t="str">
        <f t="shared" si="2"/>
        <v/>
      </c>
      <c r="G56" s="5"/>
      <c r="H56" s="5"/>
      <c r="I56" s="78"/>
      <c r="J56" s="78"/>
    </row>
    <row r="57" spans="1:10" ht="18.75" customHeight="1" x14ac:dyDescent="0.35">
      <c r="A57" s="78"/>
      <c r="B57" s="304"/>
      <c r="C57" s="6"/>
      <c r="D57" s="9"/>
      <c r="E57" s="6"/>
      <c r="F57" s="92" t="str">
        <f t="shared" si="2"/>
        <v/>
      </c>
      <c r="G57" s="5"/>
      <c r="H57" s="5"/>
      <c r="I57" s="78"/>
      <c r="J57" s="78"/>
    </row>
    <row r="58" spans="1:10" ht="18.75" customHeight="1" x14ac:dyDescent="0.35">
      <c r="A58" s="78"/>
      <c r="B58" s="304"/>
      <c r="C58" s="6"/>
      <c r="D58" s="9"/>
      <c r="E58" s="6"/>
      <c r="F58" s="92" t="str">
        <f t="shared" si="2"/>
        <v/>
      </c>
      <c r="G58" s="5"/>
      <c r="H58" s="5"/>
      <c r="I58" s="78"/>
      <c r="J58" s="78"/>
    </row>
    <row r="59" spans="1:10" ht="18.75" customHeight="1" x14ac:dyDescent="0.35">
      <c r="A59" s="78"/>
      <c r="B59" s="304"/>
      <c r="C59" s="6"/>
      <c r="D59" s="9"/>
      <c r="E59" s="6"/>
      <c r="F59" s="92" t="str">
        <f t="shared" si="2"/>
        <v/>
      </c>
      <c r="G59" s="5"/>
      <c r="H59" s="5"/>
      <c r="I59" s="78"/>
      <c r="J59" s="78"/>
    </row>
    <row r="60" spans="1:10" ht="18.75" customHeight="1" x14ac:dyDescent="0.35">
      <c r="A60" s="78"/>
      <c r="B60" s="304"/>
      <c r="C60" s="6"/>
      <c r="D60" s="9"/>
      <c r="E60" s="6"/>
      <c r="F60" s="92" t="str">
        <f t="shared" si="2"/>
        <v/>
      </c>
      <c r="G60" s="5"/>
      <c r="H60" s="5"/>
      <c r="I60" s="78"/>
      <c r="J60" s="78"/>
    </row>
    <row r="61" spans="1:10" ht="18.75" customHeight="1" x14ac:dyDescent="0.35">
      <c r="A61" s="78"/>
      <c r="B61" s="304"/>
      <c r="C61" s="6"/>
      <c r="D61" s="9"/>
      <c r="E61" s="6"/>
      <c r="F61" s="92" t="str">
        <f t="shared" si="2"/>
        <v/>
      </c>
      <c r="G61" s="5"/>
      <c r="H61" s="5"/>
      <c r="I61" s="78"/>
      <c r="J61" s="78"/>
    </row>
    <row r="62" spans="1:10" ht="18.75" customHeight="1" x14ac:dyDescent="0.35">
      <c r="A62" s="78"/>
      <c r="B62" s="304"/>
      <c r="C62" s="6"/>
      <c r="D62" s="9"/>
      <c r="E62" s="6"/>
      <c r="F62" s="92" t="str">
        <f t="shared" si="2"/>
        <v/>
      </c>
      <c r="G62" s="5"/>
      <c r="H62" s="5"/>
      <c r="I62" s="78"/>
      <c r="J62" s="78"/>
    </row>
    <row r="63" spans="1:10" ht="18.75" customHeight="1" x14ac:dyDescent="0.35">
      <c r="A63" s="78"/>
      <c r="B63" s="304"/>
      <c r="C63" s="6"/>
      <c r="D63" s="9"/>
      <c r="E63" s="6"/>
      <c r="F63" s="92" t="str">
        <f t="shared" si="2"/>
        <v/>
      </c>
      <c r="G63" s="5"/>
      <c r="H63" s="5"/>
      <c r="I63" s="78"/>
      <c r="J63" s="78"/>
    </row>
    <row r="64" spans="1:10" ht="18.75" customHeight="1" x14ac:dyDescent="0.35">
      <c r="A64" s="78"/>
      <c r="B64" s="304"/>
      <c r="C64" s="6"/>
      <c r="D64" s="9"/>
      <c r="E64" s="6"/>
      <c r="F64" s="92" t="str">
        <f t="shared" si="2"/>
        <v/>
      </c>
      <c r="G64" s="5"/>
      <c r="H64" s="5"/>
      <c r="I64" s="78"/>
      <c r="J64" s="78"/>
    </row>
    <row r="65" spans="1:10" ht="18.75" customHeight="1" x14ac:dyDescent="0.35">
      <c r="A65" s="78"/>
      <c r="B65" s="304"/>
      <c r="C65" s="6"/>
      <c r="D65" s="9"/>
      <c r="E65" s="6"/>
      <c r="F65" s="92" t="str">
        <f t="shared" si="2"/>
        <v/>
      </c>
      <c r="G65" s="5"/>
      <c r="H65" s="5"/>
      <c r="I65" s="78"/>
      <c r="J65" s="78"/>
    </row>
    <row r="66" spans="1:10" ht="18.75" customHeight="1" x14ac:dyDescent="0.35">
      <c r="A66" s="78"/>
      <c r="B66" s="304"/>
      <c r="C66" s="6"/>
      <c r="D66" s="9"/>
      <c r="E66" s="6"/>
      <c r="F66" s="92" t="str">
        <f t="shared" si="2"/>
        <v/>
      </c>
      <c r="G66" s="5"/>
      <c r="H66" s="5"/>
      <c r="I66" s="78"/>
      <c r="J66" s="78"/>
    </row>
    <row r="67" spans="1:10" ht="18.75" customHeight="1" x14ac:dyDescent="0.35">
      <c r="A67" s="78"/>
      <c r="B67" s="304"/>
      <c r="C67" s="6"/>
      <c r="D67" s="9"/>
      <c r="E67" s="6"/>
      <c r="F67" s="92" t="str">
        <f t="shared" si="2"/>
        <v/>
      </c>
      <c r="G67" s="5"/>
      <c r="H67" s="5"/>
      <c r="I67" s="78"/>
      <c r="J67" s="78"/>
    </row>
    <row r="68" spans="1:10" ht="18.75" customHeight="1" x14ac:dyDescent="0.35">
      <c r="A68" s="78"/>
      <c r="B68" s="304"/>
      <c r="C68" s="6"/>
      <c r="D68" s="9"/>
      <c r="E68" s="6"/>
      <c r="F68" s="92" t="str">
        <f t="shared" si="2"/>
        <v/>
      </c>
      <c r="G68" s="5"/>
      <c r="H68" s="5"/>
      <c r="I68" s="78"/>
      <c r="J68" s="78"/>
    </row>
    <row r="69" spans="1:10" ht="18.75" customHeight="1" x14ac:dyDescent="0.35">
      <c r="A69" s="78"/>
      <c r="B69" s="304"/>
      <c r="C69" s="6"/>
      <c r="D69" s="9"/>
      <c r="E69" s="6"/>
      <c r="F69" s="92" t="str">
        <f t="shared" si="2"/>
        <v/>
      </c>
      <c r="G69" s="5"/>
      <c r="H69" s="5"/>
      <c r="I69" s="78"/>
      <c r="J69" s="78"/>
    </row>
    <row r="70" spans="1:10" ht="18.75" customHeight="1" x14ac:dyDescent="0.35">
      <c r="A70" s="78"/>
      <c r="B70" s="304"/>
      <c r="C70" s="6"/>
      <c r="D70" s="9"/>
      <c r="E70" s="6"/>
      <c r="F70" s="92" t="str">
        <f t="shared" si="2"/>
        <v/>
      </c>
      <c r="G70" s="5"/>
      <c r="H70" s="5"/>
      <c r="I70" s="78"/>
      <c r="J70" s="78"/>
    </row>
    <row r="71" spans="1:10" ht="18.75" customHeight="1" x14ac:dyDescent="0.35">
      <c r="A71" s="78"/>
      <c r="B71" s="304"/>
      <c r="C71" s="6"/>
      <c r="D71" s="9"/>
      <c r="E71" s="6"/>
      <c r="F71" s="92" t="str">
        <f t="shared" si="2"/>
        <v/>
      </c>
      <c r="G71" s="5"/>
      <c r="H71" s="5"/>
      <c r="I71" s="78"/>
      <c r="J71" s="78"/>
    </row>
    <row r="72" spans="1:10" ht="18.75" customHeight="1" x14ac:dyDescent="0.35">
      <c r="A72" s="78"/>
      <c r="B72" s="304"/>
      <c r="C72" s="6"/>
      <c r="D72" s="9"/>
      <c r="E72" s="6"/>
      <c r="F72" s="92" t="str">
        <f t="shared" si="2"/>
        <v/>
      </c>
      <c r="G72" s="5"/>
      <c r="H72" s="5"/>
      <c r="I72" s="78"/>
      <c r="J72" s="78"/>
    </row>
    <row r="73" spans="1:10" ht="18.75" customHeight="1" x14ac:dyDescent="0.35">
      <c r="A73" s="78"/>
      <c r="B73" s="304"/>
      <c r="C73" s="6"/>
      <c r="D73" s="9"/>
      <c r="E73" s="6"/>
      <c r="F73" s="92" t="str">
        <f t="shared" si="2"/>
        <v/>
      </c>
      <c r="G73" s="5"/>
      <c r="H73" s="5"/>
      <c r="I73" s="78"/>
      <c r="J73" s="78"/>
    </row>
    <row r="74" spans="1:10" ht="18.75" customHeight="1" x14ac:dyDescent="0.35">
      <c r="A74" s="78"/>
      <c r="B74" s="304"/>
      <c r="C74" s="6"/>
      <c r="D74" s="9"/>
      <c r="E74" s="6"/>
      <c r="F74" s="92" t="str">
        <f t="shared" si="2"/>
        <v/>
      </c>
      <c r="G74" s="5"/>
      <c r="H74" s="5"/>
      <c r="I74" s="78"/>
      <c r="J74" s="78"/>
    </row>
    <row r="75" spans="1:10" ht="18.75" customHeight="1" x14ac:dyDescent="0.35">
      <c r="A75" s="78"/>
      <c r="B75" s="304"/>
      <c r="C75" s="6"/>
      <c r="D75" s="9"/>
      <c r="E75" s="6"/>
      <c r="F75" s="92" t="str">
        <f t="shared" si="2"/>
        <v/>
      </c>
      <c r="G75" s="5"/>
      <c r="H75" s="5"/>
      <c r="I75" s="78"/>
      <c r="J75" s="78"/>
    </row>
    <row r="76" spans="1:10" ht="18.75" customHeight="1" x14ac:dyDescent="0.35">
      <c r="A76" s="78"/>
      <c r="B76" s="304"/>
      <c r="C76" s="6"/>
      <c r="D76" s="9"/>
      <c r="E76" s="6"/>
      <c r="F76" s="92" t="str">
        <f t="shared" si="2"/>
        <v/>
      </c>
      <c r="G76" s="5"/>
      <c r="H76" s="5"/>
      <c r="I76" s="78"/>
      <c r="J76" s="78"/>
    </row>
    <row r="77" spans="1:10" ht="18.75" customHeight="1" x14ac:dyDescent="0.35">
      <c r="A77" s="78"/>
      <c r="B77" s="304"/>
      <c r="C77" s="6"/>
      <c r="D77" s="9"/>
      <c r="E77" s="6"/>
      <c r="F77" s="92" t="str">
        <f t="shared" si="2"/>
        <v/>
      </c>
      <c r="G77" s="5"/>
      <c r="H77" s="5"/>
      <c r="I77" s="78"/>
      <c r="J77" s="78"/>
    </row>
    <row r="78" spans="1:10" ht="18.75" customHeight="1" x14ac:dyDescent="0.35">
      <c r="A78" s="78"/>
      <c r="B78" s="304"/>
      <c r="C78" s="6"/>
      <c r="D78" s="9"/>
      <c r="E78" s="6"/>
      <c r="F78" s="92" t="str">
        <f t="shared" si="2"/>
        <v/>
      </c>
      <c r="G78" s="5"/>
      <c r="H78" s="5"/>
      <c r="I78" s="78"/>
      <c r="J78" s="78"/>
    </row>
    <row r="79" spans="1:10" ht="18.75" customHeight="1" x14ac:dyDescent="0.35">
      <c r="A79" s="78"/>
      <c r="B79" s="304"/>
      <c r="C79" s="6"/>
      <c r="D79" s="9"/>
      <c r="E79" s="6"/>
      <c r="F79" s="92" t="str">
        <f t="shared" si="2"/>
        <v/>
      </c>
      <c r="G79" s="5"/>
      <c r="H79" s="5"/>
      <c r="I79" s="78"/>
      <c r="J79" s="78"/>
    </row>
    <row r="80" spans="1:10" ht="18.75" customHeight="1" x14ac:dyDescent="0.35">
      <c r="A80" s="78"/>
      <c r="B80" s="304"/>
      <c r="C80" s="6"/>
      <c r="D80" s="9"/>
      <c r="E80" s="6"/>
      <c r="F80" s="92" t="str">
        <f t="shared" si="2"/>
        <v/>
      </c>
      <c r="G80" s="5"/>
      <c r="H80" s="5"/>
      <c r="I80" s="78"/>
      <c r="J80" s="78"/>
    </row>
    <row r="81" spans="1:10" ht="18.75" customHeight="1" x14ac:dyDescent="0.35">
      <c r="A81" s="78"/>
      <c r="B81" s="304"/>
      <c r="C81" s="6"/>
      <c r="D81" s="9"/>
      <c r="E81" s="6"/>
      <c r="F81" s="92" t="str">
        <f t="shared" si="2"/>
        <v/>
      </c>
      <c r="G81" s="5"/>
      <c r="H81" s="5"/>
      <c r="I81" s="78"/>
      <c r="J81" s="78"/>
    </row>
    <row r="82" spans="1:10" ht="18.75" customHeight="1" x14ac:dyDescent="0.35">
      <c r="A82" s="78"/>
      <c r="B82" s="304"/>
      <c r="C82" s="6"/>
      <c r="D82" s="9"/>
      <c r="E82" s="6"/>
      <c r="F82" s="92" t="str">
        <f t="shared" si="2"/>
        <v/>
      </c>
      <c r="G82" s="5"/>
      <c r="H82" s="5"/>
      <c r="I82" s="78"/>
      <c r="J82" s="78"/>
    </row>
    <row r="83" spans="1:10" ht="18.75" customHeight="1" x14ac:dyDescent="0.35">
      <c r="A83" s="78"/>
      <c r="B83" s="304"/>
      <c r="C83" s="6"/>
      <c r="D83" s="9"/>
      <c r="E83" s="6"/>
      <c r="F83" s="92" t="str">
        <f t="shared" si="2"/>
        <v/>
      </c>
      <c r="G83" s="5"/>
      <c r="H83" s="5"/>
      <c r="I83" s="78"/>
      <c r="J83" s="78"/>
    </row>
    <row r="84" spans="1:10" ht="18.75" customHeight="1" x14ac:dyDescent="0.35">
      <c r="A84" s="78"/>
      <c r="B84" s="304"/>
      <c r="C84" s="6"/>
      <c r="D84" s="9"/>
      <c r="E84" s="6"/>
      <c r="F84" s="92" t="str">
        <f t="shared" si="2"/>
        <v/>
      </c>
      <c r="G84" s="5"/>
      <c r="H84" s="5"/>
      <c r="I84" s="78"/>
      <c r="J84" s="78"/>
    </row>
    <row r="85" spans="1:10" ht="18.75" customHeight="1" x14ac:dyDescent="0.35">
      <c r="A85" s="78"/>
      <c r="B85" s="304"/>
      <c r="C85" s="6"/>
      <c r="D85" s="9"/>
      <c r="E85" s="6"/>
      <c r="F85" s="92" t="str">
        <f t="shared" si="2"/>
        <v/>
      </c>
      <c r="G85" s="5"/>
      <c r="H85" s="5"/>
      <c r="I85" s="78"/>
      <c r="J85" s="78"/>
    </row>
    <row r="86" spans="1:10" ht="18.75" customHeight="1" x14ac:dyDescent="0.35">
      <c r="A86" s="78"/>
      <c r="B86" s="304"/>
      <c r="C86" s="6"/>
      <c r="D86" s="9"/>
      <c r="E86" s="6"/>
      <c r="F86" s="92" t="str">
        <f t="shared" si="2"/>
        <v/>
      </c>
      <c r="G86" s="5"/>
      <c r="H86" s="5"/>
      <c r="I86" s="78"/>
      <c r="J86" s="78"/>
    </row>
    <row r="87" spans="1:10" ht="18.75" customHeight="1" x14ac:dyDescent="0.35">
      <c r="A87" s="78"/>
      <c r="B87" s="304"/>
      <c r="C87" s="6"/>
      <c r="D87" s="9"/>
      <c r="E87" s="6"/>
      <c r="F87" s="92" t="str">
        <f t="shared" si="2"/>
        <v/>
      </c>
      <c r="G87" s="5"/>
      <c r="H87" s="5"/>
      <c r="I87" s="78"/>
      <c r="J87" s="78"/>
    </row>
    <row r="88" spans="1:10" ht="18.75" customHeight="1" x14ac:dyDescent="0.35">
      <c r="A88" s="78"/>
      <c r="B88" s="304"/>
      <c r="C88" s="6"/>
      <c r="D88" s="9"/>
      <c r="E88" s="6"/>
      <c r="F88" s="92" t="str">
        <f t="shared" si="2"/>
        <v/>
      </c>
      <c r="G88" s="5"/>
      <c r="H88" s="5"/>
      <c r="I88" s="78"/>
      <c r="J88" s="78"/>
    </row>
    <row r="89" spans="1:10" ht="18.75" customHeight="1" x14ac:dyDescent="0.35">
      <c r="A89" s="78"/>
      <c r="B89" s="304"/>
      <c r="C89" s="6"/>
      <c r="D89" s="9"/>
      <c r="E89" s="6"/>
      <c r="F89" s="92" t="str">
        <f t="shared" si="2"/>
        <v/>
      </c>
      <c r="G89" s="5"/>
      <c r="H89" s="5"/>
      <c r="I89" s="78"/>
      <c r="J89" s="78"/>
    </row>
    <row r="90" spans="1:10" ht="18.75" customHeight="1" x14ac:dyDescent="0.35">
      <c r="A90" s="78"/>
      <c r="B90" s="304"/>
      <c r="C90" s="6"/>
      <c r="D90" s="9"/>
      <c r="E90" s="6"/>
      <c r="F90" s="92" t="str">
        <f t="shared" si="2"/>
        <v/>
      </c>
      <c r="G90" s="5"/>
      <c r="H90" s="5"/>
      <c r="I90" s="78"/>
      <c r="J90" s="78"/>
    </row>
    <row r="91" spans="1:10" ht="18.75" customHeight="1" x14ac:dyDescent="0.35">
      <c r="A91" s="78"/>
      <c r="B91" s="304"/>
      <c r="C91" s="6"/>
      <c r="D91" s="9"/>
      <c r="E91" s="6"/>
      <c r="F91" s="92" t="str">
        <f t="shared" ref="F91:F154" si="3">IF(E91&lt;&gt;"",VLOOKUP(E91,DA,2,FALSE),"")</f>
        <v/>
      </c>
      <c r="G91" s="5"/>
      <c r="H91" s="5"/>
      <c r="I91" s="78"/>
      <c r="J91" s="78"/>
    </row>
    <row r="92" spans="1:10" ht="18.75" customHeight="1" x14ac:dyDescent="0.35">
      <c r="A92" s="78"/>
      <c r="B92" s="304"/>
      <c r="C92" s="6"/>
      <c r="D92" s="9"/>
      <c r="E92" s="6"/>
      <c r="F92" s="92" t="str">
        <f t="shared" si="3"/>
        <v/>
      </c>
      <c r="G92" s="5"/>
      <c r="H92" s="5"/>
      <c r="I92" s="78"/>
      <c r="J92" s="78"/>
    </row>
    <row r="93" spans="1:10" ht="18.75" customHeight="1" x14ac:dyDescent="0.35">
      <c r="A93" s="78"/>
      <c r="B93" s="304"/>
      <c r="C93" s="6"/>
      <c r="D93" s="9"/>
      <c r="E93" s="6"/>
      <c r="F93" s="92" t="str">
        <f t="shared" si="3"/>
        <v/>
      </c>
      <c r="G93" s="5"/>
      <c r="H93" s="5"/>
      <c r="I93" s="78"/>
      <c r="J93" s="78"/>
    </row>
    <row r="94" spans="1:10" ht="18.75" customHeight="1" x14ac:dyDescent="0.35">
      <c r="A94" s="78"/>
      <c r="B94" s="304"/>
      <c r="C94" s="6"/>
      <c r="D94" s="9"/>
      <c r="E94" s="6"/>
      <c r="F94" s="92" t="str">
        <f t="shared" si="3"/>
        <v/>
      </c>
      <c r="G94" s="5"/>
      <c r="H94" s="5"/>
      <c r="I94" s="78"/>
      <c r="J94" s="78"/>
    </row>
    <row r="95" spans="1:10" ht="18.75" customHeight="1" x14ac:dyDescent="0.35">
      <c r="A95" s="78"/>
      <c r="B95" s="304"/>
      <c r="C95" s="6"/>
      <c r="D95" s="9"/>
      <c r="E95" s="6"/>
      <c r="F95" s="92" t="str">
        <f t="shared" si="3"/>
        <v/>
      </c>
      <c r="G95" s="5"/>
      <c r="H95" s="5"/>
      <c r="I95" s="78"/>
      <c r="J95" s="78"/>
    </row>
    <row r="96" spans="1:10" ht="18.75" customHeight="1" x14ac:dyDescent="0.35">
      <c r="A96" s="78"/>
      <c r="B96" s="304"/>
      <c r="C96" s="6"/>
      <c r="D96" s="9"/>
      <c r="E96" s="6"/>
      <c r="F96" s="92" t="str">
        <f t="shared" si="3"/>
        <v/>
      </c>
      <c r="G96" s="5"/>
      <c r="H96" s="5"/>
      <c r="I96" s="78"/>
      <c r="J96" s="78"/>
    </row>
    <row r="97" spans="1:10" ht="18.75" customHeight="1" x14ac:dyDescent="0.35">
      <c r="A97" s="78"/>
      <c r="B97" s="304"/>
      <c r="C97" s="6"/>
      <c r="D97" s="9"/>
      <c r="E97" s="6"/>
      <c r="F97" s="92" t="str">
        <f t="shared" si="3"/>
        <v/>
      </c>
      <c r="G97" s="5"/>
      <c r="H97" s="5"/>
      <c r="I97" s="78"/>
      <c r="J97" s="78"/>
    </row>
    <row r="98" spans="1:10" ht="18.75" customHeight="1" x14ac:dyDescent="0.35">
      <c r="A98" s="78"/>
      <c r="B98" s="304"/>
      <c r="C98" s="6"/>
      <c r="D98" s="9"/>
      <c r="E98" s="6"/>
      <c r="F98" s="92" t="str">
        <f t="shared" si="3"/>
        <v/>
      </c>
      <c r="G98" s="5"/>
      <c r="H98" s="5"/>
      <c r="I98" s="78"/>
      <c r="J98" s="78"/>
    </row>
    <row r="99" spans="1:10" ht="18.75" customHeight="1" x14ac:dyDescent="0.35">
      <c r="A99" s="78"/>
      <c r="B99" s="304"/>
      <c r="C99" s="6"/>
      <c r="D99" s="9"/>
      <c r="E99" s="6"/>
      <c r="F99" s="92" t="str">
        <f t="shared" si="3"/>
        <v/>
      </c>
      <c r="G99" s="5"/>
      <c r="H99" s="5"/>
      <c r="I99" s="78"/>
      <c r="J99" s="78"/>
    </row>
    <row r="100" spans="1:10" ht="18.75" customHeight="1" x14ac:dyDescent="0.35">
      <c r="A100" s="78"/>
      <c r="B100" s="304"/>
      <c r="C100" s="6"/>
      <c r="D100" s="9"/>
      <c r="E100" s="6"/>
      <c r="F100" s="92" t="str">
        <f t="shared" si="3"/>
        <v/>
      </c>
      <c r="G100" s="5"/>
      <c r="H100" s="5"/>
      <c r="I100" s="78"/>
      <c r="J100" s="78"/>
    </row>
    <row r="101" spans="1:10" ht="18.75" customHeight="1" x14ac:dyDescent="0.35">
      <c r="A101" s="78"/>
      <c r="B101" s="304"/>
      <c r="C101" s="6"/>
      <c r="D101" s="9"/>
      <c r="E101" s="6"/>
      <c r="F101" s="92" t="str">
        <f t="shared" si="3"/>
        <v/>
      </c>
      <c r="G101" s="5"/>
      <c r="H101" s="5"/>
      <c r="I101" s="78"/>
      <c r="J101" s="78"/>
    </row>
    <row r="102" spans="1:10" ht="18.75" customHeight="1" x14ac:dyDescent="0.35">
      <c r="A102" s="78"/>
      <c r="B102" s="304"/>
      <c r="C102" s="6"/>
      <c r="D102" s="9"/>
      <c r="E102" s="6"/>
      <c r="F102" s="92" t="str">
        <f t="shared" si="3"/>
        <v/>
      </c>
      <c r="G102" s="5"/>
      <c r="H102" s="5"/>
      <c r="I102" s="78"/>
      <c r="J102" s="78"/>
    </row>
    <row r="103" spans="1:10" ht="18.75" customHeight="1" x14ac:dyDescent="0.35">
      <c r="A103" s="78"/>
      <c r="B103" s="304"/>
      <c r="C103" s="6"/>
      <c r="D103" s="9"/>
      <c r="E103" s="6"/>
      <c r="F103" s="92" t="str">
        <f t="shared" si="3"/>
        <v/>
      </c>
      <c r="G103" s="5"/>
      <c r="H103" s="5"/>
      <c r="I103" s="78"/>
      <c r="J103" s="78"/>
    </row>
    <row r="104" spans="1:10" ht="18.75" customHeight="1" x14ac:dyDescent="0.35">
      <c r="A104" s="78"/>
      <c r="B104" s="304"/>
      <c r="C104" s="6"/>
      <c r="D104" s="9"/>
      <c r="E104" s="6"/>
      <c r="F104" s="92" t="str">
        <f t="shared" si="3"/>
        <v/>
      </c>
      <c r="G104" s="5"/>
      <c r="H104" s="5"/>
      <c r="I104" s="78"/>
      <c r="J104" s="78"/>
    </row>
    <row r="105" spans="1:10" ht="18.75" customHeight="1" x14ac:dyDescent="0.35">
      <c r="A105" s="78"/>
      <c r="B105" s="304"/>
      <c r="C105" s="6"/>
      <c r="D105" s="9"/>
      <c r="E105" s="6"/>
      <c r="F105" s="92" t="str">
        <f t="shared" si="3"/>
        <v/>
      </c>
      <c r="G105" s="5"/>
      <c r="H105" s="5"/>
      <c r="I105" s="78"/>
      <c r="J105" s="78"/>
    </row>
    <row r="106" spans="1:10" ht="18.75" customHeight="1" x14ac:dyDescent="0.35">
      <c r="A106" s="78"/>
      <c r="B106" s="304"/>
      <c r="C106" s="6"/>
      <c r="D106" s="9"/>
      <c r="E106" s="6"/>
      <c r="F106" s="92" t="str">
        <f t="shared" si="3"/>
        <v/>
      </c>
      <c r="G106" s="5"/>
      <c r="H106" s="5"/>
      <c r="I106" s="78"/>
      <c r="J106" s="78"/>
    </row>
    <row r="107" spans="1:10" ht="18.75" customHeight="1" x14ac:dyDescent="0.35">
      <c r="A107" s="78"/>
      <c r="B107" s="304"/>
      <c r="C107" s="6"/>
      <c r="D107" s="9"/>
      <c r="E107" s="6"/>
      <c r="F107" s="92" t="str">
        <f t="shared" si="3"/>
        <v/>
      </c>
      <c r="G107" s="5"/>
      <c r="H107" s="5"/>
      <c r="I107" s="78"/>
      <c r="J107" s="78"/>
    </row>
    <row r="108" spans="1:10" ht="18.75" customHeight="1" x14ac:dyDescent="0.35">
      <c r="A108" s="78"/>
      <c r="B108" s="304"/>
      <c r="C108" s="6"/>
      <c r="D108" s="9"/>
      <c r="E108" s="6"/>
      <c r="F108" s="92" t="str">
        <f t="shared" si="3"/>
        <v/>
      </c>
      <c r="G108" s="5"/>
      <c r="H108" s="5"/>
      <c r="I108" s="78"/>
      <c r="J108" s="78"/>
    </row>
    <row r="109" spans="1:10" ht="18.75" customHeight="1" x14ac:dyDescent="0.35">
      <c r="A109" s="78"/>
      <c r="B109" s="304"/>
      <c r="C109" s="6"/>
      <c r="D109" s="9"/>
      <c r="E109" s="6"/>
      <c r="F109" s="92" t="str">
        <f t="shared" si="3"/>
        <v/>
      </c>
      <c r="G109" s="5"/>
      <c r="H109" s="5"/>
      <c r="I109" s="78"/>
      <c r="J109" s="78"/>
    </row>
    <row r="110" spans="1:10" ht="18.75" customHeight="1" x14ac:dyDescent="0.35">
      <c r="A110" s="78"/>
      <c r="B110" s="304"/>
      <c r="C110" s="6"/>
      <c r="D110" s="9"/>
      <c r="E110" s="6"/>
      <c r="F110" s="92" t="str">
        <f t="shared" si="3"/>
        <v/>
      </c>
      <c r="G110" s="5"/>
      <c r="H110" s="5"/>
      <c r="I110" s="78"/>
      <c r="J110" s="78"/>
    </row>
    <row r="111" spans="1:10" ht="18.75" customHeight="1" x14ac:dyDescent="0.35">
      <c r="A111" s="78"/>
      <c r="B111" s="304"/>
      <c r="C111" s="6"/>
      <c r="D111" s="9"/>
      <c r="E111" s="6"/>
      <c r="F111" s="92" t="str">
        <f t="shared" si="3"/>
        <v/>
      </c>
      <c r="G111" s="5"/>
      <c r="H111" s="5"/>
      <c r="I111" s="78"/>
      <c r="J111" s="78"/>
    </row>
    <row r="112" spans="1:10" ht="18.75" customHeight="1" x14ac:dyDescent="0.35">
      <c r="A112" s="78"/>
      <c r="B112" s="304"/>
      <c r="C112" s="6"/>
      <c r="D112" s="9"/>
      <c r="E112" s="6"/>
      <c r="F112" s="92" t="str">
        <f t="shared" si="3"/>
        <v/>
      </c>
      <c r="G112" s="5"/>
      <c r="H112" s="5"/>
      <c r="I112" s="78"/>
      <c r="J112" s="78"/>
    </row>
    <row r="113" spans="1:10" ht="18.75" customHeight="1" x14ac:dyDescent="0.35">
      <c r="A113" s="78"/>
      <c r="B113" s="304"/>
      <c r="C113" s="6"/>
      <c r="D113" s="9"/>
      <c r="E113" s="6"/>
      <c r="F113" s="92" t="str">
        <f t="shared" si="3"/>
        <v/>
      </c>
      <c r="G113" s="5"/>
      <c r="H113" s="5"/>
      <c r="I113" s="78"/>
      <c r="J113" s="78"/>
    </row>
    <row r="114" spans="1:10" ht="18.75" customHeight="1" x14ac:dyDescent="0.35">
      <c r="A114" s="78"/>
      <c r="B114" s="304"/>
      <c r="C114" s="6"/>
      <c r="D114" s="9"/>
      <c r="E114" s="6"/>
      <c r="F114" s="92" t="str">
        <f t="shared" si="3"/>
        <v/>
      </c>
      <c r="G114" s="5"/>
      <c r="H114" s="5"/>
      <c r="I114" s="78"/>
      <c r="J114" s="78"/>
    </row>
    <row r="115" spans="1:10" ht="18.75" customHeight="1" x14ac:dyDescent="0.35">
      <c r="A115" s="78"/>
      <c r="B115" s="304"/>
      <c r="C115" s="6"/>
      <c r="D115" s="9"/>
      <c r="E115" s="6"/>
      <c r="F115" s="92" t="str">
        <f t="shared" si="3"/>
        <v/>
      </c>
      <c r="G115" s="5"/>
      <c r="H115" s="5"/>
      <c r="I115" s="78"/>
      <c r="J115" s="78"/>
    </row>
    <row r="116" spans="1:10" ht="18.75" customHeight="1" x14ac:dyDescent="0.35">
      <c r="A116" s="78"/>
      <c r="B116" s="304"/>
      <c r="C116" s="6"/>
      <c r="D116" s="9"/>
      <c r="E116" s="6"/>
      <c r="F116" s="92" t="str">
        <f t="shared" si="3"/>
        <v/>
      </c>
      <c r="G116" s="5"/>
      <c r="H116" s="5"/>
      <c r="I116" s="78"/>
      <c r="J116" s="78"/>
    </row>
    <row r="117" spans="1:10" ht="18.75" customHeight="1" x14ac:dyDescent="0.35">
      <c r="A117" s="78"/>
      <c r="B117" s="304"/>
      <c r="C117" s="6"/>
      <c r="D117" s="9"/>
      <c r="E117" s="6"/>
      <c r="F117" s="92" t="str">
        <f t="shared" si="3"/>
        <v/>
      </c>
      <c r="G117" s="5"/>
      <c r="H117" s="5"/>
      <c r="I117" s="78"/>
      <c r="J117" s="78"/>
    </row>
    <row r="118" spans="1:10" ht="18.75" customHeight="1" x14ac:dyDescent="0.35">
      <c r="A118" s="78"/>
      <c r="B118" s="304"/>
      <c r="C118" s="6"/>
      <c r="D118" s="9"/>
      <c r="E118" s="6"/>
      <c r="F118" s="92" t="str">
        <f t="shared" si="3"/>
        <v/>
      </c>
      <c r="G118" s="5"/>
      <c r="H118" s="5"/>
      <c r="I118" s="78"/>
      <c r="J118" s="78"/>
    </row>
    <row r="119" spans="1:10" ht="18.75" customHeight="1" x14ac:dyDescent="0.35">
      <c r="A119" s="78"/>
      <c r="B119" s="304"/>
      <c r="C119" s="6"/>
      <c r="D119" s="9"/>
      <c r="E119" s="6"/>
      <c r="F119" s="92" t="str">
        <f t="shared" si="3"/>
        <v/>
      </c>
      <c r="G119" s="5"/>
      <c r="H119" s="5"/>
      <c r="I119" s="78"/>
      <c r="J119" s="78"/>
    </row>
    <row r="120" spans="1:10" ht="18.75" customHeight="1" x14ac:dyDescent="0.35">
      <c r="A120" s="78"/>
      <c r="B120" s="304"/>
      <c r="C120" s="6"/>
      <c r="D120" s="9"/>
      <c r="E120" s="6"/>
      <c r="F120" s="92" t="str">
        <f t="shared" si="3"/>
        <v/>
      </c>
      <c r="G120" s="5"/>
      <c r="H120" s="5"/>
      <c r="I120" s="78"/>
      <c r="J120" s="78"/>
    </row>
    <row r="121" spans="1:10" ht="18.75" customHeight="1" x14ac:dyDescent="0.35">
      <c r="A121" s="78"/>
      <c r="B121" s="304"/>
      <c r="C121" s="6"/>
      <c r="D121" s="9"/>
      <c r="E121" s="6"/>
      <c r="F121" s="92" t="str">
        <f t="shared" si="3"/>
        <v/>
      </c>
      <c r="G121" s="5"/>
      <c r="H121" s="5"/>
      <c r="I121" s="78"/>
      <c r="J121" s="78"/>
    </row>
    <row r="122" spans="1:10" ht="18.75" customHeight="1" x14ac:dyDescent="0.35">
      <c r="A122" s="78"/>
      <c r="B122" s="304"/>
      <c r="C122" s="6"/>
      <c r="D122" s="9"/>
      <c r="E122" s="6"/>
      <c r="F122" s="92" t="str">
        <f t="shared" si="3"/>
        <v/>
      </c>
      <c r="G122" s="5"/>
      <c r="H122" s="5"/>
      <c r="I122" s="78"/>
      <c r="J122" s="78"/>
    </row>
    <row r="123" spans="1:10" ht="18.75" customHeight="1" x14ac:dyDescent="0.35">
      <c r="A123" s="78"/>
      <c r="B123" s="304"/>
      <c r="C123" s="6"/>
      <c r="D123" s="9"/>
      <c r="E123" s="6"/>
      <c r="F123" s="92" t="str">
        <f t="shared" si="3"/>
        <v/>
      </c>
      <c r="G123" s="5"/>
      <c r="H123" s="5"/>
      <c r="I123" s="78"/>
      <c r="J123" s="78"/>
    </row>
    <row r="124" spans="1:10" ht="18.75" customHeight="1" x14ac:dyDescent="0.35">
      <c r="A124" s="78"/>
      <c r="B124" s="304"/>
      <c r="C124" s="6"/>
      <c r="D124" s="9"/>
      <c r="E124" s="6"/>
      <c r="F124" s="92" t="str">
        <f t="shared" si="3"/>
        <v/>
      </c>
      <c r="G124" s="5"/>
      <c r="H124" s="5"/>
      <c r="I124" s="78"/>
      <c r="J124" s="78"/>
    </row>
    <row r="125" spans="1:10" ht="18.75" customHeight="1" x14ac:dyDescent="0.35">
      <c r="A125" s="78"/>
      <c r="B125" s="304"/>
      <c r="C125" s="6"/>
      <c r="D125" s="9"/>
      <c r="E125" s="6"/>
      <c r="F125" s="92" t="str">
        <f t="shared" si="3"/>
        <v/>
      </c>
      <c r="G125" s="5"/>
      <c r="H125" s="5"/>
      <c r="I125" s="78"/>
      <c r="J125" s="78"/>
    </row>
    <row r="126" spans="1:10" ht="18.75" customHeight="1" x14ac:dyDescent="0.35">
      <c r="A126" s="78"/>
      <c r="B126" s="304"/>
      <c r="C126" s="6"/>
      <c r="D126" s="9"/>
      <c r="E126" s="6"/>
      <c r="F126" s="92" t="str">
        <f t="shared" si="3"/>
        <v/>
      </c>
      <c r="G126" s="5"/>
      <c r="H126" s="5"/>
      <c r="I126" s="78"/>
      <c r="J126" s="78"/>
    </row>
    <row r="127" spans="1:10" ht="18.75" customHeight="1" x14ac:dyDescent="0.35">
      <c r="A127" s="78"/>
      <c r="B127" s="304"/>
      <c r="C127" s="6"/>
      <c r="D127" s="9"/>
      <c r="E127" s="6"/>
      <c r="F127" s="92" t="str">
        <f t="shared" si="3"/>
        <v/>
      </c>
      <c r="G127" s="5"/>
      <c r="H127" s="5"/>
      <c r="I127" s="78"/>
      <c r="J127" s="78"/>
    </row>
    <row r="128" spans="1:10" ht="18.75" customHeight="1" x14ac:dyDescent="0.35">
      <c r="A128" s="78"/>
      <c r="B128" s="304"/>
      <c r="C128" s="6"/>
      <c r="D128" s="9"/>
      <c r="E128" s="6"/>
      <c r="F128" s="92" t="str">
        <f t="shared" si="3"/>
        <v/>
      </c>
      <c r="G128" s="5"/>
      <c r="H128" s="5"/>
      <c r="I128" s="78"/>
      <c r="J128" s="78"/>
    </row>
    <row r="129" spans="1:10" ht="18.75" customHeight="1" x14ac:dyDescent="0.35">
      <c r="A129" s="78"/>
      <c r="B129" s="304"/>
      <c r="C129" s="6"/>
      <c r="D129" s="9"/>
      <c r="E129" s="6"/>
      <c r="F129" s="92" t="str">
        <f t="shared" si="3"/>
        <v/>
      </c>
      <c r="G129" s="5"/>
      <c r="H129" s="5"/>
      <c r="I129" s="78"/>
      <c r="J129" s="78"/>
    </row>
    <row r="130" spans="1:10" ht="18.75" customHeight="1" x14ac:dyDescent="0.35">
      <c r="A130" s="78"/>
      <c r="B130" s="304"/>
      <c r="C130" s="6"/>
      <c r="D130" s="9"/>
      <c r="E130" s="6"/>
      <c r="F130" s="92" t="str">
        <f t="shared" si="3"/>
        <v/>
      </c>
      <c r="G130" s="5"/>
      <c r="H130" s="5"/>
      <c r="I130" s="78"/>
      <c r="J130" s="78"/>
    </row>
    <row r="131" spans="1:10" ht="18.75" customHeight="1" x14ac:dyDescent="0.35">
      <c r="A131" s="78"/>
      <c r="B131" s="304"/>
      <c r="C131" s="6"/>
      <c r="D131" s="9"/>
      <c r="E131" s="6"/>
      <c r="F131" s="92" t="str">
        <f t="shared" si="3"/>
        <v/>
      </c>
      <c r="G131" s="5"/>
      <c r="H131" s="5"/>
      <c r="I131" s="78"/>
      <c r="J131" s="78"/>
    </row>
    <row r="132" spans="1:10" ht="18.75" customHeight="1" x14ac:dyDescent="0.35">
      <c r="A132" s="78"/>
      <c r="B132" s="304"/>
      <c r="C132" s="6"/>
      <c r="D132" s="9"/>
      <c r="E132" s="6"/>
      <c r="F132" s="92" t="str">
        <f t="shared" si="3"/>
        <v/>
      </c>
      <c r="G132" s="5"/>
      <c r="H132" s="5"/>
      <c r="I132" s="78"/>
      <c r="J132" s="78"/>
    </row>
    <row r="133" spans="1:10" ht="18.75" customHeight="1" x14ac:dyDescent="0.35">
      <c r="A133" s="78"/>
      <c r="B133" s="304"/>
      <c r="C133" s="6"/>
      <c r="D133" s="9"/>
      <c r="E133" s="6"/>
      <c r="F133" s="92" t="str">
        <f t="shared" si="3"/>
        <v/>
      </c>
      <c r="G133" s="5"/>
      <c r="H133" s="5"/>
      <c r="I133" s="78"/>
      <c r="J133" s="78"/>
    </row>
    <row r="134" spans="1:10" ht="18.75" customHeight="1" x14ac:dyDescent="0.35">
      <c r="A134" s="78"/>
      <c r="B134" s="304"/>
      <c r="C134" s="6"/>
      <c r="D134" s="9"/>
      <c r="E134" s="6"/>
      <c r="F134" s="92" t="str">
        <f t="shared" si="3"/>
        <v/>
      </c>
      <c r="G134" s="5"/>
      <c r="H134" s="5"/>
      <c r="I134" s="78"/>
      <c r="J134" s="78"/>
    </row>
    <row r="135" spans="1:10" ht="18.75" customHeight="1" x14ac:dyDescent="0.35">
      <c r="A135" s="78"/>
      <c r="B135" s="304"/>
      <c r="C135" s="6"/>
      <c r="D135" s="9"/>
      <c r="E135" s="6"/>
      <c r="F135" s="92" t="str">
        <f t="shared" si="3"/>
        <v/>
      </c>
      <c r="G135" s="5"/>
      <c r="H135" s="5"/>
      <c r="I135" s="78"/>
      <c r="J135" s="78"/>
    </row>
    <row r="136" spans="1:10" ht="18.75" customHeight="1" x14ac:dyDescent="0.35">
      <c r="A136" s="78"/>
      <c r="B136" s="304"/>
      <c r="C136" s="6"/>
      <c r="D136" s="9"/>
      <c r="E136" s="6"/>
      <c r="F136" s="92" t="str">
        <f t="shared" si="3"/>
        <v/>
      </c>
      <c r="G136" s="5"/>
      <c r="H136" s="5"/>
      <c r="I136" s="78"/>
      <c r="J136" s="78"/>
    </row>
    <row r="137" spans="1:10" ht="18.75" customHeight="1" x14ac:dyDescent="0.35">
      <c r="A137" s="78"/>
      <c r="B137" s="304"/>
      <c r="C137" s="6"/>
      <c r="D137" s="9"/>
      <c r="E137" s="6"/>
      <c r="F137" s="92" t="str">
        <f t="shared" si="3"/>
        <v/>
      </c>
      <c r="G137" s="5"/>
      <c r="H137" s="5"/>
      <c r="I137" s="78"/>
      <c r="J137" s="78"/>
    </row>
    <row r="138" spans="1:10" ht="18.75" customHeight="1" x14ac:dyDescent="0.35">
      <c r="A138" s="78"/>
      <c r="B138" s="304"/>
      <c r="C138" s="6"/>
      <c r="D138" s="9"/>
      <c r="E138" s="6"/>
      <c r="F138" s="92" t="str">
        <f t="shared" si="3"/>
        <v/>
      </c>
      <c r="G138" s="5"/>
      <c r="H138" s="5"/>
      <c r="I138" s="78"/>
      <c r="J138" s="78"/>
    </row>
    <row r="139" spans="1:10" ht="18.75" customHeight="1" x14ac:dyDescent="0.35">
      <c r="A139" s="78"/>
      <c r="B139" s="304"/>
      <c r="C139" s="6"/>
      <c r="D139" s="9"/>
      <c r="E139" s="6"/>
      <c r="F139" s="92" t="str">
        <f t="shared" si="3"/>
        <v/>
      </c>
      <c r="G139" s="5"/>
      <c r="H139" s="5"/>
      <c r="I139" s="78"/>
      <c r="J139" s="78"/>
    </row>
    <row r="140" spans="1:10" ht="18.75" customHeight="1" x14ac:dyDescent="0.35">
      <c r="A140" s="78"/>
      <c r="B140" s="304"/>
      <c r="C140" s="6"/>
      <c r="D140" s="9"/>
      <c r="E140" s="6"/>
      <c r="F140" s="92" t="str">
        <f t="shared" si="3"/>
        <v/>
      </c>
      <c r="G140" s="5"/>
      <c r="H140" s="5"/>
      <c r="I140" s="78"/>
      <c r="J140" s="78"/>
    </row>
    <row r="141" spans="1:10" ht="18.75" customHeight="1" x14ac:dyDescent="0.35">
      <c r="A141" s="78"/>
      <c r="B141" s="304"/>
      <c r="C141" s="6"/>
      <c r="D141" s="9"/>
      <c r="E141" s="6"/>
      <c r="F141" s="92" t="str">
        <f t="shared" si="3"/>
        <v/>
      </c>
      <c r="G141" s="5"/>
      <c r="H141" s="5"/>
      <c r="I141" s="78"/>
      <c r="J141" s="78"/>
    </row>
    <row r="142" spans="1:10" ht="18.75" customHeight="1" x14ac:dyDescent="0.35">
      <c r="A142" s="78"/>
      <c r="B142" s="304"/>
      <c r="C142" s="6"/>
      <c r="D142" s="9"/>
      <c r="E142" s="6"/>
      <c r="F142" s="92" t="str">
        <f t="shared" si="3"/>
        <v/>
      </c>
      <c r="G142" s="5"/>
      <c r="H142" s="5"/>
      <c r="I142" s="78"/>
      <c r="J142" s="78"/>
    </row>
    <row r="143" spans="1:10" ht="18.75" customHeight="1" x14ac:dyDescent="0.35">
      <c r="A143" s="78"/>
      <c r="B143" s="304"/>
      <c r="C143" s="6"/>
      <c r="D143" s="9"/>
      <c r="E143" s="6"/>
      <c r="F143" s="92" t="str">
        <f t="shared" si="3"/>
        <v/>
      </c>
      <c r="G143" s="5"/>
      <c r="H143" s="5"/>
      <c r="I143" s="78"/>
      <c r="J143" s="78"/>
    </row>
    <row r="144" spans="1:10" ht="18.75" customHeight="1" x14ac:dyDescent="0.35">
      <c r="A144" s="78"/>
      <c r="B144" s="304"/>
      <c r="C144" s="6"/>
      <c r="D144" s="9"/>
      <c r="E144" s="6"/>
      <c r="F144" s="92" t="str">
        <f t="shared" si="3"/>
        <v/>
      </c>
      <c r="G144" s="5"/>
      <c r="H144" s="5"/>
      <c r="I144" s="78"/>
      <c r="J144" s="78"/>
    </row>
    <row r="145" spans="1:10" ht="18.75" customHeight="1" x14ac:dyDescent="0.35">
      <c r="A145" s="78"/>
      <c r="B145" s="304"/>
      <c r="C145" s="6"/>
      <c r="D145" s="9"/>
      <c r="E145" s="6"/>
      <c r="F145" s="92" t="str">
        <f t="shared" si="3"/>
        <v/>
      </c>
      <c r="G145" s="5"/>
      <c r="H145" s="5"/>
      <c r="I145" s="78"/>
      <c r="J145" s="78"/>
    </row>
    <row r="146" spans="1:10" ht="18.75" customHeight="1" x14ac:dyDescent="0.35">
      <c r="A146" s="78"/>
      <c r="B146" s="304"/>
      <c r="C146" s="6"/>
      <c r="D146" s="9"/>
      <c r="E146" s="6"/>
      <c r="F146" s="92" t="str">
        <f t="shared" si="3"/>
        <v/>
      </c>
      <c r="G146" s="5"/>
      <c r="H146" s="5"/>
      <c r="I146" s="78"/>
      <c r="J146" s="78"/>
    </row>
    <row r="147" spans="1:10" ht="18.75" customHeight="1" x14ac:dyDescent="0.35">
      <c r="A147" s="78"/>
      <c r="B147" s="304"/>
      <c r="C147" s="6"/>
      <c r="D147" s="9"/>
      <c r="E147" s="6"/>
      <c r="F147" s="92" t="str">
        <f t="shared" si="3"/>
        <v/>
      </c>
      <c r="G147" s="5"/>
      <c r="H147" s="5"/>
      <c r="I147" s="78"/>
      <c r="J147" s="78"/>
    </row>
    <row r="148" spans="1:10" ht="18.75" customHeight="1" x14ac:dyDescent="0.35">
      <c r="A148" s="78"/>
      <c r="B148" s="304"/>
      <c r="C148" s="6"/>
      <c r="D148" s="9"/>
      <c r="E148" s="6"/>
      <c r="F148" s="92" t="str">
        <f t="shared" si="3"/>
        <v/>
      </c>
      <c r="G148" s="5"/>
      <c r="H148" s="5"/>
      <c r="I148" s="78"/>
      <c r="J148" s="78"/>
    </row>
    <row r="149" spans="1:10" ht="18.75" customHeight="1" x14ac:dyDescent="0.35">
      <c r="A149" s="78"/>
      <c r="B149" s="304"/>
      <c r="C149" s="6"/>
      <c r="D149" s="9"/>
      <c r="E149" s="6"/>
      <c r="F149" s="92" t="str">
        <f t="shared" si="3"/>
        <v/>
      </c>
      <c r="G149" s="5"/>
      <c r="H149" s="5"/>
      <c r="I149" s="78"/>
      <c r="J149" s="78"/>
    </row>
    <row r="150" spans="1:10" ht="18.75" customHeight="1" x14ac:dyDescent="0.35">
      <c r="A150" s="78"/>
      <c r="B150" s="304"/>
      <c r="C150" s="6"/>
      <c r="D150" s="9"/>
      <c r="E150" s="6"/>
      <c r="F150" s="92" t="str">
        <f t="shared" si="3"/>
        <v/>
      </c>
      <c r="G150" s="5"/>
      <c r="H150" s="5"/>
      <c r="I150" s="78"/>
      <c r="J150" s="78"/>
    </row>
    <row r="151" spans="1:10" ht="18.75" customHeight="1" x14ac:dyDescent="0.35">
      <c r="A151" s="78"/>
      <c r="B151" s="304"/>
      <c r="C151" s="6"/>
      <c r="D151" s="9"/>
      <c r="E151" s="6"/>
      <c r="F151" s="92" t="str">
        <f t="shared" si="3"/>
        <v/>
      </c>
      <c r="G151" s="5"/>
      <c r="H151" s="5"/>
      <c r="I151" s="78"/>
      <c r="J151" s="78"/>
    </row>
    <row r="152" spans="1:10" ht="18.75" customHeight="1" x14ac:dyDescent="0.35">
      <c r="A152" s="78"/>
      <c r="B152" s="304"/>
      <c r="C152" s="6"/>
      <c r="D152" s="9"/>
      <c r="E152" s="6"/>
      <c r="F152" s="92" t="str">
        <f t="shared" si="3"/>
        <v/>
      </c>
      <c r="G152" s="5"/>
      <c r="H152" s="5"/>
      <c r="I152" s="78"/>
      <c r="J152" s="78"/>
    </row>
    <row r="153" spans="1:10" ht="18.75" customHeight="1" x14ac:dyDescent="0.35">
      <c r="A153" s="78"/>
      <c r="B153" s="304"/>
      <c r="C153" s="6"/>
      <c r="D153" s="9"/>
      <c r="E153" s="6"/>
      <c r="F153" s="92" t="str">
        <f t="shared" si="3"/>
        <v/>
      </c>
      <c r="G153" s="5"/>
      <c r="H153" s="5"/>
      <c r="I153" s="78"/>
      <c r="J153" s="78"/>
    </row>
    <row r="154" spans="1:10" ht="18.75" customHeight="1" x14ac:dyDescent="0.35">
      <c r="A154" s="78"/>
      <c r="B154" s="304"/>
      <c r="C154" s="6"/>
      <c r="D154" s="9"/>
      <c r="E154" s="6"/>
      <c r="F154" s="92" t="str">
        <f t="shared" si="3"/>
        <v/>
      </c>
      <c r="G154" s="5"/>
      <c r="H154" s="5"/>
      <c r="I154" s="78"/>
      <c r="J154" s="78"/>
    </row>
    <row r="155" spans="1:10" ht="18.75" customHeight="1" x14ac:dyDescent="0.35">
      <c r="A155" s="78"/>
      <c r="B155" s="304"/>
      <c r="C155" s="6"/>
      <c r="D155" s="9"/>
      <c r="E155" s="6"/>
      <c r="F155" s="92" t="str">
        <f t="shared" ref="F155:F194" si="4">IF(E155&lt;&gt;"",VLOOKUP(E155,DA,2,FALSE),"")</f>
        <v/>
      </c>
      <c r="G155" s="5"/>
      <c r="H155" s="5"/>
      <c r="I155" s="78"/>
      <c r="J155" s="78"/>
    </row>
    <row r="156" spans="1:10" ht="18.75" customHeight="1" x14ac:dyDescent="0.35">
      <c r="A156" s="78"/>
      <c r="B156" s="304"/>
      <c r="C156" s="6"/>
      <c r="D156" s="9"/>
      <c r="E156" s="6"/>
      <c r="F156" s="92" t="str">
        <f t="shared" si="4"/>
        <v/>
      </c>
      <c r="G156" s="5"/>
      <c r="H156" s="5"/>
      <c r="I156" s="78"/>
      <c r="J156" s="78"/>
    </row>
    <row r="157" spans="1:10" ht="18.75" customHeight="1" x14ac:dyDescent="0.35">
      <c r="A157" s="78"/>
      <c r="B157" s="304"/>
      <c r="C157" s="6"/>
      <c r="D157" s="9"/>
      <c r="E157" s="6"/>
      <c r="F157" s="92" t="str">
        <f t="shared" si="4"/>
        <v/>
      </c>
      <c r="G157" s="5"/>
      <c r="H157" s="5"/>
      <c r="I157" s="78"/>
      <c r="J157" s="78"/>
    </row>
    <row r="158" spans="1:10" ht="18.75" customHeight="1" x14ac:dyDescent="0.35">
      <c r="A158" s="78"/>
      <c r="B158" s="304"/>
      <c r="C158" s="6"/>
      <c r="D158" s="9"/>
      <c r="E158" s="6"/>
      <c r="F158" s="92" t="str">
        <f t="shared" si="4"/>
        <v/>
      </c>
      <c r="G158" s="5"/>
      <c r="H158" s="5"/>
      <c r="I158" s="78"/>
      <c r="J158" s="78"/>
    </row>
    <row r="159" spans="1:10" ht="18.75" customHeight="1" x14ac:dyDescent="0.35">
      <c r="A159" s="78"/>
      <c r="B159" s="304"/>
      <c r="C159" s="6"/>
      <c r="D159" s="9"/>
      <c r="E159" s="6"/>
      <c r="F159" s="92" t="str">
        <f t="shared" si="4"/>
        <v/>
      </c>
      <c r="G159" s="5"/>
      <c r="H159" s="5"/>
      <c r="I159" s="78"/>
      <c r="J159" s="78"/>
    </row>
    <row r="160" spans="1:10" ht="18.75" customHeight="1" x14ac:dyDescent="0.35">
      <c r="A160" s="78"/>
      <c r="B160" s="304"/>
      <c r="C160" s="6"/>
      <c r="D160" s="9"/>
      <c r="E160" s="6"/>
      <c r="F160" s="92" t="str">
        <f t="shared" si="4"/>
        <v/>
      </c>
      <c r="G160" s="5"/>
      <c r="H160" s="5"/>
      <c r="I160" s="78"/>
      <c r="J160" s="78"/>
    </row>
    <row r="161" spans="1:10" ht="18.75" customHeight="1" x14ac:dyDescent="0.35">
      <c r="A161" s="78"/>
      <c r="B161" s="304"/>
      <c r="C161" s="6"/>
      <c r="D161" s="9"/>
      <c r="E161" s="6"/>
      <c r="F161" s="92" t="str">
        <f t="shared" si="4"/>
        <v/>
      </c>
      <c r="G161" s="5"/>
      <c r="H161" s="5"/>
      <c r="I161" s="78"/>
      <c r="J161" s="78"/>
    </row>
    <row r="162" spans="1:10" ht="18.75" customHeight="1" x14ac:dyDescent="0.35">
      <c r="A162" s="78"/>
      <c r="B162" s="304"/>
      <c r="C162" s="6"/>
      <c r="D162" s="9"/>
      <c r="E162" s="6"/>
      <c r="F162" s="92" t="str">
        <f t="shared" si="4"/>
        <v/>
      </c>
      <c r="G162" s="5"/>
      <c r="H162" s="5"/>
      <c r="I162" s="78"/>
      <c r="J162" s="78"/>
    </row>
    <row r="163" spans="1:10" ht="18.75" customHeight="1" x14ac:dyDescent="0.35">
      <c r="A163" s="78"/>
      <c r="B163" s="304"/>
      <c r="C163" s="6"/>
      <c r="D163" s="9"/>
      <c r="E163" s="6"/>
      <c r="F163" s="92" t="str">
        <f t="shared" si="4"/>
        <v/>
      </c>
      <c r="G163" s="5"/>
      <c r="H163" s="5"/>
      <c r="I163" s="78"/>
      <c r="J163" s="78"/>
    </row>
    <row r="164" spans="1:10" ht="18.75" customHeight="1" x14ac:dyDescent="0.35">
      <c r="A164" s="78"/>
      <c r="B164" s="304"/>
      <c r="C164" s="6"/>
      <c r="D164" s="9"/>
      <c r="E164" s="6"/>
      <c r="F164" s="92" t="str">
        <f t="shared" si="4"/>
        <v/>
      </c>
      <c r="G164" s="5"/>
      <c r="H164" s="5"/>
      <c r="I164" s="78"/>
      <c r="J164" s="78"/>
    </row>
    <row r="165" spans="1:10" ht="18.75" customHeight="1" x14ac:dyDescent="0.35">
      <c r="A165" s="78"/>
      <c r="B165" s="304"/>
      <c r="C165" s="6"/>
      <c r="D165" s="9"/>
      <c r="E165" s="6"/>
      <c r="F165" s="92" t="str">
        <f t="shared" si="4"/>
        <v/>
      </c>
      <c r="G165" s="5"/>
      <c r="H165" s="5"/>
      <c r="I165" s="78"/>
      <c r="J165" s="78"/>
    </row>
    <row r="166" spans="1:10" ht="18.75" customHeight="1" x14ac:dyDescent="0.35">
      <c r="A166" s="78"/>
      <c r="B166" s="304"/>
      <c r="C166" s="6"/>
      <c r="D166" s="9"/>
      <c r="E166" s="6"/>
      <c r="F166" s="92" t="str">
        <f t="shared" si="4"/>
        <v/>
      </c>
      <c r="G166" s="5"/>
      <c r="H166" s="5"/>
      <c r="I166" s="78"/>
      <c r="J166" s="78"/>
    </row>
    <row r="167" spans="1:10" ht="18.75" customHeight="1" x14ac:dyDescent="0.35">
      <c r="A167" s="78"/>
      <c r="B167" s="304"/>
      <c r="C167" s="6"/>
      <c r="D167" s="9"/>
      <c r="E167" s="6"/>
      <c r="F167" s="92" t="str">
        <f t="shared" si="4"/>
        <v/>
      </c>
      <c r="G167" s="5"/>
      <c r="H167" s="5"/>
      <c r="I167" s="78"/>
      <c r="J167" s="78"/>
    </row>
    <row r="168" spans="1:10" ht="18.75" customHeight="1" x14ac:dyDescent="0.35">
      <c r="A168" s="78"/>
      <c r="B168" s="304"/>
      <c r="C168" s="6"/>
      <c r="D168" s="9"/>
      <c r="E168" s="6"/>
      <c r="F168" s="92" t="str">
        <f t="shared" si="4"/>
        <v/>
      </c>
      <c r="G168" s="5"/>
      <c r="H168" s="5"/>
      <c r="I168" s="78"/>
      <c r="J168" s="78"/>
    </row>
    <row r="169" spans="1:10" ht="18.75" customHeight="1" x14ac:dyDescent="0.35">
      <c r="A169" s="78"/>
      <c r="B169" s="304"/>
      <c r="C169" s="6"/>
      <c r="D169" s="9"/>
      <c r="E169" s="6"/>
      <c r="F169" s="92" t="str">
        <f t="shared" si="4"/>
        <v/>
      </c>
      <c r="G169" s="5"/>
      <c r="H169" s="5"/>
      <c r="I169" s="78"/>
      <c r="J169" s="78"/>
    </row>
    <row r="170" spans="1:10" ht="18.75" customHeight="1" x14ac:dyDescent="0.35">
      <c r="A170" s="78"/>
      <c r="B170" s="304"/>
      <c r="C170" s="6"/>
      <c r="D170" s="9"/>
      <c r="E170" s="6"/>
      <c r="F170" s="92" t="str">
        <f t="shared" si="4"/>
        <v/>
      </c>
      <c r="G170" s="5"/>
      <c r="H170" s="5"/>
      <c r="I170" s="78"/>
      <c r="J170" s="78"/>
    </row>
    <row r="171" spans="1:10" ht="18.75" customHeight="1" x14ac:dyDescent="0.35">
      <c r="A171" s="78"/>
      <c r="B171" s="304"/>
      <c r="C171" s="6"/>
      <c r="D171" s="9"/>
      <c r="E171" s="6"/>
      <c r="F171" s="92" t="str">
        <f t="shared" si="4"/>
        <v/>
      </c>
      <c r="G171" s="5"/>
      <c r="H171" s="5"/>
      <c r="I171" s="78"/>
      <c r="J171" s="78"/>
    </row>
    <row r="172" spans="1:10" ht="18.75" customHeight="1" x14ac:dyDescent="0.35">
      <c r="A172" s="78"/>
      <c r="B172" s="304"/>
      <c r="C172" s="6"/>
      <c r="D172" s="9"/>
      <c r="E172" s="6"/>
      <c r="F172" s="92" t="str">
        <f t="shared" si="4"/>
        <v/>
      </c>
      <c r="G172" s="5"/>
      <c r="H172" s="5"/>
      <c r="I172" s="78"/>
      <c r="J172" s="78"/>
    </row>
    <row r="173" spans="1:10" ht="18.75" customHeight="1" x14ac:dyDescent="0.35">
      <c r="A173" s="78"/>
      <c r="B173" s="304"/>
      <c r="C173" s="6"/>
      <c r="D173" s="9"/>
      <c r="E173" s="6"/>
      <c r="F173" s="92" t="str">
        <f t="shared" si="4"/>
        <v/>
      </c>
      <c r="G173" s="5"/>
      <c r="H173" s="5"/>
      <c r="I173" s="78"/>
      <c r="J173" s="78"/>
    </row>
    <row r="174" spans="1:10" ht="18.75" customHeight="1" x14ac:dyDescent="0.35">
      <c r="A174" s="78"/>
      <c r="B174" s="304"/>
      <c r="C174" s="6"/>
      <c r="D174" s="9"/>
      <c r="E174" s="6"/>
      <c r="F174" s="92" t="str">
        <f t="shared" si="4"/>
        <v/>
      </c>
      <c r="G174" s="5"/>
      <c r="H174" s="5"/>
      <c r="I174" s="78"/>
      <c r="J174" s="78"/>
    </row>
    <row r="175" spans="1:10" ht="18.75" customHeight="1" x14ac:dyDescent="0.35">
      <c r="A175" s="78"/>
      <c r="B175" s="304"/>
      <c r="C175" s="6"/>
      <c r="D175" s="9"/>
      <c r="E175" s="6"/>
      <c r="F175" s="92" t="str">
        <f t="shared" si="4"/>
        <v/>
      </c>
      <c r="G175" s="5"/>
      <c r="H175" s="5"/>
      <c r="I175" s="78"/>
      <c r="J175" s="78"/>
    </row>
    <row r="176" spans="1:10" ht="18.75" customHeight="1" x14ac:dyDescent="0.35">
      <c r="A176" s="78"/>
      <c r="B176" s="304"/>
      <c r="C176" s="6"/>
      <c r="D176" s="9"/>
      <c r="E176" s="6"/>
      <c r="F176" s="92" t="str">
        <f t="shared" si="4"/>
        <v/>
      </c>
      <c r="G176" s="5"/>
      <c r="H176" s="5"/>
      <c r="I176" s="78"/>
      <c r="J176" s="78"/>
    </row>
    <row r="177" spans="1:10" ht="18.75" customHeight="1" x14ac:dyDescent="0.35">
      <c r="A177" s="78"/>
      <c r="B177" s="304"/>
      <c r="C177" s="6"/>
      <c r="D177" s="9"/>
      <c r="E177" s="6"/>
      <c r="F177" s="92" t="str">
        <f t="shared" si="4"/>
        <v/>
      </c>
      <c r="G177" s="5"/>
      <c r="H177" s="5"/>
      <c r="I177" s="78"/>
      <c r="J177" s="78"/>
    </row>
    <row r="178" spans="1:10" ht="18.75" customHeight="1" x14ac:dyDescent="0.35">
      <c r="A178" s="78"/>
      <c r="B178" s="304"/>
      <c r="C178" s="6"/>
      <c r="D178" s="9"/>
      <c r="E178" s="6"/>
      <c r="F178" s="92" t="str">
        <f t="shared" si="4"/>
        <v/>
      </c>
      <c r="G178" s="5"/>
      <c r="H178" s="5"/>
      <c r="I178" s="78"/>
      <c r="J178" s="78"/>
    </row>
    <row r="179" spans="1:10" ht="18.75" customHeight="1" x14ac:dyDescent="0.35">
      <c r="A179" s="78"/>
      <c r="B179" s="304"/>
      <c r="C179" s="6"/>
      <c r="D179" s="9"/>
      <c r="E179" s="6"/>
      <c r="F179" s="92" t="str">
        <f t="shared" si="4"/>
        <v/>
      </c>
      <c r="G179" s="5"/>
      <c r="H179" s="5"/>
      <c r="I179" s="78"/>
      <c r="J179" s="78"/>
    </row>
    <row r="180" spans="1:10" ht="18.75" customHeight="1" x14ac:dyDescent="0.35">
      <c r="A180" s="78"/>
      <c r="B180" s="304"/>
      <c r="C180" s="6"/>
      <c r="D180" s="9"/>
      <c r="E180" s="6"/>
      <c r="F180" s="92" t="str">
        <f t="shared" si="4"/>
        <v/>
      </c>
      <c r="G180" s="5"/>
      <c r="H180" s="5"/>
      <c r="I180" s="78"/>
      <c r="J180" s="78"/>
    </row>
    <row r="181" spans="1:10" ht="18.75" customHeight="1" x14ac:dyDescent="0.35">
      <c r="A181" s="78"/>
      <c r="B181" s="304"/>
      <c r="C181" s="6"/>
      <c r="D181" s="9"/>
      <c r="E181" s="6"/>
      <c r="F181" s="92" t="str">
        <f t="shared" si="4"/>
        <v/>
      </c>
      <c r="G181" s="5"/>
      <c r="H181" s="5"/>
      <c r="I181" s="78"/>
      <c r="J181" s="78"/>
    </row>
    <row r="182" spans="1:10" ht="18.75" customHeight="1" x14ac:dyDescent="0.35">
      <c r="A182" s="78"/>
      <c r="B182" s="304"/>
      <c r="C182" s="6"/>
      <c r="D182" s="9"/>
      <c r="E182" s="6"/>
      <c r="F182" s="92" t="str">
        <f t="shared" si="4"/>
        <v/>
      </c>
      <c r="G182" s="5"/>
      <c r="H182" s="5"/>
      <c r="I182" s="78"/>
      <c r="J182" s="78"/>
    </row>
    <row r="183" spans="1:10" ht="18.75" customHeight="1" x14ac:dyDescent="0.35">
      <c r="A183" s="78"/>
      <c r="B183" s="304"/>
      <c r="C183" s="6"/>
      <c r="D183" s="9"/>
      <c r="E183" s="6"/>
      <c r="F183" s="92" t="str">
        <f t="shared" si="4"/>
        <v/>
      </c>
      <c r="G183" s="5"/>
      <c r="H183" s="5"/>
      <c r="I183" s="78"/>
      <c r="J183" s="78"/>
    </row>
    <row r="184" spans="1:10" ht="18.75" customHeight="1" x14ac:dyDescent="0.35">
      <c r="A184" s="78"/>
      <c r="B184" s="304"/>
      <c r="C184" s="6"/>
      <c r="D184" s="9"/>
      <c r="E184" s="6"/>
      <c r="F184" s="92" t="str">
        <f t="shared" si="4"/>
        <v/>
      </c>
      <c r="G184" s="5"/>
      <c r="H184" s="5"/>
      <c r="I184" s="78"/>
      <c r="J184" s="78"/>
    </row>
    <row r="185" spans="1:10" ht="18.75" customHeight="1" x14ac:dyDescent="0.35">
      <c r="A185" s="78"/>
      <c r="B185" s="304"/>
      <c r="C185" s="6"/>
      <c r="D185" s="9"/>
      <c r="E185" s="6"/>
      <c r="F185" s="92" t="str">
        <f t="shared" si="4"/>
        <v/>
      </c>
      <c r="G185" s="5"/>
      <c r="H185" s="5"/>
      <c r="I185" s="78"/>
      <c r="J185" s="78"/>
    </row>
    <row r="186" spans="1:10" ht="18.75" customHeight="1" x14ac:dyDescent="0.35">
      <c r="A186" s="78"/>
      <c r="B186" s="304"/>
      <c r="C186" s="6"/>
      <c r="D186" s="9"/>
      <c r="E186" s="6"/>
      <c r="F186" s="92" t="str">
        <f t="shared" si="4"/>
        <v/>
      </c>
      <c r="G186" s="5"/>
      <c r="H186" s="5"/>
      <c r="I186" s="78"/>
      <c r="J186" s="78"/>
    </row>
    <row r="187" spans="1:10" ht="18.75" customHeight="1" x14ac:dyDescent="0.35">
      <c r="A187" s="78"/>
      <c r="B187" s="304"/>
      <c r="C187" s="6"/>
      <c r="D187" s="9"/>
      <c r="E187" s="6"/>
      <c r="F187" s="92" t="str">
        <f t="shared" si="4"/>
        <v/>
      </c>
      <c r="G187" s="5"/>
      <c r="H187" s="5"/>
      <c r="I187" s="78"/>
      <c r="J187" s="78"/>
    </row>
    <row r="188" spans="1:10" ht="18.75" customHeight="1" x14ac:dyDescent="0.35">
      <c r="A188" s="78"/>
      <c r="B188" s="304"/>
      <c r="C188" s="6"/>
      <c r="D188" s="9"/>
      <c r="E188" s="6"/>
      <c r="F188" s="92" t="str">
        <f t="shared" si="4"/>
        <v/>
      </c>
      <c r="G188" s="5"/>
      <c r="H188" s="5"/>
      <c r="I188" s="78"/>
      <c r="J188" s="78"/>
    </row>
    <row r="189" spans="1:10" ht="18.75" customHeight="1" x14ac:dyDescent="0.35">
      <c r="A189" s="78"/>
      <c r="B189" s="304"/>
      <c r="C189" s="6"/>
      <c r="D189" s="9"/>
      <c r="E189" s="6"/>
      <c r="F189" s="92" t="str">
        <f t="shared" si="4"/>
        <v/>
      </c>
      <c r="G189" s="5"/>
      <c r="H189" s="5"/>
      <c r="I189" s="78"/>
      <c r="J189" s="78"/>
    </row>
    <row r="190" spans="1:10" ht="18.75" customHeight="1" x14ac:dyDescent="0.35">
      <c r="A190" s="78"/>
      <c r="B190" s="304"/>
      <c r="C190" s="6"/>
      <c r="D190" s="9"/>
      <c r="E190" s="6"/>
      <c r="F190" s="92" t="str">
        <f t="shared" si="4"/>
        <v/>
      </c>
      <c r="G190" s="5"/>
      <c r="H190" s="5"/>
      <c r="I190" s="78"/>
      <c r="J190" s="78"/>
    </row>
    <row r="191" spans="1:10" ht="18.75" customHeight="1" x14ac:dyDescent="0.35">
      <c r="A191" s="78"/>
      <c r="B191" s="304"/>
      <c r="C191" s="6"/>
      <c r="D191" s="9"/>
      <c r="E191" s="6"/>
      <c r="F191" s="92" t="str">
        <f t="shared" si="4"/>
        <v/>
      </c>
      <c r="G191" s="5"/>
      <c r="H191" s="5"/>
      <c r="I191" s="78"/>
      <c r="J191" s="78"/>
    </row>
    <row r="192" spans="1:10" ht="18.75" customHeight="1" x14ac:dyDescent="0.35">
      <c r="A192" s="78"/>
      <c r="B192" s="304"/>
      <c r="C192" s="6"/>
      <c r="D192" s="9"/>
      <c r="E192" s="6"/>
      <c r="F192" s="92" t="str">
        <f t="shared" si="4"/>
        <v/>
      </c>
      <c r="G192" s="5"/>
      <c r="H192" s="5"/>
      <c r="I192" s="78"/>
      <c r="J192" s="78"/>
    </row>
    <row r="193" spans="1:10" ht="18.75" customHeight="1" x14ac:dyDescent="0.35">
      <c r="A193" s="78"/>
      <c r="B193" s="304"/>
      <c r="C193" s="6"/>
      <c r="D193" s="9"/>
      <c r="E193" s="6"/>
      <c r="F193" s="92" t="str">
        <f t="shared" si="4"/>
        <v/>
      </c>
      <c r="G193" s="5"/>
      <c r="H193" s="5"/>
      <c r="I193" s="78"/>
      <c r="J193" s="78"/>
    </row>
    <row r="194" spans="1:10" ht="18.75" customHeight="1" x14ac:dyDescent="0.35">
      <c r="A194" s="78"/>
      <c r="B194" s="304"/>
      <c r="C194" s="6"/>
      <c r="D194" s="9"/>
      <c r="E194" s="6"/>
      <c r="F194" s="92" t="str">
        <f t="shared" si="4"/>
        <v/>
      </c>
      <c r="G194" s="5"/>
      <c r="H194" s="5"/>
      <c r="I194" s="78"/>
      <c r="J194" s="78"/>
    </row>
    <row r="195" spans="1:10" ht="18.75" customHeight="1" x14ac:dyDescent="0.35">
      <c r="A195" s="78"/>
      <c r="B195" s="304"/>
      <c r="C195" s="6"/>
      <c r="D195" s="9"/>
      <c r="E195" s="6"/>
      <c r="F195" s="92" t="str">
        <f t="shared" ref="F195:F206" si="5">IF(E195&lt;&gt;"",VLOOKUP(E195,DA,2,FALSE),"")</f>
        <v/>
      </c>
      <c r="G195" s="5"/>
      <c r="H195" s="5"/>
      <c r="I195" s="78"/>
      <c r="J195" s="78"/>
    </row>
    <row r="196" spans="1:10" ht="18.75" customHeight="1" x14ac:dyDescent="0.35">
      <c r="A196" s="78"/>
      <c r="B196" s="304"/>
      <c r="C196" s="6"/>
      <c r="D196" s="9"/>
      <c r="E196" s="6"/>
      <c r="F196" s="92" t="str">
        <f t="shared" si="5"/>
        <v/>
      </c>
      <c r="G196" s="5"/>
      <c r="H196" s="5"/>
      <c r="I196" s="78"/>
      <c r="J196" s="78"/>
    </row>
    <row r="197" spans="1:10" ht="18.75" customHeight="1" x14ac:dyDescent="0.35">
      <c r="A197" s="78"/>
      <c r="B197" s="304"/>
      <c r="C197" s="6"/>
      <c r="D197" s="9"/>
      <c r="E197" s="6"/>
      <c r="F197" s="92" t="str">
        <f t="shared" si="5"/>
        <v/>
      </c>
      <c r="G197" s="5"/>
      <c r="H197" s="5"/>
      <c r="I197" s="78"/>
      <c r="J197" s="78"/>
    </row>
    <row r="198" spans="1:10" ht="18.75" customHeight="1" x14ac:dyDescent="0.35">
      <c r="A198" s="78"/>
      <c r="B198" s="304"/>
      <c r="C198" s="6"/>
      <c r="D198" s="9"/>
      <c r="E198" s="6"/>
      <c r="F198" s="92" t="str">
        <f t="shared" si="5"/>
        <v/>
      </c>
      <c r="G198" s="5"/>
      <c r="H198" s="5"/>
      <c r="I198" s="78"/>
      <c r="J198" s="78"/>
    </row>
    <row r="199" spans="1:10" ht="18.75" customHeight="1" x14ac:dyDescent="0.35">
      <c r="A199" s="78"/>
      <c r="B199" s="304"/>
      <c r="C199" s="6"/>
      <c r="D199" s="9"/>
      <c r="E199" s="6"/>
      <c r="F199" s="92" t="str">
        <f t="shared" si="5"/>
        <v/>
      </c>
      <c r="G199" s="5"/>
      <c r="H199" s="5"/>
      <c r="I199" s="78"/>
      <c r="J199" s="78"/>
    </row>
    <row r="200" spans="1:10" ht="18.75" customHeight="1" x14ac:dyDescent="0.35">
      <c r="A200" s="78"/>
      <c r="B200" s="304"/>
      <c r="C200" s="6"/>
      <c r="D200" s="9"/>
      <c r="E200" s="6"/>
      <c r="F200" s="92" t="str">
        <f t="shared" si="5"/>
        <v/>
      </c>
      <c r="G200" s="5"/>
      <c r="H200" s="5"/>
      <c r="I200" s="78"/>
      <c r="J200" s="78"/>
    </row>
    <row r="201" spans="1:10" ht="18.75" customHeight="1" x14ac:dyDescent="0.35">
      <c r="A201" s="78"/>
      <c r="B201" s="304"/>
      <c r="C201" s="6"/>
      <c r="D201" s="9"/>
      <c r="E201" s="6"/>
      <c r="F201" s="92" t="str">
        <f t="shared" si="5"/>
        <v/>
      </c>
      <c r="G201" s="5"/>
      <c r="H201" s="5"/>
      <c r="I201" s="78"/>
      <c r="J201" s="78"/>
    </row>
    <row r="202" spans="1:10" ht="18.75" customHeight="1" x14ac:dyDescent="0.35">
      <c r="A202" s="78"/>
      <c r="B202" s="304"/>
      <c r="C202" s="6"/>
      <c r="D202" s="9"/>
      <c r="E202" s="6"/>
      <c r="F202" s="92" t="str">
        <f t="shared" si="5"/>
        <v/>
      </c>
      <c r="G202" s="5"/>
      <c r="H202" s="5"/>
      <c r="I202" s="78"/>
      <c r="J202" s="78"/>
    </row>
    <row r="203" spans="1:10" ht="18.75" customHeight="1" x14ac:dyDescent="0.35">
      <c r="A203" s="78"/>
      <c r="B203" s="304"/>
      <c r="C203" s="6"/>
      <c r="D203" s="9"/>
      <c r="E203" s="6"/>
      <c r="F203" s="92" t="str">
        <f t="shared" si="5"/>
        <v/>
      </c>
      <c r="G203" s="5"/>
      <c r="H203" s="5"/>
      <c r="I203" s="78"/>
      <c r="J203" s="78"/>
    </row>
    <row r="204" spans="1:10" ht="18.75" customHeight="1" x14ac:dyDescent="0.35">
      <c r="A204" s="78"/>
      <c r="B204" s="304"/>
      <c r="C204" s="6"/>
      <c r="D204" s="9"/>
      <c r="E204" s="6"/>
      <c r="F204" s="92" t="str">
        <f t="shared" si="5"/>
        <v/>
      </c>
      <c r="G204" s="5"/>
      <c r="H204" s="5"/>
      <c r="I204" s="78"/>
      <c r="J204" s="78"/>
    </row>
    <row r="205" spans="1:10" ht="18.75" customHeight="1" x14ac:dyDescent="0.35">
      <c r="A205" s="78"/>
      <c r="B205" s="304"/>
      <c r="C205" s="6"/>
      <c r="D205" s="9"/>
      <c r="E205" s="6"/>
      <c r="F205" s="92" t="str">
        <f t="shared" si="5"/>
        <v/>
      </c>
      <c r="G205" s="5"/>
      <c r="H205" s="5"/>
      <c r="I205" s="78"/>
      <c r="J205" s="78"/>
    </row>
    <row r="206" spans="1:10" ht="18.75" customHeight="1" x14ac:dyDescent="0.35">
      <c r="A206" s="78"/>
      <c r="B206" s="304"/>
      <c r="C206" s="6"/>
      <c r="D206" s="9"/>
      <c r="E206" s="6"/>
      <c r="F206" s="92" t="str">
        <f t="shared" si="5"/>
        <v/>
      </c>
      <c r="G206" s="5"/>
      <c r="H206" s="5"/>
      <c r="I206" s="78"/>
      <c r="J206" s="78"/>
    </row>
    <row r="207" spans="1:10" ht="15" customHeight="1" x14ac:dyDescent="0.35">
      <c r="A207" s="78"/>
      <c r="B207" s="78"/>
      <c r="C207" s="78"/>
      <c r="D207" s="78"/>
      <c r="E207" s="78"/>
      <c r="F207" s="78"/>
      <c r="G207" s="78"/>
      <c r="H207" s="78"/>
      <c r="I207" s="78"/>
      <c r="J207" s="78"/>
    </row>
    <row r="208" spans="1:10" ht="15" customHeight="1" x14ac:dyDescent="0.35">
      <c r="A208" s="78"/>
      <c r="B208" s="78"/>
      <c r="C208" s="78"/>
      <c r="D208" s="78"/>
      <c r="E208" s="78"/>
      <c r="F208" s="78"/>
      <c r="G208" s="78"/>
      <c r="H208" s="78"/>
      <c r="I208" s="78"/>
      <c r="J208" s="78"/>
    </row>
    <row r="209" spans="1:10" ht="15" customHeight="1" x14ac:dyDescent="0.35">
      <c r="A209" s="78"/>
      <c r="B209" s="78"/>
      <c r="C209" s="78"/>
      <c r="D209" s="78"/>
      <c r="E209" s="78"/>
      <c r="F209" s="78"/>
      <c r="G209" s="78"/>
      <c r="H209" s="78"/>
      <c r="I209" s="78"/>
      <c r="J209" s="78"/>
    </row>
    <row r="210" spans="1:10" ht="15" customHeight="1" x14ac:dyDescent="0.35">
      <c r="A210" s="78"/>
      <c r="B210" s="78"/>
      <c r="C210" s="78"/>
      <c r="D210" s="78"/>
      <c r="E210" s="78"/>
      <c r="F210" s="78"/>
      <c r="G210" s="78"/>
      <c r="H210" s="78"/>
      <c r="I210" s="78"/>
      <c r="J210" s="78"/>
    </row>
    <row r="211" spans="1:10" ht="15" customHeight="1" x14ac:dyDescent="0.35">
      <c r="A211" s="78"/>
      <c r="B211" s="78"/>
      <c r="C211" s="78"/>
      <c r="D211" s="78"/>
      <c r="E211" s="78"/>
      <c r="F211" s="78"/>
      <c r="G211" s="78"/>
      <c r="H211" s="78"/>
      <c r="I211" s="78"/>
      <c r="J211" s="78"/>
    </row>
    <row r="212" spans="1:10" ht="18.75" hidden="1" customHeight="1" x14ac:dyDescent="0.35"/>
    <row r="213" spans="1:10" ht="18.75" hidden="1" customHeight="1" x14ac:dyDescent="0.35"/>
    <row r="214" spans="1:10" ht="18.75" hidden="1" customHeight="1" x14ac:dyDescent="0.35"/>
    <row r="215" spans="1:10" ht="18.75" hidden="1" customHeight="1" x14ac:dyDescent="0.35"/>
    <row r="216" spans="1:10" ht="18.75" hidden="1" customHeight="1" x14ac:dyDescent="0.35"/>
    <row r="217" spans="1:10" ht="18.75" hidden="1" customHeight="1" x14ac:dyDescent="0.35"/>
    <row r="218" spans="1:10" ht="18.75" hidden="1" customHeight="1" x14ac:dyDescent="0.35"/>
    <row r="219" spans="1:10" ht="18.75" hidden="1" customHeight="1" x14ac:dyDescent="0.35"/>
    <row r="220" spans="1:10" ht="18.75" hidden="1" customHeight="1" x14ac:dyDescent="0.35"/>
    <row r="221" spans="1:10" ht="18.75" hidden="1" customHeight="1" x14ac:dyDescent="0.35"/>
  </sheetData>
  <sheetProtection algorithmName="SHA-512" hashValue="W3GJOfTsxeBXnK6gQ1/A9ZXTOEnXxUJvjWkRngQiWAEtDUj8sjXsRDTJoQ1u+dv4jySGn3DercFJ5hUWwu7xNw==" saltValue="Onjbo0W6P8QGEM6MbVgjNw==" spinCount="100000" sheet="1" objects="1" scenarios="1" formatCells="0" formatColumns="0" formatRows="0" autoFilter="0"/>
  <autoFilter ref="E5:E206" xr:uid="{00000000-0009-0000-0000-000006000000}"/>
  <mergeCells count="8">
    <mergeCell ref="B5:B6"/>
    <mergeCell ref="B2:H2"/>
    <mergeCell ref="B3:H3"/>
    <mergeCell ref="B4:H4"/>
    <mergeCell ref="E5:F5"/>
    <mergeCell ref="D5:D6"/>
    <mergeCell ref="G5:H5"/>
    <mergeCell ref="C5:C6"/>
  </mergeCells>
  <dataValidations disablePrompts="1" count="1">
    <dataValidation type="list" showInputMessage="1" showErrorMessage="1" errorTitle="KESALAHAN INPUT DATA" error="                  KODE AKUN SALAH_x000a_SILAHKAN PILIH KODE AKUN DARI DAFTAR" sqref="E7:E206" xr:uid="{00000000-0002-0000-0600-000000000000}">
      <formula1>KA</formula1>
    </dataValidation>
  </dataValidations>
  <pageMargins left="0.69" right="0.28999999999999998" top="0.44" bottom="0.41" header="0.19" footer="0.3"/>
  <pageSetup paperSize="9" orientation="landscape" blackAndWhite="1" horizontalDpi="300" verticalDpi="300" r:id="rId1"/>
  <ignoredErrors>
    <ignoredError sqref="F7:F26" unlockedFormula="1"/>
  </ignoredError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/>
  <dimension ref="A1:Z3323"/>
  <sheetViews>
    <sheetView showGridLines="0" workbookViewId="0">
      <pane ySplit="6" topLeftCell="A7" activePane="bottomLeft" state="frozen"/>
      <selection activeCell="B2" sqref="B2:F2"/>
      <selection pane="bottomLeft" activeCell="K5" sqref="K5:K6"/>
    </sheetView>
  </sheetViews>
  <sheetFormatPr defaultColWidth="0" defaultRowHeight="14.5" zeroHeight="1" x14ac:dyDescent="0.35"/>
  <cols>
    <col min="1" max="1" width="1.453125" customWidth="1"/>
    <col min="2" max="9" width="10" style="330" hidden="1" customWidth="1"/>
    <col min="10" max="10" width="1.453125" hidden="1" customWidth="1"/>
    <col min="11" max="12" width="11.453125" customWidth="1"/>
    <col min="13" max="13" width="40" customWidth="1"/>
    <col min="14" max="14" width="10" customWidth="1"/>
    <col min="15" max="15" width="40" customWidth="1"/>
    <col min="16" max="16" width="35.7265625" customWidth="1"/>
    <col min="17" max="19" width="15.7265625" customWidth="1"/>
    <col min="20" max="21" width="28.54296875" customWidth="1"/>
    <col min="22" max="25" width="9.1796875" hidden="1" customWidth="1"/>
    <col min="26" max="26" width="14.26953125" hidden="1" customWidth="1"/>
    <col min="27" max="16384" width="9.1796875" hidden="1"/>
  </cols>
  <sheetData>
    <row r="1" spans="1:26" ht="3.75" customHeight="1" x14ac:dyDescent="0.35">
      <c r="A1" s="78"/>
      <c r="B1" s="329"/>
      <c r="C1" s="329"/>
      <c r="D1" s="329"/>
      <c r="E1" s="329"/>
      <c r="F1" s="329"/>
      <c r="G1" s="329"/>
      <c r="H1" s="329"/>
      <c r="I1" s="329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</row>
    <row r="2" spans="1:26" ht="22.5" customHeight="1" x14ac:dyDescent="0.6">
      <c r="A2" s="78"/>
      <c r="B2" s="329"/>
      <c r="C2" s="329"/>
      <c r="D2" s="329"/>
      <c r="E2" s="329"/>
      <c r="F2" s="329"/>
      <c r="G2" s="329"/>
      <c r="H2" s="329"/>
      <c r="I2" s="329"/>
      <c r="J2" s="78"/>
      <c r="K2" s="549" t="str">
        <f ca="1">IF(TODAY()&gt;EXP,"APLIKASI INI SUDAH KADALUARSA",PR)</f>
        <v>NAMA PERUSAHAAN ANDA</v>
      </c>
      <c r="L2" s="550"/>
      <c r="M2" s="550"/>
      <c r="N2" s="550"/>
      <c r="O2" s="550"/>
      <c r="P2" s="550"/>
      <c r="Q2" s="550"/>
      <c r="R2" s="550"/>
      <c r="S2" s="550"/>
      <c r="T2" s="78"/>
      <c r="U2" s="78"/>
    </row>
    <row r="3" spans="1:26" ht="18.75" customHeight="1" x14ac:dyDescent="0.5">
      <c r="A3" s="78"/>
      <c r="B3" s="329"/>
      <c r="C3" s="329"/>
      <c r="D3" s="329"/>
      <c r="E3" s="329"/>
      <c r="F3" s="329"/>
      <c r="G3" s="329"/>
      <c r="H3" s="329"/>
      <c r="I3" s="329"/>
      <c r="J3" s="78"/>
      <c r="K3" s="551" t="s">
        <v>18</v>
      </c>
      <c r="L3" s="551"/>
      <c r="M3" s="551"/>
      <c r="N3" s="551"/>
      <c r="O3" s="551"/>
      <c r="P3" s="551"/>
      <c r="Q3" s="551"/>
      <c r="R3" s="551"/>
      <c r="S3" s="551"/>
      <c r="T3" s="78"/>
      <c r="U3" s="78"/>
    </row>
    <row r="4" spans="1:26" ht="18.75" customHeight="1" x14ac:dyDescent="0.35">
      <c r="A4" s="78"/>
      <c r="B4" s="329"/>
      <c r="C4" s="329"/>
      <c r="D4" s="329"/>
      <c r="E4" s="329"/>
      <c r="F4" s="329"/>
      <c r="G4" s="329"/>
      <c r="H4" s="329"/>
      <c r="I4" s="329"/>
      <c r="J4" s="78"/>
      <c r="K4" s="600" t="str">
        <f>TG&amp;" "&amp;BL&amp;" "&amp;TH&amp;" - "&amp;TG_2&amp;" "&amp;BL_2&amp;" "&amp;TH_2</f>
        <v>1 Januari 2025 - 31 Desember 2025</v>
      </c>
      <c r="L4" s="600"/>
      <c r="M4" s="600"/>
      <c r="N4" s="600"/>
      <c r="O4" s="600"/>
      <c r="P4" s="600"/>
      <c r="Q4" s="600"/>
      <c r="R4" s="600"/>
      <c r="S4" s="600"/>
      <c r="T4" s="78"/>
      <c r="U4" s="78"/>
    </row>
    <row r="5" spans="1:26" ht="18.75" customHeight="1" x14ac:dyDescent="0.35">
      <c r="A5" s="78"/>
      <c r="B5" s="336"/>
      <c r="C5" s="336"/>
      <c r="D5" s="336" t="s">
        <v>40</v>
      </c>
      <c r="E5" s="336"/>
      <c r="F5" s="336"/>
      <c r="G5" s="336"/>
      <c r="H5" s="336"/>
      <c r="I5" s="336"/>
      <c r="J5" s="318"/>
      <c r="K5" s="584" t="s">
        <v>5</v>
      </c>
      <c r="L5" s="596" t="s">
        <v>22</v>
      </c>
      <c r="M5" s="598" t="s">
        <v>10</v>
      </c>
      <c r="N5" s="578" t="s">
        <v>17</v>
      </c>
      <c r="O5" s="590"/>
      <c r="P5" s="596" t="s">
        <v>45</v>
      </c>
      <c r="Q5" s="275" t="s">
        <v>205</v>
      </c>
      <c r="R5" s="601" t="str">
        <f>IF((SUM(R7:R3006)=SUM(S7:S3006)),"JUMLAH","JUMLAH SELISIH "&amp;(SUM(R7:R3006)-SUM(S7:S3006)))</f>
        <v>JUMLAH</v>
      </c>
      <c r="S5" s="602"/>
      <c r="T5" s="78"/>
      <c r="U5" s="78"/>
    </row>
    <row r="6" spans="1:26" ht="18.75" customHeight="1" x14ac:dyDescent="0.35">
      <c r="A6" s="78"/>
      <c r="B6" s="331" t="s">
        <v>14</v>
      </c>
      <c r="C6" s="331" t="s">
        <v>15</v>
      </c>
      <c r="D6" s="331" t="s">
        <v>87</v>
      </c>
      <c r="E6" s="331" t="s">
        <v>88</v>
      </c>
      <c r="F6" s="331" t="s">
        <v>203</v>
      </c>
      <c r="G6" s="331" t="s">
        <v>204</v>
      </c>
      <c r="H6" s="331" t="s">
        <v>16</v>
      </c>
      <c r="I6" s="331" t="s">
        <v>22</v>
      </c>
      <c r="J6" s="318"/>
      <c r="K6" s="585"/>
      <c r="L6" s="597"/>
      <c r="M6" s="599"/>
      <c r="N6" s="258" t="s">
        <v>7</v>
      </c>
      <c r="O6" s="258" t="s">
        <v>0</v>
      </c>
      <c r="P6" s="597"/>
      <c r="Q6" s="277" t="s">
        <v>206</v>
      </c>
      <c r="R6" s="31" t="s">
        <v>2</v>
      </c>
      <c r="S6" s="83" t="s">
        <v>3</v>
      </c>
      <c r="T6" s="78"/>
      <c r="U6" s="78"/>
      <c r="Z6" s="479" t="s">
        <v>484</v>
      </c>
    </row>
    <row r="7" spans="1:26" ht="18.75" customHeight="1" x14ac:dyDescent="0.35">
      <c r="A7" s="78"/>
      <c r="B7" s="332">
        <f>IF(N7="",0,COUNTIF($N$7:N7,N7))</f>
        <v>1</v>
      </c>
      <c r="C7" s="332" t="str">
        <f t="shared" ref="C7:C8" si="0">B7&amp;N7</f>
        <v>1111</v>
      </c>
      <c r="D7" s="332">
        <f>IF(P7="",0,COUNTIF($P$7:P7,P7))</f>
        <v>0</v>
      </c>
      <c r="E7" s="332" t="str">
        <f t="shared" ref="E7:E8" si="1">D7&amp;P7</f>
        <v>0</v>
      </c>
      <c r="F7" s="332">
        <f>IF(Q7="",0,COUNTIF($Q$7:Q7,Q7))</f>
        <v>0</v>
      </c>
      <c r="G7" s="332" t="str">
        <f>F7&amp;Q7</f>
        <v>0</v>
      </c>
      <c r="H7" s="333">
        <f>K7</f>
        <v>45662</v>
      </c>
      <c r="I7" s="334">
        <f>L7</f>
        <v>1</v>
      </c>
      <c r="J7" s="318"/>
      <c r="K7" s="304">
        <v>45662</v>
      </c>
      <c r="L7" s="6">
        <v>1</v>
      </c>
      <c r="M7" s="12" t="s">
        <v>362</v>
      </c>
      <c r="N7" s="16">
        <v>111</v>
      </c>
      <c r="O7" s="96" t="str">
        <f t="shared" ref="O7:O70" si="2">IF(N7&lt;&gt;"",VLOOKUP(N7,DA,2,FALSE),"")</f>
        <v>Kas</v>
      </c>
      <c r="P7" s="27"/>
      <c r="Q7" s="304"/>
      <c r="R7" s="5">
        <v>17550000</v>
      </c>
      <c r="S7" s="5"/>
      <c r="T7" s="78"/>
      <c r="U7" s="78"/>
      <c r="Z7" s="479">
        <f>IF(H7="","",MONTH(H7))</f>
        <v>1</v>
      </c>
    </row>
    <row r="8" spans="1:26" ht="18.75" customHeight="1" x14ac:dyDescent="0.35">
      <c r="A8" s="78"/>
      <c r="B8" s="332">
        <f>IF(N8="",0,COUNTIF($N$7:N8,N8))</f>
        <v>1</v>
      </c>
      <c r="C8" s="332" t="str">
        <f t="shared" si="0"/>
        <v>1130</v>
      </c>
      <c r="D8" s="332">
        <f>IF(P8="",0,COUNTIF($P$7:P8,P8))</f>
        <v>1</v>
      </c>
      <c r="E8" s="332" t="str">
        <f t="shared" si="1"/>
        <v>1Toko Semanggi</v>
      </c>
      <c r="F8" s="332">
        <f>IF(Q8="",0,COUNTIF($Q$7:Q8,Q8))</f>
        <v>1</v>
      </c>
      <c r="G8" s="332" t="str">
        <f t="shared" ref="G8:G71" si="3">F8&amp;Q8</f>
        <v>145940</v>
      </c>
      <c r="H8" s="335">
        <f t="shared" ref="H8" si="4">IF(K8&lt;&gt;"",K8,H7)</f>
        <v>45662</v>
      </c>
      <c r="I8" s="332">
        <f t="shared" ref="I8" si="5">IF(L8&lt;&gt;"",L8,I7)</f>
        <v>1</v>
      </c>
      <c r="J8" s="78"/>
      <c r="K8" s="304"/>
      <c r="L8" s="6"/>
      <c r="M8" s="12" t="s">
        <v>362</v>
      </c>
      <c r="N8" s="16">
        <v>130</v>
      </c>
      <c r="O8" s="96" t="str">
        <f t="shared" si="2"/>
        <v>Piutang Dagang</v>
      </c>
      <c r="P8" s="27" t="s">
        <v>312</v>
      </c>
      <c r="Q8" s="304">
        <v>45940</v>
      </c>
      <c r="R8" s="5">
        <v>7680000</v>
      </c>
      <c r="S8" s="5"/>
      <c r="T8" s="78"/>
      <c r="U8" s="78"/>
      <c r="Z8" s="479">
        <f t="shared" ref="Z8:Z71" si="6">IF(H8="","",MONTH(H8))</f>
        <v>1</v>
      </c>
    </row>
    <row r="9" spans="1:26" ht="18.75" customHeight="1" x14ac:dyDescent="0.35">
      <c r="A9" s="78"/>
      <c r="B9" s="332">
        <f>IF(N9="",0,COUNTIF($N$7:N9,N9))</f>
        <v>1</v>
      </c>
      <c r="C9" s="332" t="str">
        <f t="shared" ref="C9:C72" si="7">B9&amp;N9</f>
        <v>1401</v>
      </c>
      <c r="D9" s="332">
        <f>IF(P9="",0,COUNTIF($P$7:P9,P9))</f>
        <v>0</v>
      </c>
      <c r="E9" s="332" t="str">
        <f t="shared" ref="E9:E72" si="8">D9&amp;P9</f>
        <v>0</v>
      </c>
      <c r="F9" s="332">
        <f>IF(Q9="",0,COUNTIF($Q$7:Q9,Q9))</f>
        <v>0</v>
      </c>
      <c r="G9" s="332" t="str">
        <f t="shared" si="3"/>
        <v>0</v>
      </c>
      <c r="H9" s="335">
        <f t="shared" ref="H9:H72" si="9">IF(K9&lt;&gt;"",K9,H8)</f>
        <v>45662</v>
      </c>
      <c r="I9" s="332">
        <f t="shared" ref="I9:I72" si="10">IF(L9&lt;&gt;"",L9,I8)</f>
        <v>1</v>
      </c>
      <c r="J9" s="78"/>
      <c r="K9" s="304"/>
      <c r="L9" s="6"/>
      <c r="M9" s="12" t="s">
        <v>362</v>
      </c>
      <c r="N9" s="6">
        <v>401</v>
      </c>
      <c r="O9" s="96" t="str">
        <f t="shared" si="2"/>
        <v>Penjualan Barang</v>
      </c>
      <c r="P9" s="27"/>
      <c r="Q9" s="304"/>
      <c r="R9" s="5"/>
      <c r="S9" s="5">
        <v>25230000</v>
      </c>
      <c r="T9" s="78"/>
      <c r="U9" s="78"/>
      <c r="Z9" s="479">
        <f t="shared" si="6"/>
        <v>1</v>
      </c>
    </row>
    <row r="10" spans="1:26" ht="18.75" customHeight="1" x14ac:dyDescent="0.35">
      <c r="A10" s="78"/>
      <c r="B10" s="332">
        <f>IF(N10="",0,COUNTIF($N$7:N10,N10))</f>
        <v>2</v>
      </c>
      <c r="C10" s="332" t="str">
        <f t="shared" si="7"/>
        <v>2111</v>
      </c>
      <c r="D10" s="332">
        <f>IF(P10="",0,COUNTIF($P$7:P10,P10))</f>
        <v>0</v>
      </c>
      <c r="E10" s="332" t="str">
        <f t="shared" si="8"/>
        <v>0</v>
      </c>
      <c r="F10" s="332">
        <f>IF(Q10="",0,COUNTIF($Q$7:Q10,Q10))</f>
        <v>0</v>
      </c>
      <c r="G10" s="332" t="str">
        <f t="shared" si="3"/>
        <v>0</v>
      </c>
      <c r="H10" s="335">
        <f t="shared" si="9"/>
        <v>45674</v>
      </c>
      <c r="I10" s="332">
        <f t="shared" si="10"/>
        <v>2</v>
      </c>
      <c r="J10" s="78"/>
      <c r="K10" s="304">
        <v>45674</v>
      </c>
      <c r="L10" s="6">
        <v>2</v>
      </c>
      <c r="M10" s="12" t="s">
        <v>362</v>
      </c>
      <c r="N10" s="6">
        <v>111</v>
      </c>
      <c r="O10" s="96" t="str">
        <f t="shared" si="2"/>
        <v>Kas</v>
      </c>
      <c r="P10" s="27"/>
      <c r="Q10" s="304"/>
      <c r="R10" s="5">
        <v>28125000</v>
      </c>
      <c r="S10" s="5"/>
      <c r="T10" s="78"/>
      <c r="U10" s="78"/>
      <c r="Z10" s="479">
        <f t="shared" si="6"/>
        <v>1</v>
      </c>
    </row>
    <row r="11" spans="1:26" ht="18.75" customHeight="1" x14ac:dyDescent="0.35">
      <c r="A11" s="78"/>
      <c r="B11" s="332">
        <f>IF(N11="",0,COUNTIF($N$7:N11,N11))</f>
        <v>2</v>
      </c>
      <c r="C11" s="332" t="str">
        <f t="shared" si="7"/>
        <v>2130</v>
      </c>
      <c r="D11" s="332">
        <f>IF(P11="",0,COUNTIF($P$7:P11,P11))</f>
        <v>1</v>
      </c>
      <c r="E11" s="332" t="str">
        <f t="shared" si="8"/>
        <v>1Toko Bunga Matahari</v>
      </c>
      <c r="F11" s="332">
        <f>IF(Q11="",0,COUNTIF($Q$7:Q11,Q11))</f>
        <v>2</v>
      </c>
      <c r="G11" s="332" t="str">
        <f t="shared" si="3"/>
        <v>245940</v>
      </c>
      <c r="H11" s="335">
        <f t="shared" si="9"/>
        <v>45674</v>
      </c>
      <c r="I11" s="332">
        <f t="shared" si="10"/>
        <v>2</v>
      </c>
      <c r="J11" s="78"/>
      <c r="K11" s="304"/>
      <c r="L11" s="6"/>
      <c r="M11" s="12" t="s">
        <v>362</v>
      </c>
      <c r="N11" s="6">
        <v>130</v>
      </c>
      <c r="O11" s="96" t="str">
        <f t="shared" si="2"/>
        <v>Piutang Dagang</v>
      </c>
      <c r="P11" s="27" t="s">
        <v>314</v>
      </c>
      <c r="Q11" s="304">
        <v>45940</v>
      </c>
      <c r="R11" s="5">
        <v>4325000</v>
      </c>
      <c r="S11" s="5"/>
      <c r="T11" s="78"/>
      <c r="U11" s="78"/>
      <c r="Z11" s="479">
        <f t="shared" si="6"/>
        <v>1</v>
      </c>
    </row>
    <row r="12" spans="1:26" ht="18.75" customHeight="1" x14ac:dyDescent="0.35">
      <c r="A12" s="78"/>
      <c r="B12" s="332">
        <f>IF(N12="",0,COUNTIF($N$7:N12,N12))</f>
        <v>2</v>
      </c>
      <c r="C12" s="332" t="str">
        <f t="shared" si="7"/>
        <v>2401</v>
      </c>
      <c r="D12" s="332">
        <f>IF(P12="",0,COUNTIF($P$7:P12,P12))</f>
        <v>0</v>
      </c>
      <c r="E12" s="332" t="str">
        <f t="shared" si="8"/>
        <v>0</v>
      </c>
      <c r="F12" s="332">
        <f>IF(Q12="",0,COUNTIF($Q$7:Q12,Q12))</f>
        <v>0</v>
      </c>
      <c r="G12" s="332" t="str">
        <f t="shared" si="3"/>
        <v>0</v>
      </c>
      <c r="H12" s="335">
        <f t="shared" si="9"/>
        <v>45674</v>
      </c>
      <c r="I12" s="332">
        <f t="shared" si="10"/>
        <v>2</v>
      </c>
      <c r="J12" s="78"/>
      <c r="K12" s="304"/>
      <c r="L12" s="6"/>
      <c r="M12" s="12" t="s">
        <v>362</v>
      </c>
      <c r="N12" s="6">
        <v>401</v>
      </c>
      <c r="O12" s="96" t="str">
        <f t="shared" si="2"/>
        <v>Penjualan Barang</v>
      </c>
      <c r="P12" s="27"/>
      <c r="Q12" s="304"/>
      <c r="R12" s="5"/>
      <c r="S12" s="5">
        <v>32450000</v>
      </c>
      <c r="T12" s="78"/>
      <c r="U12" s="78"/>
      <c r="Z12" s="479">
        <f t="shared" si="6"/>
        <v>1</v>
      </c>
    </row>
    <row r="13" spans="1:26" ht="18.75" customHeight="1" x14ac:dyDescent="0.35">
      <c r="A13" s="78"/>
      <c r="B13" s="332">
        <f>IF(N13="",0,COUNTIF($N$7:N13,N13))</f>
        <v>3</v>
      </c>
      <c r="C13" s="332" t="str">
        <f t="shared" si="7"/>
        <v>3111</v>
      </c>
      <c r="D13" s="332">
        <f>IF(P13="",0,COUNTIF($P$7:P13,P13))</f>
        <v>0</v>
      </c>
      <c r="E13" s="332" t="str">
        <f t="shared" si="8"/>
        <v>0</v>
      </c>
      <c r="F13" s="332">
        <f>IF(Q13="",0,COUNTIF($Q$7:Q13,Q13))</f>
        <v>0</v>
      </c>
      <c r="G13" s="332" t="str">
        <f t="shared" si="3"/>
        <v>0</v>
      </c>
      <c r="H13" s="335">
        <f t="shared" si="9"/>
        <v>45685</v>
      </c>
      <c r="I13" s="332">
        <f t="shared" si="10"/>
        <v>3</v>
      </c>
      <c r="J13" s="78"/>
      <c r="K13" s="304">
        <v>45685</v>
      </c>
      <c r="L13" s="6">
        <v>3</v>
      </c>
      <c r="M13" s="12" t="s">
        <v>362</v>
      </c>
      <c r="N13" s="6">
        <v>111</v>
      </c>
      <c r="O13" s="96" t="str">
        <f t="shared" si="2"/>
        <v>Kas</v>
      </c>
      <c r="P13" s="27"/>
      <c r="Q13" s="304"/>
      <c r="R13" s="5">
        <v>26850000</v>
      </c>
      <c r="S13" s="5"/>
      <c r="T13" s="78"/>
      <c r="U13" s="78"/>
      <c r="Z13" s="479">
        <f t="shared" si="6"/>
        <v>1</v>
      </c>
    </row>
    <row r="14" spans="1:26" ht="18.75" customHeight="1" x14ac:dyDescent="0.35">
      <c r="A14" s="78"/>
      <c r="B14" s="332">
        <f>IF(N14="",0,COUNTIF($N$7:N14,N14))</f>
        <v>3</v>
      </c>
      <c r="C14" s="332" t="str">
        <f t="shared" si="7"/>
        <v>3130</v>
      </c>
      <c r="D14" s="332">
        <f>IF(P14="",0,COUNTIF($P$7:P14,P14))</f>
        <v>2</v>
      </c>
      <c r="E14" s="332" t="str">
        <f t="shared" si="8"/>
        <v>2Toko Semanggi</v>
      </c>
      <c r="F14" s="332">
        <f>IF(Q14="",0,COUNTIF($Q$7:Q14,Q14))</f>
        <v>3</v>
      </c>
      <c r="G14" s="332" t="str">
        <f t="shared" si="3"/>
        <v>345940</v>
      </c>
      <c r="H14" s="335">
        <f t="shared" si="9"/>
        <v>45685</v>
      </c>
      <c r="I14" s="332">
        <f t="shared" si="10"/>
        <v>3</v>
      </c>
      <c r="J14" s="78"/>
      <c r="K14" s="304"/>
      <c r="L14" s="6"/>
      <c r="M14" s="12" t="s">
        <v>362</v>
      </c>
      <c r="N14" s="6">
        <v>130</v>
      </c>
      <c r="O14" s="96" t="str">
        <f t="shared" si="2"/>
        <v>Piutang Dagang</v>
      </c>
      <c r="P14" s="27" t="s">
        <v>312</v>
      </c>
      <c r="Q14" s="304">
        <v>45940</v>
      </c>
      <c r="R14" s="5">
        <v>12620000</v>
      </c>
      <c r="S14" s="5"/>
      <c r="T14" s="78"/>
      <c r="U14" s="78"/>
      <c r="Z14" s="479">
        <f t="shared" si="6"/>
        <v>1</v>
      </c>
    </row>
    <row r="15" spans="1:26" ht="18.75" customHeight="1" x14ac:dyDescent="0.35">
      <c r="A15" s="78"/>
      <c r="B15" s="332">
        <f>IF(N15="",0,COUNTIF($N$7:N15,N15))</f>
        <v>3</v>
      </c>
      <c r="C15" s="332" t="str">
        <f t="shared" si="7"/>
        <v>3401</v>
      </c>
      <c r="D15" s="332">
        <f>IF(P15="",0,COUNTIF($P$7:P15,P15))</f>
        <v>0</v>
      </c>
      <c r="E15" s="332" t="str">
        <f t="shared" si="8"/>
        <v>0</v>
      </c>
      <c r="F15" s="332">
        <f>IF(Q15="",0,COUNTIF($Q$7:Q15,Q15))</f>
        <v>0</v>
      </c>
      <c r="G15" s="332" t="str">
        <f t="shared" si="3"/>
        <v>0</v>
      </c>
      <c r="H15" s="335">
        <f t="shared" si="9"/>
        <v>45685</v>
      </c>
      <c r="I15" s="332">
        <f t="shared" si="10"/>
        <v>3</v>
      </c>
      <c r="J15" s="78"/>
      <c r="K15" s="304"/>
      <c r="L15" s="6"/>
      <c r="M15" s="12" t="s">
        <v>362</v>
      </c>
      <c r="N15" s="6">
        <v>401</v>
      </c>
      <c r="O15" s="96" t="str">
        <f t="shared" si="2"/>
        <v>Penjualan Barang</v>
      </c>
      <c r="P15" s="27"/>
      <c r="Q15" s="304"/>
      <c r="R15" s="5"/>
      <c r="S15" s="5">
        <v>39470000</v>
      </c>
      <c r="T15" s="78"/>
      <c r="U15" s="78"/>
      <c r="Z15" s="479">
        <f t="shared" si="6"/>
        <v>1</v>
      </c>
    </row>
    <row r="16" spans="1:26" ht="18.75" customHeight="1" x14ac:dyDescent="0.35">
      <c r="A16" s="78"/>
      <c r="B16" s="332">
        <f>IF(N16="",0,COUNTIF($N$7:N16,N16))</f>
        <v>1</v>
      </c>
      <c r="C16" s="332" t="str">
        <f t="shared" si="7"/>
        <v>1142</v>
      </c>
      <c r="D16" s="332">
        <f>IF(P16="",0,COUNTIF($P$7:P16,P16))</f>
        <v>0</v>
      </c>
      <c r="E16" s="332" t="str">
        <f t="shared" si="8"/>
        <v>0</v>
      </c>
      <c r="F16" s="332">
        <f>IF(Q16="",0,COUNTIF($Q$7:Q16,Q16))</f>
        <v>0</v>
      </c>
      <c r="G16" s="332" t="str">
        <f t="shared" si="3"/>
        <v>0</v>
      </c>
      <c r="H16" s="335">
        <f t="shared" si="9"/>
        <v>45692</v>
      </c>
      <c r="I16" s="332">
        <f t="shared" si="10"/>
        <v>4</v>
      </c>
      <c r="J16" s="78"/>
      <c r="K16" s="304">
        <v>45692</v>
      </c>
      <c r="L16" s="6">
        <v>4</v>
      </c>
      <c r="M16" s="12" t="s">
        <v>363</v>
      </c>
      <c r="N16" s="6">
        <v>142</v>
      </c>
      <c r="O16" s="96" t="str">
        <f t="shared" si="2"/>
        <v>Pembelian Barang</v>
      </c>
      <c r="P16" s="27"/>
      <c r="Q16" s="304"/>
      <c r="R16" s="5">
        <v>96200000</v>
      </c>
      <c r="S16" s="5"/>
      <c r="T16" s="78"/>
      <c r="U16" s="78"/>
      <c r="Z16" s="479">
        <f t="shared" si="6"/>
        <v>2</v>
      </c>
    </row>
    <row r="17" spans="1:26" ht="18.75" customHeight="1" x14ac:dyDescent="0.35">
      <c r="A17" s="78"/>
      <c r="B17" s="332">
        <f>IF(N17="",0,COUNTIF($N$7:N17,N17))</f>
        <v>4</v>
      </c>
      <c r="C17" s="332" t="str">
        <f t="shared" si="7"/>
        <v>4111</v>
      </c>
      <c r="D17" s="332">
        <f>IF(P17="",0,COUNTIF($P$7:P17,P17))</f>
        <v>0</v>
      </c>
      <c r="E17" s="332" t="str">
        <f t="shared" si="8"/>
        <v>0</v>
      </c>
      <c r="F17" s="332">
        <f>IF(Q17="",0,COUNTIF($Q$7:Q17,Q17))</f>
        <v>0</v>
      </c>
      <c r="G17" s="332" t="str">
        <f t="shared" si="3"/>
        <v>0</v>
      </c>
      <c r="H17" s="335">
        <f t="shared" si="9"/>
        <v>45692</v>
      </c>
      <c r="I17" s="332">
        <f t="shared" si="10"/>
        <v>4</v>
      </c>
      <c r="J17" s="78"/>
      <c r="K17" s="304"/>
      <c r="L17" s="6"/>
      <c r="M17" s="12" t="s">
        <v>363</v>
      </c>
      <c r="N17" s="6">
        <v>111</v>
      </c>
      <c r="O17" s="96" t="str">
        <f t="shared" si="2"/>
        <v>Kas</v>
      </c>
      <c r="P17" s="27"/>
      <c r="Q17" s="304"/>
      <c r="R17" s="5"/>
      <c r="S17" s="5">
        <v>54200000</v>
      </c>
      <c r="T17" s="78"/>
      <c r="U17" s="78"/>
      <c r="Z17" s="479">
        <f t="shared" si="6"/>
        <v>2</v>
      </c>
    </row>
    <row r="18" spans="1:26" ht="18.75" customHeight="1" x14ac:dyDescent="0.35">
      <c r="A18" s="78"/>
      <c r="B18" s="332">
        <f>IF(N18="",0,COUNTIF($N$7:N18,N18))</f>
        <v>1</v>
      </c>
      <c r="C18" s="332" t="str">
        <f t="shared" si="7"/>
        <v>1211</v>
      </c>
      <c r="D18" s="332">
        <f>IF(P18="",0,COUNTIF($P$7:P18,P18))</f>
        <v>1</v>
      </c>
      <c r="E18" s="332" t="str">
        <f t="shared" si="8"/>
        <v>1PT Budiman Makmur</v>
      </c>
      <c r="F18" s="332">
        <f>IF(Q18="",0,COUNTIF($Q$7:Q18,Q18))</f>
        <v>4</v>
      </c>
      <c r="G18" s="332" t="str">
        <f t="shared" si="3"/>
        <v>445940</v>
      </c>
      <c r="H18" s="335">
        <f t="shared" si="9"/>
        <v>45692</v>
      </c>
      <c r="I18" s="332">
        <f t="shared" si="10"/>
        <v>4</v>
      </c>
      <c r="J18" s="78"/>
      <c r="K18" s="304"/>
      <c r="L18" s="6"/>
      <c r="M18" s="12" t="s">
        <v>363</v>
      </c>
      <c r="N18" s="6">
        <v>211</v>
      </c>
      <c r="O18" s="96" t="str">
        <f t="shared" si="2"/>
        <v>Hutang Dagang</v>
      </c>
      <c r="P18" s="27" t="s">
        <v>323</v>
      </c>
      <c r="Q18" s="304">
        <v>45940</v>
      </c>
      <c r="R18" s="5"/>
      <c r="S18" s="5">
        <v>42000000</v>
      </c>
      <c r="T18" s="78"/>
      <c r="U18" s="78"/>
      <c r="Z18" s="479">
        <f t="shared" si="6"/>
        <v>2</v>
      </c>
    </row>
    <row r="19" spans="1:26" ht="18.75" customHeight="1" x14ac:dyDescent="0.35">
      <c r="A19" s="78"/>
      <c r="B19" s="332">
        <f>IF(N19="",0,COUNTIF($N$7:N19,N19))</f>
        <v>5</v>
      </c>
      <c r="C19" s="332" t="str">
        <f t="shared" si="7"/>
        <v>5111</v>
      </c>
      <c r="D19" s="332">
        <f>IF(P19="",0,COUNTIF($P$7:P19,P19))</f>
        <v>0</v>
      </c>
      <c r="E19" s="332" t="str">
        <f t="shared" si="8"/>
        <v>0</v>
      </c>
      <c r="F19" s="332">
        <f>IF(Q19="",0,COUNTIF($Q$7:Q19,Q19))</f>
        <v>0</v>
      </c>
      <c r="G19" s="332" t="str">
        <f t="shared" si="3"/>
        <v>0</v>
      </c>
      <c r="H19" s="335">
        <f t="shared" si="9"/>
        <v>45704</v>
      </c>
      <c r="I19" s="332">
        <f t="shared" si="10"/>
        <v>5</v>
      </c>
      <c r="J19" s="78"/>
      <c r="K19" s="304">
        <v>45704</v>
      </c>
      <c r="L19" s="6">
        <v>5</v>
      </c>
      <c r="M19" s="12" t="s">
        <v>362</v>
      </c>
      <c r="N19" s="6">
        <v>111</v>
      </c>
      <c r="O19" s="96" t="str">
        <f t="shared" si="2"/>
        <v>Kas</v>
      </c>
      <c r="P19" s="27"/>
      <c r="Q19" s="304"/>
      <c r="R19" s="5">
        <v>26168000</v>
      </c>
      <c r="S19" s="5"/>
      <c r="T19" s="78"/>
      <c r="U19" s="78"/>
      <c r="Z19" s="479">
        <f t="shared" si="6"/>
        <v>2</v>
      </c>
    </row>
    <row r="20" spans="1:26" ht="18.75" customHeight="1" x14ac:dyDescent="0.35">
      <c r="A20" s="78"/>
      <c r="B20" s="332">
        <f>IF(N20="",0,COUNTIF($N$7:N20,N20))</f>
        <v>4</v>
      </c>
      <c r="C20" s="332" t="str">
        <f t="shared" si="7"/>
        <v>4130</v>
      </c>
      <c r="D20" s="332">
        <f>IF(P20="",0,COUNTIF($P$7:P20,P20))</f>
        <v>1</v>
      </c>
      <c r="E20" s="332" t="str">
        <f t="shared" si="8"/>
        <v>1Toko Mawar Merah</v>
      </c>
      <c r="F20" s="332">
        <f>IF(Q20="",0,COUNTIF($Q$7:Q20,Q20))</f>
        <v>5</v>
      </c>
      <c r="G20" s="332" t="str">
        <f t="shared" si="3"/>
        <v>545940</v>
      </c>
      <c r="H20" s="335">
        <f t="shared" si="9"/>
        <v>45704</v>
      </c>
      <c r="I20" s="332">
        <f t="shared" si="10"/>
        <v>5</v>
      </c>
      <c r="J20" s="78"/>
      <c r="K20" s="304"/>
      <c r="L20" s="6"/>
      <c r="M20" s="12" t="s">
        <v>362</v>
      </c>
      <c r="N20" s="6">
        <v>130</v>
      </c>
      <c r="O20" s="96" t="str">
        <f t="shared" si="2"/>
        <v>Piutang Dagang</v>
      </c>
      <c r="P20" s="27" t="s">
        <v>311</v>
      </c>
      <c r="Q20" s="304">
        <v>45940</v>
      </c>
      <c r="R20" s="5">
        <v>9120000</v>
      </c>
      <c r="S20" s="5"/>
      <c r="T20" s="78"/>
      <c r="U20" s="78"/>
      <c r="Z20" s="479">
        <f t="shared" si="6"/>
        <v>2</v>
      </c>
    </row>
    <row r="21" spans="1:26" ht="18.75" customHeight="1" x14ac:dyDescent="0.35">
      <c r="A21" s="78"/>
      <c r="B21" s="332">
        <f>IF(N21="",0,COUNTIF($N$7:N21,N21))</f>
        <v>4</v>
      </c>
      <c r="C21" s="332" t="str">
        <f t="shared" si="7"/>
        <v>4401</v>
      </c>
      <c r="D21" s="332">
        <f>IF(P21="",0,COUNTIF($P$7:P21,P21))</f>
        <v>0</v>
      </c>
      <c r="E21" s="332" t="str">
        <f t="shared" si="8"/>
        <v>0</v>
      </c>
      <c r="F21" s="332">
        <f>IF(Q21="",0,COUNTIF($Q$7:Q21,Q21))</f>
        <v>0</v>
      </c>
      <c r="G21" s="332" t="str">
        <f t="shared" si="3"/>
        <v>0</v>
      </c>
      <c r="H21" s="335">
        <f t="shared" si="9"/>
        <v>45704</v>
      </c>
      <c r="I21" s="332">
        <f t="shared" si="10"/>
        <v>5</v>
      </c>
      <c r="J21" s="78"/>
      <c r="K21" s="304"/>
      <c r="L21" s="6"/>
      <c r="M21" s="12" t="s">
        <v>362</v>
      </c>
      <c r="N21" s="6">
        <v>401</v>
      </c>
      <c r="O21" s="96" t="str">
        <f t="shared" si="2"/>
        <v>Penjualan Barang</v>
      </c>
      <c r="P21" s="27"/>
      <c r="Q21" s="304"/>
      <c r="R21" s="5"/>
      <c r="S21" s="5">
        <v>35288000</v>
      </c>
      <c r="T21" s="78"/>
      <c r="U21" s="78"/>
      <c r="Z21" s="479">
        <f t="shared" si="6"/>
        <v>2</v>
      </c>
    </row>
    <row r="22" spans="1:26" ht="18.75" customHeight="1" x14ac:dyDescent="0.35">
      <c r="A22" s="78"/>
      <c r="B22" s="332">
        <f>IF(N22="",0,COUNTIF($N$7:N22,N22))</f>
        <v>6</v>
      </c>
      <c r="C22" s="332" t="str">
        <f t="shared" si="7"/>
        <v>6111</v>
      </c>
      <c r="D22" s="332">
        <f>IF(P22="",0,COUNTIF($P$7:P22,P22))</f>
        <v>0</v>
      </c>
      <c r="E22" s="332" t="str">
        <f t="shared" si="8"/>
        <v>0</v>
      </c>
      <c r="F22" s="332">
        <f>IF(Q22="",0,COUNTIF($Q$7:Q22,Q22))</f>
        <v>0</v>
      </c>
      <c r="G22" s="332" t="str">
        <f t="shared" si="3"/>
        <v>0</v>
      </c>
      <c r="H22" s="335">
        <f t="shared" si="9"/>
        <v>45709</v>
      </c>
      <c r="I22" s="332">
        <f t="shared" si="10"/>
        <v>6</v>
      </c>
      <c r="J22" s="78"/>
      <c r="K22" s="304">
        <v>45709</v>
      </c>
      <c r="L22" s="6">
        <v>6</v>
      </c>
      <c r="M22" s="12" t="s">
        <v>364</v>
      </c>
      <c r="N22" s="6">
        <v>111</v>
      </c>
      <c r="O22" s="96" t="str">
        <f t="shared" si="2"/>
        <v>Kas</v>
      </c>
      <c r="P22" s="27"/>
      <c r="Q22" s="304"/>
      <c r="R22" s="5">
        <v>8620000</v>
      </c>
      <c r="S22" s="5"/>
      <c r="T22" s="78"/>
      <c r="U22" s="78"/>
      <c r="Z22" s="479">
        <f t="shared" si="6"/>
        <v>2</v>
      </c>
    </row>
    <row r="23" spans="1:26" ht="18.75" customHeight="1" x14ac:dyDescent="0.35">
      <c r="A23" s="78"/>
      <c r="B23" s="332">
        <f>IF(N23="",0,COUNTIF($N$7:N23,N23))</f>
        <v>5</v>
      </c>
      <c r="C23" s="332" t="str">
        <f t="shared" si="7"/>
        <v>5130</v>
      </c>
      <c r="D23" s="332">
        <f>IF(P23="",0,COUNTIF($P$7:P23,P23))</f>
        <v>3</v>
      </c>
      <c r="E23" s="332" t="str">
        <f t="shared" si="8"/>
        <v>3Toko Semanggi</v>
      </c>
      <c r="F23" s="332">
        <f>IF(Q23="",0,COUNTIF($Q$7:Q23,Q23))</f>
        <v>0</v>
      </c>
      <c r="G23" s="332" t="str">
        <f t="shared" si="3"/>
        <v>0</v>
      </c>
      <c r="H23" s="335">
        <f t="shared" si="9"/>
        <v>45709</v>
      </c>
      <c r="I23" s="332">
        <f t="shared" si="10"/>
        <v>6</v>
      </c>
      <c r="J23" s="78"/>
      <c r="K23" s="304"/>
      <c r="L23" s="6"/>
      <c r="M23" s="12" t="s">
        <v>364</v>
      </c>
      <c r="N23" s="6">
        <v>130</v>
      </c>
      <c r="O23" s="96" t="str">
        <f t="shared" si="2"/>
        <v>Piutang Dagang</v>
      </c>
      <c r="P23" s="27" t="s">
        <v>312</v>
      </c>
      <c r="Q23" s="304"/>
      <c r="R23" s="5"/>
      <c r="S23" s="5">
        <v>8620000</v>
      </c>
      <c r="T23" s="78"/>
      <c r="U23" s="78"/>
      <c r="Z23" s="479">
        <f t="shared" si="6"/>
        <v>2</v>
      </c>
    </row>
    <row r="24" spans="1:26" ht="18.75" customHeight="1" x14ac:dyDescent="0.35">
      <c r="A24" s="78"/>
      <c r="B24" s="332">
        <f>IF(N24="",0,COUNTIF($N$7:N24,N24))</f>
        <v>7</v>
      </c>
      <c r="C24" s="332" t="str">
        <f t="shared" si="7"/>
        <v>7111</v>
      </c>
      <c r="D24" s="332">
        <f>IF(P24="",0,COUNTIF($P$7:P24,P24))</f>
        <v>0</v>
      </c>
      <c r="E24" s="332" t="str">
        <f t="shared" si="8"/>
        <v>0</v>
      </c>
      <c r="F24" s="332">
        <f>IF(Q24="",0,COUNTIF($Q$7:Q24,Q24))</f>
        <v>0</v>
      </c>
      <c r="G24" s="332" t="str">
        <f t="shared" si="3"/>
        <v>0</v>
      </c>
      <c r="H24" s="335">
        <f t="shared" si="9"/>
        <v>45723</v>
      </c>
      <c r="I24" s="332">
        <f t="shared" si="10"/>
        <v>7</v>
      </c>
      <c r="J24" s="78"/>
      <c r="K24" s="304">
        <v>45723</v>
      </c>
      <c r="L24" s="6">
        <v>7</v>
      </c>
      <c r="M24" s="12" t="s">
        <v>362</v>
      </c>
      <c r="N24" s="6">
        <v>111</v>
      </c>
      <c r="O24" s="96" t="str">
        <f t="shared" si="2"/>
        <v>Kas</v>
      </c>
      <c r="P24" s="27"/>
      <c r="Q24" s="304"/>
      <c r="R24" s="5">
        <v>27560000</v>
      </c>
      <c r="S24" s="5"/>
      <c r="T24" s="78"/>
      <c r="U24" s="78"/>
      <c r="Z24" s="479">
        <f t="shared" si="6"/>
        <v>3</v>
      </c>
    </row>
    <row r="25" spans="1:26" ht="18.75" customHeight="1" x14ac:dyDescent="0.35">
      <c r="A25" s="78"/>
      <c r="B25" s="332">
        <f>IF(N25="",0,COUNTIF($N$7:N25,N25))</f>
        <v>6</v>
      </c>
      <c r="C25" s="332" t="str">
        <f t="shared" si="7"/>
        <v>6130</v>
      </c>
      <c r="D25" s="332">
        <f>IF(P25="",0,COUNTIF($P$7:P25,P25))</f>
        <v>2</v>
      </c>
      <c r="E25" s="332" t="str">
        <f t="shared" si="8"/>
        <v>2Toko Bunga Matahari</v>
      </c>
      <c r="F25" s="332">
        <f>IF(Q25="",0,COUNTIF($Q$7:Q25,Q25))</f>
        <v>6</v>
      </c>
      <c r="G25" s="332" t="str">
        <f t="shared" si="3"/>
        <v>645940</v>
      </c>
      <c r="H25" s="335">
        <f t="shared" si="9"/>
        <v>45723</v>
      </c>
      <c r="I25" s="332">
        <f t="shared" si="10"/>
        <v>7</v>
      </c>
      <c r="J25" s="78"/>
      <c r="K25" s="304"/>
      <c r="L25" s="6"/>
      <c r="M25" s="12" t="s">
        <v>362</v>
      </c>
      <c r="N25" s="6">
        <v>130</v>
      </c>
      <c r="O25" s="96" t="str">
        <f t="shared" si="2"/>
        <v>Piutang Dagang</v>
      </c>
      <c r="P25" s="27" t="s">
        <v>314</v>
      </c>
      <c r="Q25" s="304">
        <v>45940</v>
      </c>
      <c r="R25" s="5">
        <v>8655000</v>
      </c>
      <c r="S25" s="5"/>
      <c r="T25" s="78"/>
      <c r="U25" s="78"/>
      <c r="Z25" s="479">
        <f t="shared" si="6"/>
        <v>3</v>
      </c>
    </row>
    <row r="26" spans="1:26" ht="18.75" customHeight="1" x14ac:dyDescent="0.35">
      <c r="A26" s="78"/>
      <c r="B26" s="332">
        <f>IF(N26="",0,COUNTIF($N$7:N26,N26))</f>
        <v>5</v>
      </c>
      <c r="C26" s="332" t="str">
        <f t="shared" si="7"/>
        <v>5401</v>
      </c>
      <c r="D26" s="332">
        <f>IF(P26="",0,COUNTIF($P$7:P26,P26))</f>
        <v>0</v>
      </c>
      <c r="E26" s="332" t="str">
        <f t="shared" si="8"/>
        <v>0</v>
      </c>
      <c r="F26" s="332">
        <f>IF(Q26="",0,COUNTIF($Q$7:Q26,Q26))</f>
        <v>0</v>
      </c>
      <c r="G26" s="332" t="str">
        <f t="shared" si="3"/>
        <v>0</v>
      </c>
      <c r="H26" s="335">
        <f t="shared" si="9"/>
        <v>45723</v>
      </c>
      <c r="I26" s="332">
        <f t="shared" si="10"/>
        <v>7</v>
      </c>
      <c r="J26" s="78"/>
      <c r="K26" s="304"/>
      <c r="L26" s="6"/>
      <c r="M26" s="12" t="s">
        <v>362</v>
      </c>
      <c r="N26" s="6">
        <v>401</v>
      </c>
      <c r="O26" s="96" t="str">
        <f t="shared" si="2"/>
        <v>Penjualan Barang</v>
      </c>
      <c r="P26" s="27"/>
      <c r="Q26" s="304"/>
      <c r="R26" s="5"/>
      <c r="S26" s="5">
        <v>36215000</v>
      </c>
      <c r="T26" s="78"/>
      <c r="U26" s="78"/>
      <c r="Z26" s="479">
        <f t="shared" si="6"/>
        <v>3</v>
      </c>
    </row>
    <row r="27" spans="1:26" ht="18.75" customHeight="1" x14ac:dyDescent="0.35">
      <c r="A27" s="78"/>
      <c r="B27" s="332">
        <f>IF(N27="",0,COUNTIF($N$7:N27,N27))</f>
        <v>2</v>
      </c>
      <c r="C27" s="332" t="str">
        <f t="shared" si="7"/>
        <v>2142</v>
      </c>
      <c r="D27" s="332">
        <f>IF(P27="",0,COUNTIF($P$7:P27,P27))</f>
        <v>0</v>
      </c>
      <c r="E27" s="332" t="str">
        <f t="shared" si="8"/>
        <v>0</v>
      </c>
      <c r="F27" s="332">
        <f>IF(Q27="",0,COUNTIF($Q$7:Q27,Q27))</f>
        <v>0</v>
      </c>
      <c r="G27" s="332" t="str">
        <f t="shared" si="3"/>
        <v>0</v>
      </c>
      <c r="H27" s="335">
        <f t="shared" si="9"/>
        <v>45728</v>
      </c>
      <c r="I27" s="332">
        <f t="shared" si="10"/>
        <v>8</v>
      </c>
      <c r="J27" s="78"/>
      <c r="K27" s="304">
        <v>45728</v>
      </c>
      <c r="L27" s="6">
        <v>8</v>
      </c>
      <c r="M27" s="12" t="s">
        <v>363</v>
      </c>
      <c r="N27" s="6">
        <v>142</v>
      </c>
      <c r="O27" s="96" t="str">
        <f t="shared" si="2"/>
        <v>Pembelian Barang</v>
      </c>
      <c r="P27" s="27"/>
      <c r="Q27" s="304"/>
      <c r="R27" s="5">
        <v>67270000</v>
      </c>
      <c r="S27" s="5"/>
      <c r="T27" s="78"/>
      <c r="U27" s="78"/>
      <c r="Z27" s="479">
        <f t="shared" si="6"/>
        <v>3</v>
      </c>
    </row>
    <row r="28" spans="1:26" ht="18.75" customHeight="1" x14ac:dyDescent="0.35">
      <c r="A28" s="78"/>
      <c r="B28" s="332">
        <f>IF(N28="",0,COUNTIF($N$7:N28,N28))</f>
        <v>8</v>
      </c>
      <c r="C28" s="332" t="str">
        <f t="shared" si="7"/>
        <v>8111</v>
      </c>
      <c r="D28" s="332">
        <f>IF(P28="",0,COUNTIF($P$7:P28,P28))</f>
        <v>0</v>
      </c>
      <c r="E28" s="332" t="str">
        <f t="shared" si="8"/>
        <v>0</v>
      </c>
      <c r="F28" s="332">
        <f>IF(Q28="",0,COUNTIF($Q$7:Q28,Q28))</f>
        <v>0</v>
      </c>
      <c r="G28" s="332" t="str">
        <f t="shared" si="3"/>
        <v>0</v>
      </c>
      <c r="H28" s="335">
        <f t="shared" si="9"/>
        <v>45728</v>
      </c>
      <c r="I28" s="332">
        <f t="shared" si="10"/>
        <v>8</v>
      </c>
      <c r="J28" s="78"/>
      <c r="K28" s="304"/>
      <c r="L28" s="6"/>
      <c r="M28" s="12" t="s">
        <v>363</v>
      </c>
      <c r="N28" s="6">
        <v>111</v>
      </c>
      <c r="O28" s="96" t="str">
        <f t="shared" si="2"/>
        <v>Kas</v>
      </c>
      <c r="P28" s="27"/>
      <c r="Q28" s="304"/>
      <c r="R28" s="5"/>
      <c r="S28" s="14">
        <v>37420000</v>
      </c>
      <c r="T28" s="78"/>
      <c r="U28" s="78"/>
      <c r="Z28" s="479">
        <f t="shared" si="6"/>
        <v>3</v>
      </c>
    </row>
    <row r="29" spans="1:26" ht="18.75" customHeight="1" x14ac:dyDescent="0.35">
      <c r="A29" s="78"/>
      <c r="B29" s="332">
        <f>IF(N29="",0,COUNTIF($N$7:N29,N29))</f>
        <v>2</v>
      </c>
      <c r="C29" s="332" t="str">
        <f t="shared" si="7"/>
        <v>2211</v>
      </c>
      <c r="D29" s="332">
        <f>IF(P29="",0,COUNTIF($P$7:P29,P29))</f>
        <v>1</v>
      </c>
      <c r="E29" s="332" t="str">
        <f t="shared" si="8"/>
        <v>1PT Alami Abadi</v>
      </c>
      <c r="F29" s="332">
        <f>IF(Q29="",0,COUNTIF($Q$7:Q29,Q29))</f>
        <v>7</v>
      </c>
      <c r="G29" s="332" t="str">
        <f t="shared" si="3"/>
        <v>745940</v>
      </c>
      <c r="H29" s="335">
        <f t="shared" si="9"/>
        <v>45728</v>
      </c>
      <c r="I29" s="332">
        <f t="shared" si="10"/>
        <v>8</v>
      </c>
      <c r="J29" s="78"/>
      <c r="K29" s="304"/>
      <c r="L29" s="6"/>
      <c r="M29" s="12" t="s">
        <v>363</v>
      </c>
      <c r="N29" s="6">
        <v>211</v>
      </c>
      <c r="O29" s="96" t="str">
        <f t="shared" si="2"/>
        <v>Hutang Dagang</v>
      </c>
      <c r="P29" s="27" t="s">
        <v>324</v>
      </c>
      <c r="Q29" s="304">
        <v>45940</v>
      </c>
      <c r="R29" s="5"/>
      <c r="S29" s="5">
        <v>29850000</v>
      </c>
      <c r="T29" s="78"/>
      <c r="U29" s="78"/>
      <c r="Z29" s="479">
        <f t="shared" si="6"/>
        <v>3</v>
      </c>
    </row>
    <row r="30" spans="1:26" ht="18.75" customHeight="1" x14ac:dyDescent="0.35">
      <c r="A30" s="78"/>
      <c r="B30" s="332">
        <f>IF(N30="",0,COUNTIF($N$7:N30,N30))</f>
        <v>9</v>
      </c>
      <c r="C30" s="332" t="str">
        <f t="shared" si="7"/>
        <v>9111</v>
      </c>
      <c r="D30" s="332">
        <f>IF(P30="",0,COUNTIF($P$7:P30,P30))</f>
        <v>0</v>
      </c>
      <c r="E30" s="332" t="str">
        <f t="shared" si="8"/>
        <v>0</v>
      </c>
      <c r="F30" s="332">
        <f>IF(Q30="",0,COUNTIF($Q$7:Q30,Q30))</f>
        <v>0</v>
      </c>
      <c r="G30" s="332" t="str">
        <f t="shared" si="3"/>
        <v>0</v>
      </c>
      <c r="H30" s="335">
        <f t="shared" si="9"/>
        <v>45743</v>
      </c>
      <c r="I30" s="332">
        <f t="shared" si="10"/>
        <v>9</v>
      </c>
      <c r="J30" s="78"/>
      <c r="K30" s="304">
        <v>45743</v>
      </c>
      <c r="L30" s="6">
        <v>9</v>
      </c>
      <c r="M30" s="12" t="s">
        <v>362</v>
      </c>
      <c r="N30" s="6">
        <v>111</v>
      </c>
      <c r="O30" s="96" t="str">
        <f t="shared" si="2"/>
        <v>Kas</v>
      </c>
      <c r="P30" s="27"/>
      <c r="Q30" s="304"/>
      <c r="R30" s="5">
        <v>26950000</v>
      </c>
      <c r="S30" s="5"/>
      <c r="T30" s="78"/>
      <c r="U30" s="78"/>
      <c r="Z30" s="479">
        <f t="shared" si="6"/>
        <v>3</v>
      </c>
    </row>
    <row r="31" spans="1:26" ht="18.75" customHeight="1" x14ac:dyDescent="0.35">
      <c r="A31" s="78"/>
      <c r="B31" s="332">
        <f>IF(N31="",0,COUNTIF($N$7:N31,N31))</f>
        <v>6</v>
      </c>
      <c r="C31" s="332" t="str">
        <f t="shared" si="7"/>
        <v>6401</v>
      </c>
      <c r="D31" s="332">
        <f>IF(P31="",0,COUNTIF($P$7:P31,P31))</f>
        <v>0</v>
      </c>
      <c r="E31" s="332" t="str">
        <f t="shared" si="8"/>
        <v>0</v>
      </c>
      <c r="F31" s="332">
        <f>IF(Q31="",0,COUNTIF($Q$7:Q31,Q31))</f>
        <v>0</v>
      </c>
      <c r="G31" s="332" t="str">
        <f t="shared" si="3"/>
        <v>0</v>
      </c>
      <c r="H31" s="335">
        <f t="shared" si="9"/>
        <v>45743</v>
      </c>
      <c r="I31" s="332">
        <f t="shared" si="10"/>
        <v>9</v>
      </c>
      <c r="J31" s="78"/>
      <c r="K31" s="304"/>
      <c r="L31" s="6"/>
      <c r="M31" s="12" t="s">
        <v>362</v>
      </c>
      <c r="N31" s="6">
        <v>401</v>
      </c>
      <c r="O31" s="96" t="str">
        <f t="shared" si="2"/>
        <v>Penjualan Barang</v>
      </c>
      <c r="P31" s="27"/>
      <c r="Q31" s="304"/>
      <c r="R31" s="5"/>
      <c r="S31" s="5">
        <v>26950000</v>
      </c>
      <c r="T31" s="78"/>
      <c r="U31" s="78"/>
      <c r="Z31" s="479">
        <f t="shared" si="6"/>
        <v>3</v>
      </c>
    </row>
    <row r="32" spans="1:26" ht="18.75" customHeight="1" x14ac:dyDescent="0.35">
      <c r="A32" s="78"/>
      <c r="B32" s="332">
        <f>IF(N32="",0,COUNTIF($N$7:N32,N32))</f>
        <v>10</v>
      </c>
      <c r="C32" s="332" t="str">
        <f t="shared" si="7"/>
        <v>10111</v>
      </c>
      <c r="D32" s="332">
        <f>IF(P32="",0,COUNTIF($P$7:P32,P32))</f>
        <v>0</v>
      </c>
      <c r="E32" s="332" t="str">
        <f t="shared" si="8"/>
        <v>0</v>
      </c>
      <c r="F32" s="332">
        <f>IF(Q32="",0,COUNTIF($Q$7:Q32,Q32))</f>
        <v>0</v>
      </c>
      <c r="G32" s="332" t="str">
        <f t="shared" si="3"/>
        <v>0</v>
      </c>
      <c r="H32" s="335">
        <f t="shared" si="9"/>
        <v>45755</v>
      </c>
      <c r="I32" s="332">
        <f t="shared" si="10"/>
        <v>10</v>
      </c>
      <c r="J32" s="78"/>
      <c r="K32" s="304">
        <v>45755</v>
      </c>
      <c r="L32" s="6">
        <v>10</v>
      </c>
      <c r="M32" s="12" t="s">
        <v>364</v>
      </c>
      <c r="N32" s="6">
        <v>111</v>
      </c>
      <c r="O32" s="96" t="str">
        <f t="shared" si="2"/>
        <v>Kas</v>
      </c>
      <c r="P32" s="27"/>
      <c r="Q32" s="304"/>
      <c r="R32" s="5">
        <v>6230000</v>
      </c>
      <c r="S32" s="5"/>
      <c r="T32" s="78"/>
      <c r="U32" s="78"/>
      <c r="Z32" s="479">
        <f t="shared" si="6"/>
        <v>4</v>
      </c>
    </row>
    <row r="33" spans="1:26" ht="18.75" customHeight="1" x14ac:dyDescent="0.35">
      <c r="A33" s="78"/>
      <c r="B33" s="332">
        <f>IF(N33="",0,COUNTIF($N$7:N33,N33))</f>
        <v>7</v>
      </c>
      <c r="C33" s="332" t="str">
        <f t="shared" si="7"/>
        <v>7130</v>
      </c>
      <c r="D33" s="332">
        <f>IF(P33="",0,COUNTIF($P$7:P33,P33))</f>
        <v>2</v>
      </c>
      <c r="E33" s="332" t="str">
        <f t="shared" si="8"/>
        <v>2Toko Mawar Merah</v>
      </c>
      <c r="F33" s="332">
        <f>IF(Q33="",0,COUNTIF($Q$7:Q33,Q33))</f>
        <v>0</v>
      </c>
      <c r="G33" s="332" t="str">
        <f t="shared" si="3"/>
        <v>0</v>
      </c>
      <c r="H33" s="335">
        <f t="shared" si="9"/>
        <v>45755</v>
      </c>
      <c r="I33" s="332">
        <f t="shared" si="10"/>
        <v>10</v>
      </c>
      <c r="J33" s="78"/>
      <c r="K33" s="304"/>
      <c r="L33" s="6"/>
      <c r="M33" s="12" t="s">
        <v>364</v>
      </c>
      <c r="N33" s="6">
        <v>130</v>
      </c>
      <c r="O33" s="96" t="str">
        <f t="shared" si="2"/>
        <v>Piutang Dagang</v>
      </c>
      <c r="P33" s="27" t="s">
        <v>311</v>
      </c>
      <c r="Q33" s="304"/>
      <c r="R33" s="5"/>
      <c r="S33" s="5">
        <v>6230000</v>
      </c>
      <c r="T33" s="78"/>
      <c r="U33" s="78"/>
      <c r="Z33" s="479">
        <f t="shared" si="6"/>
        <v>4</v>
      </c>
    </row>
    <row r="34" spans="1:26" ht="18.75" customHeight="1" x14ac:dyDescent="0.35">
      <c r="A34" s="78"/>
      <c r="B34" s="332">
        <f>IF(N34="",0,COUNTIF($N$7:N34,N34))</f>
        <v>3</v>
      </c>
      <c r="C34" s="332" t="str">
        <f t="shared" si="7"/>
        <v>3211</v>
      </c>
      <c r="D34" s="332">
        <f>IF(P34="",0,COUNTIF($P$7:P34,P34))</f>
        <v>2</v>
      </c>
      <c r="E34" s="332" t="str">
        <f t="shared" si="8"/>
        <v>2PT Budiman Makmur</v>
      </c>
      <c r="F34" s="332">
        <f>IF(Q34="",0,COUNTIF($Q$7:Q34,Q34))</f>
        <v>0</v>
      </c>
      <c r="G34" s="332" t="str">
        <f t="shared" si="3"/>
        <v>0</v>
      </c>
      <c r="H34" s="335">
        <f t="shared" si="9"/>
        <v>45766</v>
      </c>
      <c r="I34" s="332">
        <f t="shared" si="10"/>
        <v>11</v>
      </c>
      <c r="J34" s="78"/>
      <c r="K34" s="304">
        <v>45766</v>
      </c>
      <c r="L34" s="6">
        <v>11</v>
      </c>
      <c r="M34" s="12" t="s">
        <v>365</v>
      </c>
      <c r="N34" s="6">
        <v>211</v>
      </c>
      <c r="O34" s="96" t="str">
        <f t="shared" si="2"/>
        <v>Hutang Dagang</v>
      </c>
      <c r="P34" s="27" t="s">
        <v>323</v>
      </c>
      <c r="Q34" s="304"/>
      <c r="R34" s="5">
        <v>44030000</v>
      </c>
      <c r="S34" s="5"/>
      <c r="T34" s="78"/>
      <c r="U34" s="78"/>
      <c r="Z34" s="479">
        <f t="shared" si="6"/>
        <v>4</v>
      </c>
    </row>
    <row r="35" spans="1:26" ht="18.75" customHeight="1" x14ac:dyDescent="0.35">
      <c r="A35" s="78"/>
      <c r="B35" s="332">
        <f>IF(N35="",0,COUNTIF($N$7:N35,N35))</f>
        <v>11</v>
      </c>
      <c r="C35" s="332" t="str">
        <f t="shared" si="7"/>
        <v>11111</v>
      </c>
      <c r="D35" s="332">
        <f>IF(P35="",0,COUNTIF($P$7:P35,P35))</f>
        <v>0</v>
      </c>
      <c r="E35" s="332" t="str">
        <f t="shared" si="8"/>
        <v>0</v>
      </c>
      <c r="F35" s="332">
        <f>IF(Q35="",0,COUNTIF($Q$7:Q35,Q35))</f>
        <v>0</v>
      </c>
      <c r="G35" s="332" t="str">
        <f t="shared" si="3"/>
        <v>0</v>
      </c>
      <c r="H35" s="335">
        <f t="shared" si="9"/>
        <v>45766</v>
      </c>
      <c r="I35" s="332">
        <f t="shared" si="10"/>
        <v>11</v>
      </c>
      <c r="J35" s="78"/>
      <c r="K35" s="304"/>
      <c r="L35" s="6"/>
      <c r="M35" s="12" t="s">
        <v>365</v>
      </c>
      <c r="N35" s="6">
        <v>111</v>
      </c>
      <c r="O35" s="96" t="str">
        <f t="shared" si="2"/>
        <v>Kas</v>
      </c>
      <c r="P35" s="27"/>
      <c r="Q35" s="304"/>
      <c r="R35" s="5"/>
      <c r="S35" s="5">
        <v>44030000</v>
      </c>
      <c r="T35" s="78"/>
      <c r="U35" s="78"/>
      <c r="Z35" s="479">
        <f t="shared" si="6"/>
        <v>4</v>
      </c>
    </row>
    <row r="36" spans="1:26" ht="18.75" customHeight="1" x14ac:dyDescent="0.35">
      <c r="A36" s="78"/>
      <c r="B36" s="332">
        <f>IF(N36="",0,COUNTIF($N$7:N36,N36))</f>
        <v>12</v>
      </c>
      <c r="C36" s="332" t="str">
        <f t="shared" si="7"/>
        <v>12111</v>
      </c>
      <c r="D36" s="332">
        <f>IF(P36="",0,COUNTIF($P$7:P36,P36))</f>
        <v>0</v>
      </c>
      <c r="E36" s="332" t="str">
        <f t="shared" si="8"/>
        <v>0</v>
      </c>
      <c r="F36" s="332">
        <f>IF(Q36="",0,COUNTIF($Q$7:Q36,Q36))</f>
        <v>0</v>
      </c>
      <c r="G36" s="332" t="str">
        <f t="shared" si="3"/>
        <v>0</v>
      </c>
      <c r="H36" s="335">
        <f t="shared" si="9"/>
        <v>45776</v>
      </c>
      <c r="I36" s="332">
        <f t="shared" si="10"/>
        <v>12</v>
      </c>
      <c r="J36" s="78"/>
      <c r="K36" s="304">
        <v>45776</v>
      </c>
      <c r="L36" s="6">
        <v>12</v>
      </c>
      <c r="M36" s="12" t="s">
        <v>362</v>
      </c>
      <c r="N36" s="6">
        <v>111</v>
      </c>
      <c r="O36" s="96" t="str">
        <f t="shared" si="2"/>
        <v>Kas</v>
      </c>
      <c r="P36" s="27"/>
      <c r="Q36" s="304"/>
      <c r="R36" s="5">
        <v>29860000</v>
      </c>
      <c r="S36" s="5"/>
      <c r="T36" s="78"/>
      <c r="U36" s="78"/>
      <c r="Z36" s="479">
        <f t="shared" si="6"/>
        <v>4</v>
      </c>
    </row>
    <row r="37" spans="1:26" ht="18.75" customHeight="1" x14ac:dyDescent="0.35">
      <c r="A37" s="78"/>
      <c r="B37" s="332">
        <f>IF(N37="",0,COUNTIF($N$7:N37,N37))</f>
        <v>8</v>
      </c>
      <c r="C37" s="332" t="str">
        <f t="shared" si="7"/>
        <v>8130</v>
      </c>
      <c r="D37" s="332">
        <f>IF(P37="",0,COUNTIF($P$7:P37,P37))</f>
        <v>1</v>
      </c>
      <c r="E37" s="332" t="str">
        <f t="shared" si="8"/>
        <v>1Toko Anggrek</v>
      </c>
      <c r="F37" s="332">
        <f>IF(Q37="",0,COUNTIF($Q$7:Q37,Q37))</f>
        <v>8</v>
      </c>
      <c r="G37" s="332" t="str">
        <f t="shared" si="3"/>
        <v>845940</v>
      </c>
      <c r="H37" s="335">
        <f t="shared" si="9"/>
        <v>45776</v>
      </c>
      <c r="I37" s="332">
        <f t="shared" si="10"/>
        <v>12</v>
      </c>
      <c r="J37" s="78"/>
      <c r="K37" s="304"/>
      <c r="L37" s="6"/>
      <c r="M37" s="12" t="s">
        <v>362</v>
      </c>
      <c r="N37" s="6">
        <v>130</v>
      </c>
      <c r="O37" s="96" t="str">
        <f t="shared" si="2"/>
        <v>Piutang Dagang</v>
      </c>
      <c r="P37" s="27" t="s">
        <v>313</v>
      </c>
      <c r="Q37" s="304">
        <v>45940</v>
      </c>
      <c r="R37" s="5">
        <v>11750000</v>
      </c>
      <c r="S37" s="5"/>
      <c r="T37" s="78"/>
      <c r="U37" s="78"/>
      <c r="Z37" s="479">
        <f t="shared" si="6"/>
        <v>4</v>
      </c>
    </row>
    <row r="38" spans="1:26" ht="18.75" customHeight="1" x14ac:dyDescent="0.35">
      <c r="A38" s="78"/>
      <c r="B38" s="332">
        <f>IF(N38="",0,COUNTIF($N$7:N38,N38))</f>
        <v>7</v>
      </c>
      <c r="C38" s="332" t="str">
        <f t="shared" si="7"/>
        <v>7401</v>
      </c>
      <c r="D38" s="332">
        <f>IF(P38="",0,COUNTIF($P$7:P38,P38))</f>
        <v>0</v>
      </c>
      <c r="E38" s="332" t="str">
        <f t="shared" si="8"/>
        <v>0</v>
      </c>
      <c r="F38" s="332">
        <f>IF(Q38="",0,COUNTIF($Q$7:Q38,Q38))</f>
        <v>0</v>
      </c>
      <c r="G38" s="332" t="str">
        <f t="shared" si="3"/>
        <v>0</v>
      </c>
      <c r="H38" s="335">
        <f t="shared" si="9"/>
        <v>45776</v>
      </c>
      <c r="I38" s="332">
        <f t="shared" si="10"/>
        <v>12</v>
      </c>
      <c r="J38" s="78"/>
      <c r="K38" s="304"/>
      <c r="L38" s="6"/>
      <c r="M38" s="12" t="s">
        <v>362</v>
      </c>
      <c r="N38" s="6">
        <v>401</v>
      </c>
      <c r="O38" s="96" t="str">
        <f t="shared" si="2"/>
        <v>Penjualan Barang</v>
      </c>
      <c r="P38" s="27"/>
      <c r="Q38" s="304"/>
      <c r="R38" s="5"/>
      <c r="S38" s="5">
        <v>41610000</v>
      </c>
      <c r="T38" s="78"/>
      <c r="U38" s="78"/>
      <c r="Z38" s="479">
        <f t="shared" si="6"/>
        <v>4</v>
      </c>
    </row>
    <row r="39" spans="1:26" ht="18.75" customHeight="1" x14ac:dyDescent="0.35">
      <c r="A39" s="78"/>
      <c r="B39" s="332">
        <f>IF(N39="",0,COUNTIF($N$7:N39,N39))</f>
        <v>13</v>
      </c>
      <c r="C39" s="332" t="str">
        <f t="shared" si="7"/>
        <v>13111</v>
      </c>
      <c r="D39" s="332">
        <f>IF(P39="",0,COUNTIF($P$7:P39,P39))</f>
        <v>0</v>
      </c>
      <c r="E39" s="332" t="str">
        <f t="shared" si="8"/>
        <v>0</v>
      </c>
      <c r="F39" s="332">
        <f>IF(Q39="",0,COUNTIF($Q$7:Q39,Q39))</f>
        <v>0</v>
      </c>
      <c r="G39" s="332" t="str">
        <f t="shared" si="3"/>
        <v>0</v>
      </c>
      <c r="H39" s="335">
        <f t="shared" si="9"/>
        <v>45779</v>
      </c>
      <c r="I39" s="332">
        <f t="shared" si="10"/>
        <v>13</v>
      </c>
      <c r="J39" s="78"/>
      <c r="K39" s="304">
        <v>45779</v>
      </c>
      <c r="L39" s="6">
        <v>13</v>
      </c>
      <c r="M39" s="12" t="s">
        <v>362</v>
      </c>
      <c r="N39" s="6">
        <v>111</v>
      </c>
      <c r="O39" s="96" t="str">
        <f t="shared" si="2"/>
        <v>Kas</v>
      </c>
      <c r="P39" s="27"/>
      <c r="Q39" s="304"/>
      <c r="R39" s="5">
        <v>24520000</v>
      </c>
      <c r="S39" s="5"/>
      <c r="T39" s="78"/>
      <c r="U39" s="78"/>
      <c r="Z39" s="479">
        <f t="shared" si="6"/>
        <v>5</v>
      </c>
    </row>
    <row r="40" spans="1:26" ht="18.75" customHeight="1" x14ac:dyDescent="0.35">
      <c r="A40" s="78"/>
      <c r="B40" s="332">
        <f>IF(N40="",0,COUNTIF($N$7:N40,N40))</f>
        <v>9</v>
      </c>
      <c r="C40" s="332" t="str">
        <f t="shared" si="7"/>
        <v>9130</v>
      </c>
      <c r="D40" s="332">
        <f>IF(P40="",0,COUNTIF($P$7:P40,P40))</f>
        <v>3</v>
      </c>
      <c r="E40" s="332" t="str">
        <f t="shared" si="8"/>
        <v>3Toko Bunga Matahari</v>
      </c>
      <c r="F40" s="332">
        <f>IF(Q40="",0,COUNTIF($Q$7:Q40,Q40))</f>
        <v>9</v>
      </c>
      <c r="G40" s="332" t="str">
        <f t="shared" si="3"/>
        <v>945940</v>
      </c>
      <c r="H40" s="335">
        <f t="shared" si="9"/>
        <v>45779</v>
      </c>
      <c r="I40" s="332">
        <f t="shared" si="10"/>
        <v>13</v>
      </c>
      <c r="J40" s="78"/>
      <c r="K40" s="304"/>
      <c r="L40" s="6"/>
      <c r="M40" s="12" t="s">
        <v>362</v>
      </c>
      <c r="N40" s="6">
        <v>130</v>
      </c>
      <c r="O40" s="96" t="str">
        <f t="shared" si="2"/>
        <v>Piutang Dagang</v>
      </c>
      <c r="P40" s="27" t="s">
        <v>314</v>
      </c>
      <c r="Q40" s="304">
        <v>45940</v>
      </c>
      <c r="R40" s="5">
        <v>7200000</v>
      </c>
      <c r="S40" s="5"/>
      <c r="T40" s="78"/>
      <c r="U40" s="78"/>
      <c r="Z40" s="479">
        <f t="shared" si="6"/>
        <v>5</v>
      </c>
    </row>
    <row r="41" spans="1:26" ht="18.75" customHeight="1" x14ac:dyDescent="0.35">
      <c r="A41" s="78"/>
      <c r="B41" s="332">
        <f>IF(N41="",0,COUNTIF($N$7:N41,N41))</f>
        <v>8</v>
      </c>
      <c r="C41" s="332" t="str">
        <f t="shared" si="7"/>
        <v>8401</v>
      </c>
      <c r="D41" s="332">
        <f>IF(P41="",0,COUNTIF($P$7:P41,P41))</f>
        <v>0</v>
      </c>
      <c r="E41" s="332" t="str">
        <f t="shared" si="8"/>
        <v>0</v>
      </c>
      <c r="F41" s="332">
        <f>IF(Q41="",0,COUNTIF($Q$7:Q41,Q41))</f>
        <v>0</v>
      </c>
      <c r="G41" s="332" t="str">
        <f t="shared" si="3"/>
        <v>0</v>
      </c>
      <c r="H41" s="335">
        <f t="shared" si="9"/>
        <v>45779</v>
      </c>
      <c r="I41" s="332">
        <f t="shared" si="10"/>
        <v>13</v>
      </c>
      <c r="J41" s="78"/>
      <c r="K41" s="304"/>
      <c r="L41" s="6"/>
      <c r="M41" s="12" t="s">
        <v>362</v>
      </c>
      <c r="N41" s="6">
        <v>401</v>
      </c>
      <c r="O41" s="96" t="str">
        <f t="shared" si="2"/>
        <v>Penjualan Barang</v>
      </c>
      <c r="P41" s="27"/>
      <c r="Q41" s="304"/>
      <c r="R41" s="5"/>
      <c r="S41" s="5">
        <v>31720000</v>
      </c>
      <c r="T41" s="78"/>
      <c r="U41" s="78"/>
      <c r="Z41" s="479">
        <f t="shared" si="6"/>
        <v>5</v>
      </c>
    </row>
    <row r="42" spans="1:26" ht="18.75" customHeight="1" x14ac:dyDescent="0.35">
      <c r="A42" s="78"/>
      <c r="B42" s="332">
        <f>IF(N42="",0,COUNTIF($N$7:N42,N42))</f>
        <v>14</v>
      </c>
      <c r="C42" s="332" t="str">
        <f t="shared" si="7"/>
        <v>14111</v>
      </c>
      <c r="D42" s="332">
        <f>IF(P42="",0,COUNTIF($P$7:P42,P42))</f>
        <v>0</v>
      </c>
      <c r="E42" s="332" t="str">
        <f t="shared" si="8"/>
        <v>0</v>
      </c>
      <c r="F42" s="332">
        <f>IF(Q42="",0,COUNTIF($Q$7:Q42,Q42))</f>
        <v>0</v>
      </c>
      <c r="G42" s="332" t="str">
        <f t="shared" si="3"/>
        <v>0</v>
      </c>
      <c r="H42" s="335">
        <f t="shared" si="9"/>
        <v>45790</v>
      </c>
      <c r="I42" s="332">
        <f t="shared" si="10"/>
        <v>14</v>
      </c>
      <c r="J42" s="78"/>
      <c r="K42" s="304">
        <v>45790</v>
      </c>
      <c r="L42" s="6">
        <v>14</v>
      </c>
      <c r="M42" s="12" t="s">
        <v>364</v>
      </c>
      <c r="N42" s="6">
        <v>111</v>
      </c>
      <c r="O42" s="96" t="str">
        <f t="shared" si="2"/>
        <v>Kas</v>
      </c>
      <c r="P42" s="27"/>
      <c r="Q42" s="304"/>
      <c r="R42" s="5">
        <v>6670000</v>
      </c>
      <c r="S42" s="5"/>
      <c r="T42" s="78"/>
      <c r="U42" s="78"/>
      <c r="Z42" s="479">
        <f t="shared" si="6"/>
        <v>5</v>
      </c>
    </row>
    <row r="43" spans="1:26" ht="18.75" customHeight="1" x14ac:dyDescent="0.35">
      <c r="A43" s="78"/>
      <c r="B43" s="332">
        <f>IF(N43="",0,COUNTIF($N$7:N43,N43))</f>
        <v>10</v>
      </c>
      <c r="C43" s="332" t="str">
        <f t="shared" si="7"/>
        <v>10130</v>
      </c>
      <c r="D43" s="332">
        <f>IF(P43="",0,COUNTIF($P$7:P43,P43))</f>
        <v>2</v>
      </c>
      <c r="E43" s="332" t="str">
        <f t="shared" si="8"/>
        <v>2Toko Anggrek</v>
      </c>
      <c r="F43" s="332">
        <f>IF(Q43="",0,COUNTIF($Q$7:Q43,Q43))</f>
        <v>0</v>
      </c>
      <c r="G43" s="332" t="str">
        <f t="shared" si="3"/>
        <v>0</v>
      </c>
      <c r="H43" s="335">
        <f t="shared" si="9"/>
        <v>45790</v>
      </c>
      <c r="I43" s="332">
        <f t="shared" si="10"/>
        <v>14</v>
      </c>
      <c r="J43" s="78"/>
      <c r="K43" s="304"/>
      <c r="L43" s="6"/>
      <c r="M43" s="12" t="s">
        <v>364</v>
      </c>
      <c r="N43" s="6">
        <v>130</v>
      </c>
      <c r="O43" s="96" t="str">
        <f t="shared" si="2"/>
        <v>Piutang Dagang</v>
      </c>
      <c r="P43" s="27" t="s">
        <v>313</v>
      </c>
      <c r="Q43" s="304"/>
      <c r="R43" s="5"/>
      <c r="S43" s="5">
        <v>6670000</v>
      </c>
      <c r="T43" s="78"/>
      <c r="U43" s="78"/>
      <c r="Z43" s="479">
        <f t="shared" si="6"/>
        <v>5</v>
      </c>
    </row>
    <row r="44" spans="1:26" ht="18.75" customHeight="1" x14ac:dyDescent="0.35">
      <c r="A44" s="78"/>
      <c r="B44" s="332">
        <f>IF(N44="",0,COUNTIF($N$7:N44,N44))</f>
        <v>15</v>
      </c>
      <c r="C44" s="332" t="str">
        <f t="shared" si="7"/>
        <v>15111</v>
      </c>
      <c r="D44" s="332">
        <f>IF(P44="",0,COUNTIF($P$7:P44,P44))</f>
        <v>0</v>
      </c>
      <c r="E44" s="332" t="str">
        <f t="shared" si="8"/>
        <v>0</v>
      </c>
      <c r="F44" s="332">
        <f>IF(Q44="",0,COUNTIF($Q$7:Q44,Q44))</f>
        <v>0</v>
      </c>
      <c r="G44" s="332" t="str">
        <f t="shared" si="3"/>
        <v>0</v>
      </c>
      <c r="H44" s="335">
        <f t="shared" si="9"/>
        <v>45797</v>
      </c>
      <c r="I44" s="332">
        <f t="shared" si="10"/>
        <v>15</v>
      </c>
      <c r="J44" s="78"/>
      <c r="K44" s="304">
        <v>45797</v>
      </c>
      <c r="L44" s="6">
        <v>15</v>
      </c>
      <c r="M44" s="12" t="s">
        <v>362</v>
      </c>
      <c r="N44" s="6">
        <v>111</v>
      </c>
      <c r="O44" s="96" t="str">
        <f t="shared" si="2"/>
        <v>Kas</v>
      </c>
      <c r="P44" s="27"/>
      <c r="Q44" s="304"/>
      <c r="R44" s="5">
        <v>23150000</v>
      </c>
      <c r="S44" s="5"/>
      <c r="T44" s="78"/>
      <c r="U44" s="78"/>
      <c r="Z44" s="479">
        <f t="shared" si="6"/>
        <v>5</v>
      </c>
    </row>
    <row r="45" spans="1:26" ht="18.75" customHeight="1" x14ac:dyDescent="0.35">
      <c r="A45" s="78"/>
      <c r="B45" s="332">
        <f>IF(N45="",0,COUNTIF($N$7:N45,N45))</f>
        <v>11</v>
      </c>
      <c r="C45" s="332" t="str">
        <f t="shared" si="7"/>
        <v>11130</v>
      </c>
      <c r="D45" s="332">
        <f>IF(P45="",0,COUNTIF($P$7:P45,P45))</f>
        <v>1</v>
      </c>
      <c r="E45" s="332" t="str">
        <f t="shared" si="8"/>
        <v>1Toko Segar Alami</v>
      </c>
      <c r="F45" s="332">
        <f>IF(Q45="",0,COUNTIF($Q$7:Q45,Q45))</f>
        <v>10</v>
      </c>
      <c r="G45" s="332" t="str">
        <f t="shared" si="3"/>
        <v>1045940</v>
      </c>
      <c r="H45" s="335">
        <f t="shared" si="9"/>
        <v>45797</v>
      </c>
      <c r="I45" s="332">
        <f t="shared" si="10"/>
        <v>15</v>
      </c>
      <c r="J45" s="78"/>
      <c r="K45" s="304"/>
      <c r="L45" s="6"/>
      <c r="M45" s="12" t="s">
        <v>362</v>
      </c>
      <c r="N45" s="6">
        <v>130</v>
      </c>
      <c r="O45" s="96" t="str">
        <f t="shared" si="2"/>
        <v>Piutang Dagang</v>
      </c>
      <c r="P45" s="27" t="s">
        <v>315</v>
      </c>
      <c r="Q45" s="304">
        <v>45940</v>
      </c>
      <c r="R45" s="5">
        <v>6400000</v>
      </c>
      <c r="S45" s="5"/>
      <c r="T45" s="78"/>
      <c r="U45" s="78"/>
      <c r="Z45" s="479">
        <f t="shared" si="6"/>
        <v>5</v>
      </c>
    </row>
    <row r="46" spans="1:26" ht="18.75" customHeight="1" x14ac:dyDescent="0.35">
      <c r="A46" s="78"/>
      <c r="B46" s="332">
        <f>IF(N46="",0,COUNTIF($N$7:N46,N46))</f>
        <v>9</v>
      </c>
      <c r="C46" s="332" t="str">
        <f t="shared" si="7"/>
        <v>9401</v>
      </c>
      <c r="D46" s="332">
        <f>IF(P46="",0,COUNTIF($P$7:P46,P46))</f>
        <v>0</v>
      </c>
      <c r="E46" s="332" t="str">
        <f t="shared" si="8"/>
        <v>0</v>
      </c>
      <c r="F46" s="332">
        <f>IF(Q46="",0,COUNTIF($Q$7:Q46,Q46))</f>
        <v>0</v>
      </c>
      <c r="G46" s="332" t="str">
        <f t="shared" si="3"/>
        <v>0</v>
      </c>
      <c r="H46" s="335">
        <f t="shared" si="9"/>
        <v>45797</v>
      </c>
      <c r="I46" s="332">
        <f t="shared" si="10"/>
        <v>15</v>
      </c>
      <c r="J46" s="78"/>
      <c r="K46" s="304"/>
      <c r="L46" s="6"/>
      <c r="M46" s="12" t="s">
        <v>362</v>
      </c>
      <c r="N46" s="6">
        <v>401</v>
      </c>
      <c r="O46" s="96" t="str">
        <f t="shared" si="2"/>
        <v>Penjualan Barang</v>
      </c>
      <c r="P46" s="27"/>
      <c r="Q46" s="304"/>
      <c r="R46" s="5"/>
      <c r="S46" s="5">
        <v>29550000</v>
      </c>
      <c r="T46" s="78"/>
      <c r="U46" s="78"/>
      <c r="Z46" s="479">
        <f t="shared" si="6"/>
        <v>5</v>
      </c>
    </row>
    <row r="47" spans="1:26" ht="18.75" customHeight="1" x14ac:dyDescent="0.35">
      <c r="A47" s="78"/>
      <c r="B47" s="332">
        <f>IF(N47="",0,COUNTIF($N$7:N47,N47))</f>
        <v>16</v>
      </c>
      <c r="C47" s="332" t="str">
        <f t="shared" si="7"/>
        <v>16111</v>
      </c>
      <c r="D47" s="332">
        <f>IF(P47="",0,COUNTIF($P$7:P47,P47))</f>
        <v>0</v>
      </c>
      <c r="E47" s="332" t="str">
        <f t="shared" si="8"/>
        <v>0</v>
      </c>
      <c r="F47" s="332">
        <f>IF(Q47="",0,COUNTIF($Q$7:Q47,Q47))</f>
        <v>0</v>
      </c>
      <c r="G47" s="332" t="str">
        <f t="shared" si="3"/>
        <v>0</v>
      </c>
      <c r="H47" s="335">
        <f t="shared" si="9"/>
        <v>45805</v>
      </c>
      <c r="I47" s="332">
        <f t="shared" si="10"/>
        <v>16</v>
      </c>
      <c r="J47" s="78"/>
      <c r="K47" s="304">
        <v>45805</v>
      </c>
      <c r="L47" s="6">
        <v>16</v>
      </c>
      <c r="M47" s="12" t="s">
        <v>362</v>
      </c>
      <c r="N47" s="6">
        <v>111</v>
      </c>
      <c r="O47" s="96" t="str">
        <f t="shared" si="2"/>
        <v>Kas</v>
      </c>
      <c r="P47" s="27"/>
      <c r="Q47" s="304"/>
      <c r="R47" s="5">
        <v>17650000</v>
      </c>
      <c r="S47" s="5"/>
      <c r="T47" s="78"/>
      <c r="U47" s="78"/>
      <c r="Z47" s="479">
        <f t="shared" si="6"/>
        <v>5</v>
      </c>
    </row>
    <row r="48" spans="1:26" ht="18.75" customHeight="1" x14ac:dyDescent="0.35">
      <c r="A48" s="78"/>
      <c r="B48" s="332">
        <f>IF(N48="",0,COUNTIF($N$7:N48,N48))</f>
        <v>12</v>
      </c>
      <c r="C48" s="332" t="str">
        <f t="shared" si="7"/>
        <v>12130</v>
      </c>
      <c r="D48" s="332">
        <f>IF(P48="",0,COUNTIF($P$7:P48,P48))</f>
        <v>3</v>
      </c>
      <c r="E48" s="332" t="str">
        <f t="shared" si="8"/>
        <v>3Toko Anggrek</v>
      </c>
      <c r="F48" s="332">
        <f>IF(Q48="",0,COUNTIF($Q$7:Q48,Q48))</f>
        <v>11</v>
      </c>
      <c r="G48" s="332" t="str">
        <f t="shared" si="3"/>
        <v>1145940</v>
      </c>
      <c r="H48" s="335">
        <f t="shared" si="9"/>
        <v>45805</v>
      </c>
      <c r="I48" s="332">
        <f t="shared" si="10"/>
        <v>16</v>
      </c>
      <c r="J48" s="78"/>
      <c r="K48" s="304"/>
      <c r="L48" s="6"/>
      <c r="M48" s="12" t="s">
        <v>362</v>
      </c>
      <c r="N48" s="6">
        <v>130</v>
      </c>
      <c r="O48" s="96" t="str">
        <f t="shared" si="2"/>
        <v>Piutang Dagang</v>
      </c>
      <c r="P48" s="27" t="s">
        <v>313</v>
      </c>
      <c r="Q48" s="304">
        <v>45940</v>
      </c>
      <c r="R48" s="5">
        <v>13350000</v>
      </c>
      <c r="S48" s="5"/>
      <c r="T48" s="78"/>
      <c r="U48" s="78"/>
      <c r="Z48" s="479">
        <f t="shared" si="6"/>
        <v>5</v>
      </c>
    </row>
    <row r="49" spans="1:26" ht="18.75" customHeight="1" x14ac:dyDescent="0.35">
      <c r="A49" s="78"/>
      <c r="B49" s="332">
        <f>IF(N49="",0,COUNTIF($N$7:N49,N49))</f>
        <v>10</v>
      </c>
      <c r="C49" s="332" t="str">
        <f t="shared" si="7"/>
        <v>10401</v>
      </c>
      <c r="D49" s="332">
        <f>IF(P49="",0,COUNTIF($P$7:P49,P49))</f>
        <v>0</v>
      </c>
      <c r="E49" s="332" t="str">
        <f t="shared" si="8"/>
        <v>0</v>
      </c>
      <c r="F49" s="332">
        <f>IF(Q49="",0,COUNTIF($Q$7:Q49,Q49))</f>
        <v>0</v>
      </c>
      <c r="G49" s="332" t="str">
        <f t="shared" si="3"/>
        <v>0</v>
      </c>
      <c r="H49" s="335">
        <f t="shared" si="9"/>
        <v>45805</v>
      </c>
      <c r="I49" s="332">
        <f t="shared" si="10"/>
        <v>16</v>
      </c>
      <c r="J49" s="78"/>
      <c r="K49" s="304"/>
      <c r="L49" s="6"/>
      <c r="M49" s="12" t="s">
        <v>362</v>
      </c>
      <c r="N49" s="6">
        <v>401</v>
      </c>
      <c r="O49" s="96" t="str">
        <f t="shared" si="2"/>
        <v>Penjualan Barang</v>
      </c>
      <c r="P49" s="27"/>
      <c r="Q49" s="304"/>
      <c r="R49" s="5"/>
      <c r="S49" s="5">
        <v>31000000</v>
      </c>
      <c r="T49" s="78"/>
      <c r="U49" s="78"/>
      <c r="Z49" s="479">
        <f t="shared" si="6"/>
        <v>5</v>
      </c>
    </row>
    <row r="50" spans="1:26" ht="18.75" customHeight="1" x14ac:dyDescent="0.35">
      <c r="A50" s="78"/>
      <c r="B50" s="332">
        <f>IF(N50="",0,COUNTIF($N$7:N50,N50))</f>
        <v>3</v>
      </c>
      <c r="C50" s="332" t="str">
        <f t="shared" si="7"/>
        <v>3142</v>
      </c>
      <c r="D50" s="332">
        <f>IF(P50="",0,COUNTIF($P$7:P50,P50))</f>
        <v>0</v>
      </c>
      <c r="E50" s="332" t="str">
        <f t="shared" si="8"/>
        <v>0</v>
      </c>
      <c r="F50" s="332">
        <f>IF(Q50="",0,COUNTIF($Q$7:Q50,Q50))</f>
        <v>0</v>
      </c>
      <c r="G50" s="332" t="str">
        <f t="shared" si="3"/>
        <v>0</v>
      </c>
      <c r="H50" s="335">
        <f t="shared" si="9"/>
        <v>45813</v>
      </c>
      <c r="I50" s="332">
        <f t="shared" si="10"/>
        <v>17</v>
      </c>
      <c r="J50" s="78"/>
      <c r="K50" s="304">
        <v>45813</v>
      </c>
      <c r="L50" s="6">
        <v>17</v>
      </c>
      <c r="M50" s="12" t="s">
        <v>363</v>
      </c>
      <c r="N50" s="6">
        <v>142</v>
      </c>
      <c r="O50" s="96" t="str">
        <f t="shared" si="2"/>
        <v>Pembelian Barang</v>
      </c>
      <c r="P50" s="27"/>
      <c r="Q50" s="304"/>
      <c r="R50" s="5">
        <v>38930000</v>
      </c>
      <c r="S50" s="5"/>
      <c r="T50" s="78"/>
      <c r="U50" s="78"/>
      <c r="Z50" s="479">
        <f t="shared" si="6"/>
        <v>6</v>
      </c>
    </row>
    <row r="51" spans="1:26" ht="18.75" customHeight="1" x14ac:dyDescent="0.35">
      <c r="A51" s="78"/>
      <c r="B51" s="332">
        <f>IF(N51="",0,COUNTIF($N$7:N51,N51))</f>
        <v>17</v>
      </c>
      <c r="C51" s="332" t="str">
        <f t="shared" si="7"/>
        <v>17111</v>
      </c>
      <c r="D51" s="332">
        <f>IF(P51="",0,COUNTIF($P$7:P51,P51))</f>
        <v>0</v>
      </c>
      <c r="E51" s="332" t="str">
        <f t="shared" si="8"/>
        <v>0</v>
      </c>
      <c r="F51" s="332">
        <f>IF(Q51="",0,COUNTIF($Q$7:Q51,Q51))</f>
        <v>0</v>
      </c>
      <c r="G51" s="332" t="str">
        <f t="shared" si="3"/>
        <v>0</v>
      </c>
      <c r="H51" s="335">
        <f t="shared" si="9"/>
        <v>45813</v>
      </c>
      <c r="I51" s="332">
        <f t="shared" si="10"/>
        <v>17</v>
      </c>
      <c r="J51" s="78"/>
      <c r="K51" s="304"/>
      <c r="L51" s="6"/>
      <c r="M51" s="12" t="s">
        <v>362</v>
      </c>
      <c r="N51" s="6">
        <v>111</v>
      </c>
      <c r="O51" s="96" t="str">
        <f t="shared" si="2"/>
        <v>Kas</v>
      </c>
      <c r="P51" s="27"/>
      <c r="Q51" s="304"/>
      <c r="R51" s="14">
        <v>16100000</v>
      </c>
      <c r="S51" s="5"/>
      <c r="T51" s="78"/>
      <c r="U51" s="78"/>
      <c r="Z51" s="479">
        <f t="shared" si="6"/>
        <v>6</v>
      </c>
    </row>
    <row r="52" spans="1:26" ht="18.75" customHeight="1" x14ac:dyDescent="0.35">
      <c r="A52" s="78"/>
      <c r="B52" s="332">
        <f>IF(N52="",0,COUNTIF($N$7:N52,N52))</f>
        <v>4</v>
      </c>
      <c r="C52" s="332" t="str">
        <f t="shared" si="7"/>
        <v>4211</v>
      </c>
      <c r="D52" s="332">
        <f>IF(P52="",0,COUNTIF($P$7:P52,P52))</f>
        <v>1</v>
      </c>
      <c r="E52" s="332" t="str">
        <f t="shared" si="8"/>
        <v>1PT Mata Air Indah</v>
      </c>
      <c r="F52" s="332">
        <f>IF(Q52="",0,COUNTIF($Q$7:Q52,Q52))</f>
        <v>12</v>
      </c>
      <c r="G52" s="332" t="str">
        <f t="shared" si="3"/>
        <v>1245940</v>
      </c>
      <c r="H52" s="335">
        <f t="shared" si="9"/>
        <v>45813</v>
      </c>
      <c r="I52" s="332">
        <f t="shared" si="10"/>
        <v>17</v>
      </c>
      <c r="J52" s="78"/>
      <c r="K52" s="304"/>
      <c r="L52" s="6"/>
      <c r="M52" s="12" t="s">
        <v>363</v>
      </c>
      <c r="N52" s="6">
        <v>211</v>
      </c>
      <c r="O52" s="96" t="str">
        <f t="shared" si="2"/>
        <v>Hutang Dagang</v>
      </c>
      <c r="P52" s="27" t="s">
        <v>326</v>
      </c>
      <c r="Q52" s="304">
        <v>45940</v>
      </c>
      <c r="R52" s="5"/>
      <c r="S52" s="5">
        <v>38930000</v>
      </c>
      <c r="T52" s="78"/>
      <c r="U52" s="78"/>
      <c r="Z52" s="479">
        <f t="shared" si="6"/>
        <v>6</v>
      </c>
    </row>
    <row r="53" spans="1:26" ht="18.75" customHeight="1" x14ac:dyDescent="0.35">
      <c r="A53" s="78"/>
      <c r="B53" s="332">
        <f>IF(N53="",0,COUNTIF($N$7:N53,N53))</f>
        <v>11</v>
      </c>
      <c r="C53" s="332" t="str">
        <f t="shared" si="7"/>
        <v>11401</v>
      </c>
      <c r="D53" s="332">
        <f>IF(P53="",0,COUNTIF($P$7:P53,P53))</f>
        <v>0</v>
      </c>
      <c r="E53" s="332" t="str">
        <f t="shared" si="8"/>
        <v>0</v>
      </c>
      <c r="F53" s="332">
        <f>IF(Q53="",0,COUNTIF($Q$7:Q53,Q53))</f>
        <v>0</v>
      </c>
      <c r="G53" s="332" t="str">
        <f t="shared" si="3"/>
        <v>0</v>
      </c>
      <c r="H53" s="335">
        <f t="shared" si="9"/>
        <v>45813</v>
      </c>
      <c r="I53" s="332">
        <f t="shared" si="10"/>
        <v>17</v>
      </c>
      <c r="J53" s="78"/>
      <c r="K53" s="304"/>
      <c r="L53" s="6"/>
      <c r="M53" s="12" t="s">
        <v>362</v>
      </c>
      <c r="N53" s="6">
        <v>401</v>
      </c>
      <c r="O53" s="96" t="str">
        <f t="shared" si="2"/>
        <v>Penjualan Barang</v>
      </c>
      <c r="P53" s="27"/>
      <c r="Q53" s="304"/>
      <c r="R53" s="5"/>
      <c r="S53" s="5">
        <v>16100000</v>
      </c>
      <c r="T53" s="78"/>
      <c r="U53" s="78"/>
      <c r="Z53" s="479">
        <f t="shared" si="6"/>
        <v>6</v>
      </c>
    </row>
    <row r="54" spans="1:26" ht="18.75" customHeight="1" x14ac:dyDescent="0.35">
      <c r="A54" s="78"/>
      <c r="B54" s="332">
        <f>IF(N54="",0,COUNTIF($N$7:N54,N54))</f>
        <v>18</v>
      </c>
      <c r="C54" s="332" t="str">
        <f t="shared" si="7"/>
        <v>18111</v>
      </c>
      <c r="D54" s="332">
        <f>IF(P54="",0,COUNTIF($P$7:P54,P54))</f>
        <v>0</v>
      </c>
      <c r="E54" s="332" t="str">
        <f t="shared" si="8"/>
        <v>0</v>
      </c>
      <c r="F54" s="332">
        <f>IF(Q54="",0,COUNTIF($Q$7:Q54,Q54))</f>
        <v>0</v>
      </c>
      <c r="G54" s="332" t="str">
        <f t="shared" si="3"/>
        <v>0</v>
      </c>
      <c r="H54" s="335">
        <f t="shared" si="9"/>
        <v>45821</v>
      </c>
      <c r="I54" s="332">
        <f t="shared" si="10"/>
        <v>18</v>
      </c>
      <c r="J54" s="78"/>
      <c r="K54" s="304">
        <v>45821</v>
      </c>
      <c r="L54" s="6">
        <v>18</v>
      </c>
      <c r="M54" s="12" t="s">
        <v>362</v>
      </c>
      <c r="N54" s="6">
        <v>111</v>
      </c>
      <c r="O54" s="96" t="str">
        <f t="shared" si="2"/>
        <v>Kas</v>
      </c>
      <c r="P54" s="27"/>
      <c r="Q54" s="304"/>
      <c r="R54" s="5">
        <v>22600000</v>
      </c>
      <c r="S54" s="5"/>
      <c r="T54" s="78"/>
      <c r="U54" s="78"/>
      <c r="Z54" s="479">
        <f t="shared" si="6"/>
        <v>6</v>
      </c>
    </row>
    <row r="55" spans="1:26" ht="18.75" customHeight="1" x14ac:dyDescent="0.35">
      <c r="A55" s="78"/>
      <c r="B55" s="332">
        <f>IF(N55="",0,COUNTIF($N$7:N55,N55))</f>
        <v>13</v>
      </c>
      <c r="C55" s="332" t="str">
        <f t="shared" si="7"/>
        <v>13130</v>
      </c>
      <c r="D55" s="332">
        <f>IF(P55="",0,COUNTIF($P$7:P55,P55))</f>
        <v>4</v>
      </c>
      <c r="E55" s="332" t="str">
        <f t="shared" si="8"/>
        <v>4Toko Bunga Matahari</v>
      </c>
      <c r="F55" s="332">
        <f>IF(Q55="",0,COUNTIF($Q$7:Q55,Q55))</f>
        <v>13</v>
      </c>
      <c r="G55" s="332" t="str">
        <f t="shared" si="3"/>
        <v>1345940</v>
      </c>
      <c r="H55" s="335">
        <f t="shared" si="9"/>
        <v>45821</v>
      </c>
      <c r="I55" s="332">
        <f t="shared" si="10"/>
        <v>18</v>
      </c>
      <c r="J55" s="78"/>
      <c r="K55" s="304"/>
      <c r="L55" s="6"/>
      <c r="M55" s="12" t="s">
        <v>362</v>
      </c>
      <c r="N55" s="6">
        <v>130</v>
      </c>
      <c r="O55" s="96" t="str">
        <f t="shared" si="2"/>
        <v>Piutang Dagang</v>
      </c>
      <c r="P55" s="27" t="s">
        <v>314</v>
      </c>
      <c r="Q55" s="304">
        <v>45940</v>
      </c>
      <c r="R55" s="5">
        <v>11505000</v>
      </c>
      <c r="S55" s="5"/>
      <c r="T55" s="78"/>
      <c r="U55" s="78"/>
      <c r="Z55" s="479">
        <f t="shared" si="6"/>
        <v>6</v>
      </c>
    </row>
    <row r="56" spans="1:26" ht="18.75" customHeight="1" x14ac:dyDescent="0.35">
      <c r="A56" s="78"/>
      <c r="B56" s="332">
        <f>IF(N56="",0,COUNTIF($N$7:N56,N56))</f>
        <v>12</v>
      </c>
      <c r="C56" s="332" t="str">
        <f t="shared" si="7"/>
        <v>12401</v>
      </c>
      <c r="D56" s="332">
        <f>IF(P56="",0,COUNTIF($P$7:P56,P56))</f>
        <v>0</v>
      </c>
      <c r="E56" s="332" t="str">
        <f t="shared" si="8"/>
        <v>0</v>
      </c>
      <c r="F56" s="332">
        <f>IF(Q56="",0,COUNTIF($Q$7:Q56,Q56))</f>
        <v>0</v>
      </c>
      <c r="G56" s="332" t="str">
        <f t="shared" si="3"/>
        <v>0</v>
      </c>
      <c r="H56" s="335">
        <f t="shared" si="9"/>
        <v>45821</v>
      </c>
      <c r="I56" s="332">
        <f t="shared" si="10"/>
        <v>18</v>
      </c>
      <c r="J56" s="78"/>
      <c r="K56" s="304"/>
      <c r="L56" s="6"/>
      <c r="M56" s="12" t="s">
        <v>362</v>
      </c>
      <c r="N56" s="6">
        <v>401</v>
      </c>
      <c r="O56" s="96" t="str">
        <f t="shared" si="2"/>
        <v>Penjualan Barang</v>
      </c>
      <c r="P56" s="27"/>
      <c r="Q56" s="304"/>
      <c r="R56" s="5"/>
      <c r="S56" s="5">
        <v>34105000</v>
      </c>
      <c r="T56" s="78"/>
      <c r="U56" s="78"/>
      <c r="Z56" s="479">
        <f t="shared" si="6"/>
        <v>6</v>
      </c>
    </row>
    <row r="57" spans="1:26" ht="18.75" customHeight="1" x14ac:dyDescent="0.35">
      <c r="A57" s="78"/>
      <c r="B57" s="332">
        <f>IF(N57="",0,COUNTIF($N$7:N57,N57))</f>
        <v>19</v>
      </c>
      <c r="C57" s="332" t="str">
        <f t="shared" si="7"/>
        <v>19111</v>
      </c>
      <c r="D57" s="332">
        <f>IF(P57="",0,COUNTIF($P$7:P57,P57))</f>
        <v>0</v>
      </c>
      <c r="E57" s="332" t="str">
        <f t="shared" si="8"/>
        <v>0</v>
      </c>
      <c r="F57" s="332">
        <f>IF(Q57="",0,COUNTIF($Q$7:Q57,Q57))</f>
        <v>0</v>
      </c>
      <c r="G57" s="332" t="str">
        <f t="shared" si="3"/>
        <v>0</v>
      </c>
      <c r="H57" s="335">
        <f t="shared" si="9"/>
        <v>45834</v>
      </c>
      <c r="I57" s="332">
        <f t="shared" si="10"/>
        <v>19</v>
      </c>
      <c r="J57" s="78"/>
      <c r="K57" s="304">
        <v>45834</v>
      </c>
      <c r="L57" s="6">
        <v>19</v>
      </c>
      <c r="M57" s="12" t="s">
        <v>362</v>
      </c>
      <c r="N57" s="6">
        <v>111</v>
      </c>
      <c r="O57" s="96" t="str">
        <f t="shared" si="2"/>
        <v>Kas</v>
      </c>
      <c r="P57" s="27"/>
      <c r="Q57" s="304"/>
      <c r="R57" s="5">
        <v>24500000</v>
      </c>
      <c r="S57" s="5"/>
      <c r="T57" s="78"/>
      <c r="U57" s="78"/>
      <c r="Z57" s="479">
        <f t="shared" si="6"/>
        <v>6</v>
      </c>
    </row>
    <row r="58" spans="1:26" ht="18.75" customHeight="1" x14ac:dyDescent="0.35">
      <c r="A58" s="78"/>
      <c r="B58" s="332">
        <f>IF(N58="",0,COUNTIF($N$7:N58,N58))</f>
        <v>14</v>
      </c>
      <c r="C58" s="332" t="str">
        <f t="shared" si="7"/>
        <v>14130</v>
      </c>
      <c r="D58" s="332">
        <f>IF(P58="",0,COUNTIF($P$7:P58,P58))</f>
        <v>5</v>
      </c>
      <c r="E58" s="332" t="str">
        <f t="shared" si="8"/>
        <v>5Toko Bunga Matahari</v>
      </c>
      <c r="F58" s="332">
        <f>IF(Q58="",0,COUNTIF($Q$7:Q58,Q58))</f>
        <v>14</v>
      </c>
      <c r="G58" s="332" t="str">
        <f t="shared" si="3"/>
        <v>1445940</v>
      </c>
      <c r="H58" s="335">
        <f t="shared" si="9"/>
        <v>45834</v>
      </c>
      <c r="I58" s="332">
        <f t="shared" si="10"/>
        <v>19</v>
      </c>
      <c r="J58" s="78"/>
      <c r="K58" s="304"/>
      <c r="L58" s="6"/>
      <c r="M58" s="12" t="s">
        <v>362</v>
      </c>
      <c r="N58" s="6">
        <v>130</v>
      </c>
      <c r="O58" s="96" t="str">
        <f t="shared" si="2"/>
        <v>Piutang Dagang</v>
      </c>
      <c r="P58" s="27" t="s">
        <v>314</v>
      </c>
      <c r="Q58" s="304">
        <v>45940</v>
      </c>
      <c r="R58" s="5">
        <v>6250000</v>
      </c>
      <c r="S58" s="5"/>
      <c r="T58" s="78"/>
      <c r="U58" s="78"/>
      <c r="Z58" s="479">
        <f t="shared" si="6"/>
        <v>6</v>
      </c>
    </row>
    <row r="59" spans="1:26" ht="18.75" customHeight="1" x14ac:dyDescent="0.35">
      <c r="A59" s="78"/>
      <c r="B59" s="332">
        <f>IF(N59="",0,COUNTIF($N$7:N59,N59))</f>
        <v>13</v>
      </c>
      <c r="C59" s="332" t="str">
        <f t="shared" si="7"/>
        <v>13401</v>
      </c>
      <c r="D59" s="332">
        <f>IF(P59="",0,COUNTIF($P$7:P59,P59))</f>
        <v>0</v>
      </c>
      <c r="E59" s="332" t="str">
        <f t="shared" si="8"/>
        <v>0</v>
      </c>
      <c r="F59" s="332">
        <f>IF(Q59="",0,COUNTIF($Q$7:Q59,Q59))</f>
        <v>0</v>
      </c>
      <c r="G59" s="332" t="str">
        <f t="shared" si="3"/>
        <v>0</v>
      </c>
      <c r="H59" s="335">
        <f t="shared" si="9"/>
        <v>45834</v>
      </c>
      <c r="I59" s="332">
        <f t="shared" si="10"/>
        <v>19</v>
      </c>
      <c r="J59" s="78"/>
      <c r="K59" s="304"/>
      <c r="L59" s="6"/>
      <c r="M59" s="12" t="s">
        <v>362</v>
      </c>
      <c r="N59" s="6">
        <v>401</v>
      </c>
      <c r="O59" s="96" t="str">
        <f t="shared" si="2"/>
        <v>Penjualan Barang</v>
      </c>
      <c r="P59" s="27"/>
      <c r="Q59" s="304"/>
      <c r="R59" s="5"/>
      <c r="S59" s="5">
        <v>30750000</v>
      </c>
      <c r="T59" s="78"/>
      <c r="U59" s="78"/>
      <c r="Z59" s="479">
        <f t="shared" si="6"/>
        <v>6</v>
      </c>
    </row>
    <row r="60" spans="1:26" ht="18.75" customHeight="1" x14ac:dyDescent="0.35">
      <c r="A60" s="78"/>
      <c r="B60" s="332">
        <f>IF(N60="",0,COUNTIF($N$7:N60,N60))</f>
        <v>1</v>
      </c>
      <c r="C60" s="332" t="str">
        <f t="shared" si="7"/>
        <v>1402</v>
      </c>
      <c r="D60" s="332">
        <f>IF(P60="",0,COUNTIF($P$7:P60,P60))</f>
        <v>0</v>
      </c>
      <c r="E60" s="332" t="str">
        <f t="shared" si="8"/>
        <v>0</v>
      </c>
      <c r="F60" s="332">
        <f>IF(Q60="",0,COUNTIF($Q$7:Q60,Q60))</f>
        <v>0</v>
      </c>
      <c r="G60" s="332" t="str">
        <f t="shared" si="3"/>
        <v>0</v>
      </c>
      <c r="H60" s="335">
        <f t="shared" si="9"/>
        <v>45836</v>
      </c>
      <c r="I60" s="332">
        <f t="shared" si="10"/>
        <v>20</v>
      </c>
      <c r="J60" s="78"/>
      <c r="K60" s="304">
        <v>45836</v>
      </c>
      <c r="L60" s="6">
        <v>20</v>
      </c>
      <c r="M60" s="12" t="s">
        <v>366</v>
      </c>
      <c r="N60" s="6">
        <v>402</v>
      </c>
      <c r="O60" s="96" t="str">
        <f t="shared" si="2"/>
        <v>Retur Penjualan Barang</v>
      </c>
      <c r="P60" s="27"/>
      <c r="Q60" s="304"/>
      <c r="R60" s="5">
        <v>4500000</v>
      </c>
      <c r="S60" s="5"/>
      <c r="T60" s="78"/>
      <c r="U60" s="78"/>
      <c r="Z60" s="479">
        <f t="shared" si="6"/>
        <v>6</v>
      </c>
    </row>
    <row r="61" spans="1:26" ht="18.75" customHeight="1" x14ac:dyDescent="0.35">
      <c r="A61" s="78"/>
      <c r="B61" s="332">
        <f>IF(N61="",0,COUNTIF($N$7:N61,N61))</f>
        <v>15</v>
      </c>
      <c r="C61" s="332" t="str">
        <f t="shared" si="7"/>
        <v>15130</v>
      </c>
      <c r="D61" s="332">
        <f>IF(P61="",0,COUNTIF($P$7:P61,P61))</f>
        <v>6</v>
      </c>
      <c r="E61" s="332" t="str">
        <f t="shared" si="8"/>
        <v>6Toko Bunga Matahari</v>
      </c>
      <c r="F61" s="332">
        <f>IF(Q61="",0,COUNTIF($Q$7:Q61,Q61))</f>
        <v>0</v>
      </c>
      <c r="G61" s="332" t="str">
        <f t="shared" si="3"/>
        <v>0</v>
      </c>
      <c r="H61" s="335">
        <f t="shared" si="9"/>
        <v>45836</v>
      </c>
      <c r="I61" s="332">
        <f t="shared" si="10"/>
        <v>20</v>
      </c>
      <c r="J61" s="78"/>
      <c r="K61" s="304"/>
      <c r="L61" s="6"/>
      <c r="M61" s="12" t="s">
        <v>366</v>
      </c>
      <c r="N61" s="6">
        <v>130</v>
      </c>
      <c r="O61" s="96" t="str">
        <f t="shared" si="2"/>
        <v>Piutang Dagang</v>
      </c>
      <c r="P61" s="27" t="s">
        <v>314</v>
      </c>
      <c r="Q61" s="304"/>
      <c r="R61" s="5"/>
      <c r="S61" s="5">
        <v>4500000</v>
      </c>
      <c r="T61" s="78"/>
      <c r="U61" s="78"/>
      <c r="Z61" s="479">
        <f t="shared" si="6"/>
        <v>6</v>
      </c>
    </row>
    <row r="62" spans="1:26" ht="18.75" customHeight="1" x14ac:dyDescent="0.35">
      <c r="A62" s="78"/>
      <c r="B62" s="332">
        <f>IF(N62="",0,COUNTIF($N$7:N62,N62))</f>
        <v>5</v>
      </c>
      <c r="C62" s="332" t="str">
        <f t="shared" si="7"/>
        <v>5211</v>
      </c>
      <c r="D62" s="332">
        <f>IF(P62="",0,COUNTIF($P$7:P62,P62))</f>
        <v>2</v>
      </c>
      <c r="E62" s="332" t="str">
        <f t="shared" si="8"/>
        <v>2PT Alami Abadi</v>
      </c>
      <c r="F62" s="332">
        <f>IF(Q62="",0,COUNTIF($Q$7:Q62,Q62))</f>
        <v>0</v>
      </c>
      <c r="G62" s="332" t="str">
        <f t="shared" si="3"/>
        <v>0</v>
      </c>
      <c r="H62" s="335">
        <f t="shared" si="9"/>
        <v>45845</v>
      </c>
      <c r="I62" s="332">
        <f t="shared" si="10"/>
        <v>21</v>
      </c>
      <c r="J62" s="78"/>
      <c r="K62" s="304">
        <v>45845</v>
      </c>
      <c r="L62" s="6">
        <v>21</v>
      </c>
      <c r="M62" s="12" t="s">
        <v>365</v>
      </c>
      <c r="N62" s="6">
        <v>211</v>
      </c>
      <c r="O62" s="96" t="str">
        <f t="shared" si="2"/>
        <v>Hutang Dagang</v>
      </c>
      <c r="P62" s="27" t="s">
        <v>324</v>
      </c>
      <c r="Q62" s="304"/>
      <c r="R62" s="5">
        <v>33500000</v>
      </c>
      <c r="S62" s="5"/>
      <c r="T62" s="78"/>
      <c r="U62" s="78"/>
      <c r="Z62" s="479">
        <f t="shared" si="6"/>
        <v>7</v>
      </c>
    </row>
    <row r="63" spans="1:26" ht="18.75" customHeight="1" x14ac:dyDescent="0.35">
      <c r="A63" s="78"/>
      <c r="B63" s="332">
        <f>IF(N63="",0,COUNTIF($N$7:N63,N63))</f>
        <v>20</v>
      </c>
      <c r="C63" s="332" t="str">
        <f t="shared" si="7"/>
        <v>20111</v>
      </c>
      <c r="D63" s="332">
        <f>IF(P63="",0,COUNTIF($P$7:P63,P63))</f>
        <v>0</v>
      </c>
      <c r="E63" s="332" t="str">
        <f t="shared" si="8"/>
        <v>0</v>
      </c>
      <c r="F63" s="332">
        <f>IF(Q63="",0,COUNTIF($Q$7:Q63,Q63))</f>
        <v>0</v>
      </c>
      <c r="G63" s="332" t="str">
        <f t="shared" si="3"/>
        <v>0</v>
      </c>
      <c r="H63" s="335">
        <f t="shared" si="9"/>
        <v>45845</v>
      </c>
      <c r="I63" s="332">
        <f t="shared" si="10"/>
        <v>21</v>
      </c>
      <c r="J63" s="78"/>
      <c r="K63" s="304"/>
      <c r="L63" s="6"/>
      <c r="M63" s="12" t="s">
        <v>365</v>
      </c>
      <c r="N63" s="6">
        <v>111</v>
      </c>
      <c r="O63" s="96" t="str">
        <f t="shared" si="2"/>
        <v>Kas</v>
      </c>
      <c r="P63" s="27"/>
      <c r="Q63" s="304"/>
      <c r="R63" s="5"/>
      <c r="S63" s="5">
        <v>33500000</v>
      </c>
      <c r="T63" s="78"/>
      <c r="U63" s="78"/>
      <c r="Z63" s="479">
        <f t="shared" si="6"/>
        <v>7</v>
      </c>
    </row>
    <row r="64" spans="1:26" ht="18.75" customHeight="1" x14ac:dyDescent="0.35">
      <c r="A64" s="78"/>
      <c r="B64" s="332">
        <f>IF(N64="",0,COUNTIF($N$7:N64,N64))</f>
        <v>21</v>
      </c>
      <c r="C64" s="332" t="str">
        <f t="shared" si="7"/>
        <v>21111</v>
      </c>
      <c r="D64" s="332">
        <f>IF(P64="",0,COUNTIF($P$7:P64,P64))</f>
        <v>0</v>
      </c>
      <c r="E64" s="332" t="str">
        <f t="shared" si="8"/>
        <v>0</v>
      </c>
      <c r="F64" s="332">
        <f>IF(Q64="",0,COUNTIF($Q$7:Q64,Q64))</f>
        <v>0</v>
      </c>
      <c r="G64" s="332" t="str">
        <f t="shared" si="3"/>
        <v>0</v>
      </c>
      <c r="H64" s="335">
        <f t="shared" si="9"/>
        <v>45854</v>
      </c>
      <c r="I64" s="332">
        <f t="shared" si="10"/>
        <v>22</v>
      </c>
      <c r="J64" s="78"/>
      <c r="K64" s="304">
        <v>45854</v>
      </c>
      <c r="L64" s="6">
        <v>22</v>
      </c>
      <c r="M64" s="12" t="s">
        <v>362</v>
      </c>
      <c r="N64" s="6">
        <v>111</v>
      </c>
      <c r="O64" s="96" t="str">
        <f t="shared" si="2"/>
        <v>Kas</v>
      </c>
      <c r="P64" s="27"/>
      <c r="Q64" s="304"/>
      <c r="R64" s="5">
        <v>22800000</v>
      </c>
      <c r="S64" s="5"/>
      <c r="T64" s="78"/>
      <c r="U64" s="78"/>
      <c r="Z64" s="479">
        <f t="shared" si="6"/>
        <v>7</v>
      </c>
    </row>
    <row r="65" spans="1:26" ht="18.75" customHeight="1" x14ac:dyDescent="0.35">
      <c r="A65" s="78"/>
      <c r="B65" s="332">
        <f>IF(N65="",0,COUNTIF($N$7:N65,N65))</f>
        <v>16</v>
      </c>
      <c r="C65" s="332" t="str">
        <f t="shared" si="7"/>
        <v>16130</v>
      </c>
      <c r="D65" s="332">
        <f>IF(P65="",0,COUNTIF($P$7:P65,P65))</f>
        <v>4</v>
      </c>
      <c r="E65" s="332" t="str">
        <f t="shared" si="8"/>
        <v>4Toko Semanggi</v>
      </c>
      <c r="F65" s="332">
        <f>IF(Q65="",0,COUNTIF($Q$7:Q65,Q65))</f>
        <v>15</v>
      </c>
      <c r="G65" s="332" t="str">
        <f t="shared" si="3"/>
        <v>1545940</v>
      </c>
      <c r="H65" s="335">
        <f t="shared" si="9"/>
        <v>45854</v>
      </c>
      <c r="I65" s="332">
        <f t="shared" si="10"/>
        <v>22</v>
      </c>
      <c r="J65" s="78"/>
      <c r="K65" s="304"/>
      <c r="L65" s="6"/>
      <c r="M65" s="12" t="s">
        <v>362</v>
      </c>
      <c r="N65" s="6">
        <v>130</v>
      </c>
      <c r="O65" s="96" t="str">
        <f t="shared" si="2"/>
        <v>Piutang Dagang</v>
      </c>
      <c r="P65" s="27" t="s">
        <v>312</v>
      </c>
      <c r="Q65" s="304">
        <v>45940</v>
      </c>
      <c r="R65" s="5">
        <v>9625000</v>
      </c>
      <c r="S65" s="5"/>
      <c r="T65" s="78"/>
      <c r="U65" s="78"/>
      <c r="Z65" s="479">
        <f t="shared" si="6"/>
        <v>7</v>
      </c>
    </row>
    <row r="66" spans="1:26" ht="18.75" customHeight="1" x14ac:dyDescent="0.35">
      <c r="A66" s="78"/>
      <c r="B66" s="332">
        <f>IF(N66="",0,COUNTIF($N$7:N66,N66))</f>
        <v>14</v>
      </c>
      <c r="C66" s="332" t="str">
        <f t="shared" si="7"/>
        <v>14401</v>
      </c>
      <c r="D66" s="332">
        <f>IF(P66="",0,COUNTIF($P$7:P66,P66))</f>
        <v>0</v>
      </c>
      <c r="E66" s="332" t="str">
        <f t="shared" si="8"/>
        <v>0</v>
      </c>
      <c r="F66" s="332">
        <f>IF(Q66="",0,COUNTIF($Q$7:Q66,Q66))</f>
        <v>0</v>
      </c>
      <c r="G66" s="332" t="str">
        <f t="shared" si="3"/>
        <v>0</v>
      </c>
      <c r="H66" s="335">
        <f t="shared" si="9"/>
        <v>45854</v>
      </c>
      <c r="I66" s="332">
        <f t="shared" si="10"/>
        <v>22</v>
      </c>
      <c r="J66" s="78"/>
      <c r="K66" s="304"/>
      <c r="L66" s="6"/>
      <c r="M66" s="12" t="s">
        <v>362</v>
      </c>
      <c r="N66" s="6">
        <v>401</v>
      </c>
      <c r="O66" s="96" t="str">
        <f t="shared" si="2"/>
        <v>Penjualan Barang</v>
      </c>
      <c r="P66" s="27"/>
      <c r="Q66" s="304"/>
      <c r="R66" s="5"/>
      <c r="S66" s="5">
        <v>32425000</v>
      </c>
      <c r="T66" s="78"/>
      <c r="U66" s="78"/>
      <c r="Z66" s="479">
        <f t="shared" si="6"/>
        <v>7</v>
      </c>
    </row>
    <row r="67" spans="1:26" ht="18.75" customHeight="1" x14ac:dyDescent="0.35">
      <c r="A67" s="78"/>
      <c r="B67" s="332">
        <f>IF(N67="",0,COUNTIF($N$7:N67,N67))</f>
        <v>4</v>
      </c>
      <c r="C67" s="332" t="str">
        <f t="shared" si="7"/>
        <v>4142</v>
      </c>
      <c r="D67" s="332">
        <f>IF(P67="",0,COUNTIF($P$7:P67,P67))</f>
        <v>0</v>
      </c>
      <c r="E67" s="332" t="str">
        <f t="shared" si="8"/>
        <v>0</v>
      </c>
      <c r="F67" s="332">
        <f>IF(Q67="",0,COUNTIF($Q$7:Q67,Q67))</f>
        <v>0</v>
      </c>
      <c r="G67" s="332" t="str">
        <f t="shared" si="3"/>
        <v>0</v>
      </c>
      <c r="H67" s="335">
        <f t="shared" si="9"/>
        <v>45858</v>
      </c>
      <c r="I67" s="332">
        <f t="shared" si="10"/>
        <v>23</v>
      </c>
      <c r="J67" s="78"/>
      <c r="K67" s="304">
        <v>45858</v>
      </c>
      <c r="L67" s="6">
        <v>23</v>
      </c>
      <c r="M67" s="12" t="s">
        <v>363</v>
      </c>
      <c r="N67" s="6">
        <v>142</v>
      </c>
      <c r="O67" s="96" t="str">
        <f t="shared" si="2"/>
        <v>Pembelian Barang</v>
      </c>
      <c r="P67" s="27"/>
      <c r="Q67" s="304"/>
      <c r="R67" s="5">
        <v>33200000</v>
      </c>
      <c r="S67" s="5"/>
      <c r="T67" s="78"/>
      <c r="U67" s="78"/>
      <c r="Z67" s="479">
        <f t="shared" si="6"/>
        <v>7</v>
      </c>
    </row>
    <row r="68" spans="1:26" ht="18.75" customHeight="1" x14ac:dyDescent="0.35">
      <c r="A68" s="78"/>
      <c r="B68" s="332">
        <f>IF(N68="",0,COUNTIF($N$7:N68,N68))</f>
        <v>6</v>
      </c>
      <c r="C68" s="332" t="str">
        <f t="shared" si="7"/>
        <v>6211</v>
      </c>
      <c r="D68" s="332">
        <f>IF(P68="",0,COUNTIF($P$7:P68,P68))</f>
        <v>1</v>
      </c>
      <c r="E68" s="332" t="str">
        <f t="shared" si="8"/>
        <v>1PT Maju Selalu</v>
      </c>
      <c r="F68" s="332">
        <f>IF(Q68="",0,COUNTIF($Q$7:Q68,Q68))</f>
        <v>16</v>
      </c>
      <c r="G68" s="332" t="str">
        <f t="shared" si="3"/>
        <v>1645940</v>
      </c>
      <c r="H68" s="335">
        <f t="shared" si="9"/>
        <v>45858</v>
      </c>
      <c r="I68" s="332">
        <f t="shared" si="10"/>
        <v>23</v>
      </c>
      <c r="J68" s="78"/>
      <c r="K68" s="304"/>
      <c r="L68" s="6"/>
      <c r="M68" s="12" t="s">
        <v>363</v>
      </c>
      <c r="N68" s="6">
        <v>211</v>
      </c>
      <c r="O68" s="96" t="str">
        <f t="shared" si="2"/>
        <v>Hutang Dagang</v>
      </c>
      <c r="P68" s="27" t="s">
        <v>325</v>
      </c>
      <c r="Q68" s="304">
        <v>45940</v>
      </c>
      <c r="R68" s="5"/>
      <c r="S68" s="5">
        <v>33200000</v>
      </c>
      <c r="T68" s="78"/>
      <c r="U68" s="78"/>
      <c r="Z68" s="479">
        <f t="shared" si="6"/>
        <v>7</v>
      </c>
    </row>
    <row r="69" spans="1:26" ht="18.75" customHeight="1" x14ac:dyDescent="0.35">
      <c r="A69" s="78"/>
      <c r="B69" s="332">
        <f>IF(N69="",0,COUNTIF($N$7:N69,N69))</f>
        <v>7</v>
      </c>
      <c r="C69" s="332" t="str">
        <f t="shared" si="7"/>
        <v>7211</v>
      </c>
      <c r="D69" s="332">
        <f>IF(P69="",0,COUNTIF($P$7:P69,P69))</f>
        <v>2</v>
      </c>
      <c r="E69" s="332" t="str">
        <f t="shared" si="8"/>
        <v>2PT Maju Selalu</v>
      </c>
      <c r="F69" s="332">
        <f>IF(Q69="",0,COUNTIF($Q$7:Q69,Q69))</f>
        <v>0</v>
      </c>
      <c r="G69" s="332" t="str">
        <f t="shared" si="3"/>
        <v>0</v>
      </c>
      <c r="H69" s="335">
        <f t="shared" si="9"/>
        <v>45859</v>
      </c>
      <c r="I69" s="332">
        <f t="shared" si="10"/>
        <v>24</v>
      </c>
      <c r="J69" s="78"/>
      <c r="K69" s="304">
        <v>45859</v>
      </c>
      <c r="L69" s="6">
        <v>24</v>
      </c>
      <c r="M69" s="12" t="s">
        <v>367</v>
      </c>
      <c r="N69" s="6">
        <v>211</v>
      </c>
      <c r="O69" s="96" t="str">
        <f t="shared" si="2"/>
        <v>Hutang Dagang</v>
      </c>
      <c r="P69" s="27" t="s">
        <v>325</v>
      </c>
      <c r="Q69" s="304"/>
      <c r="R69" s="5">
        <v>3320000</v>
      </c>
      <c r="S69" s="5"/>
      <c r="T69" s="78"/>
      <c r="U69" s="78"/>
      <c r="Z69" s="479">
        <f t="shared" si="6"/>
        <v>7</v>
      </c>
    </row>
    <row r="70" spans="1:26" ht="18.75" customHeight="1" x14ac:dyDescent="0.35">
      <c r="A70" s="78"/>
      <c r="B70" s="332">
        <f>IF(N70="",0,COUNTIF($N$7:N70,N70))</f>
        <v>1</v>
      </c>
      <c r="C70" s="332" t="str">
        <f t="shared" si="7"/>
        <v>1145</v>
      </c>
      <c r="D70" s="332">
        <f>IF(P70="",0,COUNTIF($P$7:P70,P70))</f>
        <v>0</v>
      </c>
      <c r="E70" s="332" t="str">
        <f t="shared" si="8"/>
        <v>0</v>
      </c>
      <c r="F70" s="332">
        <f>IF(Q70="",0,COUNTIF($Q$7:Q70,Q70))</f>
        <v>0</v>
      </c>
      <c r="G70" s="332" t="str">
        <f t="shared" si="3"/>
        <v>0</v>
      </c>
      <c r="H70" s="335">
        <f t="shared" si="9"/>
        <v>45859</v>
      </c>
      <c r="I70" s="332">
        <f t="shared" si="10"/>
        <v>24</v>
      </c>
      <c r="J70" s="78"/>
      <c r="K70" s="304"/>
      <c r="L70" s="6"/>
      <c r="M70" s="12" t="s">
        <v>367</v>
      </c>
      <c r="N70" s="6">
        <v>145</v>
      </c>
      <c r="O70" s="96" t="str">
        <f t="shared" si="2"/>
        <v>Potongan Pembelian</v>
      </c>
      <c r="P70" s="27"/>
      <c r="Q70" s="304"/>
      <c r="R70" s="5"/>
      <c r="S70" s="5">
        <v>3320000</v>
      </c>
      <c r="T70" s="78"/>
      <c r="U70" s="78"/>
      <c r="Z70" s="479">
        <f t="shared" si="6"/>
        <v>7</v>
      </c>
    </row>
    <row r="71" spans="1:26" ht="18.75" customHeight="1" x14ac:dyDescent="0.35">
      <c r="A71" s="78"/>
      <c r="B71" s="332">
        <f>IF(N71="",0,COUNTIF($N$7:N71,N71))</f>
        <v>22</v>
      </c>
      <c r="C71" s="332" t="str">
        <f t="shared" si="7"/>
        <v>22111</v>
      </c>
      <c r="D71" s="332">
        <f>IF(P71="",0,COUNTIF($P$7:P71,P71))</f>
        <v>0</v>
      </c>
      <c r="E71" s="332" t="str">
        <f t="shared" si="8"/>
        <v>0</v>
      </c>
      <c r="F71" s="332">
        <f>IF(Q71="",0,COUNTIF($Q$7:Q71,Q71))</f>
        <v>0</v>
      </c>
      <c r="G71" s="332" t="str">
        <f t="shared" si="3"/>
        <v>0</v>
      </c>
      <c r="H71" s="335">
        <f t="shared" si="9"/>
        <v>45866</v>
      </c>
      <c r="I71" s="332">
        <f t="shared" si="10"/>
        <v>25</v>
      </c>
      <c r="J71" s="78"/>
      <c r="K71" s="304">
        <v>45866</v>
      </c>
      <c r="L71" s="6">
        <v>25</v>
      </c>
      <c r="M71" s="12" t="s">
        <v>362</v>
      </c>
      <c r="N71" s="6">
        <v>111</v>
      </c>
      <c r="O71" s="96" t="str">
        <f t="shared" ref="O71:O134" si="11">IF(N71&lt;&gt;"",VLOOKUP(N71,DA,2,FALSE),"")</f>
        <v>Kas</v>
      </c>
      <c r="P71" s="27"/>
      <c r="Q71" s="304"/>
      <c r="R71" s="14">
        <v>14370000</v>
      </c>
      <c r="S71" s="5"/>
      <c r="T71" s="78"/>
      <c r="U71" s="78"/>
      <c r="Z71" s="479">
        <f t="shared" si="6"/>
        <v>7</v>
      </c>
    </row>
    <row r="72" spans="1:26" ht="18.75" customHeight="1" x14ac:dyDescent="0.35">
      <c r="A72" s="78"/>
      <c r="B72" s="332">
        <f>IF(N72="",0,COUNTIF($N$7:N72,N72))</f>
        <v>17</v>
      </c>
      <c r="C72" s="332" t="str">
        <f t="shared" si="7"/>
        <v>17130</v>
      </c>
      <c r="D72" s="332">
        <f>IF(P72="",0,COUNTIF($P$7:P72,P72))</f>
        <v>4</v>
      </c>
      <c r="E72" s="332" t="str">
        <f t="shared" si="8"/>
        <v>4Toko Anggrek</v>
      </c>
      <c r="F72" s="332">
        <f>IF(Q72="",0,COUNTIF($Q$7:Q72,Q72))</f>
        <v>17</v>
      </c>
      <c r="G72" s="332" t="str">
        <f t="shared" ref="G72:G135" si="12">F72&amp;Q72</f>
        <v>1745940</v>
      </c>
      <c r="H72" s="335">
        <f t="shared" si="9"/>
        <v>45866</v>
      </c>
      <c r="I72" s="332">
        <f t="shared" si="10"/>
        <v>25</v>
      </c>
      <c r="J72" s="78"/>
      <c r="K72" s="304"/>
      <c r="L72" s="6"/>
      <c r="M72" s="12" t="s">
        <v>362</v>
      </c>
      <c r="N72" s="6">
        <v>130</v>
      </c>
      <c r="O72" s="96" t="str">
        <f t="shared" si="11"/>
        <v>Piutang Dagang</v>
      </c>
      <c r="P72" s="27" t="s">
        <v>313</v>
      </c>
      <c r="Q72" s="304">
        <v>45940</v>
      </c>
      <c r="R72" s="5">
        <v>9030000</v>
      </c>
      <c r="S72" s="5"/>
      <c r="T72" s="78"/>
      <c r="U72" s="78"/>
      <c r="Z72" s="479">
        <f t="shared" ref="Z72:Z135" si="13">IF(H72="","",MONTH(H72))</f>
        <v>7</v>
      </c>
    </row>
    <row r="73" spans="1:26" ht="18.75" customHeight="1" x14ac:dyDescent="0.35">
      <c r="A73" s="78"/>
      <c r="B73" s="332">
        <f>IF(N73="",0,COUNTIF($N$7:N73,N73))</f>
        <v>15</v>
      </c>
      <c r="C73" s="332" t="str">
        <f t="shared" ref="C73:C136" si="14">B73&amp;N73</f>
        <v>15401</v>
      </c>
      <c r="D73" s="332">
        <f>IF(P73="",0,COUNTIF($P$7:P73,P73))</f>
        <v>0</v>
      </c>
      <c r="E73" s="332" t="str">
        <f t="shared" ref="E73:E136" si="15">D73&amp;P73</f>
        <v>0</v>
      </c>
      <c r="F73" s="332">
        <f>IF(Q73="",0,COUNTIF($Q$7:Q73,Q73))</f>
        <v>0</v>
      </c>
      <c r="G73" s="332" t="str">
        <f t="shared" si="12"/>
        <v>0</v>
      </c>
      <c r="H73" s="335">
        <f t="shared" ref="H73:H136" si="16">IF(K73&lt;&gt;"",K73,H72)</f>
        <v>45866</v>
      </c>
      <c r="I73" s="332">
        <f t="shared" ref="I73:I136" si="17">IF(L73&lt;&gt;"",L73,I72)</f>
        <v>25</v>
      </c>
      <c r="J73" s="78"/>
      <c r="K73" s="304"/>
      <c r="L73" s="6"/>
      <c r="M73" s="12" t="s">
        <v>362</v>
      </c>
      <c r="N73" s="6">
        <v>401</v>
      </c>
      <c r="O73" s="96" t="str">
        <f t="shared" si="11"/>
        <v>Penjualan Barang</v>
      </c>
      <c r="P73" s="27"/>
      <c r="Q73" s="304"/>
      <c r="R73" s="5"/>
      <c r="S73" s="5">
        <v>23400000</v>
      </c>
      <c r="T73" s="78"/>
      <c r="U73" s="78"/>
      <c r="Z73" s="479">
        <f t="shared" si="13"/>
        <v>7</v>
      </c>
    </row>
    <row r="74" spans="1:26" ht="18.75" customHeight="1" x14ac:dyDescent="0.35">
      <c r="A74" s="78"/>
      <c r="B74" s="332">
        <f>IF(N74="",0,COUNTIF($N$7:N74,N74))</f>
        <v>23</v>
      </c>
      <c r="C74" s="332" t="str">
        <f t="shared" si="14"/>
        <v>23111</v>
      </c>
      <c r="D74" s="332">
        <f>IF(P74="",0,COUNTIF($P$7:P74,P74))</f>
        <v>0</v>
      </c>
      <c r="E74" s="332" t="str">
        <f t="shared" si="15"/>
        <v>0</v>
      </c>
      <c r="F74" s="332">
        <f>IF(Q74="",0,COUNTIF($Q$7:Q74,Q74))</f>
        <v>0</v>
      </c>
      <c r="G74" s="332" t="str">
        <f t="shared" si="12"/>
        <v>0</v>
      </c>
      <c r="H74" s="335">
        <f t="shared" si="16"/>
        <v>45875</v>
      </c>
      <c r="I74" s="332">
        <f t="shared" si="17"/>
        <v>26</v>
      </c>
      <c r="J74" s="78"/>
      <c r="K74" s="304">
        <v>45875</v>
      </c>
      <c r="L74" s="6">
        <v>26</v>
      </c>
      <c r="M74" s="12" t="s">
        <v>362</v>
      </c>
      <c r="N74" s="6">
        <v>111</v>
      </c>
      <c r="O74" s="96" t="str">
        <f t="shared" si="11"/>
        <v>Kas</v>
      </c>
      <c r="P74" s="27"/>
      <c r="Q74" s="304"/>
      <c r="R74" s="5">
        <v>15500000</v>
      </c>
      <c r="S74" s="5"/>
      <c r="T74" s="78"/>
      <c r="U74" s="78"/>
      <c r="Z74" s="479">
        <f t="shared" si="13"/>
        <v>8</v>
      </c>
    </row>
    <row r="75" spans="1:26" ht="18.75" customHeight="1" x14ac:dyDescent="0.35">
      <c r="A75" s="78"/>
      <c r="B75" s="332">
        <f>IF(N75="",0,COUNTIF($N$7:N75,N75))</f>
        <v>18</v>
      </c>
      <c r="C75" s="332" t="str">
        <f t="shared" si="14"/>
        <v>18130</v>
      </c>
      <c r="D75" s="332">
        <f>IF(P75="",0,COUNTIF($P$7:P75,P75))</f>
        <v>3</v>
      </c>
      <c r="E75" s="332" t="str">
        <f t="shared" si="15"/>
        <v>3Toko Mawar Merah</v>
      </c>
      <c r="F75" s="332">
        <f>IF(Q75="",0,COUNTIF($Q$7:Q75,Q75))</f>
        <v>18</v>
      </c>
      <c r="G75" s="332" t="str">
        <f t="shared" si="12"/>
        <v>1845940</v>
      </c>
      <c r="H75" s="335">
        <f t="shared" si="16"/>
        <v>45875</v>
      </c>
      <c r="I75" s="332">
        <f t="shared" si="17"/>
        <v>26</v>
      </c>
      <c r="J75" s="78"/>
      <c r="K75" s="304"/>
      <c r="L75" s="6"/>
      <c r="M75" s="12" t="s">
        <v>362</v>
      </c>
      <c r="N75" s="6">
        <v>130</v>
      </c>
      <c r="O75" s="96" t="str">
        <f t="shared" si="11"/>
        <v>Piutang Dagang</v>
      </c>
      <c r="P75" s="27" t="s">
        <v>311</v>
      </c>
      <c r="Q75" s="304">
        <v>45940</v>
      </c>
      <c r="R75" s="5">
        <v>6250000</v>
      </c>
      <c r="S75" s="5"/>
      <c r="T75" s="78"/>
      <c r="U75" s="78"/>
      <c r="Z75" s="479">
        <f t="shared" si="13"/>
        <v>8</v>
      </c>
    </row>
    <row r="76" spans="1:26" ht="18.75" customHeight="1" x14ac:dyDescent="0.35">
      <c r="A76" s="78"/>
      <c r="B76" s="332">
        <f>IF(N76="",0,COUNTIF($N$7:N76,N76))</f>
        <v>16</v>
      </c>
      <c r="C76" s="332" t="str">
        <f t="shared" si="14"/>
        <v>16401</v>
      </c>
      <c r="D76" s="332">
        <f>IF(P76="",0,COUNTIF($P$7:P76,P76))</f>
        <v>0</v>
      </c>
      <c r="E76" s="332" t="str">
        <f t="shared" si="15"/>
        <v>0</v>
      </c>
      <c r="F76" s="332">
        <f>IF(Q76="",0,COUNTIF($Q$7:Q76,Q76))</f>
        <v>0</v>
      </c>
      <c r="G76" s="332" t="str">
        <f t="shared" si="12"/>
        <v>0</v>
      </c>
      <c r="H76" s="335">
        <f t="shared" si="16"/>
        <v>45875</v>
      </c>
      <c r="I76" s="332">
        <f t="shared" si="17"/>
        <v>26</v>
      </c>
      <c r="J76" s="78"/>
      <c r="K76" s="304"/>
      <c r="L76" s="6"/>
      <c r="M76" s="12" t="s">
        <v>362</v>
      </c>
      <c r="N76" s="6">
        <v>401</v>
      </c>
      <c r="O76" s="96" t="str">
        <f t="shared" si="11"/>
        <v>Penjualan Barang</v>
      </c>
      <c r="P76" s="27"/>
      <c r="Q76" s="304"/>
      <c r="R76" s="5"/>
      <c r="S76" s="5">
        <v>21750000</v>
      </c>
      <c r="T76" s="78"/>
      <c r="U76" s="78"/>
      <c r="Z76" s="479">
        <f t="shared" si="13"/>
        <v>8</v>
      </c>
    </row>
    <row r="77" spans="1:26" ht="18.75" customHeight="1" x14ac:dyDescent="0.35">
      <c r="A77" s="78"/>
      <c r="B77" s="332">
        <f>IF(N77="",0,COUNTIF($N$7:N77,N77))</f>
        <v>5</v>
      </c>
      <c r="C77" s="332" t="str">
        <f t="shared" si="14"/>
        <v>5142</v>
      </c>
      <c r="D77" s="332">
        <f>IF(P77="",0,COUNTIF($P$7:P77,P77))</f>
        <v>0</v>
      </c>
      <c r="E77" s="332" t="str">
        <f t="shared" si="15"/>
        <v>0</v>
      </c>
      <c r="F77" s="332">
        <f>IF(Q77="",0,COUNTIF($Q$7:Q77,Q77))</f>
        <v>0</v>
      </c>
      <c r="G77" s="332" t="str">
        <f t="shared" si="12"/>
        <v>0</v>
      </c>
      <c r="H77" s="335">
        <f t="shared" si="16"/>
        <v>45878</v>
      </c>
      <c r="I77" s="332">
        <f t="shared" si="17"/>
        <v>27</v>
      </c>
      <c r="J77" s="78"/>
      <c r="K77" s="304">
        <v>45878</v>
      </c>
      <c r="L77" s="6">
        <v>27</v>
      </c>
      <c r="M77" s="12" t="s">
        <v>363</v>
      </c>
      <c r="N77" s="6">
        <v>142</v>
      </c>
      <c r="O77" s="96" t="str">
        <f t="shared" si="11"/>
        <v>Pembelian Barang</v>
      </c>
      <c r="P77" s="27"/>
      <c r="Q77" s="304"/>
      <c r="R77" s="5">
        <v>45800000</v>
      </c>
      <c r="S77" s="5"/>
      <c r="T77" s="78"/>
      <c r="U77" s="78"/>
      <c r="Z77" s="479">
        <f t="shared" si="13"/>
        <v>8</v>
      </c>
    </row>
    <row r="78" spans="1:26" ht="18.75" customHeight="1" x14ac:dyDescent="0.35">
      <c r="A78" s="78"/>
      <c r="B78" s="332">
        <f>IF(N78="",0,COUNTIF($N$7:N78,N78))</f>
        <v>24</v>
      </c>
      <c r="C78" s="332" t="str">
        <f t="shared" si="14"/>
        <v>24111</v>
      </c>
      <c r="D78" s="332">
        <f>IF(P78="",0,COUNTIF($P$7:P78,P78))</f>
        <v>0</v>
      </c>
      <c r="E78" s="332" t="str">
        <f t="shared" si="15"/>
        <v>0</v>
      </c>
      <c r="F78" s="332">
        <f>IF(Q78="",0,COUNTIF($Q$7:Q78,Q78))</f>
        <v>0</v>
      </c>
      <c r="G78" s="332" t="str">
        <f t="shared" si="12"/>
        <v>0</v>
      </c>
      <c r="H78" s="335">
        <f t="shared" si="16"/>
        <v>45878</v>
      </c>
      <c r="I78" s="332">
        <f t="shared" si="17"/>
        <v>27</v>
      </c>
      <c r="J78" s="78"/>
      <c r="K78" s="304"/>
      <c r="L78" s="6"/>
      <c r="M78" s="12" t="s">
        <v>363</v>
      </c>
      <c r="N78" s="6">
        <v>111</v>
      </c>
      <c r="O78" s="96" t="str">
        <f t="shared" si="11"/>
        <v>Kas</v>
      </c>
      <c r="P78" s="27"/>
      <c r="Q78" s="304"/>
      <c r="R78" s="5"/>
      <c r="S78" s="5">
        <v>35800000</v>
      </c>
      <c r="T78" s="78"/>
      <c r="U78" s="78"/>
      <c r="Z78" s="479">
        <f t="shared" si="13"/>
        <v>8</v>
      </c>
    </row>
    <row r="79" spans="1:26" ht="18.75" customHeight="1" x14ac:dyDescent="0.35">
      <c r="A79" s="78"/>
      <c r="B79" s="332">
        <f>IF(N79="",0,COUNTIF($N$7:N79,N79))</f>
        <v>8</v>
      </c>
      <c r="C79" s="332" t="str">
        <f t="shared" si="14"/>
        <v>8211</v>
      </c>
      <c r="D79" s="332">
        <f>IF(P79="",0,COUNTIF($P$7:P79,P79))</f>
        <v>1</v>
      </c>
      <c r="E79" s="332" t="str">
        <f t="shared" si="15"/>
        <v>1PT Multi Teknikindo</v>
      </c>
      <c r="F79" s="332">
        <f>IF(Q79="",0,COUNTIF($Q$7:Q79,Q79))</f>
        <v>19</v>
      </c>
      <c r="G79" s="332" t="str">
        <f t="shared" si="12"/>
        <v>1945940</v>
      </c>
      <c r="H79" s="335">
        <f t="shared" si="16"/>
        <v>45878</v>
      </c>
      <c r="I79" s="332">
        <f t="shared" si="17"/>
        <v>27</v>
      </c>
      <c r="J79" s="78"/>
      <c r="K79" s="304"/>
      <c r="L79" s="6"/>
      <c r="M79" s="27" t="s">
        <v>363</v>
      </c>
      <c r="N79" s="6">
        <v>211</v>
      </c>
      <c r="O79" s="96" t="str">
        <f t="shared" si="11"/>
        <v>Hutang Dagang</v>
      </c>
      <c r="P79" s="27" t="s">
        <v>327</v>
      </c>
      <c r="Q79" s="304">
        <v>45940</v>
      </c>
      <c r="R79" s="5"/>
      <c r="S79" s="5">
        <v>10000000</v>
      </c>
      <c r="T79" s="78"/>
      <c r="U79" s="78"/>
      <c r="Z79" s="479">
        <f t="shared" si="13"/>
        <v>8</v>
      </c>
    </row>
    <row r="80" spans="1:26" ht="18.75" customHeight="1" x14ac:dyDescent="0.35">
      <c r="A80" s="78"/>
      <c r="B80" s="332">
        <f>IF(N80="",0,COUNTIF($N$7:N80,N80))</f>
        <v>25</v>
      </c>
      <c r="C80" s="332" t="str">
        <f t="shared" si="14"/>
        <v>25111</v>
      </c>
      <c r="D80" s="332">
        <f>IF(P80="",0,COUNTIF($P$7:P80,P80))</f>
        <v>0</v>
      </c>
      <c r="E80" s="332" t="str">
        <f t="shared" si="15"/>
        <v>0</v>
      </c>
      <c r="F80" s="332">
        <f>IF(Q80="",0,COUNTIF($Q$7:Q80,Q80))</f>
        <v>0</v>
      </c>
      <c r="G80" s="332" t="str">
        <f t="shared" si="12"/>
        <v>0</v>
      </c>
      <c r="H80" s="335">
        <f t="shared" si="16"/>
        <v>45886</v>
      </c>
      <c r="I80" s="332">
        <f t="shared" si="17"/>
        <v>28</v>
      </c>
      <c r="J80" s="78"/>
      <c r="K80" s="304">
        <v>45886</v>
      </c>
      <c r="L80" s="6">
        <v>28</v>
      </c>
      <c r="M80" s="27" t="s">
        <v>362</v>
      </c>
      <c r="N80" s="6">
        <v>111</v>
      </c>
      <c r="O80" s="96" t="str">
        <f t="shared" si="11"/>
        <v>Kas</v>
      </c>
      <c r="P80" s="27"/>
      <c r="Q80" s="304"/>
      <c r="R80" s="5">
        <v>16750000</v>
      </c>
      <c r="S80" s="5"/>
      <c r="T80" s="78"/>
      <c r="U80" s="78"/>
      <c r="Z80" s="479">
        <f t="shared" si="13"/>
        <v>8</v>
      </c>
    </row>
    <row r="81" spans="1:26" ht="18.75" customHeight="1" x14ac:dyDescent="0.35">
      <c r="A81" s="78"/>
      <c r="B81" s="332">
        <f>IF(N81="",0,COUNTIF($N$7:N81,N81))</f>
        <v>19</v>
      </c>
      <c r="C81" s="332" t="str">
        <f t="shared" si="14"/>
        <v>19130</v>
      </c>
      <c r="D81" s="332">
        <f>IF(P81="",0,COUNTIF($P$7:P81,P81))</f>
        <v>7</v>
      </c>
      <c r="E81" s="332" t="str">
        <f t="shared" si="15"/>
        <v>7Toko Bunga Matahari</v>
      </c>
      <c r="F81" s="332">
        <f>IF(Q81="",0,COUNTIF($Q$7:Q81,Q81))</f>
        <v>20</v>
      </c>
      <c r="G81" s="332" t="str">
        <f t="shared" si="12"/>
        <v>2045940</v>
      </c>
      <c r="H81" s="335">
        <f t="shared" si="16"/>
        <v>45886</v>
      </c>
      <c r="I81" s="332">
        <f t="shared" si="17"/>
        <v>28</v>
      </c>
      <c r="J81" s="78"/>
      <c r="K81" s="304"/>
      <c r="L81" s="6"/>
      <c r="M81" s="12" t="s">
        <v>362</v>
      </c>
      <c r="N81" s="6">
        <v>130</v>
      </c>
      <c r="O81" s="96" t="str">
        <f t="shared" si="11"/>
        <v>Piutang Dagang</v>
      </c>
      <c r="P81" s="27" t="s">
        <v>314</v>
      </c>
      <c r="Q81" s="304">
        <v>45940</v>
      </c>
      <c r="R81" s="5">
        <v>3800000</v>
      </c>
      <c r="S81" s="5"/>
      <c r="T81" s="78"/>
      <c r="U81" s="78"/>
      <c r="Z81" s="479">
        <f t="shared" si="13"/>
        <v>8</v>
      </c>
    </row>
    <row r="82" spans="1:26" ht="18.75" customHeight="1" x14ac:dyDescent="0.35">
      <c r="A82" s="78"/>
      <c r="B82" s="332">
        <f>IF(N82="",0,COUNTIF($N$7:N82,N82))</f>
        <v>17</v>
      </c>
      <c r="C82" s="332" t="str">
        <f t="shared" si="14"/>
        <v>17401</v>
      </c>
      <c r="D82" s="332">
        <f>IF(P82="",0,COUNTIF($P$7:P82,P82))</f>
        <v>0</v>
      </c>
      <c r="E82" s="332" t="str">
        <f t="shared" si="15"/>
        <v>0</v>
      </c>
      <c r="F82" s="332">
        <f>IF(Q82="",0,COUNTIF($Q$7:Q82,Q82))</f>
        <v>0</v>
      </c>
      <c r="G82" s="332" t="str">
        <f t="shared" si="12"/>
        <v>0</v>
      </c>
      <c r="H82" s="335">
        <f t="shared" si="16"/>
        <v>45886</v>
      </c>
      <c r="I82" s="332">
        <f t="shared" si="17"/>
        <v>28</v>
      </c>
      <c r="J82" s="78"/>
      <c r="K82" s="304"/>
      <c r="L82" s="6"/>
      <c r="M82" s="12" t="s">
        <v>362</v>
      </c>
      <c r="N82" s="6">
        <v>401</v>
      </c>
      <c r="O82" s="96" t="str">
        <f t="shared" si="11"/>
        <v>Penjualan Barang</v>
      </c>
      <c r="P82" s="27"/>
      <c r="Q82" s="304"/>
      <c r="R82" s="14"/>
      <c r="S82" s="5">
        <v>20550000</v>
      </c>
      <c r="T82" s="78"/>
      <c r="U82" s="78"/>
      <c r="Z82" s="479">
        <f t="shared" si="13"/>
        <v>8</v>
      </c>
    </row>
    <row r="83" spans="1:26" ht="18.75" customHeight="1" x14ac:dyDescent="0.35">
      <c r="A83" s="78"/>
      <c r="B83" s="332">
        <f>IF(N83="",0,COUNTIF($N$7:N83,N83))</f>
        <v>26</v>
      </c>
      <c r="C83" s="332" t="str">
        <f t="shared" si="14"/>
        <v>26111</v>
      </c>
      <c r="D83" s="332">
        <f>IF(P83="",0,COUNTIF($P$7:P83,P83))</f>
        <v>0</v>
      </c>
      <c r="E83" s="332" t="str">
        <f t="shared" si="15"/>
        <v>0</v>
      </c>
      <c r="F83" s="332">
        <f>IF(Q83="",0,COUNTIF($Q$7:Q83,Q83))</f>
        <v>0</v>
      </c>
      <c r="G83" s="332" t="str">
        <f t="shared" si="12"/>
        <v>0</v>
      </c>
      <c r="H83" s="335">
        <f t="shared" si="16"/>
        <v>45897</v>
      </c>
      <c r="I83" s="332">
        <f t="shared" si="17"/>
        <v>29</v>
      </c>
      <c r="J83" s="78"/>
      <c r="K83" s="304">
        <v>45897</v>
      </c>
      <c r="L83" s="6">
        <v>29</v>
      </c>
      <c r="M83" s="12" t="s">
        <v>362</v>
      </c>
      <c r="N83" s="6">
        <v>111</v>
      </c>
      <c r="O83" s="96" t="str">
        <f t="shared" si="11"/>
        <v>Kas</v>
      </c>
      <c r="P83" s="27"/>
      <c r="Q83" s="304"/>
      <c r="R83" s="5">
        <v>17800000</v>
      </c>
      <c r="S83" s="5"/>
      <c r="T83" s="78"/>
      <c r="U83" s="78"/>
      <c r="Z83" s="479">
        <f t="shared" si="13"/>
        <v>8</v>
      </c>
    </row>
    <row r="84" spans="1:26" ht="18.75" customHeight="1" x14ac:dyDescent="0.35">
      <c r="A84" s="78"/>
      <c r="B84" s="332">
        <f>IF(N84="",0,COUNTIF($N$7:N84,N84))</f>
        <v>20</v>
      </c>
      <c r="C84" s="332" t="str">
        <f t="shared" si="14"/>
        <v>20130</v>
      </c>
      <c r="D84" s="332">
        <f>IF(P84="",0,COUNTIF($P$7:P84,P84))</f>
        <v>4</v>
      </c>
      <c r="E84" s="332" t="str">
        <f t="shared" si="15"/>
        <v>4Toko Mawar Merah</v>
      </c>
      <c r="F84" s="332">
        <f>IF(Q84="",0,COUNTIF($Q$7:Q84,Q84))</f>
        <v>21</v>
      </c>
      <c r="G84" s="332" t="str">
        <f t="shared" si="12"/>
        <v>2145940</v>
      </c>
      <c r="H84" s="335">
        <f t="shared" si="16"/>
        <v>45897</v>
      </c>
      <c r="I84" s="332">
        <f t="shared" si="17"/>
        <v>29</v>
      </c>
      <c r="J84" s="78"/>
      <c r="K84" s="304"/>
      <c r="L84" s="6"/>
      <c r="M84" s="12" t="s">
        <v>362</v>
      </c>
      <c r="N84" s="6">
        <v>130</v>
      </c>
      <c r="O84" s="96" t="str">
        <f t="shared" si="11"/>
        <v>Piutang Dagang</v>
      </c>
      <c r="P84" s="27" t="s">
        <v>311</v>
      </c>
      <c r="Q84" s="304">
        <v>45940</v>
      </c>
      <c r="R84" s="5">
        <v>6500000</v>
      </c>
      <c r="S84" s="5"/>
      <c r="T84" s="78"/>
      <c r="U84" s="78"/>
      <c r="Z84" s="479">
        <f t="shared" si="13"/>
        <v>8</v>
      </c>
    </row>
    <row r="85" spans="1:26" ht="18.75" customHeight="1" x14ac:dyDescent="0.35">
      <c r="A85" s="78"/>
      <c r="B85" s="332">
        <f>IF(N85="",0,COUNTIF($N$7:N85,N85))</f>
        <v>18</v>
      </c>
      <c r="C85" s="332" t="str">
        <f t="shared" si="14"/>
        <v>18401</v>
      </c>
      <c r="D85" s="332">
        <f>IF(P85="",0,COUNTIF($P$7:P85,P85))</f>
        <v>0</v>
      </c>
      <c r="E85" s="332" t="str">
        <f t="shared" si="15"/>
        <v>0</v>
      </c>
      <c r="F85" s="332">
        <f>IF(Q85="",0,COUNTIF($Q$7:Q85,Q85))</f>
        <v>0</v>
      </c>
      <c r="G85" s="332" t="str">
        <f t="shared" si="12"/>
        <v>0</v>
      </c>
      <c r="H85" s="335">
        <f t="shared" si="16"/>
        <v>45897</v>
      </c>
      <c r="I85" s="332">
        <f t="shared" si="17"/>
        <v>29</v>
      </c>
      <c r="J85" s="78"/>
      <c r="K85" s="304"/>
      <c r="L85" s="6"/>
      <c r="M85" s="12" t="s">
        <v>362</v>
      </c>
      <c r="N85" s="6">
        <v>401</v>
      </c>
      <c r="O85" s="96" t="str">
        <f t="shared" si="11"/>
        <v>Penjualan Barang</v>
      </c>
      <c r="P85" s="27"/>
      <c r="Q85" s="304"/>
      <c r="R85" s="5"/>
      <c r="S85" s="5">
        <v>24300000</v>
      </c>
      <c r="T85" s="78"/>
      <c r="U85" s="78"/>
      <c r="Z85" s="479">
        <f t="shared" si="13"/>
        <v>8</v>
      </c>
    </row>
    <row r="86" spans="1:26" ht="18.75" customHeight="1" x14ac:dyDescent="0.35">
      <c r="A86" s="78"/>
      <c r="B86" s="332">
        <f>IF(N86="",0,COUNTIF($N$7:N86,N86))</f>
        <v>27</v>
      </c>
      <c r="C86" s="332" t="str">
        <f t="shared" si="14"/>
        <v>27111</v>
      </c>
      <c r="D86" s="332">
        <f>IF(P86="",0,COUNTIF($P$7:P86,P86))</f>
        <v>0</v>
      </c>
      <c r="E86" s="332" t="str">
        <f t="shared" si="15"/>
        <v>0</v>
      </c>
      <c r="F86" s="332">
        <f>IF(Q86="",0,COUNTIF($Q$7:Q86,Q86))</f>
        <v>0</v>
      </c>
      <c r="G86" s="332" t="str">
        <f t="shared" si="12"/>
        <v>0</v>
      </c>
      <c r="H86" s="335">
        <f t="shared" si="16"/>
        <v>45901</v>
      </c>
      <c r="I86" s="332">
        <f t="shared" si="17"/>
        <v>30</v>
      </c>
      <c r="J86" s="78"/>
      <c r="K86" s="304">
        <v>45901</v>
      </c>
      <c r="L86" s="6">
        <v>30</v>
      </c>
      <c r="M86" s="12" t="s">
        <v>362</v>
      </c>
      <c r="N86" s="6">
        <v>111</v>
      </c>
      <c r="O86" s="96" t="str">
        <f t="shared" si="11"/>
        <v>Kas</v>
      </c>
      <c r="P86" s="27"/>
      <c r="Q86" s="304"/>
      <c r="R86" s="5">
        <v>12750000</v>
      </c>
      <c r="S86" s="5"/>
      <c r="T86" s="78"/>
      <c r="U86" s="78"/>
      <c r="Z86" s="479">
        <f t="shared" si="13"/>
        <v>9</v>
      </c>
    </row>
    <row r="87" spans="1:26" ht="18.75" customHeight="1" x14ac:dyDescent="0.35">
      <c r="A87" s="78"/>
      <c r="B87" s="332">
        <f>IF(N87="",0,COUNTIF($N$7:N87,N87))</f>
        <v>21</v>
      </c>
      <c r="C87" s="332" t="str">
        <f t="shared" si="14"/>
        <v>21130</v>
      </c>
      <c r="D87" s="332">
        <f>IF(P87="",0,COUNTIF($P$7:P87,P87))</f>
        <v>5</v>
      </c>
      <c r="E87" s="332" t="str">
        <f t="shared" si="15"/>
        <v>5Toko Semanggi</v>
      </c>
      <c r="F87" s="332">
        <f>IF(Q87="",0,COUNTIF($Q$7:Q87,Q87))</f>
        <v>22</v>
      </c>
      <c r="G87" s="332" t="str">
        <f t="shared" si="12"/>
        <v>2245940</v>
      </c>
      <c r="H87" s="335">
        <f t="shared" si="16"/>
        <v>45901</v>
      </c>
      <c r="I87" s="332">
        <f t="shared" si="17"/>
        <v>30</v>
      </c>
      <c r="J87" s="78"/>
      <c r="K87" s="304"/>
      <c r="L87" s="6"/>
      <c r="M87" s="12" t="s">
        <v>362</v>
      </c>
      <c r="N87" s="6">
        <v>130</v>
      </c>
      <c r="O87" s="96" t="str">
        <f t="shared" si="11"/>
        <v>Piutang Dagang</v>
      </c>
      <c r="P87" s="27" t="s">
        <v>312</v>
      </c>
      <c r="Q87" s="304">
        <v>45940</v>
      </c>
      <c r="R87" s="5">
        <v>10550000</v>
      </c>
      <c r="S87" s="5"/>
      <c r="T87" s="78"/>
      <c r="U87" s="78"/>
      <c r="Z87" s="479">
        <f t="shared" si="13"/>
        <v>9</v>
      </c>
    </row>
    <row r="88" spans="1:26" ht="18.75" customHeight="1" x14ac:dyDescent="0.35">
      <c r="A88" s="78"/>
      <c r="B88" s="332">
        <f>IF(N88="",0,COUNTIF($N$7:N88,N88))</f>
        <v>19</v>
      </c>
      <c r="C88" s="332" t="str">
        <f t="shared" si="14"/>
        <v>19401</v>
      </c>
      <c r="D88" s="332">
        <f>IF(P88="",0,COUNTIF($P$7:P88,P88))</f>
        <v>0</v>
      </c>
      <c r="E88" s="332" t="str">
        <f t="shared" si="15"/>
        <v>0</v>
      </c>
      <c r="F88" s="332">
        <f>IF(Q88="",0,COUNTIF($Q$7:Q88,Q88))</f>
        <v>0</v>
      </c>
      <c r="G88" s="332" t="str">
        <f t="shared" si="12"/>
        <v>0</v>
      </c>
      <c r="H88" s="335">
        <f t="shared" si="16"/>
        <v>45901</v>
      </c>
      <c r="I88" s="332">
        <f t="shared" si="17"/>
        <v>30</v>
      </c>
      <c r="J88" s="78"/>
      <c r="K88" s="304"/>
      <c r="L88" s="6"/>
      <c r="M88" s="12" t="s">
        <v>362</v>
      </c>
      <c r="N88" s="6">
        <v>401</v>
      </c>
      <c r="O88" s="96" t="str">
        <f t="shared" si="11"/>
        <v>Penjualan Barang</v>
      </c>
      <c r="P88" s="27"/>
      <c r="Q88" s="304"/>
      <c r="R88" s="5"/>
      <c r="S88" s="5">
        <v>23300000</v>
      </c>
      <c r="T88" s="78"/>
      <c r="U88" s="78"/>
      <c r="Z88" s="479">
        <f t="shared" si="13"/>
        <v>9</v>
      </c>
    </row>
    <row r="89" spans="1:26" ht="18.75" customHeight="1" x14ac:dyDescent="0.35">
      <c r="A89" s="78"/>
      <c r="B89" s="332">
        <f>IF(N89="",0,COUNTIF($N$7:N89,N89))</f>
        <v>9</v>
      </c>
      <c r="C89" s="332" t="str">
        <f t="shared" si="14"/>
        <v>9211</v>
      </c>
      <c r="D89" s="332">
        <f>IF(P89="",0,COUNTIF($P$7:P89,P89))</f>
        <v>3</v>
      </c>
      <c r="E89" s="332" t="str">
        <f t="shared" si="15"/>
        <v>3PT Maju Selalu</v>
      </c>
      <c r="F89" s="332">
        <f>IF(Q89="",0,COUNTIF($Q$7:Q89,Q89))</f>
        <v>0</v>
      </c>
      <c r="G89" s="332" t="str">
        <f t="shared" si="12"/>
        <v>0</v>
      </c>
      <c r="H89" s="335">
        <f t="shared" si="16"/>
        <v>45911</v>
      </c>
      <c r="I89" s="332">
        <f t="shared" si="17"/>
        <v>31</v>
      </c>
      <c r="J89" s="78"/>
      <c r="K89" s="304">
        <v>45911</v>
      </c>
      <c r="L89" s="6">
        <v>31</v>
      </c>
      <c r="M89" s="12" t="s">
        <v>365</v>
      </c>
      <c r="N89" s="6">
        <v>211</v>
      </c>
      <c r="O89" s="96" t="str">
        <f t="shared" si="11"/>
        <v>Hutang Dagang</v>
      </c>
      <c r="P89" s="27" t="s">
        <v>325</v>
      </c>
      <c r="Q89" s="304"/>
      <c r="R89" s="14">
        <v>28780000</v>
      </c>
      <c r="S89" s="5"/>
      <c r="T89" s="78"/>
      <c r="U89" s="78"/>
      <c r="Z89" s="479">
        <f t="shared" si="13"/>
        <v>9</v>
      </c>
    </row>
    <row r="90" spans="1:26" ht="18.75" customHeight="1" x14ac:dyDescent="0.35">
      <c r="A90" s="78"/>
      <c r="B90" s="332">
        <f>IF(N90="",0,COUNTIF($N$7:N90,N90))</f>
        <v>28</v>
      </c>
      <c r="C90" s="332" t="str">
        <f t="shared" si="14"/>
        <v>28111</v>
      </c>
      <c r="D90" s="332">
        <f>IF(P90="",0,COUNTIF($P$7:P90,P90))</f>
        <v>0</v>
      </c>
      <c r="E90" s="332" t="str">
        <f t="shared" si="15"/>
        <v>0</v>
      </c>
      <c r="F90" s="332">
        <f>IF(Q90="",0,COUNTIF($Q$7:Q90,Q90))</f>
        <v>0</v>
      </c>
      <c r="G90" s="332" t="str">
        <f t="shared" si="12"/>
        <v>0</v>
      </c>
      <c r="H90" s="335">
        <f t="shared" si="16"/>
        <v>45911</v>
      </c>
      <c r="I90" s="332">
        <f t="shared" si="17"/>
        <v>31</v>
      </c>
      <c r="J90" s="78"/>
      <c r="K90" s="304"/>
      <c r="L90" s="6"/>
      <c r="M90" s="12" t="s">
        <v>365</v>
      </c>
      <c r="N90" s="6">
        <v>111</v>
      </c>
      <c r="O90" s="96" t="str">
        <f t="shared" si="11"/>
        <v>Kas</v>
      </c>
      <c r="P90" s="27"/>
      <c r="Q90" s="304"/>
      <c r="R90" s="5"/>
      <c r="S90" s="5">
        <v>28780000</v>
      </c>
      <c r="T90" s="78"/>
      <c r="U90" s="78"/>
      <c r="Z90" s="479">
        <f t="shared" si="13"/>
        <v>9</v>
      </c>
    </row>
    <row r="91" spans="1:26" ht="18.75" customHeight="1" x14ac:dyDescent="0.35">
      <c r="A91" s="78"/>
      <c r="B91" s="332">
        <f>IF(N91="",0,COUNTIF($N$7:N91,N91))</f>
        <v>29</v>
      </c>
      <c r="C91" s="332" t="str">
        <f t="shared" si="14"/>
        <v>29111</v>
      </c>
      <c r="D91" s="332">
        <f>IF(P91="",0,COUNTIF($P$7:P91,P91))</f>
        <v>0</v>
      </c>
      <c r="E91" s="332" t="str">
        <f t="shared" si="15"/>
        <v>0</v>
      </c>
      <c r="F91" s="332">
        <f>IF(Q91="",0,COUNTIF($Q$7:Q91,Q91))</f>
        <v>0</v>
      </c>
      <c r="G91" s="332" t="str">
        <f t="shared" si="12"/>
        <v>0</v>
      </c>
      <c r="H91" s="335">
        <f t="shared" si="16"/>
        <v>45922</v>
      </c>
      <c r="I91" s="332">
        <f t="shared" si="17"/>
        <v>32</v>
      </c>
      <c r="J91" s="78"/>
      <c r="K91" s="304">
        <v>45922</v>
      </c>
      <c r="L91" s="6">
        <v>32</v>
      </c>
      <c r="M91" s="27" t="s">
        <v>362</v>
      </c>
      <c r="N91" s="6">
        <v>111</v>
      </c>
      <c r="O91" s="96" t="str">
        <f t="shared" si="11"/>
        <v>Kas</v>
      </c>
      <c r="P91" s="27"/>
      <c r="Q91" s="304"/>
      <c r="R91" s="5">
        <v>16550000</v>
      </c>
      <c r="S91" s="5"/>
      <c r="T91" s="78"/>
      <c r="U91" s="78"/>
      <c r="Z91" s="479">
        <f t="shared" si="13"/>
        <v>9</v>
      </c>
    </row>
    <row r="92" spans="1:26" ht="18.75" customHeight="1" x14ac:dyDescent="0.35">
      <c r="A92" s="78"/>
      <c r="B92" s="332">
        <f>IF(N92="",0,COUNTIF($N$7:N92,N92))</f>
        <v>20</v>
      </c>
      <c r="C92" s="332" t="str">
        <f t="shared" si="14"/>
        <v>20401</v>
      </c>
      <c r="D92" s="332">
        <f>IF(P92="",0,COUNTIF($P$7:P92,P92))</f>
        <v>0</v>
      </c>
      <c r="E92" s="332" t="str">
        <f t="shared" si="15"/>
        <v>0</v>
      </c>
      <c r="F92" s="332">
        <f>IF(Q92="",0,COUNTIF($Q$7:Q92,Q92))</f>
        <v>0</v>
      </c>
      <c r="G92" s="332" t="str">
        <f t="shared" si="12"/>
        <v>0</v>
      </c>
      <c r="H92" s="335">
        <f t="shared" si="16"/>
        <v>45922</v>
      </c>
      <c r="I92" s="332">
        <f t="shared" si="17"/>
        <v>32</v>
      </c>
      <c r="J92" s="78"/>
      <c r="K92" s="304"/>
      <c r="L92" s="6"/>
      <c r="M92" s="27" t="s">
        <v>362</v>
      </c>
      <c r="N92" s="6">
        <v>401</v>
      </c>
      <c r="O92" s="96" t="str">
        <f t="shared" si="11"/>
        <v>Penjualan Barang</v>
      </c>
      <c r="P92" s="27"/>
      <c r="Q92" s="304"/>
      <c r="R92" s="5"/>
      <c r="S92" s="5">
        <v>16550000</v>
      </c>
      <c r="T92" s="78"/>
      <c r="U92" s="78"/>
      <c r="Z92" s="479">
        <f t="shared" si="13"/>
        <v>9</v>
      </c>
    </row>
    <row r="93" spans="1:26" ht="18.75" customHeight="1" x14ac:dyDescent="0.35">
      <c r="A93" s="78"/>
      <c r="B93" s="332">
        <f>IF(N93="",0,COUNTIF($N$7:N93,N93))</f>
        <v>1</v>
      </c>
      <c r="C93" s="332" t="str">
        <f t="shared" si="14"/>
        <v>1612</v>
      </c>
      <c r="D93" s="332">
        <f>IF(P93="",0,COUNTIF($P$7:P93,P93))</f>
        <v>0</v>
      </c>
      <c r="E93" s="332" t="str">
        <f t="shared" si="15"/>
        <v>0</v>
      </c>
      <c r="F93" s="332">
        <f>IF(Q93="",0,COUNTIF($Q$7:Q93,Q93))</f>
        <v>0</v>
      </c>
      <c r="G93" s="332" t="str">
        <f t="shared" si="12"/>
        <v>0</v>
      </c>
      <c r="H93" s="335">
        <f t="shared" si="16"/>
        <v>45930</v>
      </c>
      <c r="I93" s="332">
        <f t="shared" si="17"/>
        <v>33</v>
      </c>
      <c r="J93" s="78"/>
      <c r="K93" s="304">
        <v>45930</v>
      </c>
      <c r="L93" s="6">
        <v>33</v>
      </c>
      <c r="M93" s="12" t="s">
        <v>368</v>
      </c>
      <c r="N93" s="6">
        <v>612</v>
      </c>
      <c r="O93" s="96" t="str">
        <f t="shared" si="11"/>
        <v>Biaya Listrik</v>
      </c>
      <c r="P93" s="27"/>
      <c r="Q93" s="304"/>
      <c r="R93" s="5">
        <v>16480000</v>
      </c>
      <c r="S93" s="5"/>
      <c r="T93" s="78"/>
      <c r="U93" s="78"/>
      <c r="Z93" s="479">
        <f t="shared" si="13"/>
        <v>9</v>
      </c>
    </row>
    <row r="94" spans="1:26" ht="18.75" customHeight="1" x14ac:dyDescent="0.35">
      <c r="A94" s="78"/>
      <c r="B94" s="332">
        <f>IF(N94="",0,COUNTIF($N$7:N94,N94))</f>
        <v>1</v>
      </c>
      <c r="C94" s="332" t="str">
        <f t="shared" si="14"/>
        <v>1613</v>
      </c>
      <c r="D94" s="332">
        <f>IF(P94="",0,COUNTIF($P$7:P94,P94))</f>
        <v>0</v>
      </c>
      <c r="E94" s="332" t="str">
        <f t="shared" si="15"/>
        <v>0</v>
      </c>
      <c r="F94" s="332">
        <f>IF(Q94="",0,COUNTIF($Q$7:Q94,Q94))</f>
        <v>0</v>
      </c>
      <c r="G94" s="332" t="str">
        <f t="shared" si="12"/>
        <v>0</v>
      </c>
      <c r="H94" s="335">
        <f t="shared" si="16"/>
        <v>45930</v>
      </c>
      <c r="I94" s="332">
        <f t="shared" si="17"/>
        <v>33</v>
      </c>
      <c r="J94" s="78"/>
      <c r="K94" s="304"/>
      <c r="L94" s="6"/>
      <c r="M94" s="12" t="s">
        <v>369</v>
      </c>
      <c r="N94" s="6">
        <v>613</v>
      </c>
      <c r="O94" s="96" t="str">
        <f t="shared" si="11"/>
        <v>Biaya Air</v>
      </c>
      <c r="P94" s="27"/>
      <c r="Q94" s="304"/>
      <c r="R94" s="5">
        <v>4350000</v>
      </c>
      <c r="S94" s="5"/>
      <c r="T94" s="78"/>
      <c r="U94" s="78"/>
      <c r="Z94" s="479">
        <f t="shared" si="13"/>
        <v>9</v>
      </c>
    </row>
    <row r="95" spans="1:26" ht="18.75" customHeight="1" x14ac:dyDescent="0.35">
      <c r="A95" s="78"/>
      <c r="B95" s="332">
        <f>IF(N95="",0,COUNTIF($N$7:N95,N95))</f>
        <v>30</v>
      </c>
      <c r="C95" s="332" t="str">
        <f t="shared" si="14"/>
        <v>30111</v>
      </c>
      <c r="D95" s="332">
        <f>IF(P95="",0,COUNTIF($P$7:P95,P95))</f>
        <v>0</v>
      </c>
      <c r="E95" s="332" t="str">
        <f t="shared" si="15"/>
        <v>0</v>
      </c>
      <c r="F95" s="332">
        <f>IF(Q95="",0,COUNTIF($Q$7:Q95,Q95))</f>
        <v>0</v>
      </c>
      <c r="G95" s="332" t="str">
        <f t="shared" si="12"/>
        <v>0</v>
      </c>
      <c r="H95" s="335">
        <f t="shared" si="16"/>
        <v>45930</v>
      </c>
      <c r="I95" s="332">
        <f t="shared" si="17"/>
        <v>33</v>
      </c>
      <c r="J95" s="78"/>
      <c r="K95" s="304"/>
      <c r="L95" s="6"/>
      <c r="M95" s="27" t="s">
        <v>370</v>
      </c>
      <c r="N95" s="6">
        <v>111</v>
      </c>
      <c r="O95" s="96" t="str">
        <f t="shared" si="11"/>
        <v>Kas</v>
      </c>
      <c r="P95" s="27"/>
      <c r="Q95" s="304"/>
      <c r="R95" s="5"/>
      <c r="S95" s="5">
        <v>20830000</v>
      </c>
      <c r="T95" s="78"/>
      <c r="U95" s="78"/>
      <c r="Z95" s="479">
        <f t="shared" si="13"/>
        <v>9</v>
      </c>
    </row>
    <row r="96" spans="1:26" ht="18.75" customHeight="1" x14ac:dyDescent="0.35">
      <c r="A96" s="78"/>
      <c r="B96" s="332">
        <f>IF(N96="",0,COUNTIF($N$7:N96,N96))</f>
        <v>31</v>
      </c>
      <c r="C96" s="332" t="str">
        <f t="shared" si="14"/>
        <v>31111</v>
      </c>
      <c r="D96" s="332">
        <f>IF(P96="",0,COUNTIF($P$7:P96,P96))</f>
        <v>0</v>
      </c>
      <c r="E96" s="332" t="str">
        <f t="shared" si="15"/>
        <v>0</v>
      </c>
      <c r="F96" s="332">
        <f>IF(Q96="",0,COUNTIF($Q$7:Q96,Q96))</f>
        <v>0</v>
      </c>
      <c r="G96" s="332" t="str">
        <f t="shared" si="12"/>
        <v>0</v>
      </c>
      <c r="H96" s="335">
        <f t="shared" si="16"/>
        <v>45963</v>
      </c>
      <c r="I96" s="332">
        <f t="shared" si="17"/>
        <v>34</v>
      </c>
      <c r="J96" s="78"/>
      <c r="K96" s="304">
        <v>45963</v>
      </c>
      <c r="L96" s="6">
        <v>34</v>
      </c>
      <c r="M96" s="12" t="s">
        <v>362</v>
      </c>
      <c r="N96" s="6">
        <v>111</v>
      </c>
      <c r="O96" s="96" t="str">
        <f t="shared" si="11"/>
        <v>Kas</v>
      </c>
      <c r="P96" s="27"/>
      <c r="Q96" s="304"/>
      <c r="R96" s="5">
        <v>17850000</v>
      </c>
      <c r="S96" s="5"/>
      <c r="T96" s="78"/>
      <c r="U96" s="78"/>
      <c r="Z96" s="479">
        <f t="shared" si="13"/>
        <v>11</v>
      </c>
    </row>
    <row r="97" spans="1:26" ht="18.75" customHeight="1" x14ac:dyDescent="0.35">
      <c r="A97" s="78"/>
      <c r="B97" s="332">
        <f>IF(N97="",0,COUNTIF($N$7:N97,N97))</f>
        <v>22</v>
      </c>
      <c r="C97" s="332" t="str">
        <f t="shared" si="14"/>
        <v>22130</v>
      </c>
      <c r="D97" s="332">
        <f>IF(P97="",0,COUNTIF($P$7:P97,P97))</f>
        <v>2</v>
      </c>
      <c r="E97" s="332" t="str">
        <f t="shared" si="15"/>
        <v>2Toko Segar Alami</v>
      </c>
      <c r="F97" s="332">
        <f>IF(Q97="",0,COUNTIF($Q$7:Q97,Q97))</f>
        <v>1</v>
      </c>
      <c r="G97" s="332" t="str">
        <f t="shared" si="12"/>
        <v>146019</v>
      </c>
      <c r="H97" s="335">
        <f t="shared" si="16"/>
        <v>45963</v>
      </c>
      <c r="I97" s="332">
        <f t="shared" si="17"/>
        <v>34</v>
      </c>
      <c r="J97" s="78"/>
      <c r="K97" s="304"/>
      <c r="L97" s="6"/>
      <c r="M97" s="12" t="s">
        <v>362</v>
      </c>
      <c r="N97" s="6">
        <v>130</v>
      </c>
      <c r="O97" s="96" t="str">
        <f t="shared" si="11"/>
        <v>Piutang Dagang</v>
      </c>
      <c r="P97" s="27" t="s">
        <v>315</v>
      </c>
      <c r="Q97" s="304">
        <v>46019</v>
      </c>
      <c r="R97" s="5">
        <v>5425000</v>
      </c>
      <c r="S97" s="5"/>
      <c r="T97" s="78"/>
      <c r="U97" s="78"/>
      <c r="Z97" s="479">
        <f t="shared" si="13"/>
        <v>11</v>
      </c>
    </row>
    <row r="98" spans="1:26" ht="18.75" customHeight="1" x14ac:dyDescent="0.35">
      <c r="A98" s="78"/>
      <c r="B98" s="332">
        <f>IF(N98="",0,COUNTIF($N$7:N98,N98))</f>
        <v>21</v>
      </c>
      <c r="C98" s="332" t="str">
        <f t="shared" si="14"/>
        <v>21401</v>
      </c>
      <c r="D98" s="332">
        <f>IF(P98="",0,COUNTIF($P$7:P98,P98))</f>
        <v>0</v>
      </c>
      <c r="E98" s="332" t="str">
        <f t="shared" si="15"/>
        <v>0</v>
      </c>
      <c r="F98" s="332">
        <f>IF(Q98="",0,COUNTIF($Q$7:Q98,Q98))</f>
        <v>0</v>
      </c>
      <c r="G98" s="332" t="str">
        <f t="shared" si="12"/>
        <v>0</v>
      </c>
      <c r="H98" s="335">
        <f t="shared" si="16"/>
        <v>45963</v>
      </c>
      <c r="I98" s="332">
        <f t="shared" si="17"/>
        <v>34</v>
      </c>
      <c r="J98" s="78"/>
      <c r="K98" s="304"/>
      <c r="L98" s="6"/>
      <c r="M98" s="12" t="s">
        <v>362</v>
      </c>
      <c r="N98" s="6">
        <v>401</v>
      </c>
      <c r="O98" s="96" t="str">
        <f t="shared" si="11"/>
        <v>Penjualan Barang</v>
      </c>
      <c r="P98" s="27"/>
      <c r="Q98" s="304"/>
      <c r="R98" s="5"/>
      <c r="S98" s="5">
        <v>23275000</v>
      </c>
      <c r="T98" s="78"/>
      <c r="U98" s="78"/>
      <c r="Z98" s="479">
        <f t="shared" si="13"/>
        <v>11</v>
      </c>
    </row>
    <row r="99" spans="1:26" ht="18.75" customHeight="1" x14ac:dyDescent="0.35">
      <c r="A99" s="78"/>
      <c r="B99" s="332">
        <f>IF(N99="",0,COUNTIF($N$7:N99,N99))</f>
        <v>32</v>
      </c>
      <c r="C99" s="332" t="str">
        <f t="shared" si="14"/>
        <v>32111</v>
      </c>
      <c r="D99" s="332">
        <f>IF(P99="",0,COUNTIF($P$7:P99,P99))</f>
        <v>0</v>
      </c>
      <c r="E99" s="332" t="str">
        <f t="shared" si="15"/>
        <v>0</v>
      </c>
      <c r="F99" s="332">
        <f>IF(Q99="",0,COUNTIF($Q$7:Q99,Q99))</f>
        <v>0</v>
      </c>
      <c r="G99" s="332" t="str">
        <f t="shared" si="12"/>
        <v>0</v>
      </c>
      <c r="H99" s="335">
        <f t="shared" si="16"/>
        <v>45977</v>
      </c>
      <c r="I99" s="332">
        <f t="shared" si="17"/>
        <v>35</v>
      </c>
      <c r="J99" s="78"/>
      <c r="K99" s="304">
        <v>45977</v>
      </c>
      <c r="L99" s="6">
        <v>35</v>
      </c>
      <c r="M99" s="12" t="s">
        <v>362</v>
      </c>
      <c r="N99" s="6">
        <v>111</v>
      </c>
      <c r="O99" s="96" t="str">
        <f t="shared" si="11"/>
        <v>Kas</v>
      </c>
      <c r="P99" s="27"/>
      <c r="Q99" s="304"/>
      <c r="R99" s="5">
        <v>14350000</v>
      </c>
      <c r="S99" s="5"/>
      <c r="T99" s="78"/>
      <c r="U99" s="78"/>
      <c r="Z99" s="479">
        <f t="shared" si="13"/>
        <v>11</v>
      </c>
    </row>
    <row r="100" spans="1:26" ht="18.75" customHeight="1" x14ac:dyDescent="0.35">
      <c r="A100" s="78"/>
      <c r="B100" s="332">
        <f>IF(N100="",0,COUNTIF($N$7:N100,N100))</f>
        <v>23</v>
      </c>
      <c r="C100" s="332" t="str">
        <f t="shared" si="14"/>
        <v>23130</v>
      </c>
      <c r="D100" s="332">
        <f>IF(P100="",0,COUNTIF($P$7:P100,P100))</f>
        <v>5</v>
      </c>
      <c r="E100" s="332" t="str">
        <f t="shared" si="15"/>
        <v>5Toko Anggrek</v>
      </c>
      <c r="F100" s="332">
        <f>IF(Q100="",0,COUNTIF($Q$7:Q100,Q100))</f>
        <v>2</v>
      </c>
      <c r="G100" s="332" t="str">
        <f t="shared" si="12"/>
        <v>246019</v>
      </c>
      <c r="H100" s="335">
        <f t="shared" si="16"/>
        <v>45977</v>
      </c>
      <c r="I100" s="332">
        <f t="shared" si="17"/>
        <v>35</v>
      </c>
      <c r="J100" s="78"/>
      <c r="K100" s="304"/>
      <c r="L100" s="6"/>
      <c r="M100" s="12" t="s">
        <v>362</v>
      </c>
      <c r="N100" s="6">
        <v>130</v>
      </c>
      <c r="O100" s="96" t="str">
        <f t="shared" si="11"/>
        <v>Piutang Dagang</v>
      </c>
      <c r="P100" s="27" t="s">
        <v>313</v>
      </c>
      <c r="Q100" s="304">
        <v>46019</v>
      </c>
      <c r="R100" s="5">
        <v>11650000</v>
      </c>
      <c r="S100" s="5"/>
      <c r="T100" s="78"/>
      <c r="U100" s="78"/>
      <c r="Z100" s="479">
        <f t="shared" si="13"/>
        <v>11</v>
      </c>
    </row>
    <row r="101" spans="1:26" ht="18.75" customHeight="1" x14ac:dyDescent="0.35">
      <c r="A101" s="78"/>
      <c r="B101" s="332">
        <f>IF(N101="",0,COUNTIF($N$7:N101,N101))</f>
        <v>22</v>
      </c>
      <c r="C101" s="332" t="str">
        <f t="shared" si="14"/>
        <v>22401</v>
      </c>
      <c r="D101" s="332">
        <f>IF(P101="",0,COUNTIF($P$7:P101,P101))</f>
        <v>0</v>
      </c>
      <c r="E101" s="332" t="str">
        <f t="shared" si="15"/>
        <v>0</v>
      </c>
      <c r="F101" s="332">
        <f>IF(Q101="",0,COUNTIF($Q$7:Q101,Q101))</f>
        <v>0</v>
      </c>
      <c r="G101" s="332" t="str">
        <f t="shared" si="12"/>
        <v>0</v>
      </c>
      <c r="H101" s="335">
        <f t="shared" si="16"/>
        <v>45977</v>
      </c>
      <c r="I101" s="332">
        <f t="shared" si="17"/>
        <v>35</v>
      </c>
      <c r="J101" s="78"/>
      <c r="K101" s="304"/>
      <c r="L101" s="6"/>
      <c r="M101" s="12" t="s">
        <v>362</v>
      </c>
      <c r="N101" s="6">
        <v>401</v>
      </c>
      <c r="O101" s="96" t="str">
        <f t="shared" si="11"/>
        <v>Penjualan Barang</v>
      </c>
      <c r="P101" s="27"/>
      <c r="Q101" s="304"/>
      <c r="R101" s="5"/>
      <c r="S101" s="5">
        <v>26000000</v>
      </c>
      <c r="T101" s="78"/>
      <c r="U101" s="78"/>
      <c r="Z101" s="479">
        <f t="shared" si="13"/>
        <v>11</v>
      </c>
    </row>
    <row r="102" spans="1:26" ht="18.75" customHeight="1" x14ac:dyDescent="0.35">
      <c r="A102" s="78"/>
      <c r="B102" s="332">
        <f>IF(N102="",0,COUNTIF($N$7:N102,N102))</f>
        <v>33</v>
      </c>
      <c r="C102" s="332" t="str">
        <f t="shared" si="14"/>
        <v>33111</v>
      </c>
      <c r="D102" s="332">
        <f>IF(P102="",0,COUNTIF($P$7:P102,P102))</f>
        <v>0</v>
      </c>
      <c r="E102" s="332" t="str">
        <f t="shared" si="15"/>
        <v>0</v>
      </c>
      <c r="F102" s="332">
        <f>IF(Q102="",0,COUNTIF($Q$7:Q102,Q102))</f>
        <v>0</v>
      </c>
      <c r="G102" s="332" t="str">
        <f t="shared" si="12"/>
        <v>0</v>
      </c>
      <c r="H102" s="335">
        <f t="shared" si="16"/>
        <v>45982</v>
      </c>
      <c r="I102" s="332">
        <f t="shared" si="17"/>
        <v>36</v>
      </c>
      <c r="J102" s="78"/>
      <c r="K102" s="304">
        <v>45982</v>
      </c>
      <c r="L102" s="6">
        <v>36</v>
      </c>
      <c r="M102" s="12" t="s">
        <v>362</v>
      </c>
      <c r="N102" s="6">
        <v>111</v>
      </c>
      <c r="O102" s="96" t="str">
        <f t="shared" si="11"/>
        <v>Kas</v>
      </c>
      <c r="P102" s="27"/>
      <c r="Q102" s="304"/>
      <c r="R102" s="5">
        <v>15250000</v>
      </c>
      <c r="S102" s="5"/>
      <c r="T102" s="78"/>
      <c r="U102" s="78"/>
      <c r="Z102" s="479">
        <f t="shared" si="13"/>
        <v>11</v>
      </c>
    </row>
    <row r="103" spans="1:26" ht="18.75" customHeight="1" x14ac:dyDescent="0.35">
      <c r="A103" s="78"/>
      <c r="B103" s="332">
        <f>IF(N103="",0,COUNTIF($N$7:N103,N103))</f>
        <v>24</v>
      </c>
      <c r="C103" s="332" t="str">
        <f t="shared" si="14"/>
        <v>24130</v>
      </c>
      <c r="D103" s="332">
        <f>IF(P103="",0,COUNTIF($P$7:P103,P103))</f>
        <v>6</v>
      </c>
      <c r="E103" s="332" t="str">
        <f t="shared" si="15"/>
        <v>6Toko Semanggi</v>
      </c>
      <c r="F103" s="332">
        <f>IF(Q103="",0,COUNTIF($Q$7:Q103,Q103))</f>
        <v>3</v>
      </c>
      <c r="G103" s="332" t="str">
        <f t="shared" si="12"/>
        <v>346019</v>
      </c>
      <c r="H103" s="335">
        <f t="shared" si="16"/>
        <v>45982</v>
      </c>
      <c r="I103" s="332">
        <f t="shared" si="17"/>
        <v>36</v>
      </c>
      <c r="J103" s="78"/>
      <c r="K103" s="304"/>
      <c r="L103" s="6"/>
      <c r="M103" s="12" t="s">
        <v>362</v>
      </c>
      <c r="N103" s="6">
        <v>130</v>
      </c>
      <c r="O103" s="96" t="str">
        <f t="shared" si="11"/>
        <v>Piutang Dagang</v>
      </c>
      <c r="P103" s="27" t="s">
        <v>312</v>
      </c>
      <c r="Q103" s="304">
        <v>46019</v>
      </c>
      <c r="R103" s="5">
        <v>9250000</v>
      </c>
      <c r="S103" s="5"/>
      <c r="T103" s="78"/>
      <c r="U103" s="78"/>
      <c r="Z103" s="479">
        <f t="shared" si="13"/>
        <v>11</v>
      </c>
    </row>
    <row r="104" spans="1:26" ht="18.75" customHeight="1" x14ac:dyDescent="0.35">
      <c r="A104" s="78"/>
      <c r="B104" s="332">
        <f>IF(N104="",0,COUNTIF($N$7:N104,N104))</f>
        <v>23</v>
      </c>
      <c r="C104" s="332" t="str">
        <f t="shared" si="14"/>
        <v>23401</v>
      </c>
      <c r="D104" s="332">
        <f>IF(P104="",0,COUNTIF($P$7:P104,P104))</f>
        <v>0</v>
      </c>
      <c r="E104" s="332" t="str">
        <f t="shared" si="15"/>
        <v>0</v>
      </c>
      <c r="F104" s="332">
        <f>IF(Q104="",0,COUNTIF($Q$7:Q104,Q104))</f>
        <v>0</v>
      </c>
      <c r="G104" s="332" t="str">
        <f t="shared" si="12"/>
        <v>0</v>
      </c>
      <c r="H104" s="335">
        <f t="shared" si="16"/>
        <v>45982</v>
      </c>
      <c r="I104" s="332">
        <f t="shared" si="17"/>
        <v>36</v>
      </c>
      <c r="J104" s="78"/>
      <c r="K104" s="304"/>
      <c r="L104" s="6"/>
      <c r="M104" s="12" t="s">
        <v>362</v>
      </c>
      <c r="N104" s="6">
        <v>401</v>
      </c>
      <c r="O104" s="96" t="str">
        <f t="shared" si="11"/>
        <v>Penjualan Barang</v>
      </c>
      <c r="P104" s="27"/>
      <c r="Q104" s="304"/>
      <c r="R104" s="5"/>
      <c r="S104" s="5">
        <v>24500000</v>
      </c>
      <c r="T104" s="78"/>
      <c r="U104" s="78"/>
      <c r="Z104" s="479">
        <f t="shared" si="13"/>
        <v>11</v>
      </c>
    </row>
    <row r="105" spans="1:26" ht="18.75" customHeight="1" x14ac:dyDescent="0.35">
      <c r="A105" s="78"/>
      <c r="B105" s="332">
        <f>IF(N105="",0,COUNTIF($N$7:N105,N105))</f>
        <v>1</v>
      </c>
      <c r="C105" s="332" t="str">
        <f t="shared" si="14"/>
        <v>1403</v>
      </c>
      <c r="D105" s="332">
        <f>IF(P105="",0,COUNTIF($P$7:P105,P105))</f>
        <v>0</v>
      </c>
      <c r="E105" s="332" t="str">
        <f t="shared" si="15"/>
        <v>0</v>
      </c>
      <c r="F105" s="332">
        <f>IF(Q105="",0,COUNTIF($Q$7:Q105,Q105))</f>
        <v>0</v>
      </c>
      <c r="G105" s="332" t="str">
        <f t="shared" si="12"/>
        <v>0</v>
      </c>
      <c r="H105" s="335">
        <f t="shared" si="16"/>
        <v>45983</v>
      </c>
      <c r="I105" s="332">
        <f t="shared" si="17"/>
        <v>37</v>
      </c>
      <c r="J105" s="78"/>
      <c r="K105" s="304">
        <v>45983</v>
      </c>
      <c r="L105" s="6">
        <v>37</v>
      </c>
      <c r="M105" s="12" t="s">
        <v>286</v>
      </c>
      <c r="N105" s="6">
        <v>403</v>
      </c>
      <c r="O105" s="96" t="str">
        <f t="shared" si="11"/>
        <v>Potongan Penjualan</v>
      </c>
      <c r="P105" s="27"/>
      <c r="Q105" s="304"/>
      <c r="R105" s="5">
        <v>2942500</v>
      </c>
      <c r="S105" s="5"/>
      <c r="T105" s="78"/>
      <c r="U105" s="78"/>
      <c r="Z105" s="479">
        <f t="shared" si="13"/>
        <v>11</v>
      </c>
    </row>
    <row r="106" spans="1:26" ht="18.75" customHeight="1" x14ac:dyDescent="0.35">
      <c r="A106" s="78"/>
      <c r="B106" s="332">
        <f>IF(N106="",0,COUNTIF($N$7:N106,N106))</f>
        <v>25</v>
      </c>
      <c r="C106" s="332" t="str">
        <f t="shared" si="14"/>
        <v>25130</v>
      </c>
      <c r="D106" s="332">
        <f>IF(P106="",0,COUNTIF($P$7:P106,P106))</f>
        <v>7</v>
      </c>
      <c r="E106" s="332" t="str">
        <f t="shared" si="15"/>
        <v>7Toko Semanggi</v>
      </c>
      <c r="F106" s="332">
        <f>IF(Q106="",0,COUNTIF($Q$7:Q106,Q106))</f>
        <v>0</v>
      </c>
      <c r="G106" s="332" t="str">
        <f t="shared" si="12"/>
        <v>0</v>
      </c>
      <c r="H106" s="335">
        <f t="shared" si="16"/>
        <v>45983</v>
      </c>
      <c r="I106" s="332">
        <f t="shared" si="17"/>
        <v>37</v>
      </c>
      <c r="J106" s="78"/>
      <c r="K106" s="304"/>
      <c r="L106" s="6"/>
      <c r="M106" s="12" t="s">
        <v>286</v>
      </c>
      <c r="N106" s="6">
        <v>130</v>
      </c>
      <c r="O106" s="96" t="str">
        <f t="shared" si="11"/>
        <v>Piutang Dagang</v>
      </c>
      <c r="P106" s="27" t="s">
        <v>312</v>
      </c>
      <c r="Q106" s="304"/>
      <c r="R106" s="5"/>
      <c r="S106" s="5">
        <v>2942500</v>
      </c>
      <c r="T106" s="78"/>
      <c r="U106" s="78"/>
      <c r="Z106" s="479">
        <f t="shared" si="13"/>
        <v>11</v>
      </c>
    </row>
    <row r="107" spans="1:26" ht="18.75" customHeight="1" x14ac:dyDescent="0.35">
      <c r="A107" s="78"/>
      <c r="B107" s="332">
        <f>IF(N107="",0,COUNTIF($N$7:N107,N107))</f>
        <v>6</v>
      </c>
      <c r="C107" s="332" t="str">
        <f t="shared" si="14"/>
        <v>6142</v>
      </c>
      <c r="D107" s="332">
        <f>IF(P107="",0,COUNTIF($P$7:P107,P107))</f>
        <v>0</v>
      </c>
      <c r="E107" s="332" t="str">
        <f t="shared" si="15"/>
        <v>0</v>
      </c>
      <c r="F107" s="332">
        <f>IF(Q107="",0,COUNTIF($Q$7:Q107,Q107))</f>
        <v>0</v>
      </c>
      <c r="G107" s="332" t="str">
        <f t="shared" si="12"/>
        <v>0</v>
      </c>
      <c r="H107" s="335">
        <f t="shared" si="16"/>
        <v>45989</v>
      </c>
      <c r="I107" s="332">
        <f t="shared" si="17"/>
        <v>38</v>
      </c>
      <c r="J107" s="78"/>
      <c r="K107" s="304">
        <v>45989</v>
      </c>
      <c r="L107" s="6">
        <v>38</v>
      </c>
      <c r="M107" s="12" t="s">
        <v>363</v>
      </c>
      <c r="N107" s="6">
        <v>142</v>
      </c>
      <c r="O107" s="96" t="str">
        <f t="shared" si="11"/>
        <v>Pembelian Barang</v>
      </c>
      <c r="P107" s="27"/>
      <c r="Q107" s="304"/>
      <c r="R107" s="5">
        <v>68000000</v>
      </c>
      <c r="S107" s="5"/>
      <c r="T107" s="78"/>
      <c r="U107" s="78"/>
      <c r="Z107" s="479">
        <f t="shared" si="13"/>
        <v>11</v>
      </c>
    </row>
    <row r="108" spans="1:26" ht="18.75" customHeight="1" x14ac:dyDescent="0.35">
      <c r="A108" s="78"/>
      <c r="B108" s="332">
        <f>IF(N108="",0,COUNTIF($N$7:N108,N108))</f>
        <v>34</v>
      </c>
      <c r="C108" s="332" t="str">
        <f t="shared" si="14"/>
        <v>34111</v>
      </c>
      <c r="D108" s="332">
        <f>IF(P108="",0,COUNTIF($P$7:P108,P108))</f>
        <v>0</v>
      </c>
      <c r="E108" s="332" t="str">
        <f t="shared" si="15"/>
        <v>0</v>
      </c>
      <c r="F108" s="332">
        <f>IF(Q108="",0,COUNTIF($Q$7:Q108,Q108))</f>
        <v>0</v>
      </c>
      <c r="G108" s="332" t="str">
        <f t="shared" si="12"/>
        <v>0</v>
      </c>
      <c r="H108" s="335">
        <f t="shared" si="16"/>
        <v>45989</v>
      </c>
      <c r="I108" s="332">
        <f t="shared" si="17"/>
        <v>38</v>
      </c>
      <c r="J108" s="78"/>
      <c r="K108" s="304"/>
      <c r="L108" s="6"/>
      <c r="M108" s="12" t="s">
        <v>363</v>
      </c>
      <c r="N108" s="6">
        <v>111</v>
      </c>
      <c r="O108" s="96" t="str">
        <f t="shared" si="11"/>
        <v>Kas</v>
      </c>
      <c r="P108" s="27"/>
      <c r="Q108" s="304"/>
      <c r="R108" s="5"/>
      <c r="S108" s="5">
        <v>44500000</v>
      </c>
      <c r="T108" s="78"/>
      <c r="U108" s="78"/>
      <c r="Z108" s="479">
        <f t="shared" si="13"/>
        <v>11</v>
      </c>
    </row>
    <row r="109" spans="1:26" ht="18.75" customHeight="1" x14ac:dyDescent="0.35">
      <c r="A109" s="78"/>
      <c r="B109" s="332">
        <f>IF(N109="",0,COUNTIF($N$7:N109,N109))</f>
        <v>10</v>
      </c>
      <c r="C109" s="332" t="str">
        <f t="shared" si="14"/>
        <v>10211</v>
      </c>
      <c r="D109" s="332">
        <f>IF(P109="",0,COUNTIF($P$7:P109,P109))</f>
        <v>3</v>
      </c>
      <c r="E109" s="332" t="str">
        <f t="shared" si="15"/>
        <v>3PT Budiman Makmur</v>
      </c>
      <c r="F109" s="332">
        <f>IF(Q109="",0,COUNTIF($Q$7:Q109,Q109))</f>
        <v>4</v>
      </c>
      <c r="G109" s="332" t="str">
        <f t="shared" si="12"/>
        <v>446019</v>
      </c>
      <c r="H109" s="335">
        <f t="shared" si="16"/>
        <v>45989</v>
      </c>
      <c r="I109" s="332">
        <f t="shared" si="17"/>
        <v>38</v>
      </c>
      <c r="J109" s="78"/>
      <c r="K109" s="304"/>
      <c r="L109" s="6"/>
      <c r="M109" s="12" t="s">
        <v>363</v>
      </c>
      <c r="N109" s="6">
        <v>211</v>
      </c>
      <c r="O109" s="96" t="str">
        <f t="shared" si="11"/>
        <v>Hutang Dagang</v>
      </c>
      <c r="P109" s="27" t="s">
        <v>323</v>
      </c>
      <c r="Q109" s="304">
        <v>46019</v>
      </c>
      <c r="R109" s="5"/>
      <c r="S109" s="5">
        <v>23500000</v>
      </c>
      <c r="T109" s="78"/>
      <c r="U109" s="78"/>
      <c r="Z109" s="479">
        <f t="shared" si="13"/>
        <v>11</v>
      </c>
    </row>
    <row r="110" spans="1:26" ht="18.75" customHeight="1" x14ac:dyDescent="0.35">
      <c r="A110" s="78"/>
      <c r="B110" s="332">
        <f>IF(N110="",0,COUNTIF($N$7:N110,N110))</f>
        <v>11</v>
      </c>
      <c r="C110" s="332" t="str">
        <f t="shared" si="14"/>
        <v>11211</v>
      </c>
      <c r="D110" s="332">
        <f>IF(P110="",0,COUNTIF($P$7:P110,P110))</f>
        <v>4</v>
      </c>
      <c r="E110" s="332" t="str">
        <f t="shared" si="15"/>
        <v>4PT Budiman Makmur</v>
      </c>
      <c r="F110" s="332">
        <f>IF(Q110="",0,COUNTIF($Q$7:Q110,Q110))</f>
        <v>0</v>
      </c>
      <c r="G110" s="332" t="str">
        <f t="shared" si="12"/>
        <v>0</v>
      </c>
      <c r="H110" s="335">
        <f t="shared" si="16"/>
        <v>45990</v>
      </c>
      <c r="I110" s="332">
        <f t="shared" si="17"/>
        <v>39</v>
      </c>
      <c r="J110" s="78"/>
      <c r="K110" s="304">
        <v>45990</v>
      </c>
      <c r="L110" s="6">
        <v>39</v>
      </c>
      <c r="M110" s="12" t="s">
        <v>371</v>
      </c>
      <c r="N110" s="6">
        <v>211</v>
      </c>
      <c r="O110" s="96" t="str">
        <f t="shared" si="11"/>
        <v>Hutang Dagang</v>
      </c>
      <c r="P110" s="27" t="s">
        <v>323</v>
      </c>
      <c r="Q110" s="304"/>
      <c r="R110" s="5">
        <v>6550000</v>
      </c>
      <c r="S110" s="5"/>
      <c r="T110" s="78"/>
      <c r="U110" s="78"/>
      <c r="Z110" s="479">
        <f t="shared" si="13"/>
        <v>11</v>
      </c>
    </row>
    <row r="111" spans="1:26" ht="18.75" customHeight="1" x14ac:dyDescent="0.35">
      <c r="A111" s="78"/>
      <c r="B111" s="332">
        <f>IF(N111="",0,COUNTIF($N$7:N111,N111))</f>
        <v>1</v>
      </c>
      <c r="C111" s="332" t="str">
        <f t="shared" si="14"/>
        <v>1144</v>
      </c>
      <c r="D111" s="332">
        <f>IF(P111="",0,COUNTIF($P$7:P111,P111))</f>
        <v>0</v>
      </c>
      <c r="E111" s="332" t="str">
        <f t="shared" si="15"/>
        <v>0</v>
      </c>
      <c r="F111" s="332">
        <f>IF(Q111="",0,COUNTIF($Q$7:Q111,Q111))</f>
        <v>0</v>
      </c>
      <c r="G111" s="332" t="str">
        <f t="shared" si="12"/>
        <v>0</v>
      </c>
      <c r="H111" s="335">
        <f t="shared" si="16"/>
        <v>45990</v>
      </c>
      <c r="I111" s="332">
        <f t="shared" si="17"/>
        <v>39</v>
      </c>
      <c r="J111" s="78"/>
      <c r="K111" s="304"/>
      <c r="L111" s="6"/>
      <c r="M111" s="12" t="s">
        <v>371</v>
      </c>
      <c r="N111" s="6">
        <v>144</v>
      </c>
      <c r="O111" s="96" t="str">
        <f t="shared" si="11"/>
        <v>Retur Pembelian</v>
      </c>
      <c r="P111" s="27"/>
      <c r="Q111" s="304"/>
      <c r="R111" s="14"/>
      <c r="S111" s="5">
        <v>6550000</v>
      </c>
      <c r="T111" s="78"/>
      <c r="U111" s="78"/>
      <c r="Z111" s="479">
        <f t="shared" si="13"/>
        <v>11</v>
      </c>
    </row>
    <row r="112" spans="1:26" ht="18.75" customHeight="1" x14ac:dyDescent="0.35">
      <c r="A112" s="78"/>
      <c r="B112" s="332">
        <f>IF(N112="",0,COUNTIF($N$7:N112,N112))</f>
        <v>35</v>
      </c>
      <c r="C112" s="332" t="str">
        <f t="shared" si="14"/>
        <v>35111</v>
      </c>
      <c r="D112" s="332">
        <f>IF(P112="",0,COUNTIF($P$7:P112,P112))</f>
        <v>0</v>
      </c>
      <c r="E112" s="332" t="str">
        <f t="shared" si="15"/>
        <v>0</v>
      </c>
      <c r="F112" s="332">
        <f>IF(Q112="",0,COUNTIF($Q$7:Q112,Q112))</f>
        <v>0</v>
      </c>
      <c r="G112" s="332" t="str">
        <f t="shared" si="12"/>
        <v>0</v>
      </c>
      <c r="H112" s="335">
        <f t="shared" si="16"/>
        <v>45993</v>
      </c>
      <c r="I112" s="332">
        <f t="shared" si="17"/>
        <v>40</v>
      </c>
      <c r="J112" s="78"/>
      <c r="K112" s="304">
        <v>45993</v>
      </c>
      <c r="L112" s="6">
        <v>40</v>
      </c>
      <c r="M112" s="12" t="s">
        <v>362</v>
      </c>
      <c r="N112" s="6">
        <v>111</v>
      </c>
      <c r="O112" s="96" t="str">
        <f t="shared" si="11"/>
        <v>Kas</v>
      </c>
      <c r="P112" s="27"/>
      <c r="Q112" s="304"/>
      <c r="R112" s="5">
        <v>18650000</v>
      </c>
      <c r="S112" s="5"/>
      <c r="T112" s="78"/>
      <c r="U112" s="78"/>
      <c r="Z112" s="479">
        <f t="shared" si="13"/>
        <v>12</v>
      </c>
    </row>
    <row r="113" spans="1:26" ht="18.75" customHeight="1" x14ac:dyDescent="0.35">
      <c r="A113" s="78"/>
      <c r="B113" s="332">
        <f>IF(N113="",0,COUNTIF($N$7:N113,N113))</f>
        <v>24</v>
      </c>
      <c r="C113" s="332" t="str">
        <f t="shared" si="14"/>
        <v>24401</v>
      </c>
      <c r="D113" s="332">
        <f>IF(P113="",0,COUNTIF($P$7:P113,P113))</f>
        <v>0</v>
      </c>
      <c r="E113" s="332" t="str">
        <f t="shared" si="15"/>
        <v>0</v>
      </c>
      <c r="F113" s="332">
        <f>IF(Q113="",0,COUNTIF($Q$7:Q113,Q113))</f>
        <v>0</v>
      </c>
      <c r="G113" s="332" t="str">
        <f t="shared" si="12"/>
        <v>0</v>
      </c>
      <c r="H113" s="335">
        <f t="shared" si="16"/>
        <v>45993</v>
      </c>
      <c r="I113" s="332">
        <f t="shared" si="17"/>
        <v>40</v>
      </c>
      <c r="J113" s="78"/>
      <c r="K113" s="304"/>
      <c r="L113" s="6"/>
      <c r="M113" s="12" t="s">
        <v>362</v>
      </c>
      <c r="N113" s="6">
        <v>401</v>
      </c>
      <c r="O113" s="96" t="str">
        <f t="shared" si="11"/>
        <v>Penjualan Barang</v>
      </c>
      <c r="P113" s="27"/>
      <c r="Q113" s="304"/>
      <c r="R113" s="5"/>
      <c r="S113" s="5">
        <v>18650000</v>
      </c>
      <c r="T113" s="78"/>
      <c r="U113" s="78"/>
      <c r="Z113" s="479">
        <f t="shared" si="13"/>
        <v>12</v>
      </c>
    </row>
    <row r="114" spans="1:26" ht="18.75" customHeight="1" x14ac:dyDescent="0.35">
      <c r="A114" s="78"/>
      <c r="B114" s="332">
        <f>IF(N114="",0,COUNTIF($N$7:N114,N114))</f>
        <v>1</v>
      </c>
      <c r="C114" s="332" t="str">
        <f t="shared" si="14"/>
        <v>1601</v>
      </c>
      <c r="D114" s="332">
        <f>IF(P114="",0,COUNTIF($P$7:P114,P114))</f>
        <v>0</v>
      </c>
      <c r="E114" s="332" t="str">
        <f t="shared" si="15"/>
        <v>0</v>
      </c>
      <c r="F114" s="332">
        <f>IF(Q114="",0,COUNTIF($Q$7:Q114,Q114))</f>
        <v>0</v>
      </c>
      <c r="G114" s="332" t="str">
        <f t="shared" si="12"/>
        <v>0</v>
      </c>
      <c r="H114" s="335">
        <f t="shared" si="16"/>
        <v>45997</v>
      </c>
      <c r="I114" s="332">
        <f t="shared" si="17"/>
        <v>41</v>
      </c>
      <c r="J114" s="78"/>
      <c r="K114" s="304">
        <v>45997</v>
      </c>
      <c r="L114" s="6">
        <v>41</v>
      </c>
      <c r="M114" s="12" t="s">
        <v>289</v>
      </c>
      <c r="N114" s="6">
        <v>601</v>
      </c>
      <c r="O114" s="96" t="str">
        <f t="shared" si="11"/>
        <v>Gaji Karyawan</v>
      </c>
      <c r="P114" s="27"/>
      <c r="Q114" s="304"/>
      <c r="R114" s="5">
        <v>74625000</v>
      </c>
      <c r="S114" s="5"/>
      <c r="T114" s="78"/>
      <c r="U114" s="78"/>
      <c r="Z114" s="479">
        <f t="shared" si="13"/>
        <v>12</v>
      </c>
    </row>
    <row r="115" spans="1:26" ht="18.75" customHeight="1" x14ac:dyDescent="0.35">
      <c r="A115" s="78"/>
      <c r="B115" s="332">
        <f>IF(N115="",0,COUNTIF($N$7:N115,N115))</f>
        <v>36</v>
      </c>
      <c r="C115" s="332" t="str">
        <f t="shared" si="14"/>
        <v>36111</v>
      </c>
      <c r="D115" s="332">
        <f>IF(P115="",0,COUNTIF($P$7:P115,P115))</f>
        <v>0</v>
      </c>
      <c r="E115" s="332" t="str">
        <f t="shared" si="15"/>
        <v>0</v>
      </c>
      <c r="F115" s="332">
        <f>IF(Q115="",0,COUNTIF($Q$7:Q115,Q115))</f>
        <v>0</v>
      </c>
      <c r="G115" s="332" t="str">
        <f t="shared" si="12"/>
        <v>0</v>
      </c>
      <c r="H115" s="335">
        <f t="shared" si="16"/>
        <v>45997</v>
      </c>
      <c r="I115" s="332">
        <f t="shared" si="17"/>
        <v>41</v>
      </c>
      <c r="J115" s="78"/>
      <c r="K115" s="304"/>
      <c r="L115" s="6"/>
      <c r="M115" s="12" t="s">
        <v>246</v>
      </c>
      <c r="N115" s="6">
        <v>111</v>
      </c>
      <c r="O115" s="96" t="str">
        <f t="shared" si="11"/>
        <v>Kas</v>
      </c>
      <c r="P115" s="27"/>
      <c r="Q115" s="304"/>
      <c r="R115" s="5"/>
      <c r="S115" s="5">
        <v>74625000</v>
      </c>
      <c r="T115" s="78"/>
      <c r="U115" s="78"/>
      <c r="Z115" s="479">
        <f t="shared" si="13"/>
        <v>12</v>
      </c>
    </row>
    <row r="116" spans="1:26" ht="18.75" customHeight="1" x14ac:dyDescent="0.35">
      <c r="A116" s="78"/>
      <c r="B116" s="332">
        <f>IF(N116="",0,COUNTIF($N$7:N116,N116))</f>
        <v>37</v>
      </c>
      <c r="C116" s="332" t="str">
        <f t="shared" si="14"/>
        <v>37111</v>
      </c>
      <c r="D116" s="332">
        <f>IF(P116="",0,COUNTIF($P$7:P116,P116))</f>
        <v>0</v>
      </c>
      <c r="E116" s="332" t="str">
        <f t="shared" si="15"/>
        <v>0</v>
      </c>
      <c r="F116" s="332">
        <f>IF(Q116="",0,COUNTIF($Q$7:Q116,Q116))</f>
        <v>0</v>
      </c>
      <c r="G116" s="332" t="str">
        <f t="shared" si="12"/>
        <v>0</v>
      </c>
      <c r="H116" s="335">
        <f t="shared" si="16"/>
        <v>46002</v>
      </c>
      <c r="I116" s="332">
        <f t="shared" si="17"/>
        <v>42</v>
      </c>
      <c r="J116" s="78"/>
      <c r="K116" s="304">
        <v>46002</v>
      </c>
      <c r="L116" s="6">
        <v>42</v>
      </c>
      <c r="M116" s="12" t="s">
        <v>362</v>
      </c>
      <c r="N116" s="6">
        <v>111</v>
      </c>
      <c r="O116" s="96" t="str">
        <f t="shared" si="11"/>
        <v>Kas</v>
      </c>
      <c r="P116" s="27"/>
      <c r="Q116" s="304"/>
      <c r="R116" s="5">
        <v>19575000</v>
      </c>
      <c r="S116" s="5"/>
      <c r="T116" s="78"/>
      <c r="U116" s="78"/>
      <c r="Z116" s="479">
        <f t="shared" si="13"/>
        <v>12</v>
      </c>
    </row>
    <row r="117" spans="1:26" ht="18.75" customHeight="1" x14ac:dyDescent="0.35">
      <c r="A117" s="78"/>
      <c r="B117" s="332">
        <f>IF(N117="",0,COUNTIF($N$7:N117,N117))</f>
        <v>26</v>
      </c>
      <c r="C117" s="332" t="str">
        <f t="shared" si="14"/>
        <v>26130</v>
      </c>
      <c r="D117" s="332">
        <f>IF(P117="",0,COUNTIF($P$7:P117,P117))</f>
        <v>3</v>
      </c>
      <c r="E117" s="332" t="str">
        <f t="shared" si="15"/>
        <v>3Toko Segar Alami</v>
      </c>
      <c r="F117" s="332">
        <f>IF(Q117="",0,COUNTIF($Q$7:Q117,Q117))</f>
        <v>5</v>
      </c>
      <c r="G117" s="332" t="str">
        <f t="shared" si="12"/>
        <v>546019</v>
      </c>
      <c r="H117" s="335">
        <f t="shared" si="16"/>
        <v>46002</v>
      </c>
      <c r="I117" s="332">
        <f t="shared" si="17"/>
        <v>42</v>
      </c>
      <c r="J117" s="78"/>
      <c r="K117" s="304"/>
      <c r="L117" s="6"/>
      <c r="M117" s="12" t="s">
        <v>362</v>
      </c>
      <c r="N117" s="6">
        <v>130</v>
      </c>
      <c r="O117" s="96" t="str">
        <f t="shared" si="11"/>
        <v>Piutang Dagang</v>
      </c>
      <c r="P117" s="27" t="s">
        <v>315</v>
      </c>
      <c r="Q117" s="304">
        <v>46019</v>
      </c>
      <c r="R117" s="5">
        <v>3500000</v>
      </c>
      <c r="S117" s="5"/>
      <c r="T117" s="78"/>
      <c r="U117" s="78"/>
      <c r="Z117" s="479">
        <f t="shared" si="13"/>
        <v>12</v>
      </c>
    </row>
    <row r="118" spans="1:26" ht="18.75" customHeight="1" x14ac:dyDescent="0.35">
      <c r="A118" s="78"/>
      <c r="B118" s="332">
        <f>IF(N118="",0,COUNTIF($N$7:N118,N118))</f>
        <v>25</v>
      </c>
      <c r="C118" s="332" t="str">
        <f t="shared" si="14"/>
        <v>25401</v>
      </c>
      <c r="D118" s="332">
        <f>IF(P118="",0,COUNTIF($P$7:P118,P118))</f>
        <v>0</v>
      </c>
      <c r="E118" s="332" t="str">
        <f t="shared" si="15"/>
        <v>0</v>
      </c>
      <c r="F118" s="332">
        <f>IF(Q118="",0,COUNTIF($Q$7:Q118,Q118))</f>
        <v>0</v>
      </c>
      <c r="G118" s="332" t="str">
        <f t="shared" si="12"/>
        <v>0</v>
      </c>
      <c r="H118" s="335">
        <f t="shared" si="16"/>
        <v>46002</v>
      </c>
      <c r="I118" s="332">
        <f t="shared" si="17"/>
        <v>42</v>
      </c>
      <c r="J118" s="78"/>
      <c r="K118" s="304"/>
      <c r="L118" s="6"/>
      <c r="M118" s="12" t="s">
        <v>362</v>
      </c>
      <c r="N118" s="6">
        <v>401</v>
      </c>
      <c r="O118" s="96" t="str">
        <f t="shared" si="11"/>
        <v>Penjualan Barang</v>
      </c>
      <c r="P118" s="27"/>
      <c r="Q118" s="304"/>
      <c r="R118" s="5"/>
      <c r="S118" s="5">
        <v>23075000</v>
      </c>
      <c r="T118" s="78"/>
      <c r="U118" s="78"/>
      <c r="Z118" s="479">
        <f t="shared" si="13"/>
        <v>12</v>
      </c>
    </row>
    <row r="119" spans="1:26" ht="18.75" customHeight="1" x14ac:dyDescent="0.35">
      <c r="A119" s="78"/>
      <c r="B119" s="332">
        <f>IF(N119="",0,COUNTIF($N$7:N119,N119))</f>
        <v>38</v>
      </c>
      <c r="C119" s="332" t="str">
        <f t="shared" si="14"/>
        <v>38111</v>
      </c>
      <c r="D119" s="332">
        <f>IF(P119="",0,COUNTIF($P$7:P119,P119))</f>
        <v>0</v>
      </c>
      <c r="E119" s="332" t="str">
        <f t="shared" si="15"/>
        <v>0</v>
      </c>
      <c r="F119" s="332">
        <f>IF(Q119="",0,COUNTIF($Q$7:Q119,Q119))</f>
        <v>0</v>
      </c>
      <c r="G119" s="332" t="str">
        <f t="shared" si="12"/>
        <v>0</v>
      </c>
      <c r="H119" s="335">
        <f t="shared" si="16"/>
        <v>46007</v>
      </c>
      <c r="I119" s="332">
        <f t="shared" si="17"/>
        <v>43</v>
      </c>
      <c r="J119" s="78"/>
      <c r="K119" s="304">
        <v>46007</v>
      </c>
      <c r="L119" s="6">
        <v>43</v>
      </c>
      <c r="M119" s="12" t="s">
        <v>364</v>
      </c>
      <c r="N119" s="6">
        <v>111</v>
      </c>
      <c r="O119" s="96" t="str">
        <f t="shared" si="11"/>
        <v>Kas</v>
      </c>
      <c r="P119" s="27"/>
      <c r="Q119" s="304"/>
      <c r="R119" s="5">
        <v>7750000</v>
      </c>
      <c r="S119" s="5"/>
      <c r="T119" s="78"/>
      <c r="U119" s="78"/>
      <c r="Z119" s="479">
        <f t="shared" si="13"/>
        <v>12</v>
      </c>
    </row>
    <row r="120" spans="1:26" ht="18.75" customHeight="1" x14ac:dyDescent="0.35">
      <c r="A120" s="78"/>
      <c r="B120" s="332">
        <f>IF(N120="",0,COUNTIF($N$7:N120,N120))</f>
        <v>27</v>
      </c>
      <c r="C120" s="332" t="str">
        <f t="shared" si="14"/>
        <v>27130</v>
      </c>
      <c r="D120" s="332">
        <f>IF(P120="",0,COUNTIF($P$7:P120,P120))</f>
        <v>5</v>
      </c>
      <c r="E120" s="332" t="str">
        <f t="shared" si="15"/>
        <v>5Toko Mawar Merah</v>
      </c>
      <c r="F120" s="332">
        <f>IF(Q120="",0,COUNTIF($Q$7:Q120,Q120))</f>
        <v>0</v>
      </c>
      <c r="G120" s="332" t="str">
        <f t="shared" si="12"/>
        <v>0</v>
      </c>
      <c r="H120" s="335">
        <f t="shared" si="16"/>
        <v>46007</v>
      </c>
      <c r="I120" s="332">
        <f t="shared" si="17"/>
        <v>43</v>
      </c>
      <c r="J120" s="78"/>
      <c r="K120" s="304"/>
      <c r="L120" s="6"/>
      <c r="M120" s="12" t="s">
        <v>364</v>
      </c>
      <c r="N120" s="6">
        <v>130</v>
      </c>
      <c r="O120" s="96" t="str">
        <f t="shared" si="11"/>
        <v>Piutang Dagang</v>
      </c>
      <c r="P120" s="27" t="s">
        <v>311</v>
      </c>
      <c r="Q120" s="304"/>
      <c r="R120" s="5"/>
      <c r="S120" s="5">
        <v>7750000</v>
      </c>
      <c r="T120" s="78"/>
      <c r="U120" s="78"/>
      <c r="Z120" s="479">
        <f t="shared" si="13"/>
        <v>12</v>
      </c>
    </row>
    <row r="121" spans="1:26" ht="18.75" customHeight="1" x14ac:dyDescent="0.35">
      <c r="A121" s="78"/>
      <c r="B121" s="332">
        <f>IF(N121="",0,COUNTIF($N$7:N121,N121))</f>
        <v>39</v>
      </c>
      <c r="C121" s="332" t="str">
        <f t="shared" si="14"/>
        <v>39111</v>
      </c>
      <c r="D121" s="332">
        <f>IF(P121="",0,COUNTIF($P$7:P121,P121))</f>
        <v>0</v>
      </c>
      <c r="E121" s="332" t="str">
        <f t="shared" si="15"/>
        <v>0</v>
      </c>
      <c r="F121" s="332">
        <f>IF(Q121="",0,COUNTIF($Q$7:Q121,Q121))</f>
        <v>0</v>
      </c>
      <c r="G121" s="332" t="str">
        <f t="shared" si="12"/>
        <v>0</v>
      </c>
      <c r="H121" s="335">
        <f t="shared" si="16"/>
        <v>46010</v>
      </c>
      <c r="I121" s="332">
        <f t="shared" si="17"/>
        <v>44</v>
      </c>
      <c r="J121" s="78"/>
      <c r="K121" s="304">
        <v>46010</v>
      </c>
      <c r="L121" s="6">
        <v>44</v>
      </c>
      <c r="M121" s="12" t="s">
        <v>362</v>
      </c>
      <c r="N121" s="6">
        <v>111</v>
      </c>
      <c r="O121" s="96" t="str">
        <f t="shared" si="11"/>
        <v>Kas</v>
      </c>
      <c r="P121" s="27"/>
      <c r="Q121" s="304"/>
      <c r="R121" s="5">
        <v>17800000</v>
      </c>
      <c r="S121" s="5"/>
      <c r="T121" s="78"/>
      <c r="U121" s="78"/>
      <c r="Z121" s="479">
        <f t="shared" si="13"/>
        <v>12</v>
      </c>
    </row>
    <row r="122" spans="1:26" ht="18.75" customHeight="1" x14ac:dyDescent="0.35">
      <c r="A122" s="78"/>
      <c r="B122" s="332">
        <f>IF(N122="",0,COUNTIF($N$7:N122,N122))</f>
        <v>28</v>
      </c>
      <c r="C122" s="332" t="str">
        <f t="shared" si="14"/>
        <v>28130</v>
      </c>
      <c r="D122" s="332">
        <f>IF(P122="",0,COUNTIF($P$7:P122,P122))</f>
        <v>8</v>
      </c>
      <c r="E122" s="332" t="str">
        <f t="shared" si="15"/>
        <v>8Toko Bunga Matahari</v>
      </c>
      <c r="F122" s="332">
        <f>IF(Q122="",0,COUNTIF($Q$7:Q122,Q122))</f>
        <v>6</v>
      </c>
      <c r="G122" s="332" t="str">
        <f t="shared" si="12"/>
        <v>646019</v>
      </c>
      <c r="H122" s="335">
        <f t="shared" si="16"/>
        <v>46010</v>
      </c>
      <c r="I122" s="332">
        <f t="shared" si="17"/>
        <v>44</v>
      </c>
      <c r="J122" s="78"/>
      <c r="K122" s="304"/>
      <c r="L122" s="6"/>
      <c r="M122" s="12" t="s">
        <v>362</v>
      </c>
      <c r="N122" s="6">
        <v>130</v>
      </c>
      <c r="O122" s="96" t="str">
        <f t="shared" si="11"/>
        <v>Piutang Dagang</v>
      </c>
      <c r="P122" s="27" t="s">
        <v>314</v>
      </c>
      <c r="Q122" s="304">
        <v>46019</v>
      </c>
      <c r="R122" s="5">
        <v>7125000</v>
      </c>
      <c r="S122" s="5"/>
      <c r="T122" s="78"/>
      <c r="U122" s="78"/>
      <c r="Z122" s="479">
        <f t="shared" si="13"/>
        <v>12</v>
      </c>
    </row>
    <row r="123" spans="1:26" ht="18.75" customHeight="1" x14ac:dyDescent="0.35">
      <c r="A123" s="78"/>
      <c r="B123" s="332">
        <f>IF(N123="",0,COUNTIF($N$7:N123,N123))</f>
        <v>26</v>
      </c>
      <c r="C123" s="332" t="str">
        <f t="shared" si="14"/>
        <v>26401</v>
      </c>
      <c r="D123" s="332">
        <f>IF(P123="",0,COUNTIF($P$7:P123,P123))</f>
        <v>0</v>
      </c>
      <c r="E123" s="332" t="str">
        <f t="shared" si="15"/>
        <v>0</v>
      </c>
      <c r="F123" s="332">
        <f>IF(Q123="",0,COUNTIF($Q$7:Q123,Q123))</f>
        <v>0</v>
      </c>
      <c r="G123" s="332" t="str">
        <f t="shared" si="12"/>
        <v>0</v>
      </c>
      <c r="H123" s="335">
        <f t="shared" si="16"/>
        <v>46010</v>
      </c>
      <c r="I123" s="332">
        <f t="shared" si="17"/>
        <v>44</v>
      </c>
      <c r="J123" s="78"/>
      <c r="K123" s="304"/>
      <c r="L123" s="6"/>
      <c r="M123" s="12" t="s">
        <v>362</v>
      </c>
      <c r="N123" s="6">
        <v>401</v>
      </c>
      <c r="O123" s="96" t="str">
        <f t="shared" si="11"/>
        <v>Penjualan Barang</v>
      </c>
      <c r="P123" s="27"/>
      <c r="Q123" s="304"/>
      <c r="R123" s="5"/>
      <c r="S123" s="5">
        <v>24925000</v>
      </c>
      <c r="T123" s="78"/>
      <c r="U123" s="78"/>
      <c r="Z123" s="479">
        <f t="shared" si="13"/>
        <v>12</v>
      </c>
    </row>
    <row r="124" spans="1:26" ht="18.75" customHeight="1" x14ac:dyDescent="0.35">
      <c r="A124" s="78"/>
      <c r="B124" s="332">
        <f>IF(N124="",0,COUNTIF($N$7:N124,N124))</f>
        <v>12</v>
      </c>
      <c r="C124" s="332" t="str">
        <f t="shared" si="14"/>
        <v>12211</v>
      </c>
      <c r="D124" s="332">
        <f>IF(P124="",0,COUNTIF($P$7:P124,P124))</f>
        <v>2</v>
      </c>
      <c r="E124" s="332" t="str">
        <f t="shared" si="15"/>
        <v>2PT Mata Air Indah</v>
      </c>
      <c r="F124" s="332">
        <f>IF(Q124="",0,COUNTIF($Q$7:Q124,Q124))</f>
        <v>0</v>
      </c>
      <c r="G124" s="332" t="str">
        <f t="shared" si="12"/>
        <v>0</v>
      </c>
      <c r="H124" s="335">
        <f t="shared" si="16"/>
        <v>46013</v>
      </c>
      <c r="I124" s="332">
        <f t="shared" si="17"/>
        <v>45</v>
      </c>
      <c r="J124" s="78"/>
      <c r="K124" s="304">
        <v>46013</v>
      </c>
      <c r="L124" s="6">
        <v>45</v>
      </c>
      <c r="M124" s="12" t="s">
        <v>365</v>
      </c>
      <c r="N124" s="6">
        <v>211</v>
      </c>
      <c r="O124" s="96" t="str">
        <f t="shared" si="11"/>
        <v>Hutang Dagang</v>
      </c>
      <c r="P124" s="27" t="s">
        <v>326</v>
      </c>
      <c r="Q124" s="304"/>
      <c r="R124" s="5">
        <v>24450000</v>
      </c>
      <c r="S124" s="5"/>
      <c r="T124" s="78"/>
      <c r="U124" s="78"/>
      <c r="Z124" s="479">
        <f t="shared" si="13"/>
        <v>12</v>
      </c>
    </row>
    <row r="125" spans="1:26" ht="18.75" customHeight="1" x14ac:dyDescent="0.35">
      <c r="A125" s="78"/>
      <c r="B125" s="332">
        <f>IF(N125="",0,COUNTIF($N$7:N125,N125))</f>
        <v>40</v>
      </c>
      <c r="C125" s="332" t="str">
        <f t="shared" si="14"/>
        <v>40111</v>
      </c>
      <c r="D125" s="332">
        <f>IF(P125="",0,COUNTIF($P$7:P125,P125))</f>
        <v>0</v>
      </c>
      <c r="E125" s="332" t="str">
        <f t="shared" si="15"/>
        <v>0</v>
      </c>
      <c r="F125" s="332">
        <f>IF(Q125="",0,COUNTIF($Q$7:Q125,Q125))</f>
        <v>0</v>
      </c>
      <c r="G125" s="332" t="str">
        <f t="shared" si="12"/>
        <v>0</v>
      </c>
      <c r="H125" s="335">
        <f t="shared" si="16"/>
        <v>46013</v>
      </c>
      <c r="I125" s="332">
        <f t="shared" si="17"/>
        <v>45</v>
      </c>
      <c r="J125" s="78"/>
      <c r="K125" s="304"/>
      <c r="L125" s="6"/>
      <c r="M125" s="12" t="s">
        <v>365</v>
      </c>
      <c r="N125" s="6">
        <v>111</v>
      </c>
      <c r="O125" s="96" t="str">
        <f t="shared" si="11"/>
        <v>Kas</v>
      </c>
      <c r="P125" s="27"/>
      <c r="Q125" s="304"/>
      <c r="R125" s="5"/>
      <c r="S125" s="5">
        <v>24450000</v>
      </c>
      <c r="T125" s="78"/>
      <c r="U125" s="78"/>
      <c r="Z125" s="479">
        <f t="shared" si="13"/>
        <v>12</v>
      </c>
    </row>
    <row r="126" spans="1:26" ht="18.75" customHeight="1" x14ac:dyDescent="0.35">
      <c r="A126" s="78"/>
      <c r="B126" s="332">
        <f>IF(N126="",0,COUNTIF($N$7:N126,N126))</f>
        <v>41</v>
      </c>
      <c r="C126" s="332" t="str">
        <f t="shared" si="14"/>
        <v>41111</v>
      </c>
      <c r="D126" s="332">
        <f>IF(P126="",0,COUNTIF($P$7:P126,P126))</f>
        <v>0</v>
      </c>
      <c r="E126" s="332" t="str">
        <f t="shared" si="15"/>
        <v>0</v>
      </c>
      <c r="F126" s="332">
        <f>IF(Q126="",0,COUNTIF($Q$7:Q126,Q126))</f>
        <v>0</v>
      </c>
      <c r="G126" s="332" t="str">
        <f t="shared" si="12"/>
        <v>0</v>
      </c>
      <c r="H126" s="335">
        <f t="shared" si="16"/>
        <v>46015</v>
      </c>
      <c r="I126" s="332">
        <f t="shared" si="17"/>
        <v>46</v>
      </c>
      <c r="J126" s="78"/>
      <c r="K126" s="304">
        <v>46015</v>
      </c>
      <c r="L126" s="6">
        <v>46</v>
      </c>
      <c r="M126" s="12" t="s">
        <v>362</v>
      </c>
      <c r="N126" s="6">
        <v>111</v>
      </c>
      <c r="O126" s="96" t="str">
        <f t="shared" si="11"/>
        <v>Kas</v>
      </c>
      <c r="P126" s="27"/>
      <c r="Q126" s="304"/>
      <c r="R126" s="5">
        <v>16950000</v>
      </c>
      <c r="S126" s="5"/>
      <c r="T126" s="78"/>
      <c r="U126" s="78"/>
      <c r="Z126" s="479">
        <f t="shared" si="13"/>
        <v>12</v>
      </c>
    </row>
    <row r="127" spans="1:26" ht="18.75" customHeight="1" x14ac:dyDescent="0.35">
      <c r="A127" s="78"/>
      <c r="B127" s="332">
        <f>IF(N127="",0,COUNTIF($N$7:N127,N127))</f>
        <v>29</v>
      </c>
      <c r="C127" s="332" t="str">
        <f t="shared" si="14"/>
        <v>29130</v>
      </c>
      <c r="D127" s="332">
        <f>IF(P127="",0,COUNTIF($P$7:P127,P127))</f>
        <v>4</v>
      </c>
      <c r="E127" s="332" t="str">
        <f t="shared" si="15"/>
        <v>4Toko Segar Alami</v>
      </c>
      <c r="F127" s="332">
        <f>IF(Q127="",0,COUNTIF($Q$7:Q127,Q127))</f>
        <v>7</v>
      </c>
      <c r="G127" s="332" t="str">
        <f t="shared" si="12"/>
        <v>746019</v>
      </c>
      <c r="H127" s="335">
        <f t="shared" si="16"/>
        <v>46015</v>
      </c>
      <c r="I127" s="332">
        <f t="shared" si="17"/>
        <v>46</v>
      </c>
      <c r="J127" s="78"/>
      <c r="K127" s="304"/>
      <c r="L127" s="6"/>
      <c r="M127" s="12" t="s">
        <v>362</v>
      </c>
      <c r="N127" s="6">
        <v>130</v>
      </c>
      <c r="O127" s="96" t="str">
        <f t="shared" si="11"/>
        <v>Piutang Dagang</v>
      </c>
      <c r="P127" s="27" t="s">
        <v>315</v>
      </c>
      <c r="Q127" s="304">
        <v>46019</v>
      </c>
      <c r="R127" s="5">
        <v>6850000</v>
      </c>
      <c r="S127" s="5"/>
      <c r="T127" s="78"/>
      <c r="U127" s="78"/>
      <c r="Z127" s="479">
        <f t="shared" si="13"/>
        <v>12</v>
      </c>
    </row>
    <row r="128" spans="1:26" ht="18.75" customHeight="1" x14ac:dyDescent="0.35">
      <c r="A128" s="78"/>
      <c r="B128" s="332">
        <f>IF(N128="",0,COUNTIF($N$7:N128,N128))</f>
        <v>27</v>
      </c>
      <c r="C128" s="332" t="str">
        <f t="shared" si="14"/>
        <v>27401</v>
      </c>
      <c r="D128" s="332">
        <f>IF(P128="",0,COUNTIF($P$7:P128,P128))</f>
        <v>0</v>
      </c>
      <c r="E128" s="332" t="str">
        <f t="shared" si="15"/>
        <v>0</v>
      </c>
      <c r="F128" s="332">
        <f>IF(Q128="",0,COUNTIF($Q$7:Q128,Q128))</f>
        <v>0</v>
      </c>
      <c r="G128" s="332" t="str">
        <f t="shared" si="12"/>
        <v>0</v>
      </c>
      <c r="H128" s="335">
        <f t="shared" si="16"/>
        <v>46015</v>
      </c>
      <c r="I128" s="332">
        <f t="shared" si="17"/>
        <v>46</v>
      </c>
      <c r="J128" s="78"/>
      <c r="K128" s="304"/>
      <c r="L128" s="6"/>
      <c r="M128" s="12" t="s">
        <v>362</v>
      </c>
      <c r="N128" s="6">
        <v>401</v>
      </c>
      <c r="O128" s="96" t="str">
        <f t="shared" si="11"/>
        <v>Penjualan Barang</v>
      </c>
      <c r="P128" s="27"/>
      <c r="Q128" s="304"/>
      <c r="R128" s="5"/>
      <c r="S128" s="5">
        <v>23800000</v>
      </c>
      <c r="T128" s="78"/>
      <c r="U128" s="78"/>
      <c r="Z128" s="479">
        <f t="shared" si="13"/>
        <v>12</v>
      </c>
    </row>
    <row r="129" spans="1:26" ht="18.75" customHeight="1" x14ac:dyDescent="0.35">
      <c r="A129" s="78"/>
      <c r="B129" s="332">
        <f>IF(N129="",0,COUNTIF($N$7:N129,N129))</f>
        <v>42</v>
      </c>
      <c r="C129" s="332" t="str">
        <f t="shared" si="14"/>
        <v>42111</v>
      </c>
      <c r="D129" s="332">
        <f>IF(P129="",0,COUNTIF($P$7:P129,P129))</f>
        <v>0</v>
      </c>
      <c r="E129" s="332" t="str">
        <f t="shared" si="15"/>
        <v>0</v>
      </c>
      <c r="F129" s="332">
        <f>IF(Q129="",0,COUNTIF($Q$7:Q129,Q129))</f>
        <v>0</v>
      </c>
      <c r="G129" s="332" t="str">
        <f t="shared" si="12"/>
        <v>0</v>
      </c>
      <c r="H129" s="335">
        <f t="shared" si="16"/>
        <v>46017</v>
      </c>
      <c r="I129" s="332">
        <f t="shared" si="17"/>
        <v>47</v>
      </c>
      <c r="J129" s="78"/>
      <c r="K129" s="304">
        <v>46017</v>
      </c>
      <c r="L129" s="6">
        <v>47</v>
      </c>
      <c r="M129" s="12" t="s">
        <v>362</v>
      </c>
      <c r="N129" s="6">
        <v>111</v>
      </c>
      <c r="O129" s="96" t="str">
        <f t="shared" si="11"/>
        <v>Kas</v>
      </c>
      <c r="P129" s="27"/>
      <c r="Q129" s="304"/>
      <c r="R129" s="5">
        <v>16450000</v>
      </c>
      <c r="S129" s="5"/>
      <c r="T129" s="78"/>
      <c r="U129" s="78"/>
      <c r="Z129" s="479">
        <f t="shared" si="13"/>
        <v>12</v>
      </c>
    </row>
    <row r="130" spans="1:26" ht="18.75" customHeight="1" x14ac:dyDescent="0.35">
      <c r="A130" s="78"/>
      <c r="B130" s="332">
        <f>IF(N130="",0,COUNTIF($N$7:N130,N130))</f>
        <v>28</v>
      </c>
      <c r="C130" s="332" t="str">
        <f t="shared" si="14"/>
        <v>28401</v>
      </c>
      <c r="D130" s="332">
        <f>IF(P130="",0,COUNTIF($P$7:P130,P130))</f>
        <v>0</v>
      </c>
      <c r="E130" s="332" t="str">
        <f t="shared" si="15"/>
        <v>0</v>
      </c>
      <c r="F130" s="332">
        <f>IF(Q130="",0,COUNTIF($Q$7:Q130,Q130))</f>
        <v>0</v>
      </c>
      <c r="G130" s="332" t="str">
        <f t="shared" si="12"/>
        <v>0</v>
      </c>
      <c r="H130" s="335">
        <f t="shared" si="16"/>
        <v>46017</v>
      </c>
      <c r="I130" s="332">
        <f t="shared" si="17"/>
        <v>47</v>
      </c>
      <c r="J130" s="78"/>
      <c r="K130" s="304"/>
      <c r="L130" s="6"/>
      <c r="M130" s="12" t="s">
        <v>362</v>
      </c>
      <c r="N130" s="6">
        <v>401</v>
      </c>
      <c r="O130" s="96" t="str">
        <f t="shared" si="11"/>
        <v>Penjualan Barang</v>
      </c>
      <c r="P130" s="27"/>
      <c r="Q130" s="304"/>
      <c r="R130" s="5"/>
      <c r="S130" s="5">
        <v>16450000</v>
      </c>
      <c r="T130" s="78"/>
      <c r="U130" s="78"/>
      <c r="Z130" s="479">
        <f t="shared" si="13"/>
        <v>12</v>
      </c>
    </row>
    <row r="131" spans="1:26" ht="18.75" customHeight="1" x14ac:dyDescent="0.35">
      <c r="A131" s="78"/>
      <c r="B131" s="332">
        <f>IF(N131="",0,COUNTIF($N$7:N131,N131))</f>
        <v>1</v>
      </c>
      <c r="C131" s="332" t="str">
        <f t="shared" si="14"/>
        <v>1175</v>
      </c>
      <c r="D131" s="332">
        <f>IF(P131="",0,COUNTIF($P$7:P131,P131))</f>
        <v>0</v>
      </c>
      <c r="E131" s="332" t="str">
        <f t="shared" si="15"/>
        <v>0</v>
      </c>
      <c r="F131" s="332">
        <f>IF(Q131="",0,COUNTIF($Q$7:Q131,Q131))</f>
        <v>0</v>
      </c>
      <c r="G131" s="332" t="str">
        <f t="shared" si="12"/>
        <v>0</v>
      </c>
      <c r="H131" s="335">
        <f t="shared" si="16"/>
        <v>46018</v>
      </c>
      <c r="I131" s="332">
        <f t="shared" si="17"/>
        <v>48</v>
      </c>
      <c r="J131" s="78"/>
      <c r="K131" s="304">
        <v>46018</v>
      </c>
      <c r="L131" s="6">
        <v>48</v>
      </c>
      <c r="M131" s="12" t="s">
        <v>262</v>
      </c>
      <c r="N131" s="6">
        <v>175</v>
      </c>
      <c r="O131" s="96" t="str">
        <f t="shared" si="11"/>
        <v>Inventaris Toko</v>
      </c>
      <c r="P131" s="27"/>
      <c r="Q131" s="304"/>
      <c r="R131" s="5">
        <v>33500000</v>
      </c>
      <c r="S131" s="5"/>
      <c r="T131" s="78"/>
      <c r="U131" s="78"/>
      <c r="Z131" s="479">
        <f t="shared" si="13"/>
        <v>12</v>
      </c>
    </row>
    <row r="132" spans="1:26" ht="18.75" customHeight="1" x14ac:dyDescent="0.35">
      <c r="A132" s="78"/>
      <c r="B132" s="332">
        <f>IF(N132="",0,COUNTIF($N$7:N132,N132))</f>
        <v>43</v>
      </c>
      <c r="C132" s="332" t="str">
        <f t="shared" si="14"/>
        <v>43111</v>
      </c>
      <c r="D132" s="332">
        <f>IF(P132="",0,COUNTIF($P$7:P132,P132))</f>
        <v>0</v>
      </c>
      <c r="E132" s="332" t="str">
        <f t="shared" si="15"/>
        <v>0</v>
      </c>
      <c r="F132" s="332">
        <f>IF(Q132="",0,COUNTIF($Q$7:Q132,Q132))</f>
        <v>0</v>
      </c>
      <c r="G132" s="332" t="str">
        <f t="shared" si="12"/>
        <v>0</v>
      </c>
      <c r="H132" s="335">
        <f t="shared" si="16"/>
        <v>46018</v>
      </c>
      <c r="I132" s="332">
        <f t="shared" si="17"/>
        <v>48</v>
      </c>
      <c r="J132" s="78"/>
      <c r="K132" s="304"/>
      <c r="L132" s="6"/>
      <c r="M132" s="12" t="s">
        <v>262</v>
      </c>
      <c r="N132" s="6">
        <v>111</v>
      </c>
      <c r="O132" s="96" t="str">
        <f t="shared" si="11"/>
        <v>Kas</v>
      </c>
      <c r="P132" s="27"/>
      <c r="Q132" s="304"/>
      <c r="R132" s="5"/>
      <c r="S132" s="5">
        <v>33500000</v>
      </c>
      <c r="T132" s="78"/>
      <c r="U132" s="78"/>
      <c r="Z132" s="479">
        <f t="shared" si="13"/>
        <v>12</v>
      </c>
    </row>
    <row r="133" spans="1:26" ht="18.75" customHeight="1" x14ac:dyDescent="0.35">
      <c r="A133" s="78"/>
      <c r="B133" s="332">
        <f>IF(N133="",0,COUNTIF($N$7:N133,N133))</f>
        <v>44</v>
      </c>
      <c r="C133" s="332" t="str">
        <f t="shared" si="14"/>
        <v>44111</v>
      </c>
      <c r="D133" s="332">
        <f>IF(P133="",0,COUNTIF($P$7:P133,P133))</f>
        <v>0</v>
      </c>
      <c r="E133" s="332" t="str">
        <f t="shared" si="15"/>
        <v>0</v>
      </c>
      <c r="F133" s="332">
        <f>IF(Q133="",0,COUNTIF($Q$7:Q133,Q133))</f>
        <v>0</v>
      </c>
      <c r="G133" s="332" t="str">
        <f t="shared" si="12"/>
        <v>0</v>
      </c>
      <c r="H133" s="335">
        <f t="shared" si="16"/>
        <v>46019</v>
      </c>
      <c r="I133" s="332">
        <f t="shared" si="17"/>
        <v>49</v>
      </c>
      <c r="J133" s="78"/>
      <c r="K133" s="304">
        <v>46019</v>
      </c>
      <c r="L133" s="6">
        <v>49</v>
      </c>
      <c r="M133" s="12" t="s">
        <v>364</v>
      </c>
      <c r="N133" s="6">
        <v>111</v>
      </c>
      <c r="O133" s="96" t="str">
        <f t="shared" si="11"/>
        <v>Kas</v>
      </c>
      <c r="P133" s="27"/>
      <c r="Q133" s="304"/>
      <c r="R133" s="5">
        <v>7650000</v>
      </c>
      <c r="S133" s="5"/>
      <c r="T133" s="78"/>
      <c r="U133" s="78"/>
      <c r="Z133" s="479">
        <f t="shared" si="13"/>
        <v>12</v>
      </c>
    </row>
    <row r="134" spans="1:26" ht="18.75" customHeight="1" x14ac:dyDescent="0.35">
      <c r="A134" s="78"/>
      <c r="B134" s="332">
        <f>IF(N134="",0,COUNTIF($N$7:N134,N134))</f>
        <v>30</v>
      </c>
      <c r="C134" s="332" t="str">
        <f t="shared" si="14"/>
        <v>30130</v>
      </c>
      <c r="D134" s="332">
        <f>IF(P134="",0,COUNTIF($P$7:P134,P134))</f>
        <v>8</v>
      </c>
      <c r="E134" s="332" t="str">
        <f t="shared" si="15"/>
        <v>8Toko Semanggi</v>
      </c>
      <c r="F134" s="332">
        <f>IF(Q134="",0,COUNTIF($Q$7:Q134,Q134))</f>
        <v>0</v>
      </c>
      <c r="G134" s="332" t="str">
        <f t="shared" si="12"/>
        <v>0</v>
      </c>
      <c r="H134" s="335">
        <f t="shared" si="16"/>
        <v>46019</v>
      </c>
      <c r="I134" s="332">
        <f t="shared" si="17"/>
        <v>49</v>
      </c>
      <c r="J134" s="78"/>
      <c r="K134" s="304"/>
      <c r="L134" s="6"/>
      <c r="M134" s="12" t="s">
        <v>364</v>
      </c>
      <c r="N134" s="6">
        <v>130</v>
      </c>
      <c r="O134" s="96" t="str">
        <f t="shared" si="11"/>
        <v>Piutang Dagang</v>
      </c>
      <c r="P134" s="27" t="s">
        <v>312</v>
      </c>
      <c r="Q134" s="304"/>
      <c r="R134" s="5"/>
      <c r="S134" s="5">
        <v>7650000</v>
      </c>
      <c r="T134" s="78"/>
      <c r="U134" s="78"/>
      <c r="Z134" s="479">
        <f t="shared" si="13"/>
        <v>12</v>
      </c>
    </row>
    <row r="135" spans="1:26" ht="18.75" customHeight="1" x14ac:dyDescent="0.35">
      <c r="A135" s="78"/>
      <c r="B135" s="332">
        <f>IF(N135="",0,COUNTIF($N$7:N135,N135))</f>
        <v>1</v>
      </c>
      <c r="C135" s="332" t="str">
        <f t="shared" si="14"/>
        <v>1143</v>
      </c>
      <c r="D135" s="332">
        <f>IF(P135="",0,COUNTIF($P$7:P135,P135))</f>
        <v>0</v>
      </c>
      <c r="E135" s="332" t="str">
        <f t="shared" si="15"/>
        <v>0</v>
      </c>
      <c r="F135" s="332">
        <f>IF(Q135="",0,COUNTIF($Q$7:Q135,Q135))</f>
        <v>0</v>
      </c>
      <c r="G135" s="332" t="str">
        <f t="shared" si="12"/>
        <v>0</v>
      </c>
      <c r="H135" s="335">
        <f t="shared" si="16"/>
        <v>46021</v>
      </c>
      <c r="I135" s="332">
        <f t="shared" si="17"/>
        <v>50</v>
      </c>
      <c r="J135" s="78"/>
      <c r="K135" s="304">
        <v>46021</v>
      </c>
      <c r="L135" s="6">
        <v>50</v>
      </c>
      <c r="M135" s="12" t="s">
        <v>372</v>
      </c>
      <c r="N135" s="6">
        <v>143</v>
      </c>
      <c r="O135" s="96" t="str">
        <f t="shared" ref="O135:O198" si="18">IF(N135&lt;&gt;"",VLOOKUP(N135,DA,2,FALSE),"")</f>
        <v>Ongkos Angkut Barang</v>
      </c>
      <c r="P135" s="27"/>
      <c r="Q135" s="304"/>
      <c r="R135" s="5">
        <v>2850000</v>
      </c>
      <c r="S135" s="5"/>
      <c r="T135" s="78"/>
      <c r="U135" s="78"/>
      <c r="Z135" s="479">
        <f t="shared" si="13"/>
        <v>12</v>
      </c>
    </row>
    <row r="136" spans="1:26" ht="18.75" customHeight="1" x14ac:dyDescent="0.35">
      <c r="A136" s="78"/>
      <c r="B136" s="332">
        <f>IF(N136="",0,COUNTIF($N$7:N136,N136))</f>
        <v>45</v>
      </c>
      <c r="C136" s="332" t="str">
        <f t="shared" si="14"/>
        <v>45111</v>
      </c>
      <c r="D136" s="332">
        <f>IF(P136="",0,COUNTIF($P$7:P136,P136))</f>
        <v>0</v>
      </c>
      <c r="E136" s="332" t="str">
        <f t="shared" si="15"/>
        <v>0</v>
      </c>
      <c r="F136" s="332">
        <f>IF(Q136="",0,COUNTIF($Q$7:Q136,Q136))</f>
        <v>0</v>
      </c>
      <c r="G136" s="332" t="str">
        <f t="shared" ref="G136:G199" si="19">F136&amp;Q136</f>
        <v>0</v>
      </c>
      <c r="H136" s="335">
        <f t="shared" si="16"/>
        <v>46021</v>
      </c>
      <c r="I136" s="332">
        <f t="shared" si="17"/>
        <v>50</v>
      </c>
      <c r="J136" s="78"/>
      <c r="K136" s="304"/>
      <c r="L136" s="6"/>
      <c r="M136" s="12" t="s">
        <v>372</v>
      </c>
      <c r="N136" s="6">
        <v>111</v>
      </c>
      <c r="O136" s="96" t="str">
        <f t="shared" si="18"/>
        <v>Kas</v>
      </c>
      <c r="P136" s="27"/>
      <c r="Q136" s="304"/>
      <c r="R136" s="5"/>
      <c r="S136" s="5">
        <v>2850000</v>
      </c>
      <c r="T136" s="78"/>
      <c r="U136" s="78"/>
      <c r="Z136" s="479">
        <f t="shared" ref="Z136:Z199" si="20">IF(H136="","",MONTH(H136))</f>
        <v>12</v>
      </c>
    </row>
    <row r="137" spans="1:26" ht="18.75" customHeight="1" x14ac:dyDescent="0.35">
      <c r="A137" s="78"/>
      <c r="B137" s="332">
        <f>IF(N137="",0,COUNTIF($N$7:N137,N137))</f>
        <v>0</v>
      </c>
      <c r="C137" s="332" t="str">
        <f t="shared" ref="C137:C200" si="21">B137&amp;N137</f>
        <v>0</v>
      </c>
      <c r="D137" s="332">
        <f>IF(P137="",0,COUNTIF($P$7:P137,P137))</f>
        <v>0</v>
      </c>
      <c r="E137" s="332" t="str">
        <f t="shared" ref="E137:E200" si="22">D137&amp;P137</f>
        <v>0</v>
      </c>
      <c r="F137" s="332">
        <f>IF(Q137="",0,COUNTIF($Q$7:Q137,Q137))</f>
        <v>0</v>
      </c>
      <c r="G137" s="332" t="str">
        <f t="shared" si="19"/>
        <v>0</v>
      </c>
      <c r="H137" s="335">
        <f t="shared" ref="H137:H200" si="23">IF(K137&lt;&gt;"",K137,H136)</f>
        <v>46021</v>
      </c>
      <c r="I137" s="332">
        <f t="shared" ref="I137:I200" si="24">IF(L137&lt;&gt;"",L137,I136)</f>
        <v>50</v>
      </c>
      <c r="J137" s="78"/>
      <c r="K137" s="304"/>
      <c r="L137" s="6"/>
      <c r="M137" s="12"/>
      <c r="N137" s="6"/>
      <c r="O137" s="96" t="str">
        <f t="shared" si="18"/>
        <v/>
      </c>
      <c r="P137" s="27"/>
      <c r="Q137" s="304"/>
      <c r="R137" s="5"/>
      <c r="S137" s="5"/>
      <c r="T137" s="78"/>
      <c r="U137" s="78"/>
      <c r="Z137" s="479">
        <f t="shared" si="20"/>
        <v>12</v>
      </c>
    </row>
    <row r="138" spans="1:26" ht="18.75" customHeight="1" x14ac:dyDescent="0.35">
      <c r="A138" s="78"/>
      <c r="B138" s="332">
        <f>IF(N138="",0,COUNTIF($N$7:N138,N138))</f>
        <v>0</v>
      </c>
      <c r="C138" s="332" t="str">
        <f t="shared" si="21"/>
        <v>0</v>
      </c>
      <c r="D138" s="332">
        <f>IF(P138="",0,COUNTIF($P$7:P138,P138))</f>
        <v>0</v>
      </c>
      <c r="E138" s="332" t="str">
        <f t="shared" si="22"/>
        <v>0</v>
      </c>
      <c r="F138" s="332">
        <f>IF(Q138="",0,COUNTIF($Q$7:Q138,Q138))</f>
        <v>0</v>
      </c>
      <c r="G138" s="332" t="str">
        <f t="shared" si="19"/>
        <v>0</v>
      </c>
      <c r="H138" s="335">
        <f t="shared" si="23"/>
        <v>46021</v>
      </c>
      <c r="I138" s="332">
        <f t="shared" si="24"/>
        <v>50</v>
      </c>
      <c r="J138" s="78"/>
      <c r="K138" s="304"/>
      <c r="L138" s="6"/>
      <c r="M138" s="12"/>
      <c r="N138" s="6"/>
      <c r="O138" s="96" t="str">
        <f t="shared" si="18"/>
        <v/>
      </c>
      <c r="P138" s="27"/>
      <c r="Q138" s="304"/>
      <c r="R138" s="5"/>
      <c r="S138" s="5"/>
      <c r="T138" s="78"/>
      <c r="U138" s="78"/>
      <c r="Z138" s="479">
        <f t="shared" si="20"/>
        <v>12</v>
      </c>
    </row>
    <row r="139" spans="1:26" ht="18.75" customHeight="1" x14ac:dyDescent="0.35">
      <c r="A139" s="78"/>
      <c r="B139" s="332">
        <f>IF(N139="",0,COUNTIF($N$7:N139,N139))</f>
        <v>0</v>
      </c>
      <c r="C139" s="332" t="str">
        <f t="shared" si="21"/>
        <v>0</v>
      </c>
      <c r="D139" s="332">
        <f>IF(P139="",0,COUNTIF($P$7:P139,P139))</f>
        <v>0</v>
      </c>
      <c r="E139" s="332" t="str">
        <f t="shared" si="22"/>
        <v>0</v>
      </c>
      <c r="F139" s="332">
        <f>IF(Q139="",0,COUNTIF($Q$7:Q139,Q139))</f>
        <v>0</v>
      </c>
      <c r="G139" s="332" t="str">
        <f t="shared" si="19"/>
        <v>0</v>
      </c>
      <c r="H139" s="335">
        <f t="shared" si="23"/>
        <v>46021</v>
      </c>
      <c r="I139" s="332">
        <f t="shared" si="24"/>
        <v>50</v>
      </c>
      <c r="J139" s="78"/>
      <c r="K139" s="304"/>
      <c r="L139" s="6"/>
      <c r="M139" s="12"/>
      <c r="N139" s="6"/>
      <c r="O139" s="96" t="str">
        <f t="shared" si="18"/>
        <v/>
      </c>
      <c r="P139" s="27"/>
      <c r="Q139" s="304"/>
      <c r="R139" s="5"/>
      <c r="S139" s="5"/>
      <c r="T139" s="78"/>
      <c r="U139" s="78"/>
      <c r="Z139" s="479">
        <f t="shared" si="20"/>
        <v>12</v>
      </c>
    </row>
    <row r="140" spans="1:26" ht="18.75" customHeight="1" x14ac:dyDescent="0.35">
      <c r="A140" s="78"/>
      <c r="B140" s="332">
        <f>IF(N140="",0,COUNTIF($N$7:N140,N140))</f>
        <v>0</v>
      </c>
      <c r="C140" s="332" t="str">
        <f t="shared" si="21"/>
        <v>0</v>
      </c>
      <c r="D140" s="332">
        <f>IF(P140="",0,COUNTIF($P$7:P140,P140))</f>
        <v>0</v>
      </c>
      <c r="E140" s="332" t="str">
        <f t="shared" si="22"/>
        <v>0</v>
      </c>
      <c r="F140" s="332">
        <f>IF(Q140="",0,COUNTIF($Q$7:Q140,Q140))</f>
        <v>0</v>
      </c>
      <c r="G140" s="332" t="str">
        <f t="shared" si="19"/>
        <v>0</v>
      </c>
      <c r="H140" s="335">
        <f t="shared" si="23"/>
        <v>46021</v>
      </c>
      <c r="I140" s="332">
        <f t="shared" si="24"/>
        <v>50</v>
      </c>
      <c r="J140" s="78"/>
      <c r="K140" s="304"/>
      <c r="L140" s="6"/>
      <c r="M140" s="12"/>
      <c r="N140" s="6"/>
      <c r="O140" s="96" t="str">
        <f t="shared" si="18"/>
        <v/>
      </c>
      <c r="P140" s="27"/>
      <c r="Q140" s="304"/>
      <c r="R140" s="5"/>
      <c r="S140" s="5"/>
      <c r="T140" s="78"/>
      <c r="U140" s="78"/>
      <c r="Z140" s="479">
        <f t="shared" si="20"/>
        <v>12</v>
      </c>
    </row>
    <row r="141" spans="1:26" ht="18.75" customHeight="1" x14ac:dyDescent="0.35">
      <c r="A141" s="78"/>
      <c r="B141" s="332">
        <f>IF(N141="",0,COUNTIF($N$7:N141,N141))</f>
        <v>0</v>
      </c>
      <c r="C141" s="332" t="str">
        <f t="shared" si="21"/>
        <v>0</v>
      </c>
      <c r="D141" s="332">
        <f>IF(P141="",0,COUNTIF($P$7:P141,P141))</f>
        <v>0</v>
      </c>
      <c r="E141" s="332" t="str">
        <f t="shared" si="22"/>
        <v>0</v>
      </c>
      <c r="F141" s="332">
        <f>IF(Q141="",0,COUNTIF($Q$7:Q141,Q141))</f>
        <v>0</v>
      </c>
      <c r="G141" s="332" t="str">
        <f t="shared" si="19"/>
        <v>0</v>
      </c>
      <c r="H141" s="335">
        <f t="shared" si="23"/>
        <v>46021</v>
      </c>
      <c r="I141" s="332">
        <f t="shared" si="24"/>
        <v>50</v>
      </c>
      <c r="J141" s="78"/>
      <c r="K141" s="304"/>
      <c r="L141" s="6"/>
      <c r="M141" s="27"/>
      <c r="N141" s="6"/>
      <c r="O141" s="96" t="str">
        <f t="shared" si="18"/>
        <v/>
      </c>
      <c r="P141" s="27"/>
      <c r="Q141" s="304"/>
      <c r="R141" s="14"/>
      <c r="S141" s="5"/>
      <c r="T141" s="78"/>
      <c r="U141" s="78"/>
      <c r="Z141" s="479">
        <f t="shared" si="20"/>
        <v>12</v>
      </c>
    </row>
    <row r="142" spans="1:26" ht="18.75" customHeight="1" x14ac:dyDescent="0.35">
      <c r="A142" s="78"/>
      <c r="B142" s="332">
        <f>IF(N142="",0,COUNTIF($N$7:N142,N142))</f>
        <v>0</v>
      </c>
      <c r="C142" s="332" t="str">
        <f t="shared" si="21"/>
        <v>0</v>
      </c>
      <c r="D142" s="332">
        <f>IF(P142="",0,COUNTIF($P$7:P142,P142))</f>
        <v>0</v>
      </c>
      <c r="E142" s="332" t="str">
        <f t="shared" si="22"/>
        <v>0</v>
      </c>
      <c r="F142" s="332">
        <f>IF(Q142="",0,COUNTIF($Q$7:Q142,Q142))</f>
        <v>0</v>
      </c>
      <c r="G142" s="332" t="str">
        <f t="shared" si="19"/>
        <v>0</v>
      </c>
      <c r="H142" s="335">
        <f t="shared" si="23"/>
        <v>46021</v>
      </c>
      <c r="I142" s="332">
        <f t="shared" si="24"/>
        <v>50</v>
      </c>
      <c r="J142" s="78"/>
      <c r="K142" s="304"/>
      <c r="L142" s="6"/>
      <c r="M142" s="27"/>
      <c r="N142" s="6"/>
      <c r="O142" s="96" t="str">
        <f t="shared" si="18"/>
        <v/>
      </c>
      <c r="P142" s="27"/>
      <c r="Q142" s="304"/>
      <c r="R142" s="5"/>
      <c r="S142" s="5"/>
      <c r="T142" s="78"/>
      <c r="U142" s="78"/>
      <c r="Z142" s="479">
        <f t="shared" si="20"/>
        <v>12</v>
      </c>
    </row>
    <row r="143" spans="1:26" ht="18.75" customHeight="1" x14ac:dyDescent="0.35">
      <c r="A143" s="78"/>
      <c r="B143" s="332">
        <f>IF(N143="",0,COUNTIF($N$7:N143,N143))</f>
        <v>0</v>
      </c>
      <c r="C143" s="332" t="str">
        <f t="shared" si="21"/>
        <v>0</v>
      </c>
      <c r="D143" s="332">
        <f>IF(P143="",0,COUNTIF($P$7:P143,P143))</f>
        <v>0</v>
      </c>
      <c r="E143" s="332" t="str">
        <f t="shared" si="22"/>
        <v>0</v>
      </c>
      <c r="F143" s="332">
        <f>IF(Q143="",0,COUNTIF($Q$7:Q143,Q143))</f>
        <v>0</v>
      </c>
      <c r="G143" s="332" t="str">
        <f t="shared" si="19"/>
        <v>0</v>
      </c>
      <c r="H143" s="335">
        <f t="shared" si="23"/>
        <v>46021</v>
      </c>
      <c r="I143" s="332">
        <f t="shared" si="24"/>
        <v>50</v>
      </c>
      <c r="J143" s="78"/>
      <c r="K143" s="304"/>
      <c r="L143" s="6"/>
      <c r="M143" s="12"/>
      <c r="N143" s="6"/>
      <c r="O143" s="96" t="str">
        <f t="shared" si="18"/>
        <v/>
      </c>
      <c r="P143" s="27"/>
      <c r="Q143" s="304"/>
      <c r="R143" s="14"/>
      <c r="S143" s="5"/>
      <c r="T143" s="78"/>
      <c r="U143" s="78"/>
      <c r="Z143" s="479">
        <f t="shared" si="20"/>
        <v>12</v>
      </c>
    </row>
    <row r="144" spans="1:26" ht="18.75" customHeight="1" x14ac:dyDescent="0.35">
      <c r="A144" s="78"/>
      <c r="B144" s="332">
        <f>IF(N144="",0,COUNTIF($N$7:N144,N144))</f>
        <v>0</v>
      </c>
      <c r="C144" s="332" t="str">
        <f t="shared" si="21"/>
        <v>0</v>
      </c>
      <c r="D144" s="332">
        <f>IF(P144="",0,COUNTIF($P$7:P144,P144))</f>
        <v>0</v>
      </c>
      <c r="E144" s="332" t="str">
        <f t="shared" si="22"/>
        <v>0</v>
      </c>
      <c r="F144" s="332">
        <f>IF(Q144="",0,COUNTIF($Q$7:Q144,Q144))</f>
        <v>0</v>
      </c>
      <c r="G144" s="332" t="str">
        <f t="shared" si="19"/>
        <v>0</v>
      </c>
      <c r="H144" s="335">
        <f t="shared" si="23"/>
        <v>46021</v>
      </c>
      <c r="I144" s="332">
        <f t="shared" si="24"/>
        <v>50</v>
      </c>
      <c r="J144" s="78"/>
      <c r="K144" s="304"/>
      <c r="L144" s="6"/>
      <c r="M144" s="12"/>
      <c r="N144" s="6"/>
      <c r="O144" s="96" t="str">
        <f t="shared" si="18"/>
        <v/>
      </c>
      <c r="P144" s="27"/>
      <c r="Q144" s="304"/>
      <c r="R144" s="14"/>
      <c r="S144" s="5"/>
      <c r="T144" s="78"/>
      <c r="U144" s="78"/>
      <c r="Z144" s="479">
        <f t="shared" si="20"/>
        <v>12</v>
      </c>
    </row>
    <row r="145" spans="1:26" ht="18.75" customHeight="1" x14ac:dyDescent="0.35">
      <c r="A145" s="78"/>
      <c r="B145" s="332">
        <f>IF(N145="",0,COUNTIF($N$7:N145,N145))</f>
        <v>0</v>
      </c>
      <c r="C145" s="332" t="str">
        <f t="shared" si="21"/>
        <v>0</v>
      </c>
      <c r="D145" s="332">
        <f>IF(P145="",0,COUNTIF($P$7:P145,P145))</f>
        <v>0</v>
      </c>
      <c r="E145" s="332" t="str">
        <f t="shared" si="22"/>
        <v>0</v>
      </c>
      <c r="F145" s="332">
        <f>IF(Q145="",0,COUNTIF($Q$7:Q145,Q145))</f>
        <v>0</v>
      </c>
      <c r="G145" s="332" t="str">
        <f t="shared" si="19"/>
        <v>0</v>
      </c>
      <c r="H145" s="335">
        <f t="shared" si="23"/>
        <v>46021</v>
      </c>
      <c r="I145" s="332">
        <f t="shared" si="24"/>
        <v>50</v>
      </c>
      <c r="J145" s="78"/>
      <c r="K145" s="304"/>
      <c r="L145" s="6"/>
      <c r="M145" s="12"/>
      <c r="N145" s="6"/>
      <c r="O145" s="96" t="str">
        <f t="shared" si="18"/>
        <v/>
      </c>
      <c r="P145" s="27"/>
      <c r="Q145" s="304"/>
      <c r="R145" s="5"/>
      <c r="S145" s="5"/>
      <c r="T145" s="78"/>
      <c r="U145" s="78"/>
      <c r="Z145" s="479">
        <f t="shared" si="20"/>
        <v>12</v>
      </c>
    </row>
    <row r="146" spans="1:26" ht="18.75" customHeight="1" x14ac:dyDescent="0.35">
      <c r="A146" s="78"/>
      <c r="B146" s="332">
        <f>IF(N146="",0,COUNTIF($N$7:N146,N146))</f>
        <v>0</v>
      </c>
      <c r="C146" s="332" t="str">
        <f t="shared" si="21"/>
        <v>0</v>
      </c>
      <c r="D146" s="332">
        <f>IF(P146="",0,COUNTIF($P$7:P146,P146))</f>
        <v>0</v>
      </c>
      <c r="E146" s="332" t="str">
        <f t="shared" si="22"/>
        <v>0</v>
      </c>
      <c r="F146" s="332">
        <f>IF(Q146="",0,COUNTIF($Q$7:Q146,Q146))</f>
        <v>0</v>
      </c>
      <c r="G146" s="332" t="str">
        <f t="shared" si="19"/>
        <v>0</v>
      </c>
      <c r="H146" s="335">
        <f t="shared" si="23"/>
        <v>46021</v>
      </c>
      <c r="I146" s="332">
        <f t="shared" si="24"/>
        <v>50</v>
      </c>
      <c r="J146" s="78"/>
      <c r="K146" s="304"/>
      <c r="L146" s="6"/>
      <c r="M146" s="12"/>
      <c r="N146" s="6"/>
      <c r="O146" s="96" t="str">
        <f t="shared" si="18"/>
        <v/>
      </c>
      <c r="P146" s="27"/>
      <c r="Q146" s="304"/>
      <c r="R146" s="5"/>
      <c r="S146" s="5"/>
      <c r="T146" s="78"/>
      <c r="U146" s="78"/>
      <c r="Z146" s="479">
        <f t="shared" si="20"/>
        <v>12</v>
      </c>
    </row>
    <row r="147" spans="1:26" ht="18.75" customHeight="1" x14ac:dyDescent="0.35">
      <c r="A147" s="78"/>
      <c r="B147" s="332">
        <f>IF(N147="",0,COUNTIF($N$7:N147,N147))</f>
        <v>0</v>
      </c>
      <c r="C147" s="332" t="str">
        <f t="shared" si="21"/>
        <v>0</v>
      </c>
      <c r="D147" s="332">
        <f>IF(P147="",0,COUNTIF($P$7:P147,P147))</f>
        <v>0</v>
      </c>
      <c r="E147" s="332" t="str">
        <f t="shared" si="22"/>
        <v>0</v>
      </c>
      <c r="F147" s="332">
        <f>IF(Q147="",0,COUNTIF($Q$7:Q147,Q147))</f>
        <v>0</v>
      </c>
      <c r="G147" s="332" t="str">
        <f t="shared" si="19"/>
        <v>0</v>
      </c>
      <c r="H147" s="335">
        <f t="shared" si="23"/>
        <v>46021</v>
      </c>
      <c r="I147" s="332">
        <f t="shared" si="24"/>
        <v>50</v>
      </c>
      <c r="J147" s="78"/>
      <c r="K147" s="304"/>
      <c r="L147" s="6"/>
      <c r="M147" s="12"/>
      <c r="N147" s="6"/>
      <c r="O147" s="96" t="str">
        <f t="shared" si="18"/>
        <v/>
      </c>
      <c r="P147" s="27"/>
      <c r="Q147" s="304"/>
      <c r="R147" s="5"/>
      <c r="S147" s="5"/>
      <c r="T147" s="78"/>
      <c r="U147" s="78"/>
      <c r="Z147" s="479">
        <f t="shared" si="20"/>
        <v>12</v>
      </c>
    </row>
    <row r="148" spans="1:26" ht="18.75" customHeight="1" x14ac:dyDescent="0.35">
      <c r="A148" s="78"/>
      <c r="B148" s="332">
        <f>IF(N148="",0,COUNTIF($N$7:N148,N148))</f>
        <v>0</v>
      </c>
      <c r="C148" s="332" t="str">
        <f t="shared" si="21"/>
        <v>0</v>
      </c>
      <c r="D148" s="332">
        <f>IF(P148="",0,COUNTIF($P$7:P148,P148))</f>
        <v>0</v>
      </c>
      <c r="E148" s="332" t="str">
        <f t="shared" si="22"/>
        <v>0</v>
      </c>
      <c r="F148" s="332">
        <f>IF(Q148="",0,COUNTIF($Q$7:Q148,Q148))</f>
        <v>0</v>
      </c>
      <c r="G148" s="332" t="str">
        <f t="shared" si="19"/>
        <v>0</v>
      </c>
      <c r="H148" s="335">
        <f t="shared" si="23"/>
        <v>46021</v>
      </c>
      <c r="I148" s="332">
        <f t="shared" si="24"/>
        <v>50</v>
      </c>
      <c r="J148" s="78"/>
      <c r="K148" s="304"/>
      <c r="L148" s="6"/>
      <c r="M148" s="12"/>
      <c r="N148" s="6"/>
      <c r="O148" s="96" t="str">
        <f t="shared" si="18"/>
        <v/>
      </c>
      <c r="P148" s="27"/>
      <c r="Q148" s="304"/>
      <c r="R148" s="5"/>
      <c r="S148" s="5"/>
      <c r="T148" s="78"/>
      <c r="U148" s="78"/>
      <c r="Z148" s="479">
        <f t="shared" si="20"/>
        <v>12</v>
      </c>
    </row>
    <row r="149" spans="1:26" ht="18.75" customHeight="1" x14ac:dyDescent="0.35">
      <c r="A149" s="78"/>
      <c r="B149" s="332">
        <f>IF(N149="",0,COUNTIF($N$7:N149,N149))</f>
        <v>0</v>
      </c>
      <c r="C149" s="332" t="str">
        <f t="shared" si="21"/>
        <v>0</v>
      </c>
      <c r="D149" s="332">
        <f>IF(P149="",0,COUNTIF($P$7:P149,P149))</f>
        <v>0</v>
      </c>
      <c r="E149" s="332" t="str">
        <f t="shared" si="22"/>
        <v>0</v>
      </c>
      <c r="F149" s="332">
        <f>IF(Q149="",0,COUNTIF($Q$7:Q149,Q149))</f>
        <v>0</v>
      </c>
      <c r="G149" s="332" t="str">
        <f t="shared" si="19"/>
        <v>0</v>
      </c>
      <c r="H149" s="335">
        <f t="shared" si="23"/>
        <v>46021</v>
      </c>
      <c r="I149" s="332">
        <f t="shared" si="24"/>
        <v>50</v>
      </c>
      <c r="J149" s="78"/>
      <c r="K149" s="304"/>
      <c r="L149" s="6"/>
      <c r="M149" s="12"/>
      <c r="N149" s="6"/>
      <c r="O149" s="96" t="str">
        <f t="shared" si="18"/>
        <v/>
      </c>
      <c r="P149" s="27"/>
      <c r="Q149" s="304"/>
      <c r="R149" s="5"/>
      <c r="S149" s="5"/>
      <c r="T149" s="78"/>
      <c r="U149" s="78"/>
      <c r="Z149" s="479">
        <f t="shared" si="20"/>
        <v>12</v>
      </c>
    </row>
    <row r="150" spans="1:26" ht="18.75" customHeight="1" x14ac:dyDescent="0.35">
      <c r="A150" s="78"/>
      <c r="B150" s="332">
        <f>IF(N150="",0,COUNTIF($N$7:N150,N150))</f>
        <v>0</v>
      </c>
      <c r="C150" s="332" t="str">
        <f t="shared" si="21"/>
        <v>0</v>
      </c>
      <c r="D150" s="332">
        <f>IF(P150="",0,COUNTIF($P$7:P150,P150))</f>
        <v>0</v>
      </c>
      <c r="E150" s="332" t="str">
        <f t="shared" si="22"/>
        <v>0</v>
      </c>
      <c r="F150" s="332">
        <f>IF(Q150="",0,COUNTIF($Q$7:Q150,Q150))</f>
        <v>0</v>
      </c>
      <c r="G150" s="332" t="str">
        <f t="shared" si="19"/>
        <v>0</v>
      </c>
      <c r="H150" s="335">
        <f t="shared" si="23"/>
        <v>46021</v>
      </c>
      <c r="I150" s="332">
        <f t="shared" si="24"/>
        <v>50</v>
      </c>
      <c r="J150" s="78"/>
      <c r="K150" s="304"/>
      <c r="L150" s="6"/>
      <c r="M150" s="12"/>
      <c r="N150" s="6"/>
      <c r="O150" s="96" t="str">
        <f t="shared" si="18"/>
        <v/>
      </c>
      <c r="P150" s="27"/>
      <c r="Q150" s="304"/>
      <c r="R150" s="5"/>
      <c r="S150" s="5"/>
      <c r="T150" s="78"/>
      <c r="U150" s="78"/>
      <c r="Z150" s="479">
        <f t="shared" si="20"/>
        <v>12</v>
      </c>
    </row>
    <row r="151" spans="1:26" ht="18.75" customHeight="1" x14ac:dyDescent="0.35">
      <c r="A151" s="78"/>
      <c r="B151" s="332">
        <f>IF(N151="",0,COUNTIF($N$7:N151,N151))</f>
        <v>0</v>
      </c>
      <c r="C151" s="332" t="str">
        <f t="shared" si="21"/>
        <v>0</v>
      </c>
      <c r="D151" s="332">
        <f>IF(P151="",0,COUNTIF($P$7:P151,P151))</f>
        <v>0</v>
      </c>
      <c r="E151" s="332" t="str">
        <f t="shared" si="22"/>
        <v>0</v>
      </c>
      <c r="F151" s="332">
        <f>IF(Q151="",0,COUNTIF($Q$7:Q151,Q151))</f>
        <v>0</v>
      </c>
      <c r="G151" s="332" t="str">
        <f t="shared" si="19"/>
        <v>0</v>
      </c>
      <c r="H151" s="335">
        <f t="shared" si="23"/>
        <v>46021</v>
      </c>
      <c r="I151" s="332">
        <f t="shared" si="24"/>
        <v>50</v>
      </c>
      <c r="J151" s="78"/>
      <c r="K151" s="304"/>
      <c r="L151" s="6"/>
      <c r="M151" s="12"/>
      <c r="N151" s="6"/>
      <c r="O151" s="96" t="str">
        <f t="shared" si="18"/>
        <v/>
      </c>
      <c r="P151" s="27"/>
      <c r="Q151" s="304"/>
      <c r="R151" s="5"/>
      <c r="S151" s="5"/>
      <c r="T151" s="78"/>
      <c r="U151" s="78"/>
      <c r="Z151" s="479">
        <f t="shared" si="20"/>
        <v>12</v>
      </c>
    </row>
    <row r="152" spans="1:26" ht="18.75" customHeight="1" x14ac:dyDescent="0.35">
      <c r="A152" s="78"/>
      <c r="B152" s="332">
        <f>IF(N152="",0,COUNTIF($N$7:N152,N152))</f>
        <v>0</v>
      </c>
      <c r="C152" s="332" t="str">
        <f t="shared" si="21"/>
        <v>0</v>
      </c>
      <c r="D152" s="332">
        <f>IF(P152="",0,COUNTIF($P$7:P152,P152))</f>
        <v>0</v>
      </c>
      <c r="E152" s="332" t="str">
        <f t="shared" si="22"/>
        <v>0</v>
      </c>
      <c r="F152" s="332">
        <f>IF(Q152="",0,COUNTIF($Q$7:Q152,Q152))</f>
        <v>0</v>
      </c>
      <c r="G152" s="332" t="str">
        <f t="shared" si="19"/>
        <v>0</v>
      </c>
      <c r="H152" s="335">
        <f t="shared" si="23"/>
        <v>46021</v>
      </c>
      <c r="I152" s="332">
        <f t="shared" si="24"/>
        <v>50</v>
      </c>
      <c r="J152" s="78"/>
      <c r="K152" s="304"/>
      <c r="L152" s="6"/>
      <c r="M152" s="12"/>
      <c r="N152" s="6"/>
      <c r="O152" s="96" t="str">
        <f t="shared" si="18"/>
        <v/>
      </c>
      <c r="P152" s="27"/>
      <c r="Q152" s="304"/>
      <c r="R152" s="5"/>
      <c r="S152" s="5"/>
      <c r="T152" s="78"/>
      <c r="U152" s="78"/>
      <c r="Z152" s="479">
        <f t="shared" si="20"/>
        <v>12</v>
      </c>
    </row>
    <row r="153" spans="1:26" ht="18.75" customHeight="1" x14ac:dyDescent="0.35">
      <c r="A153" s="78"/>
      <c r="B153" s="332">
        <f>IF(N153="",0,COUNTIF($N$7:N153,N153))</f>
        <v>0</v>
      </c>
      <c r="C153" s="332" t="str">
        <f t="shared" si="21"/>
        <v>0</v>
      </c>
      <c r="D153" s="332">
        <f>IF(P153="",0,COUNTIF($P$7:P153,P153))</f>
        <v>0</v>
      </c>
      <c r="E153" s="332" t="str">
        <f t="shared" si="22"/>
        <v>0</v>
      </c>
      <c r="F153" s="332">
        <f>IF(Q153="",0,COUNTIF($Q$7:Q153,Q153))</f>
        <v>0</v>
      </c>
      <c r="G153" s="332" t="str">
        <f t="shared" si="19"/>
        <v>0</v>
      </c>
      <c r="H153" s="335">
        <f t="shared" si="23"/>
        <v>46021</v>
      </c>
      <c r="I153" s="332">
        <f t="shared" si="24"/>
        <v>50</v>
      </c>
      <c r="J153" s="78"/>
      <c r="K153" s="304"/>
      <c r="L153" s="6"/>
      <c r="M153" s="12"/>
      <c r="N153" s="6"/>
      <c r="O153" s="96" t="str">
        <f t="shared" si="18"/>
        <v/>
      </c>
      <c r="P153" s="27"/>
      <c r="Q153" s="304"/>
      <c r="R153" s="5"/>
      <c r="S153" s="5"/>
      <c r="T153" s="78"/>
      <c r="U153" s="78"/>
      <c r="Z153" s="479">
        <f t="shared" si="20"/>
        <v>12</v>
      </c>
    </row>
    <row r="154" spans="1:26" ht="18.75" customHeight="1" x14ac:dyDescent="0.35">
      <c r="A154" s="78"/>
      <c r="B154" s="332">
        <f>IF(N154="",0,COUNTIF($N$7:N154,N154))</f>
        <v>0</v>
      </c>
      <c r="C154" s="332" t="str">
        <f t="shared" si="21"/>
        <v>0</v>
      </c>
      <c r="D154" s="332">
        <f>IF(P154="",0,COUNTIF($P$7:P154,P154))</f>
        <v>0</v>
      </c>
      <c r="E154" s="332" t="str">
        <f t="shared" si="22"/>
        <v>0</v>
      </c>
      <c r="F154" s="332">
        <f>IF(Q154="",0,COUNTIF($Q$7:Q154,Q154))</f>
        <v>0</v>
      </c>
      <c r="G154" s="332" t="str">
        <f t="shared" si="19"/>
        <v>0</v>
      </c>
      <c r="H154" s="335">
        <f t="shared" si="23"/>
        <v>46021</v>
      </c>
      <c r="I154" s="332">
        <f t="shared" si="24"/>
        <v>50</v>
      </c>
      <c r="J154" s="78"/>
      <c r="K154" s="304"/>
      <c r="L154" s="6"/>
      <c r="M154" s="12"/>
      <c r="N154" s="6"/>
      <c r="O154" s="96" t="str">
        <f t="shared" si="18"/>
        <v/>
      </c>
      <c r="P154" s="27"/>
      <c r="Q154" s="304"/>
      <c r="R154" s="5"/>
      <c r="S154" s="5"/>
      <c r="T154" s="78"/>
      <c r="U154" s="78"/>
      <c r="Z154" s="479">
        <f t="shared" si="20"/>
        <v>12</v>
      </c>
    </row>
    <row r="155" spans="1:26" ht="18.75" customHeight="1" x14ac:dyDescent="0.35">
      <c r="A155" s="78"/>
      <c r="B155" s="332">
        <f>IF(N155="",0,COUNTIF($N$7:N155,N155))</f>
        <v>0</v>
      </c>
      <c r="C155" s="332" t="str">
        <f t="shared" si="21"/>
        <v>0</v>
      </c>
      <c r="D155" s="332">
        <f>IF(P155="",0,COUNTIF($P$7:P155,P155))</f>
        <v>0</v>
      </c>
      <c r="E155" s="332" t="str">
        <f t="shared" si="22"/>
        <v>0</v>
      </c>
      <c r="F155" s="332">
        <f>IF(Q155="",0,COUNTIF($Q$7:Q155,Q155))</f>
        <v>0</v>
      </c>
      <c r="G155" s="332" t="str">
        <f t="shared" si="19"/>
        <v>0</v>
      </c>
      <c r="H155" s="335">
        <f t="shared" si="23"/>
        <v>46021</v>
      </c>
      <c r="I155" s="332">
        <f t="shared" si="24"/>
        <v>50</v>
      </c>
      <c r="J155" s="78"/>
      <c r="K155" s="304"/>
      <c r="L155" s="6"/>
      <c r="M155" s="12"/>
      <c r="N155" s="6"/>
      <c r="O155" s="96" t="str">
        <f t="shared" si="18"/>
        <v/>
      </c>
      <c r="P155" s="27"/>
      <c r="Q155" s="304"/>
      <c r="R155" s="5"/>
      <c r="S155" s="5"/>
      <c r="T155" s="78"/>
      <c r="U155" s="78"/>
      <c r="Z155" s="479">
        <f t="shared" si="20"/>
        <v>12</v>
      </c>
    </row>
    <row r="156" spans="1:26" ht="18.75" customHeight="1" x14ac:dyDescent="0.35">
      <c r="A156" s="78"/>
      <c r="B156" s="332">
        <f>IF(N156="",0,COUNTIF($N$7:N156,N156))</f>
        <v>0</v>
      </c>
      <c r="C156" s="332" t="str">
        <f t="shared" si="21"/>
        <v>0</v>
      </c>
      <c r="D156" s="332">
        <f>IF(P156="",0,COUNTIF($P$7:P156,P156))</f>
        <v>0</v>
      </c>
      <c r="E156" s="332" t="str">
        <f t="shared" si="22"/>
        <v>0</v>
      </c>
      <c r="F156" s="332">
        <f>IF(Q156="",0,COUNTIF($Q$7:Q156,Q156))</f>
        <v>0</v>
      </c>
      <c r="G156" s="332" t="str">
        <f t="shared" si="19"/>
        <v>0</v>
      </c>
      <c r="H156" s="335">
        <f t="shared" si="23"/>
        <v>46021</v>
      </c>
      <c r="I156" s="332">
        <f t="shared" si="24"/>
        <v>50</v>
      </c>
      <c r="J156" s="78"/>
      <c r="K156" s="304"/>
      <c r="L156" s="6"/>
      <c r="M156" s="12"/>
      <c r="N156" s="6"/>
      <c r="O156" s="96" t="str">
        <f t="shared" si="18"/>
        <v/>
      </c>
      <c r="P156" s="27"/>
      <c r="Q156" s="304"/>
      <c r="R156" s="5"/>
      <c r="S156" s="5"/>
      <c r="T156" s="78"/>
      <c r="U156" s="78"/>
      <c r="Z156" s="479">
        <f t="shared" si="20"/>
        <v>12</v>
      </c>
    </row>
    <row r="157" spans="1:26" ht="18.75" customHeight="1" x14ac:dyDescent="0.35">
      <c r="A157" s="78"/>
      <c r="B157" s="332">
        <f>IF(N157="",0,COUNTIF($N$7:N157,N157))</f>
        <v>0</v>
      </c>
      <c r="C157" s="332" t="str">
        <f t="shared" si="21"/>
        <v>0</v>
      </c>
      <c r="D157" s="332">
        <f>IF(P157="",0,COUNTIF($P$7:P157,P157))</f>
        <v>0</v>
      </c>
      <c r="E157" s="332" t="str">
        <f t="shared" si="22"/>
        <v>0</v>
      </c>
      <c r="F157" s="332">
        <f>IF(Q157="",0,COUNTIF($Q$7:Q157,Q157))</f>
        <v>0</v>
      </c>
      <c r="G157" s="332" t="str">
        <f t="shared" si="19"/>
        <v>0</v>
      </c>
      <c r="H157" s="335">
        <f t="shared" si="23"/>
        <v>46021</v>
      </c>
      <c r="I157" s="332">
        <f t="shared" si="24"/>
        <v>50</v>
      </c>
      <c r="J157" s="78"/>
      <c r="K157" s="304"/>
      <c r="L157" s="6"/>
      <c r="M157" s="12"/>
      <c r="N157" s="6"/>
      <c r="O157" s="96" t="str">
        <f t="shared" si="18"/>
        <v/>
      </c>
      <c r="P157" s="27"/>
      <c r="Q157" s="304"/>
      <c r="R157" s="5"/>
      <c r="S157" s="5"/>
      <c r="T157" s="78"/>
      <c r="U157" s="78"/>
      <c r="Z157" s="479">
        <f t="shared" si="20"/>
        <v>12</v>
      </c>
    </row>
    <row r="158" spans="1:26" ht="18.75" customHeight="1" x14ac:dyDescent="0.35">
      <c r="A158" s="78"/>
      <c r="B158" s="332">
        <f>IF(N158="",0,COUNTIF($N$7:N158,N158))</f>
        <v>0</v>
      </c>
      <c r="C158" s="332" t="str">
        <f t="shared" si="21"/>
        <v>0</v>
      </c>
      <c r="D158" s="332">
        <f>IF(P158="",0,COUNTIF($P$7:P158,P158))</f>
        <v>0</v>
      </c>
      <c r="E158" s="332" t="str">
        <f t="shared" si="22"/>
        <v>0</v>
      </c>
      <c r="F158" s="332">
        <f>IF(Q158="",0,COUNTIF($Q$7:Q158,Q158))</f>
        <v>0</v>
      </c>
      <c r="G158" s="332" t="str">
        <f t="shared" si="19"/>
        <v>0</v>
      </c>
      <c r="H158" s="335">
        <f t="shared" si="23"/>
        <v>46021</v>
      </c>
      <c r="I158" s="332">
        <f t="shared" si="24"/>
        <v>50</v>
      </c>
      <c r="J158" s="78"/>
      <c r="K158" s="304"/>
      <c r="L158" s="6"/>
      <c r="M158" s="12"/>
      <c r="N158" s="6"/>
      <c r="O158" s="96" t="str">
        <f t="shared" si="18"/>
        <v/>
      </c>
      <c r="P158" s="27"/>
      <c r="Q158" s="304"/>
      <c r="R158" s="5"/>
      <c r="S158" s="5"/>
      <c r="T158" s="78"/>
      <c r="U158" s="78"/>
      <c r="Z158" s="479">
        <f t="shared" si="20"/>
        <v>12</v>
      </c>
    </row>
    <row r="159" spans="1:26" ht="18.75" customHeight="1" x14ac:dyDescent="0.35">
      <c r="A159" s="78"/>
      <c r="B159" s="332">
        <f>IF(N159="",0,COUNTIF($N$7:N159,N159))</f>
        <v>0</v>
      </c>
      <c r="C159" s="332" t="str">
        <f t="shared" si="21"/>
        <v>0</v>
      </c>
      <c r="D159" s="332">
        <f>IF(P159="",0,COUNTIF($P$7:P159,P159))</f>
        <v>0</v>
      </c>
      <c r="E159" s="332" t="str">
        <f t="shared" si="22"/>
        <v>0</v>
      </c>
      <c r="F159" s="332">
        <f>IF(Q159="",0,COUNTIF($Q$7:Q159,Q159))</f>
        <v>0</v>
      </c>
      <c r="G159" s="332" t="str">
        <f t="shared" si="19"/>
        <v>0</v>
      </c>
      <c r="H159" s="335">
        <f t="shared" si="23"/>
        <v>46021</v>
      </c>
      <c r="I159" s="332">
        <f t="shared" si="24"/>
        <v>50</v>
      </c>
      <c r="J159" s="78"/>
      <c r="K159" s="304"/>
      <c r="L159" s="6"/>
      <c r="M159" s="12"/>
      <c r="N159" s="6"/>
      <c r="O159" s="96" t="str">
        <f t="shared" si="18"/>
        <v/>
      </c>
      <c r="P159" s="27"/>
      <c r="Q159" s="304"/>
      <c r="R159" s="5"/>
      <c r="S159" s="5"/>
      <c r="T159" s="78"/>
      <c r="U159" s="78"/>
      <c r="Z159" s="479">
        <f t="shared" si="20"/>
        <v>12</v>
      </c>
    </row>
    <row r="160" spans="1:26" ht="18.75" customHeight="1" x14ac:dyDescent="0.35">
      <c r="A160" s="78"/>
      <c r="B160" s="332">
        <f>IF(N160="",0,COUNTIF($N$7:N160,N160))</f>
        <v>0</v>
      </c>
      <c r="C160" s="332" t="str">
        <f t="shared" si="21"/>
        <v>0</v>
      </c>
      <c r="D160" s="332">
        <f>IF(P160="",0,COUNTIF($P$7:P160,P160))</f>
        <v>0</v>
      </c>
      <c r="E160" s="332" t="str">
        <f t="shared" si="22"/>
        <v>0</v>
      </c>
      <c r="F160" s="332">
        <f>IF(Q160="",0,COUNTIF($Q$7:Q160,Q160))</f>
        <v>0</v>
      </c>
      <c r="G160" s="332" t="str">
        <f t="shared" si="19"/>
        <v>0</v>
      </c>
      <c r="H160" s="335">
        <f t="shared" si="23"/>
        <v>46021</v>
      </c>
      <c r="I160" s="332">
        <f t="shared" si="24"/>
        <v>50</v>
      </c>
      <c r="J160" s="78"/>
      <c r="K160" s="304"/>
      <c r="L160" s="6"/>
      <c r="M160" s="12"/>
      <c r="N160" s="6"/>
      <c r="O160" s="96" t="str">
        <f t="shared" si="18"/>
        <v/>
      </c>
      <c r="P160" s="27"/>
      <c r="Q160" s="304"/>
      <c r="R160" s="5"/>
      <c r="S160" s="5"/>
      <c r="T160" s="78"/>
      <c r="U160" s="78"/>
      <c r="Z160" s="479">
        <f t="shared" si="20"/>
        <v>12</v>
      </c>
    </row>
    <row r="161" spans="1:26" ht="18.75" customHeight="1" x14ac:dyDescent="0.35">
      <c r="A161" s="78"/>
      <c r="B161" s="332">
        <f>IF(N161="",0,COUNTIF($N$7:N161,N161))</f>
        <v>0</v>
      </c>
      <c r="C161" s="332" t="str">
        <f t="shared" si="21"/>
        <v>0</v>
      </c>
      <c r="D161" s="332">
        <f>IF(P161="",0,COUNTIF($P$7:P161,P161))</f>
        <v>0</v>
      </c>
      <c r="E161" s="332" t="str">
        <f t="shared" si="22"/>
        <v>0</v>
      </c>
      <c r="F161" s="332">
        <f>IF(Q161="",0,COUNTIF($Q$7:Q161,Q161))</f>
        <v>0</v>
      </c>
      <c r="G161" s="332" t="str">
        <f t="shared" si="19"/>
        <v>0</v>
      </c>
      <c r="H161" s="335">
        <f t="shared" si="23"/>
        <v>46021</v>
      </c>
      <c r="I161" s="332">
        <f t="shared" si="24"/>
        <v>50</v>
      </c>
      <c r="J161" s="78"/>
      <c r="K161" s="304"/>
      <c r="L161" s="6"/>
      <c r="M161" s="12"/>
      <c r="N161" s="6"/>
      <c r="O161" s="96" t="str">
        <f t="shared" si="18"/>
        <v/>
      </c>
      <c r="P161" s="27"/>
      <c r="Q161" s="304"/>
      <c r="R161" s="5"/>
      <c r="S161" s="5"/>
      <c r="T161" s="78"/>
      <c r="U161" s="78"/>
      <c r="Z161" s="479">
        <f t="shared" si="20"/>
        <v>12</v>
      </c>
    </row>
    <row r="162" spans="1:26" ht="18.75" customHeight="1" x14ac:dyDescent="0.35">
      <c r="A162" s="78"/>
      <c r="B162" s="332">
        <f>IF(N162="",0,COUNTIF($N$7:N162,N162))</f>
        <v>0</v>
      </c>
      <c r="C162" s="332" t="str">
        <f t="shared" si="21"/>
        <v>0</v>
      </c>
      <c r="D162" s="332">
        <f>IF(P162="",0,COUNTIF($P$7:P162,P162))</f>
        <v>0</v>
      </c>
      <c r="E162" s="332" t="str">
        <f t="shared" si="22"/>
        <v>0</v>
      </c>
      <c r="F162" s="332">
        <f>IF(Q162="",0,COUNTIF($Q$7:Q162,Q162))</f>
        <v>0</v>
      </c>
      <c r="G162" s="332" t="str">
        <f t="shared" si="19"/>
        <v>0</v>
      </c>
      <c r="H162" s="335">
        <f t="shared" si="23"/>
        <v>46021</v>
      </c>
      <c r="I162" s="332">
        <f t="shared" si="24"/>
        <v>50</v>
      </c>
      <c r="J162" s="78"/>
      <c r="K162" s="304"/>
      <c r="L162" s="6"/>
      <c r="M162" s="12"/>
      <c r="N162" s="6"/>
      <c r="O162" s="96" t="str">
        <f t="shared" si="18"/>
        <v/>
      </c>
      <c r="P162" s="27"/>
      <c r="Q162" s="304"/>
      <c r="R162" s="5"/>
      <c r="S162" s="5"/>
      <c r="T162" s="78"/>
      <c r="U162" s="78"/>
      <c r="Z162" s="479">
        <f t="shared" si="20"/>
        <v>12</v>
      </c>
    </row>
    <row r="163" spans="1:26" ht="18.75" customHeight="1" x14ac:dyDescent="0.35">
      <c r="A163" s="78"/>
      <c r="B163" s="332">
        <f>IF(N163="",0,COUNTIF($N$7:N163,N163))</f>
        <v>0</v>
      </c>
      <c r="C163" s="332" t="str">
        <f t="shared" si="21"/>
        <v>0</v>
      </c>
      <c r="D163" s="332">
        <f>IF(P163="",0,COUNTIF($P$7:P163,P163))</f>
        <v>0</v>
      </c>
      <c r="E163" s="332" t="str">
        <f t="shared" si="22"/>
        <v>0</v>
      </c>
      <c r="F163" s="332">
        <f>IF(Q163="",0,COUNTIF($Q$7:Q163,Q163))</f>
        <v>0</v>
      </c>
      <c r="G163" s="332" t="str">
        <f t="shared" si="19"/>
        <v>0</v>
      </c>
      <c r="H163" s="335">
        <f t="shared" si="23"/>
        <v>46021</v>
      </c>
      <c r="I163" s="332">
        <f t="shared" si="24"/>
        <v>50</v>
      </c>
      <c r="J163" s="78"/>
      <c r="K163" s="304"/>
      <c r="L163" s="6"/>
      <c r="M163" s="12"/>
      <c r="N163" s="6"/>
      <c r="O163" s="96" t="str">
        <f t="shared" si="18"/>
        <v/>
      </c>
      <c r="P163" s="27"/>
      <c r="Q163" s="304"/>
      <c r="R163" s="5"/>
      <c r="S163" s="5"/>
      <c r="T163" s="78"/>
      <c r="U163" s="78"/>
      <c r="Z163" s="479">
        <f t="shared" si="20"/>
        <v>12</v>
      </c>
    </row>
    <row r="164" spans="1:26" ht="18.75" customHeight="1" x14ac:dyDescent="0.35">
      <c r="A164" s="78"/>
      <c r="B164" s="332">
        <f>IF(N164="",0,COUNTIF($N$7:N164,N164))</f>
        <v>0</v>
      </c>
      <c r="C164" s="332" t="str">
        <f t="shared" si="21"/>
        <v>0</v>
      </c>
      <c r="D164" s="332">
        <f>IF(P164="",0,COUNTIF($P$7:P164,P164))</f>
        <v>0</v>
      </c>
      <c r="E164" s="332" t="str">
        <f t="shared" si="22"/>
        <v>0</v>
      </c>
      <c r="F164" s="332">
        <f>IF(Q164="",0,COUNTIF($Q$7:Q164,Q164))</f>
        <v>0</v>
      </c>
      <c r="G164" s="332" t="str">
        <f t="shared" si="19"/>
        <v>0</v>
      </c>
      <c r="H164" s="335">
        <f t="shared" si="23"/>
        <v>46021</v>
      </c>
      <c r="I164" s="332">
        <f t="shared" si="24"/>
        <v>50</v>
      </c>
      <c r="J164" s="78"/>
      <c r="K164" s="304"/>
      <c r="L164" s="6"/>
      <c r="M164" s="12"/>
      <c r="N164" s="6"/>
      <c r="O164" s="96" t="str">
        <f t="shared" si="18"/>
        <v/>
      </c>
      <c r="P164" s="27"/>
      <c r="Q164" s="304"/>
      <c r="R164" s="5"/>
      <c r="S164" s="5"/>
      <c r="T164" s="78"/>
      <c r="U164" s="78"/>
      <c r="Z164" s="479">
        <f t="shared" si="20"/>
        <v>12</v>
      </c>
    </row>
    <row r="165" spans="1:26" ht="18.75" customHeight="1" x14ac:dyDescent="0.35">
      <c r="A165" s="78"/>
      <c r="B165" s="332">
        <f>IF(N165="",0,COUNTIF($N$7:N165,N165))</f>
        <v>0</v>
      </c>
      <c r="C165" s="332" t="str">
        <f t="shared" si="21"/>
        <v>0</v>
      </c>
      <c r="D165" s="332">
        <f>IF(P165="",0,COUNTIF($P$7:P165,P165))</f>
        <v>0</v>
      </c>
      <c r="E165" s="332" t="str">
        <f t="shared" si="22"/>
        <v>0</v>
      </c>
      <c r="F165" s="332">
        <f>IF(Q165="",0,COUNTIF($Q$7:Q165,Q165))</f>
        <v>0</v>
      </c>
      <c r="G165" s="332" t="str">
        <f t="shared" si="19"/>
        <v>0</v>
      </c>
      <c r="H165" s="335">
        <f t="shared" si="23"/>
        <v>46021</v>
      </c>
      <c r="I165" s="332">
        <f t="shared" si="24"/>
        <v>50</v>
      </c>
      <c r="J165" s="78"/>
      <c r="K165" s="304"/>
      <c r="L165" s="6"/>
      <c r="M165" s="12"/>
      <c r="N165" s="6"/>
      <c r="O165" s="96" t="str">
        <f t="shared" si="18"/>
        <v/>
      </c>
      <c r="P165" s="27"/>
      <c r="Q165" s="304"/>
      <c r="R165" s="5"/>
      <c r="S165" s="5"/>
      <c r="T165" s="78"/>
      <c r="U165" s="78"/>
      <c r="Z165" s="479">
        <f t="shared" si="20"/>
        <v>12</v>
      </c>
    </row>
    <row r="166" spans="1:26" ht="18.75" customHeight="1" x14ac:dyDescent="0.35">
      <c r="A166" s="78"/>
      <c r="B166" s="332">
        <f>IF(N166="",0,COUNTIF($N$7:N166,N166))</f>
        <v>0</v>
      </c>
      <c r="C166" s="332" t="str">
        <f t="shared" si="21"/>
        <v>0</v>
      </c>
      <c r="D166" s="332">
        <f>IF(P166="",0,COUNTIF($P$7:P166,P166))</f>
        <v>0</v>
      </c>
      <c r="E166" s="332" t="str">
        <f t="shared" si="22"/>
        <v>0</v>
      </c>
      <c r="F166" s="332">
        <f>IF(Q166="",0,COUNTIF($Q$7:Q166,Q166))</f>
        <v>0</v>
      </c>
      <c r="G166" s="332" t="str">
        <f t="shared" si="19"/>
        <v>0</v>
      </c>
      <c r="H166" s="335">
        <f t="shared" si="23"/>
        <v>46021</v>
      </c>
      <c r="I166" s="332">
        <f t="shared" si="24"/>
        <v>50</v>
      </c>
      <c r="J166" s="78"/>
      <c r="K166" s="304"/>
      <c r="L166" s="6"/>
      <c r="M166" s="12"/>
      <c r="N166" s="6"/>
      <c r="O166" s="96" t="str">
        <f t="shared" si="18"/>
        <v/>
      </c>
      <c r="P166" s="27"/>
      <c r="Q166" s="304"/>
      <c r="R166" s="5"/>
      <c r="S166" s="5"/>
      <c r="T166" s="78"/>
      <c r="U166" s="78"/>
      <c r="Z166" s="479">
        <f t="shared" si="20"/>
        <v>12</v>
      </c>
    </row>
    <row r="167" spans="1:26" ht="18.75" customHeight="1" x14ac:dyDescent="0.35">
      <c r="A167" s="78"/>
      <c r="B167" s="332">
        <f>IF(N167="",0,COUNTIF($N$7:N167,N167))</f>
        <v>0</v>
      </c>
      <c r="C167" s="332" t="str">
        <f t="shared" si="21"/>
        <v>0</v>
      </c>
      <c r="D167" s="332">
        <f>IF(P167="",0,COUNTIF($P$7:P167,P167))</f>
        <v>0</v>
      </c>
      <c r="E167" s="332" t="str">
        <f t="shared" si="22"/>
        <v>0</v>
      </c>
      <c r="F167" s="332">
        <f>IF(Q167="",0,COUNTIF($Q$7:Q167,Q167))</f>
        <v>0</v>
      </c>
      <c r="G167" s="332" t="str">
        <f t="shared" si="19"/>
        <v>0</v>
      </c>
      <c r="H167" s="335">
        <f t="shared" si="23"/>
        <v>46021</v>
      </c>
      <c r="I167" s="332">
        <f t="shared" si="24"/>
        <v>50</v>
      </c>
      <c r="J167" s="78"/>
      <c r="K167" s="304"/>
      <c r="L167" s="6"/>
      <c r="M167" s="12"/>
      <c r="N167" s="6"/>
      <c r="O167" s="96" t="str">
        <f t="shared" si="18"/>
        <v/>
      </c>
      <c r="P167" s="27"/>
      <c r="Q167" s="304"/>
      <c r="R167" s="5"/>
      <c r="S167" s="5"/>
      <c r="T167" s="78"/>
      <c r="U167" s="78"/>
      <c r="Z167" s="479">
        <f t="shared" si="20"/>
        <v>12</v>
      </c>
    </row>
    <row r="168" spans="1:26" ht="18.75" customHeight="1" x14ac:dyDescent="0.35">
      <c r="A168" s="78"/>
      <c r="B168" s="332">
        <f>IF(N168="",0,COUNTIF($N$7:N168,N168))</f>
        <v>0</v>
      </c>
      <c r="C168" s="332" t="str">
        <f t="shared" si="21"/>
        <v>0</v>
      </c>
      <c r="D168" s="332">
        <f>IF(P168="",0,COUNTIF($P$7:P168,P168))</f>
        <v>0</v>
      </c>
      <c r="E168" s="332" t="str">
        <f t="shared" si="22"/>
        <v>0</v>
      </c>
      <c r="F168" s="332">
        <f>IF(Q168="",0,COUNTIF($Q$7:Q168,Q168))</f>
        <v>0</v>
      </c>
      <c r="G168" s="332" t="str">
        <f t="shared" si="19"/>
        <v>0</v>
      </c>
      <c r="H168" s="335">
        <f t="shared" si="23"/>
        <v>46021</v>
      </c>
      <c r="I168" s="332">
        <f t="shared" si="24"/>
        <v>50</v>
      </c>
      <c r="J168" s="78"/>
      <c r="K168" s="304"/>
      <c r="L168" s="6"/>
      <c r="M168" s="12"/>
      <c r="N168" s="6"/>
      <c r="O168" s="96" t="str">
        <f t="shared" si="18"/>
        <v/>
      </c>
      <c r="P168" s="27"/>
      <c r="Q168" s="304"/>
      <c r="R168" s="5"/>
      <c r="S168" s="5"/>
      <c r="T168" s="78"/>
      <c r="U168" s="78"/>
      <c r="Z168" s="479">
        <f t="shared" si="20"/>
        <v>12</v>
      </c>
    </row>
    <row r="169" spans="1:26" ht="18.75" customHeight="1" x14ac:dyDescent="0.35">
      <c r="A169" s="78"/>
      <c r="B169" s="332">
        <f>IF(N169="",0,COUNTIF($N$7:N169,N169))</f>
        <v>0</v>
      </c>
      <c r="C169" s="332" t="str">
        <f t="shared" si="21"/>
        <v>0</v>
      </c>
      <c r="D169" s="332">
        <f>IF(P169="",0,COUNTIF($P$7:P169,P169))</f>
        <v>0</v>
      </c>
      <c r="E169" s="332" t="str">
        <f t="shared" si="22"/>
        <v>0</v>
      </c>
      <c r="F169" s="332">
        <f>IF(Q169="",0,COUNTIF($Q$7:Q169,Q169))</f>
        <v>0</v>
      </c>
      <c r="G169" s="332" t="str">
        <f t="shared" si="19"/>
        <v>0</v>
      </c>
      <c r="H169" s="335">
        <f t="shared" si="23"/>
        <v>46021</v>
      </c>
      <c r="I169" s="332">
        <f t="shared" si="24"/>
        <v>50</v>
      </c>
      <c r="J169" s="78"/>
      <c r="K169" s="304"/>
      <c r="L169" s="6"/>
      <c r="M169" s="12"/>
      <c r="N169" s="6"/>
      <c r="O169" s="96" t="str">
        <f t="shared" si="18"/>
        <v/>
      </c>
      <c r="P169" s="27"/>
      <c r="Q169" s="304"/>
      <c r="R169" s="5"/>
      <c r="S169" s="5"/>
      <c r="T169" s="78"/>
      <c r="U169" s="78"/>
      <c r="Z169" s="479">
        <f t="shared" si="20"/>
        <v>12</v>
      </c>
    </row>
    <row r="170" spans="1:26" ht="18.75" customHeight="1" x14ac:dyDescent="0.35">
      <c r="A170" s="78"/>
      <c r="B170" s="332">
        <f>IF(N170="",0,COUNTIF($N$7:N170,N170))</f>
        <v>0</v>
      </c>
      <c r="C170" s="332" t="str">
        <f t="shared" si="21"/>
        <v>0</v>
      </c>
      <c r="D170" s="332">
        <f>IF(P170="",0,COUNTIF($P$7:P170,P170))</f>
        <v>0</v>
      </c>
      <c r="E170" s="332" t="str">
        <f t="shared" si="22"/>
        <v>0</v>
      </c>
      <c r="F170" s="332">
        <f>IF(Q170="",0,COUNTIF($Q$7:Q170,Q170))</f>
        <v>0</v>
      </c>
      <c r="G170" s="332" t="str">
        <f t="shared" si="19"/>
        <v>0</v>
      </c>
      <c r="H170" s="335">
        <f t="shared" si="23"/>
        <v>46021</v>
      </c>
      <c r="I170" s="332">
        <f t="shared" si="24"/>
        <v>50</v>
      </c>
      <c r="J170" s="78"/>
      <c r="K170" s="304"/>
      <c r="L170" s="6"/>
      <c r="M170" s="12"/>
      <c r="N170" s="6"/>
      <c r="O170" s="96" t="str">
        <f t="shared" si="18"/>
        <v/>
      </c>
      <c r="P170" s="27"/>
      <c r="Q170" s="304"/>
      <c r="R170" s="5"/>
      <c r="S170" s="5"/>
      <c r="T170" s="78"/>
      <c r="U170" s="78"/>
      <c r="Z170" s="479">
        <f t="shared" si="20"/>
        <v>12</v>
      </c>
    </row>
    <row r="171" spans="1:26" ht="18.75" customHeight="1" x14ac:dyDescent="0.35">
      <c r="A171" s="78"/>
      <c r="B171" s="332">
        <f>IF(N171="",0,COUNTIF($N$7:N171,N171))</f>
        <v>0</v>
      </c>
      <c r="C171" s="332" t="str">
        <f t="shared" si="21"/>
        <v>0</v>
      </c>
      <c r="D171" s="332">
        <f>IF(P171="",0,COUNTIF($P$7:P171,P171))</f>
        <v>0</v>
      </c>
      <c r="E171" s="332" t="str">
        <f t="shared" si="22"/>
        <v>0</v>
      </c>
      <c r="F171" s="332">
        <f>IF(Q171="",0,COUNTIF($Q$7:Q171,Q171))</f>
        <v>0</v>
      </c>
      <c r="G171" s="332" t="str">
        <f t="shared" si="19"/>
        <v>0</v>
      </c>
      <c r="H171" s="335">
        <f t="shared" si="23"/>
        <v>46021</v>
      </c>
      <c r="I171" s="332">
        <f t="shared" si="24"/>
        <v>50</v>
      </c>
      <c r="J171" s="78"/>
      <c r="K171" s="304"/>
      <c r="L171" s="6"/>
      <c r="M171" s="12"/>
      <c r="N171" s="6"/>
      <c r="O171" s="96" t="str">
        <f t="shared" si="18"/>
        <v/>
      </c>
      <c r="P171" s="27"/>
      <c r="Q171" s="304"/>
      <c r="R171" s="14"/>
      <c r="S171" s="5"/>
      <c r="T171" s="78"/>
      <c r="U171" s="78"/>
      <c r="Z171" s="479">
        <f t="shared" si="20"/>
        <v>12</v>
      </c>
    </row>
    <row r="172" spans="1:26" ht="18.75" customHeight="1" x14ac:dyDescent="0.35">
      <c r="A172" s="78"/>
      <c r="B172" s="332">
        <f>IF(N172="",0,COUNTIF($N$7:N172,N172))</f>
        <v>0</v>
      </c>
      <c r="C172" s="332" t="str">
        <f t="shared" si="21"/>
        <v>0</v>
      </c>
      <c r="D172" s="332">
        <f>IF(P172="",0,COUNTIF($P$7:P172,P172))</f>
        <v>0</v>
      </c>
      <c r="E172" s="332" t="str">
        <f t="shared" si="22"/>
        <v>0</v>
      </c>
      <c r="F172" s="332">
        <f>IF(Q172="",0,COUNTIF($Q$7:Q172,Q172))</f>
        <v>0</v>
      </c>
      <c r="G172" s="332" t="str">
        <f t="shared" si="19"/>
        <v>0</v>
      </c>
      <c r="H172" s="335">
        <f t="shared" si="23"/>
        <v>46021</v>
      </c>
      <c r="I172" s="332">
        <f t="shared" si="24"/>
        <v>50</v>
      </c>
      <c r="J172" s="78"/>
      <c r="K172" s="304"/>
      <c r="L172" s="6"/>
      <c r="M172" s="12"/>
      <c r="N172" s="6"/>
      <c r="O172" s="96" t="str">
        <f t="shared" si="18"/>
        <v/>
      </c>
      <c r="P172" s="27"/>
      <c r="Q172" s="304"/>
      <c r="R172" s="14"/>
      <c r="S172" s="5"/>
      <c r="T172" s="78"/>
      <c r="U172" s="78"/>
      <c r="Z172" s="479">
        <f t="shared" si="20"/>
        <v>12</v>
      </c>
    </row>
    <row r="173" spans="1:26" ht="18.75" customHeight="1" x14ac:dyDescent="0.35">
      <c r="A173" s="78"/>
      <c r="B173" s="332">
        <f>IF(N173="",0,COUNTIF($N$7:N173,N173))</f>
        <v>0</v>
      </c>
      <c r="C173" s="332" t="str">
        <f t="shared" si="21"/>
        <v>0</v>
      </c>
      <c r="D173" s="332">
        <f>IF(P173="",0,COUNTIF($P$7:P173,P173))</f>
        <v>0</v>
      </c>
      <c r="E173" s="332" t="str">
        <f t="shared" si="22"/>
        <v>0</v>
      </c>
      <c r="F173" s="332">
        <f>IF(Q173="",0,COUNTIF($Q$7:Q173,Q173))</f>
        <v>0</v>
      </c>
      <c r="G173" s="332" t="str">
        <f t="shared" si="19"/>
        <v>0</v>
      </c>
      <c r="H173" s="335">
        <f t="shared" si="23"/>
        <v>46021</v>
      </c>
      <c r="I173" s="332">
        <f t="shared" si="24"/>
        <v>50</v>
      </c>
      <c r="J173" s="78"/>
      <c r="K173" s="304"/>
      <c r="L173" s="6"/>
      <c r="M173" s="12"/>
      <c r="N173" s="6"/>
      <c r="O173" s="96" t="str">
        <f t="shared" si="18"/>
        <v/>
      </c>
      <c r="P173" s="27"/>
      <c r="Q173" s="304"/>
      <c r="R173" s="5"/>
      <c r="S173" s="5"/>
      <c r="T173" s="78"/>
      <c r="U173" s="78"/>
      <c r="Z173" s="479">
        <f t="shared" si="20"/>
        <v>12</v>
      </c>
    </row>
    <row r="174" spans="1:26" ht="18.75" customHeight="1" x14ac:dyDescent="0.35">
      <c r="A174" s="78"/>
      <c r="B174" s="332">
        <f>IF(N174="",0,COUNTIF($N$7:N174,N174))</f>
        <v>0</v>
      </c>
      <c r="C174" s="332" t="str">
        <f t="shared" si="21"/>
        <v>0</v>
      </c>
      <c r="D174" s="332">
        <f>IF(P174="",0,COUNTIF($P$7:P174,P174))</f>
        <v>0</v>
      </c>
      <c r="E174" s="332" t="str">
        <f t="shared" si="22"/>
        <v>0</v>
      </c>
      <c r="F174" s="332">
        <f>IF(Q174="",0,COUNTIF($Q$7:Q174,Q174))</f>
        <v>0</v>
      </c>
      <c r="G174" s="332" t="str">
        <f t="shared" si="19"/>
        <v>0</v>
      </c>
      <c r="H174" s="335">
        <f t="shared" si="23"/>
        <v>46021</v>
      </c>
      <c r="I174" s="332">
        <f t="shared" si="24"/>
        <v>50</v>
      </c>
      <c r="J174" s="78"/>
      <c r="K174" s="304"/>
      <c r="L174" s="6"/>
      <c r="M174" s="12"/>
      <c r="N174" s="6"/>
      <c r="O174" s="96" t="str">
        <f t="shared" si="18"/>
        <v/>
      </c>
      <c r="P174" s="27"/>
      <c r="Q174" s="304"/>
      <c r="R174" s="5"/>
      <c r="S174" s="5"/>
      <c r="T174" s="78"/>
      <c r="U174" s="78"/>
      <c r="Z174" s="479">
        <f t="shared" si="20"/>
        <v>12</v>
      </c>
    </row>
    <row r="175" spans="1:26" ht="18.75" customHeight="1" x14ac:dyDescent="0.35">
      <c r="A175" s="78"/>
      <c r="B175" s="332">
        <f>IF(N175="",0,COUNTIF($N$7:N175,N175))</f>
        <v>0</v>
      </c>
      <c r="C175" s="332" t="str">
        <f t="shared" si="21"/>
        <v>0</v>
      </c>
      <c r="D175" s="332">
        <f>IF(P175="",0,COUNTIF($P$7:P175,P175))</f>
        <v>0</v>
      </c>
      <c r="E175" s="332" t="str">
        <f t="shared" si="22"/>
        <v>0</v>
      </c>
      <c r="F175" s="332">
        <f>IF(Q175="",0,COUNTIF($Q$7:Q175,Q175))</f>
        <v>0</v>
      </c>
      <c r="G175" s="332" t="str">
        <f t="shared" si="19"/>
        <v>0</v>
      </c>
      <c r="H175" s="335">
        <f t="shared" si="23"/>
        <v>46021</v>
      </c>
      <c r="I175" s="332">
        <f t="shared" si="24"/>
        <v>50</v>
      </c>
      <c r="J175" s="78"/>
      <c r="K175" s="304"/>
      <c r="L175" s="6"/>
      <c r="M175" s="12"/>
      <c r="N175" s="6"/>
      <c r="O175" s="96" t="str">
        <f t="shared" si="18"/>
        <v/>
      </c>
      <c r="P175" s="27"/>
      <c r="Q175" s="304"/>
      <c r="R175" s="5"/>
      <c r="S175" s="5"/>
      <c r="T175" s="78"/>
      <c r="U175" s="78"/>
      <c r="Z175" s="479">
        <f t="shared" si="20"/>
        <v>12</v>
      </c>
    </row>
    <row r="176" spans="1:26" ht="18.75" customHeight="1" x14ac:dyDescent="0.35">
      <c r="A176" s="78"/>
      <c r="B176" s="332">
        <f>IF(N176="",0,COUNTIF($N$7:N176,N176))</f>
        <v>0</v>
      </c>
      <c r="C176" s="332" t="str">
        <f t="shared" si="21"/>
        <v>0</v>
      </c>
      <c r="D176" s="332">
        <f>IF(P176="",0,COUNTIF($P$7:P176,P176))</f>
        <v>0</v>
      </c>
      <c r="E176" s="332" t="str">
        <f t="shared" si="22"/>
        <v>0</v>
      </c>
      <c r="F176" s="332">
        <f>IF(Q176="",0,COUNTIF($Q$7:Q176,Q176))</f>
        <v>0</v>
      </c>
      <c r="G176" s="332" t="str">
        <f t="shared" si="19"/>
        <v>0</v>
      </c>
      <c r="H176" s="335">
        <f t="shared" si="23"/>
        <v>46021</v>
      </c>
      <c r="I176" s="332">
        <f t="shared" si="24"/>
        <v>50</v>
      </c>
      <c r="J176" s="78"/>
      <c r="K176" s="304"/>
      <c r="L176" s="6"/>
      <c r="M176" s="12"/>
      <c r="N176" s="6"/>
      <c r="O176" s="96" t="str">
        <f t="shared" si="18"/>
        <v/>
      </c>
      <c r="P176" s="27"/>
      <c r="Q176" s="304"/>
      <c r="R176" s="5"/>
      <c r="S176" s="5"/>
      <c r="T176" s="78"/>
      <c r="U176" s="78"/>
      <c r="Z176" s="479">
        <f t="shared" si="20"/>
        <v>12</v>
      </c>
    </row>
    <row r="177" spans="1:26" ht="18.75" customHeight="1" x14ac:dyDescent="0.35">
      <c r="A177" s="78"/>
      <c r="B177" s="332">
        <f>IF(N177="",0,COUNTIF($N$7:N177,N177))</f>
        <v>0</v>
      </c>
      <c r="C177" s="332" t="str">
        <f t="shared" si="21"/>
        <v>0</v>
      </c>
      <c r="D177" s="332">
        <f>IF(P177="",0,COUNTIF($P$7:P177,P177))</f>
        <v>0</v>
      </c>
      <c r="E177" s="332" t="str">
        <f t="shared" si="22"/>
        <v>0</v>
      </c>
      <c r="F177" s="332">
        <f>IF(Q177="",0,COUNTIF($Q$7:Q177,Q177))</f>
        <v>0</v>
      </c>
      <c r="G177" s="332" t="str">
        <f t="shared" si="19"/>
        <v>0</v>
      </c>
      <c r="H177" s="335">
        <f t="shared" si="23"/>
        <v>46021</v>
      </c>
      <c r="I177" s="332">
        <f t="shared" si="24"/>
        <v>50</v>
      </c>
      <c r="J177" s="78"/>
      <c r="K177" s="304"/>
      <c r="L177" s="6"/>
      <c r="M177" s="12"/>
      <c r="N177" s="6"/>
      <c r="O177" s="96" t="str">
        <f t="shared" si="18"/>
        <v/>
      </c>
      <c r="P177" s="27"/>
      <c r="Q177" s="304"/>
      <c r="R177" s="5"/>
      <c r="S177" s="5"/>
      <c r="T177" s="78"/>
      <c r="U177" s="78"/>
      <c r="Z177" s="479">
        <f t="shared" si="20"/>
        <v>12</v>
      </c>
    </row>
    <row r="178" spans="1:26" ht="18.75" customHeight="1" x14ac:dyDescent="0.35">
      <c r="A178" s="78"/>
      <c r="B178" s="332">
        <f>IF(N178="",0,COUNTIF($N$7:N178,N178))</f>
        <v>0</v>
      </c>
      <c r="C178" s="332" t="str">
        <f t="shared" si="21"/>
        <v>0</v>
      </c>
      <c r="D178" s="332">
        <f>IF(P178="",0,COUNTIF($P$7:P178,P178))</f>
        <v>0</v>
      </c>
      <c r="E178" s="332" t="str">
        <f t="shared" si="22"/>
        <v>0</v>
      </c>
      <c r="F178" s="332">
        <f>IF(Q178="",0,COUNTIF($Q$7:Q178,Q178))</f>
        <v>0</v>
      </c>
      <c r="G178" s="332" t="str">
        <f t="shared" si="19"/>
        <v>0</v>
      </c>
      <c r="H178" s="335">
        <f t="shared" si="23"/>
        <v>46021</v>
      </c>
      <c r="I178" s="332">
        <f t="shared" si="24"/>
        <v>50</v>
      </c>
      <c r="J178" s="78"/>
      <c r="K178" s="304"/>
      <c r="L178" s="6"/>
      <c r="M178" s="12"/>
      <c r="N178" s="6"/>
      <c r="O178" s="96" t="str">
        <f t="shared" si="18"/>
        <v/>
      </c>
      <c r="P178" s="27"/>
      <c r="Q178" s="304"/>
      <c r="R178" s="5"/>
      <c r="S178" s="5"/>
      <c r="T178" s="78"/>
      <c r="U178" s="78"/>
      <c r="Z178" s="479">
        <f t="shared" si="20"/>
        <v>12</v>
      </c>
    </row>
    <row r="179" spans="1:26" ht="18.75" customHeight="1" x14ac:dyDescent="0.35">
      <c r="A179" s="78"/>
      <c r="B179" s="332">
        <f>IF(N179="",0,COUNTIF($N$7:N179,N179))</f>
        <v>0</v>
      </c>
      <c r="C179" s="332" t="str">
        <f t="shared" si="21"/>
        <v>0</v>
      </c>
      <c r="D179" s="332">
        <f>IF(P179="",0,COUNTIF($P$7:P179,P179))</f>
        <v>0</v>
      </c>
      <c r="E179" s="332" t="str">
        <f t="shared" si="22"/>
        <v>0</v>
      </c>
      <c r="F179" s="332">
        <f>IF(Q179="",0,COUNTIF($Q$7:Q179,Q179))</f>
        <v>0</v>
      </c>
      <c r="G179" s="332" t="str">
        <f t="shared" si="19"/>
        <v>0</v>
      </c>
      <c r="H179" s="335">
        <f t="shared" si="23"/>
        <v>46021</v>
      </c>
      <c r="I179" s="332">
        <f t="shared" si="24"/>
        <v>50</v>
      </c>
      <c r="J179" s="78"/>
      <c r="K179" s="304"/>
      <c r="L179" s="6"/>
      <c r="M179" s="12"/>
      <c r="N179" s="6"/>
      <c r="O179" s="96" t="str">
        <f t="shared" si="18"/>
        <v/>
      </c>
      <c r="P179" s="27"/>
      <c r="Q179" s="304"/>
      <c r="R179" s="5"/>
      <c r="S179" s="5"/>
      <c r="T179" s="78"/>
      <c r="U179" s="78"/>
      <c r="Z179" s="479">
        <f t="shared" si="20"/>
        <v>12</v>
      </c>
    </row>
    <row r="180" spans="1:26" ht="18.75" customHeight="1" x14ac:dyDescent="0.35">
      <c r="A180" s="78"/>
      <c r="B180" s="332">
        <f>IF(N180="",0,COUNTIF($N$7:N180,N180))</f>
        <v>0</v>
      </c>
      <c r="C180" s="332" t="str">
        <f t="shared" si="21"/>
        <v>0</v>
      </c>
      <c r="D180" s="332">
        <f>IF(P180="",0,COUNTIF($P$7:P180,P180))</f>
        <v>0</v>
      </c>
      <c r="E180" s="332" t="str">
        <f t="shared" si="22"/>
        <v>0</v>
      </c>
      <c r="F180" s="332">
        <f>IF(Q180="",0,COUNTIF($Q$7:Q180,Q180))</f>
        <v>0</v>
      </c>
      <c r="G180" s="332" t="str">
        <f t="shared" si="19"/>
        <v>0</v>
      </c>
      <c r="H180" s="335">
        <f t="shared" si="23"/>
        <v>46021</v>
      </c>
      <c r="I180" s="332">
        <f t="shared" si="24"/>
        <v>50</v>
      </c>
      <c r="J180" s="78"/>
      <c r="K180" s="304"/>
      <c r="L180" s="6"/>
      <c r="M180" s="12"/>
      <c r="N180" s="6"/>
      <c r="O180" s="96" t="str">
        <f t="shared" si="18"/>
        <v/>
      </c>
      <c r="P180" s="27"/>
      <c r="Q180" s="304"/>
      <c r="R180" s="5"/>
      <c r="S180" s="5"/>
      <c r="T180" s="78"/>
      <c r="U180" s="78"/>
      <c r="Z180" s="479">
        <f t="shared" si="20"/>
        <v>12</v>
      </c>
    </row>
    <row r="181" spans="1:26" ht="18.75" customHeight="1" x14ac:dyDescent="0.35">
      <c r="A181" s="78"/>
      <c r="B181" s="332">
        <f>IF(N181="",0,COUNTIF($N$7:N181,N181))</f>
        <v>0</v>
      </c>
      <c r="C181" s="332" t="str">
        <f t="shared" si="21"/>
        <v>0</v>
      </c>
      <c r="D181" s="332">
        <f>IF(P181="",0,COUNTIF($P$7:P181,P181))</f>
        <v>0</v>
      </c>
      <c r="E181" s="332" t="str">
        <f t="shared" si="22"/>
        <v>0</v>
      </c>
      <c r="F181" s="332">
        <f>IF(Q181="",0,COUNTIF($Q$7:Q181,Q181))</f>
        <v>0</v>
      </c>
      <c r="G181" s="332" t="str">
        <f t="shared" si="19"/>
        <v>0</v>
      </c>
      <c r="H181" s="335">
        <f t="shared" si="23"/>
        <v>46021</v>
      </c>
      <c r="I181" s="332">
        <f t="shared" si="24"/>
        <v>50</v>
      </c>
      <c r="J181" s="78"/>
      <c r="K181" s="304"/>
      <c r="L181" s="6"/>
      <c r="M181" s="12"/>
      <c r="N181" s="6"/>
      <c r="O181" s="96" t="str">
        <f t="shared" si="18"/>
        <v/>
      </c>
      <c r="P181" s="27"/>
      <c r="Q181" s="304"/>
      <c r="R181" s="14"/>
      <c r="S181" s="5"/>
      <c r="T181" s="78"/>
      <c r="U181" s="78"/>
      <c r="Z181" s="479">
        <f t="shared" si="20"/>
        <v>12</v>
      </c>
    </row>
    <row r="182" spans="1:26" ht="18.75" customHeight="1" x14ac:dyDescent="0.35">
      <c r="A182" s="78"/>
      <c r="B182" s="332">
        <f>IF(N182="",0,COUNTIF($N$7:N182,N182))</f>
        <v>0</v>
      </c>
      <c r="C182" s="332" t="str">
        <f t="shared" si="21"/>
        <v>0</v>
      </c>
      <c r="D182" s="332">
        <f>IF(P182="",0,COUNTIF($P$7:P182,P182))</f>
        <v>0</v>
      </c>
      <c r="E182" s="332" t="str">
        <f t="shared" si="22"/>
        <v>0</v>
      </c>
      <c r="F182" s="332">
        <f>IF(Q182="",0,COUNTIF($Q$7:Q182,Q182))</f>
        <v>0</v>
      </c>
      <c r="G182" s="332" t="str">
        <f t="shared" si="19"/>
        <v>0</v>
      </c>
      <c r="H182" s="335">
        <f t="shared" si="23"/>
        <v>46021</v>
      </c>
      <c r="I182" s="332">
        <f t="shared" si="24"/>
        <v>50</v>
      </c>
      <c r="J182" s="78"/>
      <c r="K182" s="304"/>
      <c r="L182" s="6"/>
      <c r="M182" s="12"/>
      <c r="N182" s="6"/>
      <c r="O182" s="96" t="str">
        <f t="shared" si="18"/>
        <v/>
      </c>
      <c r="P182" s="27"/>
      <c r="Q182" s="304"/>
      <c r="R182" s="5"/>
      <c r="S182" s="5"/>
      <c r="T182" s="78"/>
      <c r="U182" s="78"/>
      <c r="Z182" s="479">
        <f t="shared" si="20"/>
        <v>12</v>
      </c>
    </row>
    <row r="183" spans="1:26" ht="18.75" customHeight="1" x14ac:dyDescent="0.35">
      <c r="A183" s="78"/>
      <c r="B183" s="332">
        <f>IF(N183="",0,COUNTIF($N$7:N183,N183))</f>
        <v>0</v>
      </c>
      <c r="C183" s="332" t="str">
        <f t="shared" si="21"/>
        <v>0</v>
      </c>
      <c r="D183" s="332">
        <f>IF(P183="",0,COUNTIF($P$7:P183,P183))</f>
        <v>0</v>
      </c>
      <c r="E183" s="332" t="str">
        <f t="shared" si="22"/>
        <v>0</v>
      </c>
      <c r="F183" s="332">
        <f>IF(Q183="",0,COUNTIF($Q$7:Q183,Q183))</f>
        <v>0</v>
      </c>
      <c r="G183" s="332" t="str">
        <f t="shared" si="19"/>
        <v>0</v>
      </c>
      <c r="H183" s="335">
        <f t="shared" si="23"/>
        <v>46021</v>
      </c>
      <c r="I183" s="332">
        <f t="shared" si="24"/>
        <v>50</v>
      </c>
      <c r="J183" s="78"/>
      <c r="K183" s="304"/>
      <c r="L183" s="6"/>
      <c r="M183" s="12"/>
      <c r="N183" s="6"/>
      <c r="O183" s="96" t="str">
        <f t="shared" si="18"/>
        <v/>
      </c>
      <c r="P183" s="27"/>
      <c r="Q183" s="304"/>
      <c r="R183" s="5"/>
      <c r="S183" s="5"/>
      <c r="T183" s="78"/>
      <c r="U183" s="78"/>
      <c r="Z183" s="479">
        <f t="shared" si="20"/>
        <v>12</v>
      </c>
    </row>
    <row r="184" spans="1:26" ht="18.75" customHeight="1" x14ac:dyDescent="0.35">
      <c r="A184" s="78"/>
      <c r="B184" s="332">
        <f>IF(N184="",0,COUNTIF($N$7:N184,N184))</f>
        <v>0</v>
      </c>
      <c r="C184" s="332" t="str">
        <f t="shared" si="21"/>
        <v>0</v>
      </c>
      <c r="D184" s="332">
        <f>IF(P184="",0,COUNTIF($P$7:P184,P184))</f>
        <v>0</v>
      </c>
      <c r="E184" s="332" t="str">
        <f t="shared" si="22"/>
        <v>0</v>
      </c>
      <c r="F184" s="332">
        <f>IF(Q184="",0,COUNTIF($Q$7:Q184,Q184))</f>
        <v>0</v>
      </c>
      <c r="G184" s="332" t="str">
        <f t="shared" si="19"/>
        <v>0</v>
      </c>
      <c r="H184" s="335">
        <f t="shared" si="23"/>
        <v>46021</v>
      </c>
      <c r="I184" s="332">
        <f t="shared" si="24"/>
        <v>50</v>
      </c>
      <c r="J184" s="78"/>
      <c r="K184" s="304"/>
      <c r="L184" s="6"/>
      <c r="M184" s="12"/>
      <c r="N184" s="6"/>
      <c r="O184" s="96" t="str">
        <f t="shared" si="18"/>
        <v/>
      </c>
      <c r="P184" s="27"/>
      <c r="Q184" s="304"/>
      <c r="R184" s="5"/>
      <c r="S184" s="5"/>
      <c r="T184" s="78"/>
      <c r="U184" s="78"/>
      <c r="Z184" s="479">
        <f t="shared" si="20"/>
        <v>12</v>
      </c>
    </row>
    <row r="185" spans="1:26" ht="18.75" customHeight="1" x14ac:dyDescent="0.35">
      <c r="A185" s="78"/>
      <c r="B185" s="332">
        <f>IF(N185="",0,COUNTIF($N$7:N185,N185))</f>
        <v>0</v>
      </c>
      <c r="C185" s="332" t="str">
        <f t="shared" si="21"/>
        <v>0</v>
      </c>
      <c r="D185" s="332">
        <f>IF(P185="",0,COUNTIF($P$7:P185,P185))</f>
        <v>0</v>
      </c>
      <c r="E185" s="332" t="str">
        <f t="shared" si="22"/>
        <v>0</v>
      </c>
      <c r="F185" s="332">
        <f>IF(Q185="",0,COUNTIF($Q$7:Q185,Q185))</f>
        <v>0</v>
      </c>
      <c r="G185" s="332" t="str">
        <f t="shared" si="19"/>
        <v>0</v>
      </c>
      <c r="H185" s="335">
        <f t="shared" si="23"/>
        <v>46021</v>
      </c>
      <c r="I185" s="332">
        <f t="shared" si="24"/>
        <v>50</v>
      </c>
      <c r="J185" s="78"/>
      <c r="K185" s="304"/>
      <c r="L185" s="6"/>
      <c r="M185" s="12"/>
      <c r="N185" s="6"/>
      <c r="O185" s="96" t="str">
        <f t="shared" si="18"/>
        <v/>
      </c>
      <c r="P185" s="27"/>
      <c r="Q185" s="304"/>
      <c r="R185" s="5"/>
      <c r="S185" s="5"/>
      <c r="T185" s="78"/>
      <c r="U185" s="78"/>
      <c r="Z185" s="479">
        <f t="shared" si="20"/>
        <v>12</v>
      </c>
    </row>
    <row r="186" spans="1:26" ht="18.75" customHeight="1" x14ac:dyDescent="0.35">
      <c r="A186" s="78"/>
      <c r="B186" s="332">
        <f>IF(N186="",0,COUNTIF($N$7:N186,N186))</f>
        <v>0</v>
      </c>
      <c r="C186" s="332" t="str">
        <f t="shared" si="21"/>
        <v>0</v>
      </c>
      <c r="D186" s="332">
        <f>IF(P186="",0,COUNTIF($P$7:P186,P186))</f>
        <v>0</v>
      </c>
      <c r="E186" s="332" t="str">
        <f t="shared" si="22"/>
        <v>0</v>
      </c>
      <c r="F186" s="332">
        <f>IF(Q186="",0,COUNTIF($Q$7:Q186,Q186))</f>
        <v>0</v>
      </c>
      <c r="G186" s="332" t="str">
        <f t="shared" si="19"/>
        <v>0</v>
      </c>
      <c r="H186" s="335">
        <f t="shared" si="23"/>
        <v>46021</v>
      </c>
      <c r="I186" s="332">
        <f t="shared" si="24"/>
        <v>50</v>
      </c>
      <c r="J186" s="78"/>
      <c r="K186" s="304"/>
      <c r="L186" s="6"/>
      <c r="M186" s="12"/>
      <c r="N186" s="6"/>
      <c r="O186" s="96" t="str">
        <f t="shared" si="18"/>
        <v/>
      </c>
      <c r="P186" s="27"/>
      <c r="Q186" s="304"/>
      <c r="R186" s="5"/>
      <c r="S186" s="5"/>
      <c r="T186" s="78"/>
      <c r="U186" s="78"/>
      <c r="Z186" s="479">
        <f t="shared" si="20"/>
        <v>12</v>
      </c>
    </row>
    <row r="187" spans="1:26" ht="18.75" customHeight="1" x14ac:dyDescent="0.35">
      <c r="A187" s="78"/>
      <c r="B187" s="332">
        <f>IF(N187="",0,COUNTIF($N$7:N187,N187))</f>
        <v>0</v>
      </c>
      <c r="C187" s="332" t="str">
        <f t="shared" si="21"/>
        <v>0</v>
      </c>
      <c r="D187" s="332">
        <f>IF(P187="",0,COUNTIF($P$7:P187,P187))</f>
        <v>0</v>
      </c>
      <c r="E187" s="332" t="str">
        <f t="shared" si="22"/>
        <v>0</v>
      </c>
      <c r="F187" s="332">
        <f>IF(Q187="",0,COUNTIF($Q$7:Q187,Q187))</f>
        <v>0</v>
      </c>
      <c r="G187" s="332" t="str">
        <f t="shared" si="19"/>
        <v>0</v>
      </c>
      <c r="H187" s="335">
        <f t="shared" si="23"/>
        <v>46021</v>
      </c>
      <c r="I187" s="332">
        <f t="shared" si="24"/>
        <v>50</v>
      </c>
      <c r="J187" s="78"/>
      <c r="K187" s="304"/>
      <c r="L187" s="6"/>
      <c r="M187" s="12"/>
      <c r="N187" s="6"/>
      <c r="O187" s="96" t="str">
        <f t="shared" si="18"/>
        <v/>
      </c>
      <c r="P187" s="27"/>
      <c r="Q187" s="304"/>
      <c r="R187" s="5"/>
      <c r="S187" s="5"/>
      <c r="T187" s="78"/>
      <c r="U187" s="78"/>
      <c r="Z187" s="479">
        <f t="shared" si="20"/>
        <v>12</v>
      </c>
    </row>
    <row r="188" spans="1:26" ht="18.75" customHeight="1" x14ac:dyDescent="0.35">
      <c r="A188" s="78"/>
      <c r="B188" s="332">
        <f>IF(N188="",0,COUNTIF($N$7:N188,N188))</f>
        <v>0</v>
      </c>
      <c r="C188" s="332" t="str">
        <f t="shared" si="21"/>
        <v>0</v>
      </c>
      <c r="D188" s="332">
        <f>IF(P188="",0,COUNTIF($P$7:P188,P188))</f>
        <v>0</v>
      </c>
      <c r="E188" s="332" t="str">
        <f t="shared" si="22"/>
        <v>0</v>
      </c>
      <c r="F188" s="332">
        <f>IF(Q188="",0,COUNTIF($Q$7:Q188,Q188))</f>
        <v>0</v>
      </c>
      <c r="G188" s="332" t="str">
        <f t="shared" si="19"/>
        <v>0</v>
      </c>
      <c r="H188" s="335">
        <f t="shared" si="23"/>
        <v>46021</v>
      </c>
      <c r="I188" s="332">
        <f t="shared" si="24"/>
        <v>50</v>
      </c>
      <c r="J188" s="78"/>
      <c r="K188" s="304"/>
      <c r="L188" s="6"/>
      <c r="M188" s="12"/>
      <c r="N188" s="6"/>
      <c r="O188" s="96" t="str">
        <f t="shared" si="18"/>
        <v/>
      </c>
      <c r="P188" s="27"/>
      <c r="Q188" s="304"/>
      <c r="R188" s="5"/>
      <c r="S188" s="5"/>
      <c r="T188" s="78"/>
      <c r="U188" s="78"/>
      <c r="Z188" s="479">
        <f t="shared" si="20"/>
        <v>12</v>
      </c>
    </row>
    <row r="189" spans="1:26" ht="18.75" customHeight="1" x14ac:dyDescent="0.35">
      <c r="A189" s="78"/>
      <c r="B189" s="332">
        <f>IF(N189="",0,COUNTIF($N$7:N189,N189))</f>
        <v>0</v>
      </c>
      <c r="C189" s="332" t="str">
        <f t="shared" si="21"/>
        <v>0</v>
      </c>
      <c r="D189" s="332">
        <f>IF(P189="",0,COUNTIF($P$7:P189,P189))</f>
        <v>0</v>
      </c>
      <c r="E189" s="332" t="str">
        <f t="shared" si="22"/>
        <v>0</v>
      </c>
      <c r="F189" s="332">
        <f>IF(Q189="",0,COUNTIF($Q$7:Q189,Q189))</f>
        <v>0</v>
      </c>
      <c r="G189" s="332" t="str">
        <f t="shared" si="19"/>
        <v>0</v>
      </c>
      <c r="H189" s="335">
        <f t="shared" si="23"/>
        <v>46021</v>
      </c>
      <c r="I189" s="332">
        <f t="shared" si="24"/>
        <v>50</v>
      </c>
      <c r="J189" s="78"/>
      <c r="K189" s="304"/>
      <c r="L189" s="6"/>
      <c r="M189" s="12"/>
      <c r="N189" s="6"/>
      <c r="O189" s="96" t="str">
        <f t="shared" si="18"/>
        <v/>
      </c>
      <c r="P189" s="27"/>
      <c r="Q189" s="304"/>
      <c r="R189" s="5"/>
      <c r="S189" s="5"/>
      <c r="T189" s="78"/>
      <c r="U189" s="78"/>
      <c r="Z189" s="479">
        <f t="shared" si="20"/>
        <v>12</v>
      </c>
    </row>
    <row r="190" spans="1:26" ht="18.75" customHeight="1" x14ac:dyDescent="0.35">
      <c r="A190" s="78"/>
      <c r="B190" s="332">
        <f>IF(N190="",0,COUNTIF($N$7:N190,N190))</f>
        <v>0</v>
      </c>
      <c r="C190" s="332" t="str">
        <f t="shared" si="21"/>
        <v>0</v>
      </c>
      <c r="D190" s="332">
        <f>IF(P190="",0,COUNTIF($P$7:P190,P190))</f>
        <v>0</v>
      </c>
      <c r="E190" s="332" t="str">
        <f t="shared" si="22"/>
        <v>0</v>
      </c>
      <c r="F190" s="332">
        <f>IF(Q190="",0,COUNTIF($Q$7:Q190,Q190))</f>
        <v>0</v>
      </c>
      <c r="G190" s="332" t="str">
        <f t="shared" si="19"/>
        <v>0</v>
      </c>
      <c r="H190" s="335">
        <f t="shared" si="23"/>
        <v>46021</v>
      </c>
      <c r="I190" s="332">
        <f t="shared" si="24"/>
        <v>50</v>
      </c>
      <c r="J190" s="78"/>
      <c r="K190" s="304"/>
      <c r="L190" s="6"/>
      <c r="M190" s="12"/>
      <c r="N190" s="6"/>
      <c r="O190" s="96" t="str">
        <f t="shared" si="18"/>
        <v/>
      </c>
      <c r="P190" s="27"/>
      <c r="Q190" s="304"/>
      <c r="R190" s="5"/>
      <c r="S190" s="5"/>
      <c r="T190" s="78"/>
      <c r="U190" s="78"/>
      <c r="Z190" s="479">
        <f t="shared" si="20"/>
        <v>12</v>
      </c>
    </row>
    <row r="191" spans="1:26" ht="18.75" customHeight="1" x14ac:dyDescent="0.35">
      <c r="A191" s="78"/>
      <c r="B191" s="332">
        <f>IF(N191="",0,COUNTIF($N$7:N191,N191))</f>
        <v>0</v>
      </c>
      <c r="C191" s="332" t="str">
        <f t="shared" si="21"/>
        <v>0</v>
      </c>
      <c r="D191" s="332">
        <f>IF(P191="",0,COUNTIF($P$7:P191,P191))</f>
        <v>0</v>
      </c>
      <c r="E191" s="332" t="str">
        <f t="shared" si="22"/>
        <v>0</v>
      </c>
      <c r="F191" s="332">
        <f>IF(Q191="",0,COUNTIF($Q$7:Q191,Q191))</f>
        <v>0</v>
      </c>
      <c r="G191" s="332" t="str">
        <f t="shared" si="19"/>
        <v>0</v>
      </c>
      <c r="H191" s="335">
        <f t="shared" si="23"/>
        <v>46021</v>
      </c>
      <c r="I191" s="332">
        <f t="shared" si="24"/>
        <v>50</v>
      </c>
      <c r="J191" s="78"/>
      <c r="K191" s="304"/>
      <c r="L191" s="6"/>
      <c r="M191" s="12"/>
      <c r="N191" s="6"/>
      <c r="O191" s="96" t="str">
        <f t="shared" si="18"/>
        <v/>
      </c>
      <c r="P191" s="27"/>
      <c r="Q191" s="304"/>
      <c r="R191" s="5"/>
      <c r="S191" s="5"/>
      <c r="T191" s="78"/>
      <c r="U191" s="78"/>
      <c r="Z191" s="479">
        <f t="shared" si="20"/>
        <v>12</v>
      </c>
    </row>
    <row r="192" spans="1:26" ht="18.75" customHeight="1" x14ac:dyDescent="0.35">
      <c r="A192" s="78"/>
      <c r="B192" s="332">
        <f>IF(N192="",0,COUNTIF($N$7:N192,N192))</f>
        <v>0</v>
      </c>
      <c r="C192" s="332" t="str">
        <f t="shared" si="21"/>
        <v>0</v>
      </c>
      <c r="D192" s="332">
        <f>IF(P192="",0,COUNTIF($P$7:P192,P192))</f>
        <v>0</v>
      </c>
      <c r="E192" s="332" t="str">
        <f t="shared" si="22"/>
        <v>0</v>
      </c>
      <c r="F192" s="332">
        <f>IF(Q192="",0,COUNTIF($Q$7:Q192,Q192))</f>
        <v>0</v>
      </c>
      <c r="G192" s="332" t="str">
        <f t="shared" si="19"/>
        <v>0</v>
      </c>
      <c r="H192" s="335">
        <f t="shared" si="23"/>
        <v>46021</v>
      </c>
      <c r="I192" s="332">
        <f t="shared" si="24"/>
        <v>50</v>
      </c>
      <c r="J192" s="78"/>
      <c r="K192" s="304"/>
      <c r="L192" s="6"/>
      <c r="M192" s="12"/>
      <c r="N192" s="6"/>
      <c r="O192" s="96" t="str">
        <f t="shared" si="18"/>
        <v/>
      </c>
      <c r="P192" s="27"/>
      <c r="Q192" s="304"/>
      <c r="R192" s="5"/>
      <c r="S192" s="5"/>
      <c r="T192" s="78"/>
      <c r="U192" s="78"/>
      <c r="Z192" s="479">
        <f t="shared" si="20"/>
        <v>12</v>
      </c>
    </row>
    <row r="193" spans="1:26" ht="18.75" customHeight="1" x14ac:dyDescent="0.35">
      <c r="A193" s="78"/>
      <c r="B193" s="332">
        <f>IF(N193="",0,COUNTIF($N$7:N193,N193))</f>
        <v>0</v>
      </c>
      <c r="C193" s="332" t="str">
        <f t="shared" si="21"/>
        <v>0</v>
      </c>
      <c r="D193" s="332">
        <f>IF(P193="",0,COUNTIF($P$7:P193,P193))</f>
        <v>0</v>
      </c>
      <c r="E193" s="332" t="str">
        <f t="shared" si="22"/>
        <v>0</v>
      </c>
      <c r="F193" s="332">
        <f>IF(Q193="",0,COUNTIF($Q$7:Q193,Q193))</f>
        <v>0</v>
      </c>
      <c r="G193" s="332" t="str">
        <f t="shared" si="19"/>
        <v>0</v>
      </c>
      <c r="H193" s="335">
        <f t="shared" si="23"/>
        <v>46021</v>
      </c>
      <c r="I193" s="332">
        <f t="shared" si="24"/>
        <v>50</v>
      </c>
      <c r="J193" s="78"/>
      <c r="K193" s="304"/>
      <c r="L193" s="6"/>
      <c r="M193" s="12"/>
      <c r="N193" s="6"/>
      <c r="O193" s="96" t="str">
        <f t="shared" si="18"/>
        <v/>
      </c>
      <c r="P193" s="27"/>
      <c r="Q193" s="304"/>
      <c r="R193" s="5"/>
      <c r="S193" s="5"/>
      <c r="T193" s="78"/>
      <c r="U193" s="78"/>
      <c r="Z193" s="479">
        <f t="shared" si="20"/>
        <v>12</v>
      </c>
    </row>
    <row r="194" spans="1:26" ht="18.75" customHeight="1" x14ac:dyDescent="0.35">
      <c r="A194" s="78"/>
      <c r="B194" s="332">
        <f>IF(N194="",0,COUNTIF($N$7:N194,N194))</f>
        <v>0</v>
      </c>
      <c r="C194" s="332" t="str">
        <f t="shared" si="21"/>
        <v>0</v>
      </c>
      <c r="D194" s="332">
        <f>IF(P194="",0,COUNTIF($P$7:P194,P194))</f>
        <v>0</v>
      </c>
      <c r="E194" s="332" t="str">
        <f t="shared" si="22"/>
        <v>0</v>
      </c>
      <c r="F194" s="332">
        <f>IF(Q194="",0,COUNTIF($Q$7:Q194,Q194))</f>
        <v>0</v>
      </c>
      <c r="G194" s="332" t="str">
        <f t="shared" si="19"/>
        <v>0</v>
      </c>
      <c r="H194" s="335">
        <f t="shared" si="23"/>
        <v>46021</v>
      </c>
      <c r="I194" s="332">
        <f t="shared" si="24"/>
        <v>50</v>
      </c>
      <c r="J194" s="78"/>
      <c r="K194" s="304"/>
      <c r="L194" s="6"/>
      <c r="M194" s="12"/>
      <c r="N194" s="6"/>
      <c r="O194" s="96" t="str">
        <f t="shared" si="18"/>
        <v/>
      </c>
      <c r="P194" s="27"/>
      <c r="Q194" s="304"/>
      <c r="R194" s="5"/>
      <c r="S194" s="5"/>
      <c r="T194" s="78"/>
      <c r="U194" s="78"/>
      <c r="Z194" s="479">
        <f t="shared" si="20"/>
        <v>12</v>
      </c>
    </row>
    <row r="195" spans="1:26" ht="18.75" customHeight="1" x14ac:dyDescent="0.35">
      <c r="A195" s="78"/>
      <c r="B195" s="332">
        <f>IF(N195="",0,COUNTIF($N$7:N195,N195))</f>
        <v>0</v>
      </c>
      <c r="C195" s="332" t="str">
        <f t="shared" si="21"/>
        <v>0</v>
      </c>
      <c r="D195" s="332">
        <f>IF(P195="",0,COUNTIF($P$7:P195,P195))</f>
        <v>0</v>
      </c>
      <c r="E195" s="332" t="str">
        <f t="shared" si="22"/>
        <v>0</v>
      </c>
      <c r="F195" s="332">
        <f>IF(Q195="",0,COUNTIF($Q$7:Q195,Q195))</f>
        <v>0</v>
      </c>
      <c r="G195" s="332" t="str">
        <f t="shared" si="19"/>
        <v>0</v>
      </c>
      <c r="H195" s="335">
        <f t="shared" si="23"/>
        <v>46021</v>
      </c>
      <c r="I195" s="332">
        <f t="shared" si="24"/>
        <v>50</v>
      </c>
      <c r="J195" s="78"/>
      <c r="K195" s="304"/>
      <c r="L195" s="6"/>
      <c r="M195" s="12"/>
      <c r="N195" s="6"/>
      <c r="O195" s="96" t="str">
        <f t="shared" si="18"/>
        <v/>
      </c>
      <c r="P195" s="27"/>
      <c r="Q195" s="304"/>
      <c r="R195" s="5"/>
      <c r="S195" s="17"/>
      <c r="T195" s="78"/>
      <c r="U195" s="78"/>
      <c r="Z195" s="479">
        <f t="shared" si="20"/>
        <v>12</v>
      </c>
    </row>
    <row r="196" spans="1:26" ht="18.75" customHeight="1" x14ac:dyDescent="0.35">
      <c r="A196" s="78"/>
      <c r="B196" s="332">
        <f>IF(N196="",0,COUNTIF($N$7:N196,N196))</f>
        <v>0</v>
      </c>
      <c r="C196" s="332" t="str">
        <f t="shared" si="21"/>
        <v>0</v>
      </c>
      <c r="D196" s="332">
        <f>IF(P196="",0,COUNTIF($P$7:P196,P196))</f>
        <v>0</v>
      </c>
      <c r="E196" s="332" t="str">
        <f t="shared" si="22"/>
        <v>0</v>
      </c>
      <c r="F196" s="332">
        <f>IF(Q196="",0,COUNTIF($Q$7:Q196,Q196))</f>
        <v>0</v>
      </c>
      <c r="G196" s="332" t="str">
        <f t="shared" si="19"/>
        <v>0</v>
      </c>
      <c r="H196" s="335">
        <f t="shared" si="23"/>
        <v>46021</v>
      </c>
      <c r="I196" s="332">
        <f t="shared" si="24"/>
        <v>50</v>
      </c>
      <c r="J196" s="78"/>
      <c r="K196" s="304"/>
      <c r="L196" s="6"/>
      <c r="M196" s="12"/>
      <c r="N196" s="6"/>
      <c r="O196" s="96" t="str">
        <f t="shared" si="18"/>
        <v/>
      </c>
      <c r="P196" s="27"/>
      <c r="Q196" s="304"/>
      <c r="R196" s="5"/>
      <c r="S196" s="5"/>
      <c r="T196" s="78"/>
      <c r="U196" s="78"/>
      <c r="Z196" s="479">
        <f t="shared" si="20"/>
        <v>12</v>
      </c>
    </row>
    <row r="197" spans="1:26" ht="18.75" customHeight="1" x14ac:dyDescent="0.35">
      <c r="A197" s="78"/>
      <c r="B197" s="332">
        <f>IF(N197="",0,COUNTIF($N$7:N197,N197))</f>
        <v>0</v>
      </c>
      <c r="C197" s="332" t="str">
        <f t="shared" si="21"/>
        <v>0</v>
      </c>
      <c r="D197" s="332">
        <f>IF(P197="",0,COUNTIF($P$7:P197,P197))</f>
        <v>0</v>
      </c>
      <c r="E197" s="332" t="str">
        <f t="shared" si="22"/>
        <v>0</v>
      </c>
      <c r="F197" s="332">
        <f>IF(Q197="",0,COUNTIF($Q$7:Q197,Q197))</f>
        <v>0</v>
      </c>
      <c r="G197" s="332" t="str">
        <f t="shared" si="19"/>
        <v>0</v>
      </c>
      <c r="H197" s="335">
        <f t="shared" si="23"/>
        <v>46021</v>
      </c>
      <c r="I197" s="332">
        <f t="shared" si="24"/>
        <v>50</v>
      </c>
      <c r="J197" s="78"/>
      <c r="K197" s="304"/>
      <c r="L197" s="6"/>
      <c r="M197" s="12"/>
      <c r="N197" s="6"/>
      <c r="O197" s="96" t="str">
        <f t="shared" si="18"/>
        <v/>
      </c>
      <c r="P197" s="27"/>
      <c r="Q197" s="304"/>
      <c r="R197" s="5"/>
      <c r="S197" s="5"/>
      <c r="T197" s="78"/>
      <c r="U197" s="78"/>
      <c r="Z197" s="479">
        <f t="shared" si="20"/>
        <v>12</v>
      </c>
    </row>
    <row r="198" spans="1:26" ht="18.75" customHeight="1" x14ac:dyDescent="0.35">
      <c r="A198" s="78"/>
      <c r="B198" s="332">
        <f>IF(N198="",0,COUNTIF($N$7:N198,N198))</f>
        <v>0</v>
      </c>
      <c r="C198" s="332" t="str">
        <f t="shared" si="21"/>
        <v>0</v>
      </c>
      <c r="D198" s="332">
        <f>IF(P198="",0,COUNTIF($P$7:P198,P198))</f>
        <v>0</v>
      </c>
      <c r="E198" s="332" t="str">
        <f t="shared" si="22"/>
        <v>0</v>
      </c>
      <c r="F198" s="332">
        <f>IF(Q198="",0,COUNTIF($Q$7:Q198,Q198))</f>
        <v>0</v>
      </c>
      <c r="G198" s="332" t="str">
        <f t="shared" si="19"/>
        <v>0</v>
      </c>
      <c r="H198" s="335">
        <f t="shared" si="23"/>
        <v>46021</v>
      </c>
      <c r="I198" s="332">
        <f t="shared" si="24"/>
        <v>50</v>
      </c>
      <c r="J198" s="78"/>
      <c r="K198" s="304"/>
      <c r="L198" s="6"/>
      <c r="M198" s="12"/>
      <c r="N198" s="6"/>
      <c r="O198" s="96" t="str">
        <f t="shared" si="18"/>
        <v/>
      </c>
      <c r="P198" s="27"/>
      <c r="Q198" s="304"/>
      <c r="R198" s="5"/>
      <c r="S198" s="5"/>
      <c r="T198" s="78"/>
      <c r="U198" s="78"/>
      <c r="Z198" s="479">
        <f t="shared" si="20"/>
        <v>12</v>
      </c>
    </row>
    <row r="199" spans="1:26" ht="18.75" customHeight="1" x14ac:dyDescent="0.35">
      <c r="A199" s="78"/>
      <c r="B199" s="332">
        <f>IF(N199="",0,COUNTIF($N$7:N199,N199))</f>
        <v>0</v>
      </c>
      <c r="C199" s="332" t="str">
        <f t="shared" si="21"/>
        <v>0</v>
      </c>
      <c r="D199" s="332">
        <f>IF(P199="",0,COUNTIF($P$7:P199,P199))</f>
        <v>0</v>
      </c>
      <c r="E199" s="332" t="str">
        <f t="shared" si="22"/>
        <v>0</v>
      </c>
      <c r="F199" s="332">
        <f>IF(Q199="",0,COUNTIF($Q$7:Q199,Q199))</f>
        <v>0</v>
      </c>
      <c r="G199" s="332" t="str">
        <f t="shared" si="19"/>
        <v>0</v>
      </c>
      <c r="H199" s="335">
        <f t="shared" si="23"/>
        <v>46021</v>
      </c>
      <c r="I199" s="332">
        <f t="shared" si="24"/>
        <v>50</v>
      </c>
      <c r="J199" s="78"/>
      <c r="K199" s="304"/>
      <c r="L199" s="6"/>
      <c r="M199" s="9"/>
      <c r="N199" s="6"/>
      <c r="O199" s="96" t="str">
        <f t="shared" ref="O199:O262" si="25">IF(N199&lt;&gt;"",VLOOKUP(N199,DA,2,FALSE),"")</f>
        <v/>
      </c>
      <c r="P199" s="27"/>
      <c r="Q199" s="304"/>
      <c r="R199" s="5"/>
      <c r="S199" s="5"/>
      <c r="T199" s="78"/>
      <c r="U199" s="78"/>
      <c r="Z199" s="479">
        <f t="shared" si="20"/>
        <v>12</v>
      </c>
    </row>
    <row r="200" spans="1:26" ht="18.75" customHeight="1" x14ac:dyDescent="0.35">
      <c r="A200" s="78"/>
      <c r="B200" s="332">
        <f>IF(N200="",0,COUNTIF($N$7:N200,N200))</f>
        <v>0</v>
      </c>
      <c r="C200" s="332" t="str">
        <f t="shared" si="21"/>
        <v>0</v>
      </c>
      <c r="D200" s="332">
        <f>IF(P200="",0,COUNTIF($P$7:P200,P200))</f>
        <v>0</v>
      </c>
      <c r="E200" s="332" t="str">
        <f t="shared" si="22"/>
        <v>0</v>
      </c>
      <c r="F200" s="332">
        <f>IF(Q200="",0,COUNTIF($Q$7:Q200,Q200))</f>
        <v>0</v>
      </c>
      <c r="G200" s="332" t="str">
        <f t="shared" ref="G200:G263" si="26">F200&amp;Q200</f>
        <v>0</v>
      </c>
      <c r="H200" s="335">
        <f t="shared" si="23"/>
        <v>46021</v>
      </c>
      <c r="I200" s="332">
        <f t="shared" si="24"/>
        <v>50</v>
      </c>
      <c r="J200" s="78"/>
      <c r="K200" s="304"/>
      <c r="L200" s="6"/>
      <c r="M200" s="12"/>
      <c r="N200" s="6"/>
      <c r="O200" s="96" t="str">
        <f t="shared" si="25"/>
        <v/>
      </c>
      <c r="P200" s="27"/>
      <c r="Q200" s="304"/>
      <c r="R200" s="5"/>
      <c r="S200" s="5"/>
      <c r="T200" s="78"/>
      <c r="U200" s="78"/>
      <c r="Z200" s="479">
        <f t="shared" ref="Z200:Z263" si="27">IF(H200="","",MONTH(H200))</f>
        <v>12</v>
      </c>
    </row>
    <row r="201" spans="1:26" ht="18.75" customHeight="1" x14ac:dyDescent="0.35">
      <c r="A201" s="78"/>
      <c r="B201" s="332">
        <f>IF(N201="",0,COUNTIF($N$7:N201,N201))</f>
        <v>0</v>
      </c>
      <c r="C201" s="332" t="str">
        <f t="shared" ref="C201:C264" si="28">B201&amp;N201</f>
        <v>0</v>
      </c>
      <c r="D201" s="332">
        <f>IF(P201="",0,COUNTIF($P$7:P201,P201))</f>
        <v>0</v>
      </c>
      <c r="E201" s="332" t="str">
        <f t="shared" ref="E201:E264" si="29">D201&amp;P201</f>
        <v>0</v>
      </c>
      <c r="F201" s="332">
        <f>IF(Q201="",0,COUNTIF($Q$7:Q201,Q201))</f>
        <v>0</v>
      </c>
      <c r="G201" s="332" t="str">
        <f t="shared" si="26"/>
        <v>0</v>
      </c>
      <c r="H201" s="335">
        <f t="shared" ref="H201:H264" si="30">IF(K201&lt;&gt;"",K201,H200)</f>
        <v>46021</v>
      </c>
      <c r="I201" s="332">
        <f t="shared" ref="I201:I264" si="31">IF(L201&lt;&gt;"",L201,I200)</f>
        <v>50</v>
      </c>
      <c r="J201" s="78"/>
      <c r="K201" s="304"/>
      <c r="L201" s="6"/>
      <c r="M201" s="12"/>
      <c r="N201" s="6"/>
      <c r="O201" s="96" t="str">
        <f t="shared" si="25"/>
        <v/>
      </c>
      <c r="P201" s="12"/>
      <c r="Q201" s="304"/>
      <c r="R201" s="5"/>
      <c r="S201" s="5"/>
      <c r="T201" s="78"/>
      <c r="U201" s="78"/>
      <c r="Z201" s="479">
        <f t="shared" si="27"/>
        <v>12</v>
      </c>
    </row>
    <row r="202" spans="1:26" ht="18.75" customHeight="1" x14ac:dyDescent="0.35">
      <c r="A202" s="78"/>
      <c r="B202" s="332">
        <f>IF(N202="",0,COUNTIF($N$7:N202,N202))</f>
        <v>0</v>
      </c>
      <c r="C202" s="332" t="str">
        <f t="shared" si="28"/>
        <v>0</v>
      </c>
      <c r="D202" s="332">
        <f>IF(P202="",0,COUNTIF($P$7:P202,P202))</f>
        <v>0</v>
      </c>
      <c r="E202" s="332" t="str">
        <f t="shared" si="29"/>
        <v>0</v>
      </c>
      <c r="F202" s="332">
        <f>IF(Q202="",0,COUNTIF($Q$7:Q202,Q202))</f>
        <v>0</v>
      </c>
      <c r="G202" s="332" t="str">
        <f t="shared" si="26"/>
        <v>0</v>
      </c>
      <c r="H202" s="335">
        <f t="shared" si="30"/>
        <v>46021</v>
      </c>
      <c r="I202" s="332">
        <f t="shared" si="31"/>
        <v>50</v>
      </c>
      <c r="J202" s="78"/>
      <c r="K202" s="304"/>
      <c r="L202" s="6"/>
      <c r="M202" s="12"/>
      <c r="N202" s="6"/>
      <c r="O202" s="96" t="str">
        <f t="shared" si="25"/>
        <v/>
      </c>
      <c r="P202" s="12"/>
      <c r="Q202" s="304"/>
      <c r="R202" s="5"/>
      <c r="S202" s="5"/>
      <c r="T202" s="78"/>
      <c r="U202" s="78"/>
      <c r="Z202" s="479">
        <f t="shared" si="27"/>
        <v>12</v>
      </c>
    </row>
    <row r="203" spans="1:26" ht="18.75" customHeight="1" x14ac:dyDescent="0.35">
      <c r="A203" s="78"/>
      <c r="B203" s="332">
        <f>IF(N203="",0,COUNTIF($N$7:N203,N203))</f>
        <v>0</v>
      </c>
      <c r="C203" s="332" t="str">
        <f t="shared" si="28"/>
        <v>0</v>
      </c>
      <c r="D203" s="332">
        <f>IF(P203="",0,COUNTIF($P$7:P203,P203))</f>
        <v>0</v>
      </c>
      <c r="E203" s="332" t="str">
        <f t="shared" si="29"/>
        <v>0</v>
      </c>
      <c r="F203" s="332">
        <f>IF(Q203="",0,COUNTIF($Q$7:Q203,Q203))</f>
        <v>0</v>
      </c>
      <c r="G203" s="332" t="str">
        <f t="shared" si="26"/>
        <v>0</v>
      </c>
      <c r="H203" s="335">
        <f t="shared" si="30"/>
        <v>46021</v>
      </c>
      <c r="I203" s="332">
        <f t="shared" si="31"/>
        <v>50</v>
      </c>
      <c r="J203" s="78"/>
      <c r="K203" s="304"/>
      <c r="L203" s="6"/>
      <c r="M203" s="12"/>
      <c r="N203" s="6"/>
      <c r="O203" s="96" t="str">
        <f t="shared" si="25"/>
        <v/>
      </c>
      <c r="P203" s="12"/>
      <c r="Q203" s="304"/>
      <c r="R203" s="5"/>
      <c r="S203" s="5"/>
      <c r="T203" s="78"/>
      <c r="U203" s="78"/>
      <c r="Z203" s="479">
        <f t="shared" si="27"/>
        <v>12</v>
      </c>
    </row>
    <row r="204" spans="1:26" ht="18.75" customHeight="1" x14ac:dyDescent="0.35">
      <c r="A204" s="78"/>
      <c r="B204" s="332">
        <f>IF(N204="",0,COUNTIF($N$7:N204,N204))</f>
        <v>0</v>
      </c>
      <c r="C204" s="332" t="str">
        <f t="shared" si="28"/>
        <v>0</v>
      </c>
      <c r="D204" s="332">
        <f>IF(P204="",0,COUNTIF($P$7:P204,P204))</f>
        <v>0</v>
      </c>
      <c r="E204" s="332" t="str">
        <f t="shared" si="29"/>
        <v>0</v>
      </c>
      <c r="F204" s="332">
        <f>IF(Q204="",0,COUNTIF($Q$7:Q204,Q204))</f>
        <v>0</v>
      </c>
      <c r="G204" s="332" t="str">
        <f t="shared" si="26"/>
        <v>0</v>
      </c>
      <c r="H204" s="335">
        <f t="shared" si="30"/>
        <v>46021</v>
      </c>
      <c r="I204" s="332">
        <f t="shared" si="31"/>
        <v>50</v>
      </c>
      <c r="J204" s="78"/>
      <c r="K204" s="304"/>
      <c r="L204" s="6"/>
      <c r="M204" s="12"/>
      <c r="N204" s="6"/>
      <c r="O204" s="96" t="str">
        <f t="shared" si="25"/>
        <v/>
      </c>
      <c r="P204" s="12"/>
      <c r="Q204" s="304"/>
      <c r="R204" s="5"/>
      <c r="S204" s="5"/>
      <c r="T204" s="78"/>
      <c r="U204" s="78"/>
      <c r="Z204" s="479">
        <f t="shared" si="27"/>
        <v>12</v>
      </c>
    </row>
    <row r="205" spans="1:26" ht="18.75" customHeight="1" x14ac:dyDescent="0.35">
      <c r="A205" s="78"/>
      <c r="B205" s="332">
        <f>IF(N205="",0,COUNTIF($N$7:N205,N205))</f>
        <v>0</v>
      </c>
      <c r="C205" s="332" t="str">
        <f t="shared" si="28"/>
        <v>0</v>
      </c>
      <c r="D205" s="332">
        <f>IF(P205="",0,COUNTIF($P$7:P205,P205))</f>
        <v>0</v>
      </c>
      <c r="E205" s="332" t="str">
        <f t="shared" si="29"/>
        <v>0</v>
      </c>
      <c r="F205" s="332">
        <f>IF(Q205="",0,COUNTIF($Q$7:Q205,Q205))</f>
        <v>0</v>
      </c>
      <c r="G205" s="332" t="str">
        <f t="shared" si="26"/>
        <v>0</v>
      </c>
      <c r="H205" s="335">
        <f t="shared" si="30"/>
        <v>46021</v>
      </c>
      <c r="I205" s="332">
        <f t="shared" si="31"/>
        <v>50</v>
      </c>
      <c r="J205" s="78"/>
      <c r="K205" s="304"/>
      <c r="L205" s="6"/>
      <c r="M205" s="12"/>
      <c r="N205" s="6"/>
      <c r="O205" s="96" t="str">
        <f t="shared" si="25"/>
        <v/>
      </c>
      <c r="P205" s="12"/>
      <c r="Q205" s="304"/>
      <c r="R205" s="5"/>
      <c r="S205" s="5"/>
      <c r="T205" s="78"/>
      <c r="U205" s="78"/>
      <c r="Z205" s="479">
        <f t="shared" si="27"/>
        <v>12</v>
      </c>
    </row>
    <row r="206" spans="1:26" ht="18.75" customHeight="1" x14ac:dyDescent="0.35">
      <c r="A206" s="78"/>
      <c r="B206" s="332">
        <f>IF(N206="",0,COUNTIF($N$7:N206,N206))</f>
        <v>0</v>
      </c>
      <c r="C206" s="332" t="str">
        <f t="shared" si="28"/>
        <v>0</v>
      </c>
      <c r="D206" s="332">
        <f>IF(P206="",0,COUNTIF($P$7:P206,P206))</f>
        <v>0</v>
      </c>
      <c r="E206" s="332" t="str">
        <f t="shared" si="29"/>
        <v>0</v>
      </c>
      <c r="F206" s="332">
        <f>IF(Q206="",0,COUNTIF($Q$7:Q206,Q206))</f>
        <v>0</v>
      </c>
      <c r="G206" s="332" t="str">
        <f t="shared" si="26"/>
        <v>0</v>
      </c>
      <c r="H206" s="335">
        <f t="shared" si="30"/>
        <v>46021</v>
      </c>
      <c r="I206" s="332">
        <f t="shared" si="31"/>
        <v>50</v>
      </c>
      <c r="J206" s="78"/>
      <c r="K206" s="304"/>
      <c r="L206" s="6"/>
      <c r="M206" s="12"/>
      <c r="N206" s="6"/>
      <c r="O206" s="96" t="str">
        <f t="shared" si="25"/>
        <v/>
      </c>
      <c r="P206" s="12"/>
      <c r="Q206" s="304"/>
      <c r="R206" s="5"/>
      <c r="S206" s="5"/>
      <c r="T206" s="78"/>
      <c r="U206" s="78"/>
      <c r="Z206" s="479">
        <f t="shared" si="27"/>
        <v>12</v>
      </c>
    </row>
    <row r="207" spans="1:26" ht="18.75" customHeight="1" x14ac:dyDescent="0.35">
      <c r="A207" s="78"/>
      <c r="B207" s="332">
        <f>IF(N207="",0,COUNTIF($N$7:N207,N207))</f>
        <v>0</v>
      </c>
      <c r="C207" s="332" t="str">
        <f t="shared" si="28"/>
        <v>0</v>
      </c>
      <c r="D207" s="332">
        <f>IF(P207="",0,COUNTIF($P$7:P207,P207))</f>
        <v>0</v>
      </c>
      <c r="E207" s="332" t="str">
        <f t="shared" si="29"/>
        <v>0</v>
      </c>
      <c r="F207" s="332">
        <f>IF(Q207="",0,COUNTIF($Q$7:Q207,Q207))</f>
        <v>0</v>
      </c>
      <c r="G207" s="332" t="str">
        <f t="shared" si="26"/>
        <v>0</v>
      </c>
      <c r="H207" s="335">
        <f t="shared" si="30"/>
        <v>46021</v>
      </c>
      <c r="I207" s="332">
        <f t="shared" si="31"/>
        <v>50</v>
      </c>
      <c r="J207" s="78"/>
      <c r="K207" s="304"/>
      <c r="L207" s="6"/>
      <c r="M207" s="12"/>
      <c r="N207" s="6"/>
      <c r="O207" s="96" t="str">
        <f t="shared" si="25"/>
        <v/>
      </c>
      <c r="P207" s="12"/>
      <c r="Q207" s="304"/>
      <c r="R207" s="5"/>
      <c r="S207" s="5"/>
      <c r="T207" s="78"/>
      <c r="U207" s="78"/>
      <c r="Z207" s="479">
        <f t="shared" si="27"/>
        <v>12</v>
      </c>
    </row>
    <row r="208" spans="1:26" ht="18.75" customHeight="1" x14ac:dyDescent="0.35">
      <c r="A208" s="78"/>
      <c r="B208" s="332">
        <f>IF(N208="",0,COUNTIF($N$7:N208,N208))</f>
        <v>0</v>
      </c>
      <c r="C208" s="332" t="str">
        <f t="shared" si="28"/>
        <v>0</v>
      </c>
      <c r="D208" s="332">
        <f>IF(P208="",0,COUNTIF($P$7:P208,P208))</f>
        <v>0</v>
      </c>
      <c r="E208" s="332" t="str">
        <f t="shared" si="29"/>
        <v>0</v>
      </c>
      <c r="F208" s="332">
        <f>IF(Q208="",0,COUNTIF($Q$7:Q208,Q208))</f>
        <v>0</v>
      </c>
      <c r="G208" s="332" t="str">
        <f t="shared" si="26"/>
        <v>0</v>
      </c>
      <c r="H208" s="335">
        <f t="shared" si="30"/>
        <v>46021</v>
      </c>
      <c r="I208" s="332">
        <f t="shared" si="31"/>
        <v>50</v>
      </c>
      <c r="J208" s="78"/>
      <c r="K208" s="304"/>
      <c r="L208" s="6"/>
      <c r="M208" s="12"/>
      <c r="N208" s="6"/>
      <c r="O208" s="96" t="str">
        <f t="shared" si="25"/>
        <v/>
      </c>
      <c r="P208" s="12"/>
      <c r="Q208" s="304"/>
      <c r="R208" s="5"/>
      <c r="S208" s="5"/>
      <c r="T208" s="78"/>
      <c r="U208" s="78"/>
      <c r="Z208" s="479">
        <f t="shared" si="27"/>
        <v>12</v>
      </c>
    </row>
    <row r="209" spans="1:26" ht="18.75" customHeight="1" x14ac:dyDescent="0.35">
      <c r="A209" s="78"/>
      <c r="B209" s="332">
        <f>IF(N209="",0,COUNTIF($N$7:N209,N209))</f>
        <v>0</v>
      </c>
      <c r="C209" s="332" t="str">
        <f t="shared" si="28"/>
        <v>0</v>
      </c>
      <c r="D209" s="332">
        <f>IF(P209="",0,COUNTIF($P$7:P209,P209))</f>
        <v>0</v>
      </c>
      <c r="E209" s="332" t="str">
        <f t="shared" si="29"/>
        <v>0</v>
      </c>
      <c r="F209" s="332">
        <f>IF(Q209="",0,COUNTIF($Q$7:Q209,Q209))</f>
        <v>0</v>
      </c>
      <c r="G209" s="332" t="str">
        <f t="shared" si="26"/>
        <v>0</v>
      </c>
      <c r="H209" s="335">
        <f t="shared" si="30"/>
        <v>46021</v>
      </c>
      <c r="I209" s="332">
        <f t="shared" si="31"/>
        <v>50</v>
      </c>
      <c r="J209" s="78"/>
      <c r="K209" s="304"/>
      <c r="L209" s="6"/>
      <c r="M209" s="12"/>
      <c r="N209" s="6"/>
      <c r="O209" s="96" t="str">
        <f t="shared" si="25"/>
        <v/>
      </c>
      <c r="P209" s="12"/>
      <c r="Q209" s="304"/>
      <c r="R209" s="5"/>
      <c r="S209" s="5"/>
      <c r="T209" s="78"/>
      <c r="U209" s="78"/>
      <c r="Z209" s="479">
        <f t="shared" si="27"/>
        <v>12</v>
      </c>
    </row>
    <row r="210" spans="1:26" ht="18.75" customHeight="1" x14ac:dyDescent="0.35">
      <c r="A210" s="78"/>
      <c r="B210" s="332">
        <f>IF(N210="",0,COUNTIF($N$7:N210,N210))</f>
        <v>0</v>
      </c>
      <c r="C210" s="332" t="str">
        <f t="shared" si="28"/>
        <v>0</v>
      </c>
      <c r="D210" s="332">
        <f>IF(P210="",0,COUNTIF($P$7:P210,P210))</f>
        <v>0</v>
      </c>
      <c r="E210" s="332" t="str">
        <f t="shared" si="29"/>
        <v>0</v>
      </c>
      <c r="F210" s="332">
        <f>IF(Q210="",0,COUNTIF($Q$7:Q210,Q210))</f>
        <v>0</v>
      </c>
      <c r="G210" s="332" t="str">
        <f t="shared" si="26"/>
        <v>0</v>
      </c>
      <c r="H210" s="335">
        <f t="shared" si="30"/>
        <v>46021</v>
      </c>
      <c r="I210" s="332">
        <f t="shared" si="31"/>
        <v>50</v>
      </c>
      <c r="J210" s="78"/>
      <c r="K210" s="304"/>
      <c r="L210" s="6"/>
      <c r="M210" s="12"/>
      <c r="N210" s="6"/>
      <c r="O210" s="96" t="str">
        <f t="shared" si="25"/>
        <v/>
      </c>
      <c r="P210" s="12"/>
      <c r="Q210" s="304"/>
      <c r="R210" s="5"/>
      <c r="S210" s="5"/>
      <c r="T210" s="78"/>
      <c r="U210" s="78"/>
      <c r="Z210" s="479">
        <f t="shared" si="27"/>
        <v>12</v>
      </c>
    </row>
    <row r="211" spans="1:26" ht="18.75" customHeight="1" x14ac:dyDescent="0.35">
      <c r="A211" s="78"/>
      <c r="B211" s="332">
        <f>IF(N211="",0,COUNTIF($N$7:N211,N211))</f>
        <v>0</v>
      </c>
      <c r="C211" s="332" t="str">
        <f t="shared" si="28"/>
        <v>0</v>
      </c>
      <c r="D211" s="332">
        <f>IF(P211="",0,COUNTIF($P$7:P211,P211))</f>
        <v>0</v>
      </c>
      <c r="E211" s="332" t="str">
        <f t="shared" si="29"/>
        <v>0</v>
      </c>
      <c r="F211" s="332">
        <f>IF(Q211="",0,COUNTIF($Q$7:Q211,Q211))</f>
        <v>0</v>
      </c>
      <c r="G211" s="332" t="str">
        <f t="shared" si="26"/>
        <v>0</v>
      </c>
      <c r="H211" s="335">
        <f t="shared" si="30"/>
        <v>46021</v>
      </c>
      <c r="I211" s="332">
        <f t="shared" si="31"/>
        <v>50</v>
      </c>
      <c r="J211" s="78"/>
      <c r="K211" s="304"/>
      <c r="L211" s="6"/>
      <c r="M211" s="12"/>
      <c r="N211" s="6"/>
      <c r="O211" s="96" t="str">
        <f t="shared" si="25"/>
        <v/>
      </c>
      <c r="P211" s="12"/>
      <c r="Q211" s="304"/>
      <c r="R211" s="5"/>
      <c r="S211" s="5"/>
      <c r="T211" s="78"/>
      <c r="U211" s="78"/>
      <c r="Z211" s="479">
        <f t="shared" si="27"/>
        <v>12</v>
      </c>
    </row>
    <row r="212" spans="1:26" ht="18.75" customHeight="1" x14ac:dyDescent="0.35">
      <c r="A212" s="78"/>
      <c r="B212" s="332">
        <f>IF(N212="",0,COUNTIF($N$7:N212,N212))</f>
        <v>0</v>
      </c>
      <c r="C212" s="332" t="str">
        <f t="shared" si="28"/>
        <v>0</v>
      </c>
      <c r="D212" s="332">
        <f>IF(P212="",0,COUNTIF($P$7:P212,P212))</f>
        <v>0</v>
      </c>
      <c r="E212" s="332" t="str">
        <f t="shared" si="29"/>
        <v>0</v>
      </c>
      <c r="F212" s="332">
        <f>IF(Q212="",0,COUNTIF($Q$7:Q212,Q212))</f>
        <v>0</v>
      </c>
      <c r="G212" s="332" t="str">
        <f t="shared" si="26"/>
        <v>0</v>
      </c>
      <c r="H212" s="335">
        <f t="shared" si="30"/>
        <v>46021</v>
      </c>
      <c r="I212" s="332">
        <f t="shared" si="31"/>
        <v>50</v>
      </c>
      <c r="J212" s="78"/>
      <c r="K212" s="304"/>
      <c r="L212" s="6"/>
      <c r="M212" s="12"/>
      <c r="N212" s="6"/>
      <c r="O212" s="96" t="str">
        <f t="shared" si="25"/>
        <v/>
      </c>
      <c r="P212" s="12"/>
      <c r="Q212" s="304"/>
      <c r="R212" s="5"/>
      <c r="S212" s="5"/>
      <c r="T212" s="78"/>
      <c r="U212" s="78"/>
      <c r="Z212" s="479">
        <f t="shared" si="27"/>
        <v>12</v>
      </c>
    </row>
    <row r="213" spans="1:26" ht="18.75" customHeight="1" x14ac:dyDescent="0.35">
      <c r="A213" s="78"/>
      <c r="B213" s="332">
        <f>IF(N213="",0,COUNTIF($N$7:N213,N213))</f>
        <v>0</v>
      </c>
      <c r="C213" s="332" t="str">
        <f t="shared" si="28"/>
        <v>0</v>
      </c>
      <c r="D213" s="332">
        <f>IF(P213="",0,COUNTIF($P$7:P213,P213))</f>
        <v>0</v>
      </c>
      <c r="E213" s="332" t="str">
        <f t="shared" si="29"/>
        <v>0</v>
      </c>
      <c r="F213" s="332">
        <f>IF(Q213="",0,COUNTIF($Q$7:Q213,Q213))</f>
        <v>0</v>
      </c>
      <c r="G213" s="332" t="str">
        <f t="shared" si="26"/>
        <v>0</v>
      </c>
      <c r="H213" s="335">
        <f t="shared" si="30"/>
        <v>46021</v>
      </c>
      <c r="I213" s="332">
        <f t="shared" si="31"/>
        <v>50</v>
      </c>
      <c r="J213" s="78"/>
      <c r="K213" s="304"/>
      <c r="L213" s="6"/>
      <c r="M213" s="12"/>
      <c r="N213" s="6"/>
      <c r="O213" s="96" t="str">
        <f t="shared" si="25"/>
        <v/>
      </c>
      <c r="P213" s="12"/>
      <c r="Q213" s="304"/>
      <c r="R213" s="5"/>
      <c r="S213" s="5"/>
      <c r="T213" s="78"/>
      <c r="U213" s="78"/>
      <c r="Z213" s="479">
        <f t="shared" si="27"/>
        <v>12</v>
      </c>
    </row>
    <row r="214" spans="1:26" ht="18.75" customHeight="1" x14ac:dyDescent="0.35">
      <c r="A214" s="78"/>
      <c r="B214" s="332">
        <f>IF(N214="",0,COUNTIF($N$7:N214,N214))</f>
        <v>0</v>
      </c>
      <c r="C214" s="332" t="str">
        <f t="shared" si="28"/>
        <v>0</v>
      </c>
      <c r="D214" s="332">
        <f>IF(P214="",0,COUNTIF($P$7:P214,P214))</f>
        <v>0</v>
      </c>
      <c r="E214" s="332" t="str">
        <f t="shared" si="29"/>
        <v>0</v>
      </c>
      <c r="F214" s="332">
        <f>IF(Q214="",0,COUNTIF($Q$7:Q214,Q214))</f>
        <v>0</v>
      </c>
      <c r="G214" s="332" t="str">
        <f t="shared" si="26"/>
        <v>0</v>
      </c>
      <c r="H214" s="335">
        <f t="shared" si="30"/>
        <v>46021</v>
      </c>
      <c r="I214" s="332">
        <f t="shared" si="31"/>
        <v>50</v>
      </c>
      <c r="J214" s="78"/>
      <c r="K214" s="304"/>
      <c r="L214" s="6"/>
      <c r="M214" s="12"/>
      <c r="N214" s="6"/>
      <c r="O214" s="96" t="str">
        <f t="shared" si="25"/>
        <v/>
      </c>
      <c r="P214" s="12"/>
      <c r="Q214" s="304"/>
      <c r="R214" s="5"/>
      <c r="S214" s="5"/>
      <c r="T214" s="78"/>
      <c r="U214" s="78"/>
      <c r="Z214" s="479">
        <f t="shared" si="27"/>
        <v>12</v>
      </c>
    </row>
    <row r="215" spans="1:26" ht="18.75" customHeight="1" x14ac:dyDescent="0.35">
      <c r="A215" s="78"/>
      <c r="B215" s="332">
        <f>IF(N215="",0,COUNTIF($N$7:N215,N215))</f>
        <v>0</v>
      </c>
      <c r="C215" s="332" t="str">
        <f t="shared" si="28"/>
        <v>0</v>
      </c>
      <c r="D215" s="332">
        <f>IF(P215="",0,COUNTIF($P$7:P215,P215))</f>
        <v>0</v>
      </c>
      <c r="E215" s="332" t="str">
        <f t="shared" si="29"/>
        <v>0</v>
      </c>
      <c r="F215" s="332">
        <f>IF(Q215="",0,COUNTIF($Q$7:Q215,Q215))</f>
        <v>0</v>
      </c>
      <c r="G215" s="332" t="str">
        <f t="shared" si="26"/>
        <v>0</v>
      </c>
      <c r="H215" s="335">
        <f t="shared" si="30"/>
        <v>46021</v>
      </c>
      <c r="I215" s="332">
        <f t="shared" si="31"/>
        <v>50</v>
      </c>
      <c r="J215" s="78"/>
      <c r="K215" s="304"/>
      <c r="L215" s="6"/>
      <c r="M215" s="12"/>
      <c r="N215" s="6"/>
      <c r="O215" s="96" t="str">
        <f t="shared" si="25"/>
        <v/>
      </c>
      <c r="P215" s="12"/>
      <c r="Q215" s="304"/>
      <c r="R215" s="5"/>
      <c r="S215" s="5"/>
      <c r="T215" s="78"/>
      <c r="U215" s="78"/>
      <c r="Z215" s="479">
        <f t="shared" si="27"/>
        <v>12</v>
      </c>
    </row>
    <row r="216" spans="1:26" ht="18.75" customHeight="1" x14ac:dyDescent="0.35">
      <c r="A216" s="78"/>
      <c r="B216" s="332">
        <f>IF(N216="",0,COUNTIF($N$7:N216,N216))</f>
        <v>0</v>
      </c>
      <c r="C216" s="332" t="str">
        <f t="shared" si="28"/>
        <v>0</v>
      </c>
      <c r="D216" s="332">
        <f>IF(P216="",0,COUNTIF($P$7:P216,P216))</f>
        <v>0</v>
      </c>
      <c r="E216" s="332" t="str">
        <f t="shared" si="29"/>
        <v>0</v>
      </c>
      <c r="F216" s="332">
        <f>IF(Q216="",0,COUNTIF($Q$7:Q216,Q216))</f>
        <v>0</v>
      </c>
      <c r="G216" s="332" t="str">
        <f t="shared" si="26"/>
        <v>0</v>
      </c>
      <c r="H216" s="335">
        <f t="shared" si="30"/>
        <v>46021</v>
      </c>
      <c r="I216" s="332">
        <f t="shared" si="31"/>
        <v>50</v>
      </c>
      <c r="J216" s="78"/>
      <c r="K216" s="304"/>
      <c r="L216" s="6"/>
      <c r="M216" s="12"/>
      <c r="N216" s="6"/>
      <c r="O216" s="96" t="str">
        <f t="shared" si="25"/>
        <v/>
      </c>
      <c r="P216" s="12"/>
      <c r="Q216" s="304"/>
      <c r="R216" s="5"/>
      <c r="S216" s="5"/>
      <c r="T216" s="78"/>
      <c r="U216" s="78"/>
      <c r="Z216" s="479">
        <f t="shared" si="27"/>
        <v>12</v>
      </c>
    </row>
    <row r="217" spans="1:26" ht="18.75" customHeight="1" x14ac:dyDescent="0.35">
      <c r="A217" s="78"/>
      <c r="B217" s="332">
        <f>IF(N217="",0,COUNTIF($N$7:N217,N217))</f>
        <v>0</v>
      </c>
      <c r="C217" s="332" t="str">
        <f t="shared" si="28"/>
        <v>0</v>
      </c>
      <c r="D217" s="332">
        <f>IF(P217="",0,COUNTIF($P$7:P217,P217))</f>
        <v>0</v>
      </c>
      <c r="E217" s="332" t="str">
        <f t="shared" si="29"/>
        <v>0</v>
      </c>
      <c r="F217" s="332">
        <f>IF(Q217="",0,COUNTIF($Q$7:Q217,Q217))</f>
        <v>0</v>
      </c>
      <c r="G217" s="332" t="str">
        <f t="shared" si="26"/>
        <v>0</v>
      </c>
      <c r="H217" s="335">
        <f t="shared" si="30"/>
        <v>46021</v>
      </c>
      <c r="I217" s="332">
        <f t="shared" si="31"/>
        <v>50</v>
      </c>
      <c r="J217" s="78"/>
      <c r="K217" s="304"/>
      <c r="L217" s="6"/>
      <c r="M217" s="12"/>
      <c r="N217" s="6"/>
      <c r="O217" s="96" t="str">
        <f t="shared" si="25"/>
        <v/>
      </c>
      <c r="P217" s="12"/>
      <c r="Q217" s="304"/>
      <c r="R217" s="5"/>
      <c r="S217" s="5"/>
      <c r="T217" s="78"/>
      <c r="U217" s="78"/>
      <c r="Z217" s="479">
        <f t="shared" si="27"/>
        <v>12</v>
      </c>
    </row>
    <row r="218" spans="1:26" ht="18.75" customHeight="1" x14ac:dyDescent="0.35">
      <c r="A218" s="78"/>
      <c r="B218" s="332">
        <f>IF(N218="",0,COUNTIF($N$7:N218,N218))</f>
        <v>0</v>
      </c>
      <c r="C218" s="332" t="str">
        <f t="shared" si="28"/>
        <v>0</v>
      </c>
      <c r="D218" s="332">
        <f>IF(P218="",0,COUNTIF($P$7:P218,P218))</f>
        <v>0</v>
      </c>
      <c r="E218" s="332" t="str">
        <f t="shared" si="29"/>
        <v>0</v>
      </c>
      <c r="F218" s="332">
        <f>IF(Q218="",0,COUNTIF($Q$7:Q218,Q218))</f>
        <v>0</v>
      </c>
      <c r="G218" s="332" t="str">
        <f t="shared" si="26"/>
        <v>0</v>
      </c>
      <c r="H218" s="335">
        <f t="shared" si="30"/>
        <v>46021</v>
      </c>
      <c r="I218" s="332">
        <f t="shared" si="31"/>
        <v>50</v>
      </c>
      <c r="J218" s="78"/>
      <c r="K218" s="304"/>
      <c r="L218" s="6"/>
      <c r="M218" s="12"/>
      <c r="N218" s="6"/>
      <c r="O218" s="96" t="str">
        <f t="shared" si="25"/>
        <v/>
      </c>
      <c r="P218" s="12"/>
      <c r="Q218" s="304"/>
      <c r="R218" s="5"/>
      <c r="S218" s="5"/>
      <c r="T218" s="78"/>
      <c r="U218" s="78"/>
      <c r="Z218" s="479">
        <f t="shared" si="27"/>
        <v>12</v>
      </c>
    </row>
    <row r="219" spans="1:26" ht="18.75" customHeight="1" x14ac:dyDescent="0.35">
      <c r="A219" s="78"/>
      <c r="B219" s="332">
        <f>IF(N219="",0,COUNTIF($N$7:N219,N219))</f>
        <v>0</v>
      </c>
      <c r="C219" s="332" t="str">
        <f t="shared" si="28"/>
        <v>0</v>
      </c>
      <c r="D219" s="332">
        <f>IF(P219="",0,COUNTIF($P$7:P219,P219))</f>
        <v>0</v>
      </c>
      <c r="E219" s="332" t="str">
        <f t="shared" si="29"/>
        <v>0</v>
      </c>
      <c r="F219" s="332">
        <f>IF(Q219="",0,COUNTIF($Q$7:Q219,Q219))</f>
        <v>0</v>
      </c>
      <c r="G219" s="332" t="str">
        <f t="shared" si="26"/>
        <v>0</v>
      </c>
      <c r="H219" s="335">
        <f t="shared" si="30"/>
        <v>46021</v>
      </c>
      <c r="I219" s="332">
        <f t="shared" si="31"/>
        <v>50</v>
      </c>
      <c r="J219" s="78"/>
      <c r="K219" s="304"/>
      <c r="L219" s="6"/>
      <c r="M219" s="12"/>
      <c r="N219" s="6"/>
      <c r="O219" s="96" t="str">
        <f t="shared" si="25"/>
        <v/>
      </c>
      <c r="P219" s="12"/>
      <c r="Q219" s="304"/>
      <c r="R219" s="5"/>
      <c r="S219" s="5"/>
      <c r="T219" s="78"/>
      <c r="U219" s="78"/>
      <c r="Z219" s="479">
        <f t="shared" si="27"/>
        <v>12</v>
      </c>
    </row>
    <row r="220" spans="1:26" ht="18.75" customHeight="1" x14ac:dyDescent="0.35">
      <c r="A220" s="78"/>
      <c r="B220" s="332">
        <f>IF(N220="",0,COUNTIF($N$7:N220,N220))</f>
        <v>0</v>
      </c>
      <c r="C220" s="332" t="str">
        <f t="shared" si="28"/>
        <v>0</v>
      </c>
      <c r="D220" s="332">
        <f>IF(P220="",0,COUNTIF($P$7:P220,P220))</f>
        <v>0</v>
      </c>
      <c r="E220" s="332" t="str">
        <f t="shared" si="29"/>
        <v>0</v>
      </c>
      <c r="F220" s="332">
        <f>IF(Q220="",0,COUNTIF($Q$7:Q220,Q220))</f>
        <v>0</v>
      </c>
      <c r="G220" s="332" t="str">
        <f t="shared" si="26"/>
        <v>0</v>
      </c>
      <c r="H220" s="335">
        <f t="shared" si="30"/>
        <v>46021</v>
      </c>
      <c r="I220" s="332">
        <f t="shared" si="31"/>
        <v>50</v>
      </c>
      <c r="J220" s="78"/>
      <c r="K220" s="304"/>
      <c r="L220" s="6"/>
      <c r="M220" s="12"/>
      <c r="N220" s="6"/>
      <c r="O220" s="96" t="str">
        <f t="shared" si="25"/>
        <v/>
      </c>
      <c r="P220" s="12"/>
      <c r="Q220" s="304"/>
      <c r="R220" s="5"/>
      <c r="S220" s="5"/>
      <c r="T220" s="78"/>
      <c r="U220" s="78"/>
      <c r="Z220" s="479">
        <f t="shared" si="27"/>
        <v>12</v>
      </c>
    </row>
    <row r="221" spans="1:26" ht="18.75" customHeight="1" x14ac:dyDescent="0.35">
      <c r="A221" s="78"/>
      <c r="B221" s="332">
        <f>IF(N221="",0,COUNTIF($N$7:N221,N221))</f>
        <v>0</v>
      </c>
      <c r="C221" s="332" t="str">
        <f t="shared" si="28"/>
        <v>0</v>
      </c>
      <c r="D221" s="332">
        <f>IF(P221="",0,COUNTIF($P$7:P221,P221))</f>
        <v>0</v>
      </c>
      <c r="E221" s="332" t="str">
        <f t="shared" si="29"/>
        <v>0</v>
      </c>
      <c r="F221" s="332">
        <f>IF(Q221="",0,COUNTIF($Q$7:Q221,Q221))</f>
        <v>0</v>
      </c>
      <c r="G221" s="332" t="str">
        <f t="shared" si="26"/>
        <v>0</v>
      </c>
      <c r="H221" s="335">
        <f t="shared" si="30"/>
        <v>46021</v>
      </c>
      <c r="I221" s="332">
        <f t="shared" si="31"/>
        <v>50</v>
      </c>
      <c r="J221" s="78"/>
      <c r="K221" s="304"/>
      <c r="L221" s="6"/>
      <c r="M221" s="12"/>
      <c r="N221" s="6"/>
      <c r="O221" s="96" t="str">
        <f t="shared" si="25"/>
        <v/>
      </c>
      <c r="P221" s="12"/>
      <c r="Q221" s="304"/>
      <c r="R221" s="5"/>
      <c r="S221" s="5"/>
      <c r="T221" s="78"/>
      <c r="U221" s="78"/>
      <c r="Z221" s="479">
        <f t="shared" si="27"/>
        <v>12</v>
      </c>
    </row>
    <row r="222" spans="1:26" ht="18.75" customHeight="1" x14ac:dyDescent="0.35">
      <c r="A222" s="78"/>
      <c r="B222" s="332">
        <f>IF(N222="",0,COUNTIF($N$7:N222,N222))</f>
        <v>0</v>
      </c>
      <c r="C222" s="332" t="str">
        <f t="shared" si="28"/>
        <v>0</v>
      </c>
      <c r="D222" s="332">
        <f>IF(P222="",0,COUNTIF($P$7:P222,P222))</f>
        <v>0</v>
      </c>
      <c r="E222" s="332" t="str">
        <f t="shared" si="29"/>
        <v>0</v>
      </c>
      <c r="F222" s="332">
        <f>IF(Q222="",0,COUNTIF($Q$7:Q222,Q222))</f>
        <v>0</v>
      </c>
      <c r="G222" s="332" t="str">
        <f t="shared" si="26"/>
        <v>0</v>
      </c>
      <c r="H222" s="335">
        <f t="shared" si="30"/>
        <v>46021</v>
      </c>
      <c r="I222" s="332">
        <f t="shared" si="31"/>
        <v>50</v>
      </c>
      <c r="J222" s="78"/>
      <c r="K222" s="304"/>
      <c r="L222" s="6"/>
      <c r="M222" s="12"/>
      <c r="N222" s="6"/>
      <c r="O222" s="96" t="str">
        <f t="shared" si="25"/>
        <v/>
      </c>
      <c r="P222" s="12"/>
      <c r="Q222" s="304"/>
      <c r="R222" s="5"/>
      <c r="S222" s="5"/>
      <c r="T222" s="78"/>
      <c r="U222" s="78"/>
      <c r="Z222" s="479">
        <f t="shared" si="27"/>
        <v>12</v>
      </c>
    </row>
    <row r="223" spans="1:26" ht="18.75" customHeight="1" x14ac:dyDescent="0.35">
      <c r="A223" s="78"/>
      <c r="B223" s="332">
        <f>IF(N223="",0,COUNTIF($N$7:N223,N223))</f>
        <v>0</v>
      </c>
      <c r="C223" s="332" t="str">
        <f t="shared" si="28"/>
        <v>0</v>
      </c>
      <c r="D223" s="332">
        <f>IF(P223="",0,COUNTIF($P$7:P223,P223))</f>
        <v>0</v>
      </c>
      <c r="E223" s="332" t="str">
        <f t="shared" si="29"/>
        <v>0</v>
      </c>
      <c r="F223" s="332">
        <f>IF(Q223="",0,COUNTIF($Q$7:Q223,Q223))</f>
        <v>0</v>
      </c>
      <c r="G223" s="332" t="str">
        <f t="shared" si="26"/>
        <v>0</v>
      </c>
      <c r="H223" s="335">
        <f t="shared" si="30"/>
        <v>46021</v>
      </c>
      <c r="I223" s="332">
        <f t="shared" si="31"/>
        <v>50</v>
      </c>
      <c r="J223" s="78"/>
      <c r="K223" s="304"/>
      <c r="L223" s="6"/>
      <c r="M223" s="12"/>
      <c r="N223" s="6"/>
      <c r="O223" s="96" t="str">
        <f t="shared" si="25"/>
        <v/>
      </c>
      <c r="P223" s="12"/>
      <c r="Q223" s="304"/>
      <c r="R223" s="5"/>
      <c r="S223" s="5"/>
      <c r="T223" s="78"/>
      <c r="U223" s="78"/>
      <c r="Z223" s="479">
        <f t="shared" si="27"/>
        <v>12</v>
      </c>
    </row>
    <row r="224" spans="1:26" ht="18.75" customHeight="1" x14ac:dyDescent="0.35">
      <c r="A224" s="78"/>
      <c r="B224" s="332">
        <f>IF(N224="",0,COUNTIF($N$7:N224,N224))</f>
        <v>0</v>
      </c>
      <c r="C224" s="332" t="str">
        <f t="shared" si="28"/>
        <v>0</v>
      </c>
      <c r="D224" s="332">
        <f>IF(P224="",0,COUNTIF($P$7:P224,P224))</f>
        <v>0</v>
      </c>
      <c r="E224" s="332" t="str">
        <f t="shared" si="29"/>
        <v>0</v>
      </c>
      <c r="F224" s="332">
        <f>IF(Q224="",0,COUNTIF($Q$7:Q224,Q224))</f>
        <v>0</v>
      </c>
      <c r="G224" s="332" t="str">
        <f t="shared" si="26"/>
        <v>0</v>
      </c>
      <c r="H224" s="335">
        <f t="shared" si="30"/>
        <v>46021</v>
      </c>
      <c r="I224" s="332">
        <f t="shared" si="31"/>
        <v>50</v>
      </c>
      <c r="J224" s="78"/>
      <c r="K224" s="304"/>
      <c r="L224" s="6"/>
      <c r="M224" s="12"/>
      <c r="N224" s="6"/>
      <c r="O224" s="96" t="str">
        <f t="shared" si="25"/>
        <v/>
      </c>
      <c r="P224" s="12"/>
      <c r="Q224" s="304"/>
      <c r="R224" s="5"/>
      <c r="S224" s="5"/>
      <c r="T224" s="78"/>
      <c r="U224" s="78"/>
      <c r="Z224" s="479">
        <f t="shared" si="27"/>
        <v>12</v>
      </c>
    </row>
    <row r="225" spans="1:26" ht="18.75" customHeight="1" x14ac:dyDescent="0.35">
      <c r="A225" s="78"/>
      <c r="B225" s="332">
        <f>IF(N225="",0,COUNTIF($N$7:N225,N225))</f>
        <v>0</v>
      </c>
      <c r="C225" s="332" t="str">
        <f t="shared" si="28"/>
        <v>0</v>
      </c>
      <c r="D225" s="332">
        <f>IF(P225="",0,COUNTIF($P$7:P225,P225))</f>
        <v>0</v>
      </c>
      <c r="E225" s="332" t="str">
        <f t="shared" si="29"/>
        <v>0</v>
      </c>
      <c r="F225" s="332">
        <f>IF(Q225="",0,COUNTIF($Q$7:Q225,Q225))</f>
        <v>0</v>
      </c>
      <c r="G225" s="332" t="str">
        <f t="shared" si="26"/>
        <v>0</v>
      </c>
      <c r="H225" s="335">
        <f t="shared" si="30"/>
        <v>46021</v>
      </c>
      <c r="I225" s="332">
        <f t="shared" si="31"/>
        <v>50</v>
      </c>
      <c r="J225" s="78"/>
      <c r="K225" s="304"/>
      <c r="L225" s="6"/>
      <c r="M225" s="12"/>
      <c r="N225" s="6"/>
      <c r="O225" s="96" t="str">
        <f t="shared" si="25"/>
        <v/>
      </c>
      <c r="P225" s="12"/>
      <c r="Q225" s="304"/>
      <c r="R225" s="5"/>
      <c r="S225" s="5"/>
      <c r="T225" s="78"/>
      <c r="U225" s="78"/>
      <c r="Z225" s="479">
        <f t="shared" si="27"/>
        <v>12</v>
      </c>
    </row>
    <row r="226" spans="1:26" ht="18.75" customHeight="1" x14ac:dyDescent="0.35">
      <c r="A226" s="78"/>
      <c r="B226" s="332">
        <f>IF(N226="",0,COUNTIF($N$7:N226,N226))</f>
        <v>0</v>
      </c>
      <c r="C226" s="332" t="str">
        <f t="shared" si="28"/>
        <v>0</v>
      </c>
      <c r="D226" s="332">
        <f>IF(P226="",0,COUNTIF($P$7:P226,P226))</f>
        <v>0</v>
      </c>
      <c r="E226" s="332" t="str">
        <f t="shared" si="29"/>
        <v>0</v>
      </c>
      <c r="F226" s="332">
        <f>IF(Q226="",0,COUNTIF($Q$7:Q226,Q226))</f>
        <v>0</v>
      </c>
      <c r="G226" s="332" t="str">
        <f t="shared" si="26"/>
        <v>0</v>
      </c>
      <c r="H226" s="335">
        <f t="shared" si="30"/>
        <v>46021</v>
      </c>
      <c r="I226" s="332">
        <f t="shared" si="31"/>
        <v>50</v>
      </c>
      <c r="J226" s="78"/>
      <c r="K226" s="304"/>
      <c r="L226" s="6"/>
      <c r="M226" s="12"/>
      <c r="N226" s="6"/>
      <c r="O226" s="96" t="str">
        <f t="shared" si="25"/>
        <v/>
      </c>
      <c r="P226" s="12"/>
      <c r="Q226" s="304"/>
      <c r="R226" s="5"/>
      <c r="S226" s="5"/>
      <c r="T226" s="78"/>
      <c r="U226" s="78"/>
      <c r="Z226" s="479">
        <f t="shared" si="27"/>
        <v>12</v>
      </c>
    </row>
    <row r="227" spans="1:26" ht="18.75" customHeight="1" x14ac:dyDescent="0.35">
      <c r="A227" s="78"/>
      <c r="B227" s="332">
        <f>IF(N227="",0,COUNTIF($N$7:N227,N227))</f>
        <v>0</v>
      </c>
      <c r="C227" s="332" t="str">
        <f t="shared" si="28"/>
        <v>0</v>
      </c>
      <c r="D227" s="332">
        <f>IF(P227="",0,COUNTIF($P$7:P227,P227))</f>
        <v>0</v>
      </c>
      <c r="E227" s="332" t="str">
        <f t="shared" si="29"/>
        <v>0</v>
      </c>
      <c r="F227" s="332">
        <f>IF(Q227="",0,COUNTIF($Q$7:Q227,Q227))</f>
        <v>0</v>
      </c>
      <c r="G227" s="332" t="str">
        <f t="shared" si="26"/>
        <v>0</v>
      </c>
      <c r="H227" s="335">
        <f t="shared" si="30"/>
        <v>46021</v>
      </c>
      <c r="I227" s="332">
        <f t="shared" si="31"/>
        <v>50</v>
      </c>
      <c r="J227" s="78"/>
      <c r="K227" s="304"/>
      <c r="L227" s="6"/>
      <c r="M227" s="12"/>
      <c r="N227" s="6"/>
      <c r="O227" s="96" t="str">
        <f t="shared" si="25"/>
        <v/>
      </c>
      <c r="P227" s="12"/>
      <c r="Q227" s="304"/>
      <c r="R227" s="5"/>
      <c r="S227" s="5"/>
      <c r="T227" s="78"/>
      <c r="U227" s="78"/>
      <c r="Z227" s="479">
        <f t="shared" si="27"/>
        <v>12</v>
      </c>
    </row>
    <row r="228" spans="1:26" ht="18.75" customHeight="1" x14ac:dyDescent="0.35">
      <c r="A228" s="78"/>
      <c r="B228" s="332">
        <f>IF(N228="",0,COUNTIF($N$7:N228,N228))</f>
        <v>0</v>
      </c>
      <c r="C228" s="332" t="str">
        <f t="shared" si="28"/>
        <v>0</v>
      </c>
      <c r="D228" s="332">
        <f>IF(P228="",0,COUNTIF($P$7:P228,P228))</f>
        <v>0</v>
      </c>
      <c r="E228" s="332" t="str">
        <f t="shared" si="29"/>
        <v>0</v>
      </c>
      <c r="F228" s="332">
        <f>IF(Q228="",0,COUNTIF($Q$7:Q228,Q228))</f>
        <v>0</v>
      </c>
      <c r="G228" s="332" t="str">
        <f t="shared" si="26"/>
        <v>0</v>
      </c>
      <c r="H228" s="335">
        <f t="shared" si="30"/>
        <v>46021</v>
      </c>
      <c r="I228" s="332">
        <f t="shared" si="31"/>
        <v>50</v>
      </c>
      <c r="J228" s="78"/>
      <c r="K228" s="304"/>
      <c r="L228" s="6"/>
      <c r="M228" s="12"/>
      <c r="N228" s="6"/>
      <c r="O228" s="96" t="str">
        <f t="shared" si="25"/>
        <v/>
      </c>
      <c r="P228" s="12"/>
      <c r="Q228" s="304"/>
      <c r="R228" s="5"/>
      <c r="S228" s="5"/>
      <c r="T228" s="78"/>
      <c r="U228" s="78"/>
      <c r="Z228" s="479">
        <f t="shared" si="27"/>
        <v>12</v>
      </c>
    </row>
    <row r="229" spans="1:26" ht="18.75" customHeight="1" x14ac:dyDescent="0.35">
      <c r="A229" s="78"/>
      <c r="B229" s="332">
        <f>IF(N229="",0,COUNTIF($N$7:N229,N229))</f>
        <v>0</v>
      </c>
      <c r="C229" s="332" t="str">
        <f t="shared" si="28"/>
        <v>0</v>
      </c>
      <c r="D229" s="332">
        <f>IF(P229="",0,COUNTIF($P$7:P229,P229))</f>
        <v>0</v>
      </c>
      <c r="E229" s="332" t="str">
        <f t="shared" si="29"/>
        <v>0</v>
      </c>
      <c r="F229" s="332">
        <f>IF(Q229="",0,COUNTIF($Q$7:Q229,Q229))</f>
        <v>0</v>
      </c>
      <c r="G229" s="332" t="str">
        <f t="shared" si="26"/>
        <v>0</v>
      </c>
      <c r="H229" s="335">
        <f t="shared" si="30"/>
        <v>46021</v>
      </c>
      <c r="I229" s="332">
        <f t="shared" si="31"/>
        <v>50</v>
      </c>
      <c r="J229" s="78"/>
      <c r="K229" s="304"/>
      <c r="L229" s="6"/>
      <c r="M229" s="12"/>
      <c r="N229" s="6"/>
      <c r="O229" s="96" t="str">
        <f t="shared" si="25"/>
        <v/>
      </c>
      <c r="P229" s="12"/>
      <c r="Q229" s="304"/>
      <c r="R229" s="5"/>
      <c r="S229" s="5"/>
      <c r="T229" s="78"/>
      <c r="U229" s="78"/>
      <c r="Z229" s="479">
        <f t="shared" si="27"/>
        <v>12</v>
      </c>
    </row>
    <row r="230" spans="1:26" ht="18.75" customHeight="1" x14ac:dyDescent="0.35">
      <c r="A230" s="78"/>
      <c r="B230" s="332">
        <f>IF(N230="",0,COUNTIF($N$7:N230,N230))</f>
        <v>0</v>
      </c>
      <c r="C230" s="332" t="str">
        <f t="shared" si="28"/>
        <v>0</v>
      </c>
      <c r="D230" s="332">
        <f>IF(P230="",0,COUNTIF($P$7:P230,P230))</f>
        <v>0</v>
      </c>
      <c r="E230" s="332" t="str">
        <f t="shared" si="29"/>
        <v>0</v>
      </c>
      <c r="F230" s="332">
        <f>IF(Q230="",0,COUNTIF($Q$7:Q230,Q230))</f>
        <v>0</v>
      </c>
      <c r="G230" s="332" t="str">
        <f t="shared" si="26"/>
        <v>0</v>
      </c>
      <c r="H230" s="335">
        <f t="shared" si="30"/>
        <v>46021</v>
      </c>
      <c r="I230" s="332">
        <f t="shared" si="31"/>
        <v>50</v>
      </c>
      <c r="J230" s="78"/>
      <c r="K230" s="304"/>
      <c r="L230" s="6"/>
      <c r="M230" s="12"/>
      <c r="N230" s="6"/>
      <c r="O230" s="96" t="str">
        <f t="shared" si="25"/>
        <v/>
      </c>
      <c r="P230" s="12"/>
      <c r="Q230" s="304"/>
      <c r="R230" s="5"/>
      <c r="S230" s="5"/>
      <c r="T230" s="78"/>
      <c r="U230" s="78"/>
      <c r="Z230" s="479">
        <f t="shared" si="27"/>
        <v>12</v>
      </c>
    </row>
    <row r="231" spans="1:26" ht="18.75" customHeight="1" x14ac:dyDescent="0.35">
      <c r="A231" s="78"/>
      <c r="B231" s="332">
        <f>IF(N231="",0,COUNTIF($N$7:N231,N231))</f>
        <v>0</v>
      </c>
      <c r="C231" s="332" t="str">
        <f t="shared" si="28"/>
        <v>0</v>
      </c>
      <c r="D231" s="332">
        <f>IF(P231="",0,COUNTIF($P$7:P231,P231))</f>
        <v>0</v>
      </c>
      <c r="E231" s="332" t="str">
        <f t="shared" si="29"/>
        <v>0</v>
      </c>
      <c r="F231" s="332">
        <f>IF(Q231="",0,COUNTIF($Q$7:Q231,Q231))</f>
        <v>0</v>
      </c>
      <c r="G231" s="332" t="str">
        <f t="shared" si="26"/>
        <v>0</v>
      </c>
      <c r="H231" s="335">
        <f t="shared" si="30"/>
        <v>46021</v>
      </c>
      <c r="I231" s="332">
        <f t="shared" si="31"/>
        <v>50</v>
      </c>
      <c r="J231" s="78"/>
      <c r="K231" s="304"/>
      <c r="L231" s="6"/>
      <c r="M231" s="12"/>
      <c r="N231" s="6"/>
      <c r="O231" s="96" t="str">
        <f t="shared" si="25"/>
        <v/>
      </c>
      <c r="P231" s="12"/>
      <c r="Q231" s="304"/>
      <c r="R231" s="5"/>
      <c r="S231" s="5"/>
      <c r="T231" s="78"/>
      <c r="U231" s="78"/>
      <c r="Z231" s="479">
        <f t="shared" si="27"/>
        <v>12</v>
      </c>
    </row>
    <row r="232" spans="1:26" ht="18.75" customHeight="1" x14ac:dyDescent="0.35">
      <c r="A232" s="78"/>
      <c r="B232" s="332">
        <f>IF(N232="",0,COUNTIF($N$7:N232,N232))</f>
        <v>0</v>
      </c>
      <c r="C232" s="332" t="str">
        <f t="shared" si="28"/>
        <v>0</v>
      </c>
      <c r="D232" s="332">
        <f>IF(P232="",0,COUNTIF($P$7:P232,P232))</f>
        <v>0</v>
      </c>
      <c r="E232" s="332" t="str">
        <f t="shared" si="29"/>
        <v>0</v>
      </c>
      <c r="F232" s="332">
        <f>IF(Q232="",0,COUNTIF($Q$7:Q232,Q232))</f>
        <v>0</v>
      </c>
      <c r="G232" s="332" t="str">
        <f t="shared" si="26"/>
        <v>0</v>
      </c>
      <c r="H232" s="335">
        <f t="shared" si="30"/>
        <v>46021</v>
      </c>
      <c r="I232" s="332">
        <f t="shared" si="31"/>
        <v>50</v>
      </c>
      <c r="J232" s="78"/>
      <c r="K232" s="304"/>
      <c r="L232" s="6"/>
      <c r="M232" s="12"/>
      <c r="N232" s="6"/>
      <c r="O232" s="96" t="str">
        <f t="shared" si="25"/>
        <v/>
      </c>
      <c r="P232" s="12"/>
      <c r="Q232" s="304"/>
      <c r="R232" s="5"/>
      <c r="S232" s="5"/>
      <c r="T232" s="78"/>
      <c r="U232" s="78"/>
      <c r="Z232" s="479">
        <f t="shared" si="27"/>
        <v>12</v>
      </c>
    </row>
    <row r="233" spans="1:26" ht="18.75" customHeight="1" x14ac:dyDescent="0.35">
      <c r="A233" s="78"/>
      <c r="B233" s="332">
        <f>IF(N233="",0,COUNTIF($N$7:N233,N233))</f>
        <v>0</v>
      </c>
      <c r="C233" s="332" t="str">
        <f t="shared" si="28"/>
        <v>0</v>
      </c>
      <c r="D233" s="332">
        <f>IF(P233="",0,COUNTIF($P$7:P233,P233))</f>
        <v>0</v>
      </c>
      <c r="E233" s="332" t="str">
        <f t="shared" si="29"/>
        <v>0</v>
      </c>
      <c r="F233" s="332">
        <f>IF(Q233="",0,COUNTIF($Q$7:Q233,Q233))</f>
        <v>0</v>
      </c>
      <c r="G233" s="332" t="str">
        <f t="shared" si="26"/>
        <v>0</v>
      </c>
      <c r="H233" s="335">
        <f t="shared" si="30"/>
        <v>46021</v>
      </c>
      <c r="I233" s="332">
        <f t="shared" si="31"/>
        <v>50</v>
      </c>
      <c r="J233" s="78"/>
      <c r="K233" s="304"/>
      <c r="L233" s="6"/>
      <c r="M233" s="12"/>
      <c r="N233" s="6"/>
      <c r="O233" s="96" t="str">
        <f t="shared" si="25"/>
        <v/>
      </c>
      <c r="P233" s="12"/>
      <c r="Q233" s="304"/>
      <c r="R233" s="5"/>
      <c r="S233" s="5"/>
      <c r="T233" s="78"/>
      <c r="U233" s="78"/>
      <c r="Z233" s="479">
        <f t="shared" si="27"/>
        <v>12</v>
      </c>
    </row>
    <row r="234" spans="1:26" ht="18.75" customHeight="1" x14ac:dyDescent="0.35">
      <c r="A234" s="78"/>
      <c r="B234" s="332">
        <f>IF(N234="",0,COUNTIF($N$7:N234,N234))</f>
        <v>0</v>
      </c>
      <c r="C234" s="332" t="str">
        <f t="shared" si="28"/>
        <v>0</v>
      </c>
      <c r="D234" s="332">
        <f>IF(P234="",0,COUNTIF($P$7:P234,P234))</f>
        <v>0</v>
      </c>
      <c r="E234" s="332" t="str">
        <f t="shared" si="29"/>
        <v>0</v>
      </c>
      <c r="F234" s="332">
        <f>IF(Q234="",0,COUNTIF($Q$7:Q234,Q234))</f>
        <v>0</v>
      </c>
      <c r="G234" s="332" t="str">
        <f t="shared" si="26"/>
        <v>0</v>
      </c>
      <c r="H234" s="335">
        <f t="shared" si="30"/>
        <v>46021</v>
      </c>
      <c r="I234" s="332">
        <f t="shared" si="31"/>
        <v>50</v>
      </c>
      <c r="J234" s="78"/>
      <c r="K234" s="304"/>
      <c r="L234" s="6"/>
      <c r="M234" s="12"/>
      <c r="N234" s="6"/>
      <c r="O234" s="96" t="str">
        <f t="shared" si="25"/>
        <v/>
      </c>
      <c r="P234" s="12"/>
      <c r="Q234" s="304"/>
      <c r="R234" s="5"/>
      <c r="S234" s="5"/>
      <c r="T234" s="78"/>
      <c r="U234" s="78"/>
      <c r="Z234" s="479">
        <f t="shared" si="27"/>
        <v>12</v>
      </c>
    </row>
    <row r="235" spans="1:26" ht="18.75" customHeight="1" x14ac:dyDescent="0.35">
      <c r="A235" s="78"/>
      <c r="B235" s="332">
        <f>IF(N235="",0,COUNTIF($N$7:N235,N235))</f>
        <v>0</v>
      </c>
      <c r="C235" s="332" t="str">
        <f t="shared" si="28"/>
        <v>0</v>
      </c>
      <c r="D235" s="332">
        <f>IF(P235="",0,COUNTIF($P$7:P235,P235))</f>
        <v>0</v>
      </c>
      <c r="E235" s="332" t="str">
        <f t="shared" si="29"/>
        <v>0</v>
      </c>
      <c r="F235" s="332">
        <f>IF(Q235="",0,COUNTIF($Q$7:Q235,Q235))</f>
        <v>0</v>
      </c>
      <c r="G235" s="332" t="str">
        <f t="shared" si="26"/>
        <v>0</v>
      </c>
      <c r="H235" s="335">
        <f t="shared" si="30"/>
        <v>46021</v>
      </c>
      <c r="I235" s="332">
        <f t="shared" si="31"/>
        <v>50</v>
      </c>
      <c r="J235" s="78"/>
      <c r="K235" s="304"/>
      <c r="L235" s="6"/>
      <c r="M235" s="12"/>
      <c r="N235" s="6"/>
      <c r="O235" s="96" t="str">
        <f t="shared" si="25"/>
        <v/>
      </c>
      <c r="P235" s="12"/>
      <c r="Q235" s="304"/>
      <c r="R235" s="5"/>
      <c r="S235" s="5"/>
      <c r="T235" s="78"/>
      <c r="U235" s="78"/>
      <c r="Z235" s="479">
        <f t="shared" si="27"/>
        <v>12</v>
      </c>
    </row>
    <row r="236" spans="1:26" ht="18.75" customHeight="1" x14ac:dyDescent="0.35">
      <c r="A236" s="78"/>
      <c r="B236" s="332">
        <f>IF(N236="",0,COUNTIF($N$7:N236,N236))</f>
        <v>0</v>
      </c>
      <c r="C236" s="332" t="str">
        <f t="shared" si="28"/>
        <v>0</v>
      </c>
      <c r="D236" s="332">
        <f>IF(P236="",0,COUNTIF($P$7:P236,P236))</f>
        <v>0</v>
      </c>
      <c r="E236" s="332" t="str">
        <f t="shared" si="29"/>
        <v>0</v>
      </c>
      <c r="F236" s="332">
        <f>IF(Q236="",0,COUNTIF($Q$7:Q236,Q236))</f>
        <v>0</v>
      </c>
      <c r="G236" s="332" t="str">
        <f t="shared" si="26"/>
        <v>0</v>
      </c>
      <c r="H236" s="335">
        <f t="shared" si="30"/>
        <v>46021</v>
      </c>
      <c r="I236" s="332">
        <f t="shared" si="31"/>
        <v>50</v>
      </c>
      <c r="J236" s="78"/>
      <c r="K236" s="304"/>
      <c r="L236" s="6"/>
      <c r="M236" s="12"/>
      <c r="N236" s="6"/>
      <c r="O236" s="96" t="str">
        <f t="shared" si="25"/>
        <v/>
      </c>
      <c r="P236" s="12"/>
      <c r="Q236" s="304"/>
      <c r="R236" s="5"/>
      <c r="S236" s="5"/>
      <c r="T236" s="78"/>
      <c r="U236" s="78"/>
      <c r="Z236" s="479">
        <f t="shared" si="27"/>
        <v>12</v>
      </c>
    </row>
    <row r="237" spans="1:26" ht="18.75" customHeight="1" x14ac:dyDescent="0.35">
      <c r="A237" s="78"/>
      <c r="B237" s="332">
        <f>IF(N237="",0,COUNTIF($N$7:N237,N237))</f>
        <v>0</v>
      </c>
      <c r="C237" s="332" t="str">
        <f t="shared" si="28"/>
        <v>0</v>
      </c>
      <c r="D237" s="332">
        <f>IF(P237="",0,COUNTIF($P$7:P237,P237))</f>
        <v>0</v>
      </c>
      <c r="E237" s="332" t="str">
        <f t="shared" si="29"/>
        <v>0</v>
      </c>
      <c r="F237" s="332">
        <f>IF(Q237="",0,COUNTIF($Q$7:Q237,Q237))</f>
        <v>0</v>
      </c>
      <c r="G237" s="332" t="str">
        <f t="shared" si="26"/>
        <v>0</v>
      </c>
      <c r="H237" s="335">
        <f t="shared" si="30"/>
        <v>46021</v>
      </c>
      <c r="I237" s="332">
        <f t="shared" si="31"/>
        <v>50</v>
      </c>
      <c r="J237" s="78"/>
      <c r="K237" s="304"/>
      <c r="L237" s="6"/>
      <c r="M237" s="12"/>
      <c r="N237" s="6"/>
      <c r="O237" s="96" t="str">
        <f t="shared" si="25"/>
        <v/>
      </c>
      <c r="P237" s="12"/>
      <c r="Q237" s="304"/>
      <c r="R237" s="5"/>
      <c r="S237" s="5"/>
      <c r="T237" s="78"/>
      <c r="U237" s="78"/>
      <c r="Z237" s="479">
        <f t="shared" si="27"/>
        <v>12</v>
      </c>
    </row>
    <row r="238" spans="1:26" ht="18.75" customHeight="1" x14ac:dyDescent="0.35">
      <c r="A238" s="78"/>
      <c r="B238" s="332">
        <f>IF(N238="",0,COUNTIF($N$7:N238,N238))</f>
        <v>0</v>
      </c>
      <c r="C238" s="332" t="str">
        <f t="shared" si="28"/>
        <v>0</v>
      </c>
      <c r="D238" s="332">
        <f>IF(P238="",0,COUNTIF($P$7:P238,P238))</f>
        <v>0</v>
      </c>
      <c r="E238" s="332" t="str">
        <f t="shared" si="29"/>
        <v>0</v>
      </c>
      <c r="F238" s="332">
        <f>IF(Q238="",0,COUNTIF($Q$7:Q238,Q238))</f>
        <v>0</v>
      </c>
      <c r="G238" s="332" t="str">
        <f t="shared" si="26"/>
        <v>0</v>
      </c>
      <c r="H238" s="335">
        <f t="shared" si="30"/>
        <v>46021</v>
      </c>
      <c r="I238" s="332">
        <f t="shared" si="31"/>
        <v>50</v>
      </c>
      <c r="J238" s="78"/>
      <c r="K238" s="304"/>
      <c r="L238" s="6"/>
      <c r="M238" s="12"/>
      <c r="N238" s="6"/>
      <c r="O238" s="96" t="str">
        <f t="shared" si="25"/>
        <v/>
      </c>
      <c r="P238" s="12"/>
      <c r="Q238" s="304"/>
      <c r="R238" s="5"/>
      <c r="S238" s="5"/>
      <c r="T238" s="78"/>
      <c r="U238" s="78"/>
      <c r="Z238" s="479">
        <f t="shared" si="27"/>
        <v>12</v>
      </c>
    </row>
    <row r="239" spans="1:26" ht="18.75" customHeight="1" x14ac:dyDescent="0.35">
      <c r="A239" s="78"/>
      <c r="B239" s="332">
        <f>IF(N239="",0,COUNTIF($N$7:N239,N239))</f>
        <v>0</v>
      </c>
      <c r="C239" s="332" t="str">
        <f t="shared" si="28"/>
        <v>0</v>
      </c>
      <c r="D239" s="332">
        <f>IF(P239="",0,COUNTIF($P$7:P239,P239))</f>
        <v>0</v>
      </c>
      <c r="E239" s="332" t="str">
        <f t="shared" si="29"/>
        <v>0</v>
      </c>
      <c r="F239" s="332">
        <f>IF(Q239="",0,COUNTIF($Q$7:Q239,Q239))</f>
        <v>0</v>
      </c>
      <c r="G239" s="332" t="str">
        <f t="shared" si="26"/>
        <v>0</v>
      </c>
      <c r="H239" s="335">
        <f t="shared" si="30"/>
        <v>46021</v>
      </c>
      <c r="I239" s="332">
        <f t="shared" si="31"/>
        <v>50</v>
      </c>
      <c r="J239" s="78"/>
      <c r="K239" s="304"/>
      <c r="L239" s="6"/>
      <c r="M239" s="12"/>
      <c r="N239" s="6"/>
      <c r="O239" s="96" t="str">
        <f t="shared" si="25"/>
        <v/>
      </c>
      <c r="P239" s="12"/>
      <c r="Q239" s="304"/>
      <c r="R239" s="5"/>
      <c r="S239" s="5"/>
      <c r="T239" s="78"/>
      <c r="U239" s="78"/>
      <c r="Z239" s="479">
        <f t="shared" si="27"/>
        <v>12</v>
      </c>
    </row>
    <row r="240" spans="1:26" ht="18.75" customHeight="1" x14ac:dyDescent="0.35">
      <c r="A240" s="78"/>
      <c r="B240" s="332">
        <f>IF(N240="",0,COUNTIF($N$7:N240,N240))</f>
        <v>0</v>
      </c>
      <c r="C240" s="332" t="str">
        <f t="shared" si="28"/>
        <v>0</v>
      </c>
      <c r="D240" s="332">
        <f>IF(P240="",0,COUNTIF($P$7:P240,P240))</f>
        <v>0</v>
      </c>
      <c r="E240" s="332" t="str">
        <f t="shared" si="29"/>
        <v>0</v>
      </c>
      <c r="F240" s="332">
        <f>IF(Q240="",0,COUNTIF($Q$7:Q240,Q240))</f>
        <v>0</v>
      </c>
      <c r="G240" s="332" t="str">
        <f t="shared" si="26"/>
        <v>0</v>
      </c>
      <c r="H240" s="335">
        <f t="shared" si="30"/>
        <v>46021</v>
      </c>
      <c r="I240" s="332">
        <f t="shared" si="31"/>
        <v>50</v>
      </c>
      <c r="J240" s="78"/>
      <c r="K240" s="304"/>
      <c r="L240" s="6"/>
      <c r="M240" s="12"/>
      <c r="N240" s="6"/>
      <c r="O240" s="96" t="str">
        <f t="shared" si="25"/>
        <v/>
      </c>
      <c r="P240" s="12"/>
      <c r="Q240" s="304"/>
      <c r="R240" s="5"/>
      <c r="S240" s="5"/>
      <c r="T240" s="78"/>
      <c r="U240" s="78"/>
      <c r="Z240" s="479">
        <f t="shared" si="27"/>
        <v>12</v>
      </c>
    </row>
    <row r="241" spans="1:26" ht="18.75" customHeight="1" x14ac:dyDescent="0.35">
      <c r="A241" s="78"/>
      <c r="B241" s="332">
        <f>IF(N241="",0,COUNTIF($N$7:N241,N241))</f>
        <v>0</v>
      </c>
      <c r="C241" s="332" t="str">
        <f t="shared" si="28"/>
        <v>0</v>
      </c>
      <c r="D241" s="332">
        <f>IF(P241="",0,COUNTIF($P$7:P241,P241))</f>
        <v>0</v>
      </c>
      <c r="E241" s="332" t="str">
        <f t="shared" si="29"/>
        <v>0</v>
      </c>
      <c r="F241" s="332">
        <f>IF(Q241="",0,COUNTIF($Q$7:Q241,Q241))</f>
        <v>0</v>
      </c>
      <c r="G241" s="332" t="str">
        <f t="shared" si="26"/>
        <v>0</v>
      </c>
      <c r="H241" s="335">
        <f t="shared" si="30"/>
        <v>46021</v>
      </c>
      <c r="I241" s="332">
        <f t="shared" si="31"/>
        <v>50</v>
      </c>
      <c r="J241" s="78"/>
      <c r="K241" s="304"/>
      <c r="L241" s="6"/>
      <c r="M241" s="12"/>
      <c r="N241" s="6"/>
      <c r="O241" s="96" t="str">
        <f t="shared" si="25"/>
        <v/>
      </c>
      <c r="P241" s="12"/>
      <c r="Q241" s="304"/>
      <c r="R241" s="5"/>
      <c r="S241" s="5"/>
      <c r="T241" s="78"/>
      <c r="U241" s="78"/>
      <c r="Z241" s="479">
        <f t="shared" si="27"/>
        <v>12</v>
      </c>
    </row>
    <row r="242" spans="1:26" ht="18.75" customHeight="1" x14ac:dyDescent="0.35">
      <c r="A242" s="78"/>
      <c r="B242" s="332">
        <f>IF(N242="",0,COUNTIF($N$7:N242,N242))</f>
        <v>0</v>
      </c>
      <c r="C242" s="332" t="str">
        <f t="shared" si="28"/>
        <v>0</v>
      </c>
      <c r="D242" s="332">
        <f>IF(P242="",0,COUNTIF($P$7:P242,P242))</f>
        <v>0</v>
      </c>
      <c r="E242" s="332" t="str">
        <f t="shared" si="29"/>
        <v>0</v>
      </c>
      <c r="F242" s="332">
        <f>IF(Q242="",0,COUNTIF($Q$7:Q242,Q242))</f>
        <v>0</v>
      </c>
      <c r="G242" s="332" t="str">
        <f t="shared" si="26"/>
        <v>0</v>
      </c>
      <c r="H242" s="335">
        <f t="shared" si="30"/>
        <v>46021</v>
      </c>
      <c r="I242" s="332">
        <f t="shared" si="31"/>
        <v>50</v>
      </c>
      <c r="J242" s="78"/>
      <c r="K242" s="304"/>
      <c r="L242" s="6"/>
      <c r="M242" s="12"/>
      <c r="N242" s="6"/>
      <c r="O242" s="96" t="str">
        <f t="shared" si="25"/>
        <v/>
      </c>
      <c r="P242" s="12"/>
      <c r="Q242" s="304"/>
      <c r="R242" s="5"/>
      <c r="S242" s="5"/>
      <c r="T242" s="78"/>
      <c r="U242" s="78"/>
      <c r="Z242" s="479">
        <f t="shared" si="27"/>
        <v>12</v>
      </c>
    </row>
    <row r="243" spans="1:26" ht="18.75" customHeight="1" x14ac:dyDescent="0.35">
      <c r="A243" s="78"/>
      <c r="B243" s="332">
        <f>IF(N243="",0,COUNTIF($N$7:N243,N243))</f>
        <v>0</v>
      </c>
      <c r="C243" s="332" t="str">
        <f t="shared" si="28"/>
        <v>0</v>
      </c>
      <c r="D243" s="332">
        <f>IF(P243="",0,COUNTIF($P$7:P243,P243))</f>
        <v>0</v>
      </c>
      <c r="E243" s="332" t="str">
        <f t="shared" si="29"/>
        <v>0</v>
      </c>
      <c r="F243" s="332">
        <f>IF(Q243="",0,COUNTIF($Q$7:Q243,Q243))</f>
        <v>0</v>
      </c>
      <c r="G243" s="332" t="str">
        <f t="shared" si="26"/>
        <v>0</v>
      </c>
      <c r="H243" s="335">
        <f t="shared" si="30"/>
        <v>46021</v>
      </c>
      <c r="I243" s="332">
        <f t="shared" si="31"/>
        <v>50</v>
      </c>
      <c r="J243" s="78"/>
      <c r="K243" s="304"/>
      <c r="L243" s="6"/>
      <c r="M243" s="12"/>
      <c r="N243" s="6"/>
      <c r="O243" s="96" t="str">
        <f t="shared" si="25"/>
        <v/>
      </c>
      <c r="P243" s="12"/>
      <c r="Q243" s="304"/>
      <c r="R243" s="5"/>
      <c r="S243" s="5"/>
      <c r="T243" s="78"/>
      <c r="U243" s="78"/>
      <c r="Z243" s="479">
        <f t="shared" si="27"/>
        <v>12</v>
      </c>
    </row>
    <row r="244" spans="1:26" ht="18.75" customHeight="1" x14ac:dyDescent="0.35">
      <c r="A244" s="78"/>
      <c r="B244" s="332">
        <f>IF(N244="",0,COUNTIF($N$7:N244,N244))</f>
        <v>0</v>
      </c>
      <c r="C244" s="332" t="str">
        <f t="shared" si="28"/>
        <v>0</v>
      </c>
      <c r="D244" s="332">
        <f>IF(P244="",0,COUNTIF($P$7:P244,P244))</f>
        <v>0</v>
      </c>
      <c r="E244" s="332" t="str">
        <f t="shared" si="29"/>
        <v>0</v>
      </c>
      <c r="F244" s="332">
        <f>IF(Q244="",0,COUNTIF($Q$7:Q244,Q244))</f>
        <v>0</v>
      </c>
      <c r="G244" s="332" t="str">
        <f t="shared" si="26"/>
        <v>0</v>
      </c>
      <c r="H244" s="335">
        <f t="shared" si="30"/>
        <v>46021</v>
      </c>
      <c r="I244" s="332">
        <f t="shared" si="31"/>
        <v>50</v>
      </c>
      <c r="J244" s="78"/>
      <c r="K244" s="304"/>
      <c r="L244" s="6"/>
      <c r="M244" s="12"/>
      <c r="N244" s="6"/>
      <c r="O244" s="96" t="str">
        <f t="shared" si="25"/>
        <v/>
      </c>
      <c r="P244" s="12"/>
      <c r="Q244" s="304"/>
      <c r="R244" s="5"/>
      <c r="S244" s="5"/>
      <c r="T244" s="78"/>
      <c r="U244" s="78"/>
      <c r="Z244" s="479">
        <f t="shared" si="27"/>
        <v>12</v>
      </c>
    </row>
    <row r="245" spans="1:26" ht="18.75" customHeight="1" x14ac:dyDescent="0.35">
      <c r="A245" s="78"/>
      <c r="B245" s="332">
        <f>IF(N245="",0,COUNTIF($N$7:N245,N245))</f>
        <v>0</v>
      </c>
      <c r="C245" s="332" t="str">
        <f t="shared" si="28"/>
        <v>0</v>
      </c>
      <c r="D245" s="332">
        <f>IF(P245="",0,COUNTIF($P$7:P245,P245))</f>
        <v>0</v>
      </c>
      <c r="E245" s="332" t="str">
        <f t="shared" si="29"/>
        <v>0</v>
      </c>
      <c r="F245" s="332">
        <f>IF(Q245="",0,COUNTIF($Q$7:Q245,Q245))</f>
        <v>0</v>
      </c>
      <c r="G245" s="332" t="str">
        <f t="shared" si="26"/>
        <v>0</v>
      </c>
      <c r="H245" s="335">
        <f t="shared" si="30"/>
        <v>46021</v>
      </c>
      <c r="I245" s="332">
        <f t="shared" si="31"/>
        <v>50</v>
      </c>
      <c r="J245" s="78"/>
      <c r="K245" s="304"/>
      <c r="L245" s="6"/>
      <c r="M245" s="12"/>
      <c r="N245" s="6"/>
      <c r="O245" s="96" t="str">
        <f t="shared" si="25"/>
        <v/>
      </c>
      <c r="P245" s="12"/>
      <c r="Q245" s="304"/>
      <c r="R245" s="5"/>
      <c r="S245" s="5"/>
      <c r="T245" s="78"/>
      <c r="U245" s="78"/>
      <c r="Z245" s="479">
        <f t="shared" si="27"/>
        <v>12</v>
      </c>
    </row>
    <row r="246" spans="1:26" ht="18.75" customHeight="1" x14ac:dyDescent="0.35">
      <c r="A246" s="78"/>
      <c r="B246" s="332">
        <f>IF(N246="",0,COUNTIF($N$7:N246,N246))</f>
        <v>0</v>
      </c>
      <c r="C246" s="332" t="str">
        <f t="shared" si="28"/>
        <v>0</v>
      </c>
      <c r="D246" s="332">
        <f>IF(P246="",0,COUNTIF($P$7:P246,P246))</f>
        <v>0</v>
      </c>
      <c r="E246" s="332" t="str">
        <f t="shared" si="29"/>
        <v>0</v>
      </c>
      <c r="F246" s="332">
        <f>IF(Q246="",0,COUNTIF($Q$7:Q246,Q246))</f>
        <v>0</v>
      </c>
      <c r="G246" s="332" t="str">
        <f t="shared" si="26"/>
        <v>0</v>
      </c>
      <c r="H246" s="335">
        <f t="shared" si="30"/>
        <v>46021</v>
      </c>
      <c r="I246" s="332">
        <f t="shared" si="31"/>
        <v>50</v>
      </c>
      <c r="J246" s="78"/>
      <c r="K246" s="304"/>
      <c r="L246" s="6"/>
      <c r="M246" s="12"/>
      <c r="N246" s="6"/>
      <c r="O246" s="96" t="str">
        <f t="shared" si="25"/>
        <v/>
      </c>
      <c r="P246" s="12"/>
      <c r="Q246" s="304"/>
      <c r="R246" s="5"/>
      <c r="S246" s="5"/>
      <c r="T246" s="78"/>
      <c r="U246" s="78"/>
      <c r="Z246" s="479">
        <f t="shared" si="27"/>
        <v>12</v>
      </c>
    </row>
    <row r="247" spans="1:26" ht="18.75" customHeight="1" x14ac:dyDescent="0.35">
      <c r="A247" s="78"/>
      <c r="B247" s="332">
        <f>IF(N247="",0,COUNTIF($N$7:N247,N247))</f>
        <v>0</v>
      </c>
      <c r="C247" s="332" t="str">
        <f t="shared" si="28"/>
        <v>0</v>
      </c>
      <c r="D247" s="332">
        <f>IF(P247="",0,COUNTIF($P$7:P247,P247))</f>
        <v>0</v>
      </c>
      <c r="E247" s="332" t="str">
        <f t="shared" si="29"/>
        <v>0</v>
      </c>
      <c r="F247" s="332">
        <f>IF(Q247="",0,COUNTIF($Q$7:Q247,Q247))</f>
        <v>0</v>
      </c>
      <c r="G247" s="332" t="str">
        <f t="shared" si="26"/>
        <v>0</v>
      </c>
      <c r="H247" s="335">
        <f t="shared" si="30"/>
        <v>46021</v>
      </c>
      <c r="I247" s="332">
        <f t="shared" si="31"/>
        <v>50</v>
      </c>
      <c r="J247" s="78"/>
      <c r="K247" s="304"/>
      <c r="L247" s="6"/>
      <c r="M247" s="12"/>
      <c r="N247" s="6"/>
      <c r="O247" s="96" t="str">
        <f t="shared" si="25"/>
        <v/>
      </c>
      <c r="P247" s="12"/>
      <c r="Q247" s="304"/>
      <c r="R247" s="5"/>
      <c r="S247" s="5"/>
      <c r="T247" s="78"/>
      <c r="U247" s="78"/>
      <c r="Z247" s="479">
        <f t="shared" si="27"/>
        <v>12</v>
      </c>
    </row>
    <row r="248" spans="1:26" ht="18.75" customHeight="1" x14ac:dyDescent="0.35">
      <c r="A248" s="78"/>
      <c r="B248" s="332">
        <f>IF(N248="",0,COUNTIF($N$7:N248,N248))</f>
        <v>0</v>
      </c>
      <c r="C248" s="332" t="str">
        <f t="shared" si="28"/>
        <v>0</v>
      </c>
      <c r="D248" s="332">
        <f>IF(P248="",0,COUNTIF($P$7:P248,P248))</f>
        <v>0</v>
      </c>
      <c r="E248" s="332" t="str">
        <f t="shared" si="29"/>
        <v>0</v>
      </c>
      <c r="F248" s="332">
        <f>IF(Q248="",0,COUNTIF($Q$7:Q248,Q248))</f>
        <v>0</v>
      </c>
      <c r="G248" s="332" t="str">
        <f t="shared" si="26"/>
        <v>0</v>
      </c>
      <c r="H248" s="335">
        <f t="shared" si="30"/>
        <v>46021</v>
      </c>
      <c r="I248" s="332">
        <f t="shared" si="31"/>
        <v>50</v>
      </c>
      <c r="J248" s="78"/>
      <c r="K248" s="304"/>
      <c r="L248" s="6"/>
      <c r="M248" s="12"/>
      <c r="N248" s="6"/>
      <c r="O248" s="96" t="str">
        <f t="shared" si="25"/>
        <v/>
      </c>
      <c r="P248" s="12"/>
      <c r="Q248" s="304"/>
      <c r="R248" s="5"/>
      <c r="S248" s="5"/>
      <c r="T248" s="78"/>
      <c r="U248" s="78"/>
      <c r="Z248" s="479">
        <f t="shared" si="27"/>
        <v>12</v>
      </c>
    </row>
    <row r="249" spans="1:26" ht="18.75" customHeight="1" x14ac:dyDescent="0.35">
      <c r="A249" s="78"/>
      <c r="B249" s="332">
        <f>IF(N249="",0,COUNTIF($N$7:N249,N249))</f>
        <v>0</v>
      </c>
      <c r="C249" s="332" t="str">
        <f t="shared" si="28"/>
        <v>0</v>
      </c>
      <c r="D249" s="332">
        <f>IF(P249="",0,COUNTIF($P$7:P249,P249))</f>
        <v>0</v>
      </c>
      <c r="E249" s="332" t="str">
        <f t="shared" si="29"/>
        <v>0</v>
      </c>
      <c r="F249" s="332">
        <f>IF(Q249="",0,COUNTIF($Q$7:Q249,Q249))</f>
        <v>0</v>
      </c>
      <c r="G249" s="332" t="str">
        <f t="shared" si="26"/>
        <v>0</v>
      </c>
      <c r="H249" s="335">
        <f t="shared" si="30"/>
        <v>46021</v>
      </c>
      <c r="I249" s="332">
        <f t="shared" si="31"/>
        <v>50</v>
      </c>
      <c r="J249" s="78"/>
      <c r="K249" s="304"/>
      <c r="L249" s="6"/>
      <c r="M249" s="12"/>
      <c r="N249" s="6"/>
      <c r="O249" s="96" t="str">
        <f t="shared" si="25"/>
        <v/>
      </c>
      <c r="P249" s="12"/>
      <c r="Q249" s="304"/>
      <c r="R249" s="5"/>
      <c r="S249" s="5"/>
      <c r="T249" s="78"/>
      <c r="U249" s="78"/>
      <c r="Z249" s="479">
        <f t="shared" si="27"/>
        <v>12</v>
      </c>
    </row>
    <row r="250" spans="1:26" ht="18.75" customHeight="1" x14ac:dyDescent="0.35">
      <c r="A250" s="78"/>
      <c r="B250" s="332">
        <f>IF(N250="",0,COUNTIF($N$7:N250,N250))</f>
        <v>0</v>
      </c>
      <c r="C250" s="332" t="str">
        <f t="shared" si="28"/>
        <v>0</v>
      </c>
      <c r="D250" s="332">
        <f>IF(P250="",0,COUNTIF($P$7:P250,P250))</f>
        <v>0</v>
      </c>
      <c r="E250" s="332" t="str">
        <f t="shared" si="29"/>
        <v>0</v>
      </c>
      <c r="F250" s="332">
        <f>IF(Q250="",0,COUNTIF($Q$7:Q250,Q250))</f>
        <v>0</v>
      </c>
      <c r="G250" s="332" t="str">
        <f t="shared" si="26"/>
        <v>0</v>
      </c>
      <c r="H250" s="335">
        <f t="shared" si="30"/>
        <v>46021</v>
      </c>
      <c r="I250" s="332">
        <f t="shared" si="31"/>
        <v>50</v>
      </c>
      <c r="J250" s="78"/>
      <c r="K250" s="304"/>
      <c r="L250" s="6"/>
      <c r="M250" s="12"/>
      <c r="N250" s="6"/>
      <c r="O250" s="96" t="str">
        <f t="shared" si="25"/>
        <v/>
      </c>
      <c r="P250" s="12"/>
      <c r="Q250" s="304"/>
      <c r="R250" s="5"/>
      <c r="S250" s="5"/>
      <c r="T250" s="78"/>
      <c r="U250" s="78"/>
      <c r="Z250" s="479">
        <f t="shared" si="27"/>
        <v>12</v>
      </c>
    </row>
    <row r="251" spans="1:26" ht="18.75" customHeight="1" x14ac:dyDescent="0.35">
      <c r="A251" s="78"/>
      <c r="B251" s="332">
        <f>IF(N251="",0,COUNTIF($N$7:N251,N251))</f>
        <v>0</v>
      </c>
      <c r="C251" s="332" t="str">
        <f t="shared" si="28"/>
        <v>0</v>
      </c>
      <c r="D251" s="332">
        <f>IF(P251="",0,COUNTIF($P$7:P251,P251))</f>
        <v>0</v>
      </c>
      <c r="E251" s="332" t="str">
        <f t="shared" si="29"/>
        <v>0</v>
      </c>
      <c r="F251" s="332">
        <f>IF(Q251="",0,COUNTIF($Q$7:Q251,Q251))</f>
        <v>0</v>
      </c>
      <c r="G251" s="332" t="str">
        <f t="shared" si="26"/>
        <v>0</v>
      </c>
      <c r="H251" s="335">
        <f t="shared" si="30"/>
        <v>46021</v>
      </c>
      <c r="I251" s="332">
        <f t="shared" si="31"/>
        <v>50</v>
      </c>
      <c r="J251" s="78"/>
      <c r="K251" s="304"/>
      <c r="L251" s="6"/>
      <c r="M251" s="12"/>
      <c r="N251" s="6"/>
      <c r="O251" s="96" t="str">
        <f t="shared" si="25"/>
        <v/>
      </c>
      <c r="P251" s="12"/>
      <c r="Q251" s="304"/>
      <c r="R251" s="5"/>
      <c r="S251" s="5"/>
      <c r="T251" s="78"/>
      <c r="U251" s="78"/>
      <c r="Z251" s="479">
        <f t="shared" si="27"/>
        <v>12</v>
      </c>
    </row>
    <row r="252" spans="1:26" ht="18.75" customHeight="1" x14ac:dyDescent="0.35">
      <c r="A252" s="78"/>
      <c r="B252" s="332">
        <f>IF(N252="",0,COUNTIF($N$7:N252,N252))</f>
        <v>0</v>
      </c>
      <c r="C252" s="332" t="str">
        <f t="shared" si="28"/>
        <v>0</v>
      </c>
      <c r="D252" s="332">
        <f>IF(P252="",0,COUNTIF($P$7:P252,P252))</f>
        <v>0</v>
      </c>
      <c r="E252" s="332" t="str">
        <f t="shared" si="29"/>
        <v>0</v>
      </c>
      <c r="F252" s="332">
        <f>IF(Q252="",0,COUNTIF($Q$7:Q252,Q252))</f>
        <v>0</v>
      </c>
      <c r="G252" s="332" t="str">
        <f t="shared" si="26"/>
        <v>0</v>
      </c>
      <c r="H252" s="335">
        <f t="shared" si="30"/>
        <v>46021</v>
      </c>
      <c r="I252" s="332">
        <f t="shared" si="31"/>
        <v>50</v>
      </c>
      <c r="J252" s="78"/>
      <c r="K252" s="304"/>
      <c r="L252" s="6"/>
      <c r="M252" s="12"/>
      <c r="N252" s="6"/>
      <c r="O252" s="96" t="str">
        <f t="shared" si="25"/>
        <v/>
      </c>
      <c r="P252" s="12"/>
      <c r="Q252" s="304"/>
      <c r="R252" s="5"/>
      <c r="S252" s="5"/>
      <c r="T252" s="78"/>
      <c r="U252" s="78"/>
      <c r="Z252" s="479">
        <f t="shared" si="27"/>
        <v>12</v>
      </c>
    </row>
    <row r="253" spans="1:26" ht="18.75" customHeight="1" x14ac:dyDescent="0.35">
      <c r="A253" s="78"/>
      <c r="B253" s="332">
        <f>IF(N253="",0,COUNTIF($N$7:N253,N253))</f>
        <v>0</v>
      </c>
      <c r="C253" s="332" t="str">
        <f t="shared" si="28"/>
        <v>0</v>
      </c>
      <c r="D253" s="332">
        <f>IF(P253="",0,COUNTIF($P$7:P253,P253))</f>
        <v>0</v>
      </c>
      <c r="E253" s="332" t="str">
        <f t="shared" si="29"/>
        <v>0</v>
      </c>
      <c r="F253" s="332">
        <f>IF(Q253="",0,COUNTIF($Q$7:Q253,Q253))</f>
        <v>0</v>
      </c>
      <c r="G253" s="332" t="str">
        <f t="shared" si="26"/>
        <v>0</v>
      </c>
      <c r="H253" s="335">
        <f t="shared" si="30"/>
        <v>46021</v>
      </c>
      <c r="I253" s="332">
        <f t="shared" si="31"/>
        <v>50</v>
      </c>
      <c r="J253" s="78"/>
      <c r="K253" s="304"/>
      <c r="L253" s="6"/>
      <c r="M253" s="12"/>
      <c r="N253" s="6"/>
      <c r="O253" s="96" t="str">
        <f t="shared" si="25"/>
        <v/>
      </c>
      <c r="P253" s="12"/>
      <c r="Q253" s="304"/>
      <c r="R253" s="5"/>
      <c r="S253" s="5"/>
      <c r="T253" s="78"/>
      <c r="U253" s="78"/>
      <c r="Z253" s="479">
        <f t="shared" si="27"/>
        <v>12</v>
      </c>
    </row>
    <row r="254" spans="1:26" ht="18.75" customHeight="1" x14ac:dyDescent="0.35">
      <c r="A254" s="78"/>
      <c r="B254" s="332">
        <f>IF(N254="",0,COUNTIF($N$7:N254,N254))</f>
        <v>0</v>
      </c>
      <c r="C254" s="332" t="str">
        <f t="shared" si="28"/>
        <v>0</v>
      </c>
      <c r="D254" s="332">
        <f>IF(P254="",0,COUNTIF($P$7:P254,P254))</f>
        <v>0</v>
      </c>
      <c r="E254" s="332" t="str">
        <f t="shared" si="29"/>
        <v>0</v>
      </c>
      <c r="F254" s="332">
        <f>IF(Q254="",0,COUNTIF($Q$7:Q254,Q254))</f>
        <v>0</v>
      </c>
      <c r="G254" s="332" t="str">
        <f t="shared" si="26"/>
        <v>0</v>
      </c>
      <c r="H254" s="335">
        <f t="shared" si="30"/>
        <v>46021</v>
      </c>
      <c r="I254" s="332">
        <f t="shared" si="31"/>
        <v>50</v>
      </c>
      <c r="J254" s="78"/>
      <c r="K254" s="304"/>
      <c r="L254" s="6"/>
      <c r="M254" s="12"/>
      <c r="N254" s="6"/>
      <c r="O254" s="96" t="str">
        <f t="shared" si="25"/>
        <v/>
      </c>
      <c r="P254" s="12"/>
      <c r="Q254" s="304"/>
      <c r="R254" s="5"/>
      <c r="S254" s="5"/>
      <c r="T254" s="78"/>
      <c r="U254" s="78"/>
      <c r="Z254" s="479">
        <f t="shared" si="27"/>
        <v>12</v>
      </c>
    </row>
    <row r="255" spans="1:26" ht="18.75" customHeight="1" x14ac:dyDescent="0.35">
      <c r="A255" s="78"/>
      <c r="B255" s="332">
        <f>IF(N255="",0,COUNTIF($N$7:N255,N255))</f>
        <v>0</v>
      </c>
      <c r="C255" s="332" t="str">
        <f t="shared" si="28"/>
        <v>0</v>
      </c>
      <c r="D255" s="332">
        <f>IF(P255="",0,COUNTIF($P$7:P255,P255))</f>
        <v>0</v>
      </c>
      <c r="E255" s="332" t="str">
        <f t="shared" si="29"/>
        <v>0</v>
      </c>
      <c r="F255" s="332">
        <f>IF(Q255="",0,COUNTIF($Q$7:Q255,Q255))</f>
        <v>0</v>
      </c>
      <c r="G255" s="332" t="str">
        <f t="shared" si="26"/>
        <v>0</v>
      </c>
      <c r="H255" s="335">
        <f t="shared" si="30"/>
        <v>46021</v>
      </c>
      <c r="I255" s="332">
        <f t="shared" si="31"/>
        <v>50</v>
      </c>
      <c r="J255" s="78"/>
      <c r="K255" s="304"/>
      <c r="L255" s="6"/>
      <c r="M255" s="12"/>
      <c r="N255" s="6"/>
      <c r="O255" s="96" t="str">
        <f t="shared" si="25"/>
        <v/>
      </c>
      <c r="P255" s="12"/>
      <c r="Q255" s="304"/>
      <c r="R255" s="5"/>
      <c r="S255" s="5"/>
      <c r="T255" s="78"/>
      <c r="U255" s="78"/>
      <c r="Z255" s="479">
        <f t="shared" si="27"/>
        <v>12</v>
      </c>
    </row>
    <row r="256" spans="1:26" ht="18.75" customHeight="1" x14ac:dyDescent="0.35">
      <c r="A256" s="78"/>
      <c r="B256" s="332">
        <f>IF(N256="",0,COUNTIF($N$7:N256,N256))</f>
        <v>0</v>
      </c>
      <c r="C256" s="332" t="str">
        <f t="shared" si="28"/>
        <v>0</v>
      </c>
      <c r="D256" s="332">
        <f>IF(P256="",0,COUNTIF($P$7:P256,P256))</f>
        <v>0</v>
      </c>
      <c r="E256" s="332" t="str">
        <f t="shared" si="29"/>
        <v>0</v>
      </c>
      <c r="F256" s="332">
        <f>IF(Q256="",0,COUNTIF($Q$7:Q256,Q256))</f>
        <v>0</v>
      </c>
      <c r="G256" s="332" t="str">
        <f t="shared" si="26"/>
        <v>0</v>
      </c>
      <c r="H256" s="335">
        <f t="shared" si="30"/>
        <v>46021</v>
      </c>
      <c r="I256" s="332">
        <f t="shared" si="31"/>
        <v>50</v>
      </c>
      <c r="J256" s="78"/>
      <c r="K256" s="304"/>
      <c r="L256" s="6"/>
      <c r="M256" s="12"/>
      <c r="N256" s="6"/>
      <c r="O256" s="96" t="str">
        <f t="shared" si="25"/>
        <v/>
      </c>
      <c r="P256" s="12"/>
      <c r="Q256" s="304"/>
      <c r="R256" s="5"/>
      <c r="S256" s="5"/>
      <c r="T256" s="78"/>
      <c r="U256" s="78"/>
      <c r="Z256" s="479">
        <f t="shared" si="27"/>
        <v>12</v>
      </c>
    </row>
    <row r="257" spans="1:26" ht="18.75" customHeight="1" x14ac:dyDescent="0.35">
      <c r="A257" s="78"/>
      <c r="B257" s="332">
        <f>IF(N257="",0,COUNTIF($N$7:N257,N257))</f>
        <v>0</v>
      </c>
      <c r="C257" s="332" t="str">
        <f t="shared" si="28"/>
        <v>0</v>
      </c>
      <c r="D257" s="332">
        <f>IF(P257="",0,COUNTIF($P$7:P257,P257))</f>
        <v>0</v>
      </c>
      <c r="E257" s="332" t="str">
        <f t="shared" si="29"/>
        <v>0</v>
      </c>
      <c r="F257" s="332">
        <f>IF(Q257="",0,COUNTIF($Q$7:Q257,Q257))</f>
        <v>0</v>
      </c>
      <c r="G257" s="332" t="str">
        <f t="shared" si="26"/>
        <v>0</v>
      </c>
      <c r="H257" s="335">
        <f t="shared" si="30"/>
        <v>46021</v>
      </c>
      <c r="I257" s="332">
        <f t="shared" si="31"/>
        <v>50</v>
      </c>
      <c r="J257" s="78"/>
      <c r="K257" s="304"/>
      <c r="L257" s="6"/>
      <c r="M257" s="12"/>
      <c r="N257" s="6"/>
      <c r="O257" s="96" t="str">
        <f t="shared" si="25"/>
        <v/>
      </c>
      <c r="P257" s="12"/>
      <c r="Q257" s="304"/>
      <c r="R257" s="5"/>
      <c r="S257" s="5"/>
      <c r="T257" s="78"/>
      <c r="U257" s="78"/>
      <c r="Z257" s="479">
        <f t="shared" si="27"/>
        <v>12</v>
      </c>
    </row>
    <row r="258" spans="1:26" ht="18.75" customHeight="1" x14ac:dyDescent="0.35">
      <c r="A258" s="78"/>
      <c r="B258" s="332">
        <f>IF(N258="",0,COUNTIF($N$7:N258,N258))</f>
        <v>0</v>
      </c>
      <c r="C258" s="332" t="str">
        <f t="shared" si="28"/>
        <v>0</v>
      </c>
      <c r="D258" s="332">
        <f>IF(P258="",0,COUNTIF($P$7:P258,P258))</f>
        <v>0</v>
      </c>
      <c r="E258" s="332" t="str">
        <f t="shared" si="29"/>
        <v>0</v>
      </c>
      <c r="F258" s="332">
        <f>IF(Q258="",0,COUNTIF($Q$7:Q258,Q258))</f>
        <v>0</v>
      </c>
      <c r="G258" s="332" t="str">
        <f t="shared" si="26"/>
        <v>0</v>
      </c>
      <c r="H258" s="335">
        <f t="shared" si="30"/>
        <v>46021</v>
      </c>
      <c r="I258" s="332">
        <f t="shared" si="31"/>
        <v>50</v>
      </c>
      <c r="J258" s="78"/>
      <c r="K258" s="304"/>
      <c r="L258" s="6"/>
      <c r="M258" s="12"/>
      <c r="N258" s="6"/>
      <c r="O258" s="96" t="str">
        <f t="shared" si="25"/>
        <v/>
      </c>
      <c r="P258" s="12"/>
      <c r="Q258" s="304"/>
      <c r="R258" s="5"/>
      <c r="S258" s="5"/>
      <c r="T258" s="78"/>
      <c r="U258" s="78"/>
      <c r="Z258" s="479">
        <f t="shared" si="27"/>
        <v>12</v>
      </c>
    </row>
    <row r="259" spans="1:26" ht="18.75" customHeight="1" x14ac:dyDescent="0.35">
      <c r="A259" s="78"/>
      <c r="B259" s="332">
        <f>IF(N259="",0,COUNTIF($N$7:N259,N259))</f>
        <v>0</v>
      </c>
      <c r="C259" s="332" t="str">
        <f t="shared" si="28"/>
        <v>0</v>
      </c>
      <c r="D259" s="332">
        <f>IF(P259="",0,COUNTIF($P$7:P259,P259))</f>
        <v>0</v>
      </c>
      <c r="E259" s="332" t="str">
        <f t="shared" si="29"/>
        <v>0</v>
      </c>
      <c r="F259" s="332">
        <f>IF(Q259="",0,COUNTIF($Q$7:Q259,Q259))</f>
        <v>0</v>
      </c>
      <c r="G259" s="332" t="str">
        <f t="shared" si="26"/>
        <v>0</v>
      </c>
      <c r="H259" s="335">
        <f t="shared" si="30"/>
        <v>46021</v>
      </c>
      <c r="I259" s="332">
        <f t="shared" si="31"/>
        <v>50</v>
      </c>
      <c r="J259" s="78"/>
      <c r="K259" s="304"/>
      <c r="L259" s="6"/>
      <c r="M259" s="12"/>
      <c r="N259" s="6"/>
      <c r="O259" s="96" t="str">
        <f t="shared" si="25"/>
        <v/>
      </c>
      <c r="P259" s="12"/>
      <c r="Q259" s="304"/>
      <c r="R259" s="5"/>
      <c r="S259" s="5"/>
      <c r="T259" s="78"/>
      <c r="U259" s="78"/>
      <c r="Z259" s="479">
        <f t="shared" si="27"/>
        <v>12</v>
      </c>
    </row>
    <row r="260" spans="1:26" ht="18.75" customHeight="1" x14ac:dyDescent="0.35">
      <c r="A260" s="78"/>
      <c r="B260" s="332">
        <f>IF(N260="",0,COUNTIF($N$7:N260,N260))</f>
        <v>0</v>
      </c>
      <c r="C260" s="332" t="str">
        <f t="shared" si="28"/>
        <v>0</v>
      </c>
      <c r="D260" s="332">
        <f>IF(P260="",0,COUNTIF($P$7:P260,P260))</f>
        <v>0</v>
      </c>
      <c r="E260" s="332" t="str">
        <f t="shared" si="29"/>
        <v>0</v>
      </c>
      <c r="F260" s="332">
        <f>IF(Q260="",0,COUNTIF($Q$7:Q260,Q260))</f>
        <v>0</v>
      </c>
      <c r="G260" s="332" t="str">
        <f t="shared" si="26"/>
        <v>0</v>
      </c>
      <c r="H260" s="335">
        <f t="shared" si="30"/>
        <v>46021</v>
      </c>
      <c r="I260" s="332">
        <f t="shared" si="31"/>
        <v>50</v>
      </c>
      <c r="J260" s="78"/>
      <c r="K260" s="304"/>
      <c r="L260" s="6"/>
      <c r="M260" s="12"/>
      <c r="N260" s="6"/>
      <c r="O260" s="96" t="str">
        <f t="shared" si="25"/>
        <v/>
      </c>
      <c r="P260" s="12"/>
      <c r="Q260" s="304"/>
      <c r="R260" s="5"/>
      <c r="S260" s="5"/>
      <c r="T260" s="78"/>
      <c r="U260" s="78"/>
      <c r="Z260" s="479">
        <f t="shared" si="27"/>
        <v>12</v>
      </c>
    </row>
    <row r="261" spans="1:26" ht="18.75" customHeight="1" x14ac:dyDescent="0.35">
      <c r="A261" s="78"/>
      <c r="B261" s="332">
        <f>IF(N261="",0,COUNTIF($N$7:N261,N261))</f>
        <v>0</v>
      </c>
      <c r="C261" s="332" t="str">
        <f t="shared" si="28"/>
        <v>0</v>
      </c>
      <c r="D261" s="332">
        <f>IF(P261="",0,COUNTIF($P$7:P261,P261))</f>
        <v>0</v>
      </c>
      <c r="E261" s="332" t="str">
        <f t="shared" si="29"/>
        <v>0</v>
      </c>
      <c r="F261" s="332">
        <f>IF(Q261="",0,COUNTIF($Q$7:Q261,Q261))</f>
        <v>0</v>
      </c>
      <c r="G261" s="332" t="str">
        <f t="shared" si="26"/>
        <v>0</v>
      </c>
      <c r="H261" s="335">
        <f t="shared" si="30"/>
        <v>46021</v>
      </c>
      <c r="I261" s="332">
        <f t="shared" si="31"/>
        <v>50</v>
      </c>
      <c r="J261" s="78"/>
      <c r="K261" s="304"/>
      <c r="L261" s="6"/>
      <c r="M261" s="12"/>
      <c r="N261" s="6"/>
      <c r="O261" s="96" t="str">
        <f t="shared" si="25"/>
        <v/>
      </c>
      <c r="P261" s="12"/>
      <c r="Q261" s="304"/>
      <c r="R261" s="5"/>
      <c r="S261" s="5"/>
      <c r="T261" s="78"/>
      <c r="U261" s="78"/>
      <c r="Z261" s="479">
        <f t="shared" si="27"/>
        <v>12</v>
      </c>
    </row>
    <row r="262" spans="1:26" ht="18.75" customHeight="1" x14ac:dyDescent="0.35">
      <c r="A262" s="78"/>
      <c r="B262" s="332">
        <f>IF(N262="",0,COUNTIF($N$7:N262,N262))</f>
        <v>0</v>
      </c>
      <c r="C262" s="332" t="str">
        <f t="shared" si="28"/>
        <v>0</v>
      </c>
      <c r="D262" s="332">
        <f>IF(P262="",0,COUNTIF($P$7:P262,P262))</f>
        <v>0</v>
      </c>
      <c r="E262" s="332" t="str">
        <f t="shared" si="29"/>
        <v>0</v>
      </c>
      <c r="F262" s="332">
        <f>IF(Q262="",0,COUNTIF($Q$7:Q262,Q262))</f>
        <v>0</v>
      </c>
      <c r="G262" s="332" t="str">
        <f t="shared" si="26"/>
        <v>0</v>
      </c>
      <c r="H262" s="335">
        <f t="shared" si="30"/>
        <v>46021</v>
      </c>
      <c r="I262" s="332">
        <f t="shared" si="31"/>
        <v>50</v>
      </c>
      <c r="J262" s="78"/>
      <c r="K262" s="304"/>
      <c r="L262" s="6"/>
      <c r="M262" s="12"/>
      <c r="N262" s="6"/>
      <c r="O262" s="96" t="str">
        <f t="shared" si="25"/>
        <v/>
      </c>
      <c r="P262" s="12"/>
      <c r="Q262" s="304"/>
      <c r="R262" s="5"/>
      <c r="S262" s="5"/>
      <c r="T262" s="78"/>
      <c r="U262" s="78"/>
      <c r="Z262" s="479">
        <f t="shared" si="27"/>
        <v>12</v>
      </c>
    </row>
    <row r="263" spans="1:26" ht="18.75" customHeight="1" x14ac:dyDescent="0.35">
      <c r="A263" s="78"/>
      <c r="B263" s="332">
        <f>IF(N263="",0,COUNTIF($N$7:N263,N263))</f>
        <v>0</v>
      </c>
      <c r="C263" s="332" t="str">
        <f t="shared" si="28"/>
        <v>0</v>
      </c>
      <c r="D263" s="332">
        <f>IF(P263="",0,COUNTIF($P$7:P263,P263))</f>
        <v>0</v>
      </c>
      <c r="E263" s="332" t="str">
        <f t="shared" si="29"/>
        <v>0</v>
      </c>
      <c r="F263" s="332">
        <f>IF(Q263="",0,COUNTIF($Q$7:Q263,Q263))</f>
        <v>0</v>
      </c>
      <c r="G263" s="332" t="str">
        <f t="shared" si="26"/>
        <v>0</v>
      </c>
      <c r="H263" s="335">
        <f t="shared" si="30"/>
        <v>46021</v>
      </c>
      <c r="I263" s="332">
        <f t="shared" si="31"/>
        <v>50</v>
      </c>
      <c r="J263" s="78"/>
      <c r="K263" s="304"/>
      <c r="L263" s="6"/>
      <c r="M263" s="12"/>
      <c r="N263" s="6"/>
      <c r="O263" s="96" t="str">
        <f t="shared" ref="O263:O326" si="32">IF(N263&lt;&gt;"",VLOOKUP(N263,DA,2,FALSE),"")</f>
        <v/>
      </c>
      <c r="P263" s="12"/>
      <c r="Q263" s="304"/>
      <c r="R263" s="5"/>
      <c r="S263" s="5"/>
      <c r="T263" s="78"/>
      <c r="U263" s="78"/>
      <c r="Z263" s="479">
        <f t="shared" si="27"/>
        <v>12</v>
      </c>
    </row>
    <row r="264" spans="1:26" ht="18.75" customHeight="1" x14ac:dyDescent="0.35">
      <c r="A264" s="78"/>
      <c r="B264" s="332">
        <f>IF(N264="",0,COUNTIF($N$7:N264,N264))</f>
        <v>0</v>
      </c>
      <c r="C264" s="332" t="str">
        <f t="shared" si="28"/>
        <v>0</v>
      </c>
      <c r="D264" s="332">
        <f>IF(P264="",0,COUNTIF($P$7:P264,P264))</f>
        <v>0</v>
      </c>
      <c r="E264" s="332" t="str">
        <f t="shared" si="29"/>
        <v>0</v>
      </c>
      <c r="F264" s="332">
        <f>IF(Q264="",0,COUNTIF($Q$7:Q264,Q264))</f>
        <v>0</v>
      </c>
      <c r="G264" s="332" t="str">
        <f t="shared" ref="G264:G327" si="33">F264&amp;Q264</f>
        <v>0</v>
      </c>
      <c r="H264" s="335">
        <f t="shared" si="30"/>
        <v>46021</v>
      </c>
      <c r="I264" s="332">
        <f t="shared" si="31"/>
        <v>50</v>
      </c>
      <c r="J264" s="78"/>
      <c r="K264" s="304"/>
      <c r="L264" s="6"/>
      <c r="M264" s="12"/>
      <c r="N264" s="6"/>
      <c r="O264" s="96" t="str">
        <f t="shared" si="32"/>
        <v/>
      </c>
      <c r="P264" s="12"/>
      <c r="Q264" s="304"/>
      <c r="R264" s="5"/>
      <c r="S264" s="5"/>
      <c r="T264" s="78"/>
      <c r="U264" s="78"/>
      <c r="Z264" s="479">
        <f t="shared" ref="Z264:Z327" si="34">IF(H264="","",MONTH(H264))</f>
        <v>12</v>
      </c>
    </row>
    <row r="265" spans="1:26" ht="18.75" customHeight="1" x14ac:dyDescent="0.35">
      <c r="A265" s="78"/>
      <c r="B265" s="332">
        <f>IF(N265="",0,COUNTIF($N$7:N265,N265))</f>
        <v>0</v>
      </c>
      <c r="C265" s="332" t="str">
        <f t="shared" ref="C265:C328" si="35">B265&amp;N265</f>
        <v>0</v>
      </c>
      <c r="D265" s="332">
        <f>IF(P265="",0,COUNTIF($P$7:P265,P265))</f>
        <v>0</v>
      </c>
      <c r="E265" s="332" t="str">
        <f t="shared" ref="E265:E328" si="36">D265&amp;P265</f>
        <v>0</v>
      </c>
      <c r="F265" s="332">
        <f>IF(Q265="",0,COUNTIF($Q$7:Q265,Q265))</f>
        <v>0</v>
      </c>
      <c r="G265" s="332" t="str">
        <f t="shared" si="33"/>
        <v>0</v>
      </c>
      <c r="H265" s="335">
        <f t="shared" ref="H265:H328" si="37">IF(K265&lt;&gt;"",K265,H264)</f>
        <v>46021</v>
      </c>
      <c r="I265" s="332">
        <f t="shared" ref="I265:I328" si="38">IF(L265&lt;&gt;"",L265,I264)</f>
        <v>50</v>
      </c>
      <c r="J265" s="78"/>
      <c r="K265" s="304"/>
      <c r="L265" s="6"/>
      <c r="M265" s="12"/>
      <c r="N265" s="6"/>
      <c r="O265" s="96" t="str">
        <f t="shared" si="32"/>
        <v/>
      </c>
      <c r="P265" s="12"/>
      <c r="Q265" s="304"/>
      <c r="R265" s="5"/>
      <c r="S265" s="5"/>
      <c r="T265" s="78"/>
      <c r="U265" s="78"/>
      <c r="Z265" s="479">
        <f t="shared" si="34"/>
        <v>12</v>
      </c>
    </row>
    <row r="266" spans="1:26" ht="18.75" customHeight="1" x14ac:dyDescent="0.35">
      <c r="A266" s="78"/>
      <c r="B266" s="332">
        <f>IF(N266="",0,COUNTIF($N$7:N266,N266))</f>
        <v>0</v>
      </c>
      <c r="C266" s="332" t="str">
        <f t="shared" si="35"/>
        <v>0</v>
      </c>
      <c r="D266" s="332">
        <f>IF(P266="",0,COUNTIF($P$7:P266,P266))</f>
        <v>0</v>
      </c>
      <c r="E266" s="332" t="str">
        <f t="shared" si="36"/>
        <v>0</v>
      </c>
      <c r="F266" s="332">
        <f>IF(Q266="",0,COUNTIF($Q$7:Q266,Q266))</f>
        <v>0</v>
      </c>
      <c r="G266" s="332" t="str">
        <f t="shared" si="33"/>
        <v>0</v>
      </c>
      <c r="H266" s="335">
        <f t="shared" si="37"/>
        <v>46021</v>
      </c>
      <c r="I266" s="332">
        <f t="shared" si="38"/>
        <v>50</v>
      </c>
      <c r="J266" s="78"/>
      <c r="K266" s="304"/>
      <c r="L266" s="6"/>
      <c r="M266" s="12"/>
      <c r="N266" s="6"/>
      <c r="O266" s="96" t="str">
        <f t="shared" si="32"/>
        <v/>
      </c>
      <c r="P266" s="12"/>
      <c r="Q266" s="304"/>
      <c r="R266" s="5"/>
      <c r="S266" s="5"/>
      <c r="T266" s="78"/>
      <c r="U266" s="78"/>
      <c r="Z266" s="479">
        <f t="shared" si="34"/>
        <v>12</v>
      </c>
    </row>
    <row r="267" spans="1:26" ht="18.75" customHeight="1" x14ac:dyDescent="0.35">
      <c r="A267" s="78"/>
      <c r="B267" s="332">
        <f>IF(N267="",0,COUNTIF($N$7:N267,N267))</f>
        <v>0</v>
      </c>
      <c r="C267" s="332" t="str">
        <f t="shared" si="35"/>
        <v>0</v>
      </c>
      <c r="D267" s="332">
        <f>IF(P267="",0,COUNTIF($P$7:P267,P267))</f>
        <v>0</v>
      </c>
      <c r="E267" s="332" t="str">
        <f t="shared" si="36"/>
        <v>0</v>
      </c>
      <c r="F267" s="332">
        <f>IF(Q267="",0,COUNTIF($Q$7:Q267,Q267))</f>
        <v>0</v>
      </c>
      <c r="G267" s="332" t="str">
        <f t="shared" si="33"/>
        <v>0</v>
      </c>
      <c r="H267" s="335">
        <f t="shared" si="37"/>
        <v>46021</v>
      </c>
      <c r="I267" s="332">
        <f t="shared" si="38"/>
        <v>50</v>
      </c>
      <c r="J267" s="78"/>
      <c r="K267" s="304"/>
      <c r="L267" s="6"/>
      <c r="M267" s="12"/>
      <c r="N267" s="6"/>
      <c r="O267" s="96" t="str">
        <f t="shared" si="32"/>
        <v/>
      </c>
      <c r="P267" s="12"/>
      <c r="Q267" s="304"/>
      <c r="R267" s="5"/>
      <c r="S267" s="5"/>
      <c r="T267" s="78"/>
      <c r="U267" s="78"/>
      <c r="Z267" s="479">
        <f t="shared" si="34"/>
        <v>12</v>
      </c>
    </row>
    <row r="268" spans="1:26" ht="18.75" customHeight="1" x14ac:dyDescent="0.35">
      <c r="A268" s="78"/>
      <c r="B268" s="332">
        <f>IF(N268="",0,COUNTIF($N$7:N268,N268))</f>
        <v>0</v>
      </c>
      <c r="C268" s="332" t="str">
        <f t="shared" si="35"/>
        <v>0</v>
      </c>
      <c r="D268" s="332">
        <f>IF(P268="",0,COUNTIF($P$7:P268,P268))</f>
        <v>0</v>
      </c>
      <c r="E268" s="332" t="str">
        <f t="shared" si="36"/>
        <v>0</v>
      </c>
      <c r="F268" s="332">
        <f>IF(Q268="",0,COUNTIF($Q$7:Q268,Q268))</f>
        <v>0</v>
      </c>
      <c r="G268" s="332" t="str">
        <f t="shared" si="33"/>
        <v>0</v>
      </c>
      <c r="H268" s="335">
        <f t="shared" si="37"/>
        <v>46021</v>
      </c>
      <c r="I268" s="332">
        <f t="shared" si="38"/>
        <v>50</v>
      </c>
      <c r="J268" s="78"/>
      <c r="K268" s="304"/>
      <c r="L268" s="6"/>
      <c r="M268" s="12"/>
      <c r="N268" s="6"/>
      <c r="O268" s="96" t="str">
        <f t="shared" si="32"/>
        <v/>
      </c>
      <c r="P268" s="12"/>
      <c r="Q268" s="304"/>
      <c r="R268" s="5"/>
      <c r="S268" s="5"/>
      <c r="T268" s="78"/>
      <c r="U268" s="78"/>
      <c r="Z268" s="479">
        <f t="shared" si="34"/>
        <v>12</v>
      </c>
    </row>
    <row r="269" spans="1:26" ht="18.75" customHeight="1" x14ac:dyDescent="0.35">
      <c r="A269" s="78"/>
      <c r="B269" s="332">
        <f>IF(N269="",0,COUNTIF($N$7:N269,N269))</f>
        <v>0</v>
      </c>
      <c r="C269" s="332" t="str">
        <f t="shared" si="35"/>
        <v>0</v>
      </c>
      <c r="D269" s="332">
        <f>IF(P269="",0,COUNTIF($P$7:P269,P269))</f>
        <v>0</v>
      </c>
      <c r="E269" s="332" t="str">
        <f t="shared" si="36"/>
        <v>0</v>
      </c>
      <c r="F269" s="332">
        <f>IF(Q269="",0,COUNTIF($Q$7:Q269,Q269))</f>
        <v>0</v>
      </c>
      <c r="G269" s="332" t="str">
        <f t="shared" si="33"/>
        <v>0</v>
      </c>
      <c r="H269" s="335">
        <f t="shared" si="37"/>
        <v>46021</v>
      </c>
      <c r="I269" s="332">
        <f t="shared" si="38"/>
        <v>50</v>
      </c>
      <c r="J269" s="78"/>
      <c r="K269" s="304"/>
      <c r="L269" s="6"/>
      <c r="M269" s="12"/>
      <c r="N269" s="6"/>
      <c r="O269" s="96" t="str">
        <f t="shared" si="32"/>
        <v/>
      </c>
      <c r="P269" s="12"/>
      <c r="Q269" s="304"/>
      <c r="R269" s="5"/>
      <c r="S269" s="5"/>
      <c r="T269" s="78"/>
      <c r="U269" s="78"/>
      <c r="Z269" s="479">
        <f t="shared" si="34"/>
        <v>12</v>
      </c>
    </row>
    <row r="270" spans="1:26" ht="18.75" customHeight="1" x14ac:dyDescent="0.35">
      <c r="A270" s="78"/>
      <c r="B270" s="332">
        <f>IF(N270="",0,COUNTIF($N$7:N270,N270))</f>
        <v>0</v>
      </c>
      <c r="C270" s="332" t="str">
        <f t="shared" si="35"/>
        <v>0</v>
      </c>
      <c r="D270" s="332">
        <f>IF(P270="",0,COUNTIF($P$7:P270,P270))</f>
        <v>0</v>
      </c>
      <c r="E270" s="332" t="str">
        <f t="shared" si="36"/>
        <v>0</v>
      </c>
      <c r="F270" s="332">
        <f>IF(Q270="",0,COUNTIF($Q$7:Q270,Q270))</f>
        <v>0</v>
      </c>
      <c r="G270" s="332" t="str">
        <f t="shared" si="33"/>
        <v>0</v>
      </c>
      <c r="H270" s="335">
        <f t="shared" si="37"/>
        <v>46021</v>
      </c>
      <c r="I270" s="332">
        <f t="shared" si="38"/>
        <v>50</v>
      </c>
      <c r="J270" s="78"/>
      <c r="K270" s="304"/>
      <c r="L270" s="6"/>
      <c r="M270" s="12"/>
      <c r="N270" s="6"/>
      <c r="O270" s="96" t="str">
        <f t="shared" si="32"/>
        <v/>
      </c>
      <c r="P270" s="12"/>
      <c r="Q270" s="304"/>
      <c r="R270" s="5"/>
      <c r="S270" s="5"/>
      <c r="T270" s="78"/>
      <c r="U270" s="78"/>
      <c r="Z270" s="479">
        <f t="shared" si="34"/>
        <v>12</v>
      </c>
    </row>
    <row r="271" spans="1:26" ht="18.75" customHeight="1" x14ac:dyDescent="0.35">
      <c r="A271" s="78"/>
      <c r="B271" s="332">
        <f>IF(N271="",0,COUNTIF($N$7:N271,N271))</f>
        <v>0</v>
      </c>
      <c r="C271" s="332" t="str">
        <f t="shared" si="35"/>
        <v>0</v>
      </c>
      <c r="D271" s="332">
        <f>IF(P271="",0,COUNTIF($P$7:P271,P271))</f>
        <v>0</v>
      </c>
      <c r="E271" s="332" t="str">
        <f t="shared" si="36"/>
        <v>0</v>
      </c>
      <c r="F271" s="332">
        <f>IF(Q271="",0,COUNTIF($Q$7:Q271,Q271))</f>
        <v>0</v>
      </c>
      <c r="G271" s="332" t="str">
        <f t="shared" si="33"/>
        <v>0</v>
      </c>
      <c r="H271" s="335">
        <f t="shared" si="37"/>
        <v>46021</v>
      </c>
      <c r="I271" s="332">
        <f t="shared" si="38"/>
        <v>50</v>
      </c>
      <c r="J271" s="78"/>
      <c r="K271" s="304"/>
      <c r="L271" s="6"/>
      <c r="M271" s="12"/>
      <c r="N271" s="6"/>
      <c r="O271" s="96" t="str">
        <f t="shared" si="32"/>
        <v/>
      </c>
      <c r="P271" s="12"/>
      <c r="Q271" s="304"/>
      <c r="R271" s="5"/>
      <c r="S271" s="5"/>
      <c r="T271" s="78"/>
      <c r="U271" s="78"/>
      <c r="Z271" s="479">
        <f t="shared" si="34"/>
        <v>12</v>
      </c>
    </row>
    <row r="272" spans="1:26" ht="18.75" customHeight="1" x14ac:dyDescent="0.35">
      <c r="A272" s="78"/>
      <c r="B272" s="332">
        <f>IF(N272="",0,COUNTIF($N$7:N272,N272))</f>
        <v>0</v>
      </c>
      <c r="C272" s="332" t="str">
        <f t="shared" si="35"/>
        <v>0</v>
      </c>
      <c r="D272" s="332">
        <f>IF(P272="",0,COUNTIF($P$7:P272,P272))</f>
        <v>0</v>
      </c>
      <c r="E272" s="332" t="str">
        <f t="shared" si="36"/>
        <v>0</v>
      </c>
      <c r="F272" s="332">
        <f>IF(Q272="",0,COUNTIF($Q$7:Q272,Q272))</f>
        <v>0</v>
      </c>
      <c r="G272" s="332" t="str">
        <f t="shared" si="33"/>
        <v>0</v>
      </c>
      <c r="H272" s="335">
        <f t="shared" si="37"/>
        <v>46021</v>
      </c>
      <c r="I272" s="332">
        <f t="shared" si="38"/>
        <v>50</v>
      </c>
      <c r="J272" s="78"/>
      <c r="K272" s="304"/>
      <c r="L272" s="6"/>
      <c r="M272" s="12"/>
      <c r="N272" s="6"/>
      <c r="O272" s="96" t="str">
        <f t="shared" si="32"/>
        <v/>
      </c>
      <c r="P272" s="12"/>
      <c r="Q272" s="304"/>
      <c r="R272" s="5"/>
      <c r="S272" s="5"/>
      <c r="T272" s="78"/>
      <c r="U272" s="78"/>
      <c r="Z272" s="479">
        <f t="shared" si="34"/>
        <v>12</v>
      </c>
    </row>
    <row r="273" spans="1:26" ht="18.75" customHeight="1" x14ac:dyDescent="0.35">
      <c r="A273" s="78"/>
      <c r="B273" s="332">
        <f>IF(N273="",0,COUNTIF($N$7:N273,N273))</f>
        <v>0</v>
      </c>
      <c r="C273" s="332" t="str">
        <f t="shared" si="35"/>
        <v>0</v>
      </c>
      <c r="D273" s="332">
        <f>IF(P273="",0,COUNTIF($P$7:P273,P273))</f>
        <v>0</v>
      </c>
      <c r="E273" s="332" t="str">
        <f t="shared" si="36"/>
        <v>0</v>
      </c>
      <c r="F273" s="332">
        <f>IF(Q273="",0,COUNTIF($Q$7:Q273,Q273))</f>
        <v>0</v>
      </c>
      <c r="G273" s="332" t="str">
        <f t="shared" si="33"/>
        <v>0</v>
      </c>
      <c r="H273" s="335">
        <f t="shared" si="37"/>
        <v>46021</v>
      </c>
      <c r="I273" s="332">
        <f t="shared" si="38"/>
        <v>50</v>
      </c>
      <c r="J273" s="78"/>
      <c r="K273" s="304"/>
      <c r="L273" s="6"/>
      <c r="M273" s="12"/>
      <c r="N273" s="6"/>
      <c r="O273" s="96" t="str">
        <f t="shared" si="32"/>
        <v/>
      </c>
      <c r="P273" s="12"/>
      <c r="Q273" s="304"/>
      <c r="R273" s="5"/>
      <c r="S273" s="5"/>
      <c r="T273" s="78"/>
      <c r="U273" s="78"/>
      <c r="Z273" s="479">
        <f t="shared" si="34"/>
        <v>12</v>
      </c>
    </row>
    <row r="274" spans="1:26" ht="18.75" customHeight="1" x14ac:dyDescent="0.35">
      <c r="A274" s="78"/>
      <c r="B274" s="332">
        <f>IF(N274="",0,COUNTIF($N$7:N274,N274))</f>
        <v>0</v>
      </c>
      <c r="C274" s="332" t="str">
        <f t="shared" si="35"/>
        <v>0</v>
      </c>
      <c r="D274" s="332">
        <f>IF(P274="",0,COUNTIF($P$7:P274,P274))</f>
        <v>0</v>
      </c>
      <c r="E274" s="332" t="str">
        <f t="shared" si="36"/>
        <v>0</v>
      </c>
      <c r="F274" s="332">
        <f>IF(Q274="",0,COUNTIF($Q$7:Q274,Q274))</f>
        <v>0</v>
      </c>
      <c r="G274" s="332" t="str">
        <f t="shared" si="33"/>
        <v>0</v>
      </c>
      <c r="H274" s="335">
        <f t="shared" si="37"/>
        <v>46021</v>
      </c>
      <c r="I274" s="332">
        <f t="shared" si="38"/>
        <v>50</v>
      </c>
      <c r="J274" s="78"/>
      <c r="K274" s="304"/>
      <c r="L274" s="6"/>
      <c r="M274" s="12"/>
      <c r="N274" s="6"/>
      <c r="O274" s="96" t="str">
        <f t="shared" si="32"/>
        <v/>
      </c>
      <c r="P274" s="12"/>
      <c r="Q274" s="304"/>
      <c r="R274" s="5"/>
      <c r="S274" s="5"/>
      <c r="T274" s="78"/>
      <c r="U274" s="78"/>
      <c r="Z274" s="479">
        <f t="shared" si="34"/>
        <v>12</v>
      </c>
    </row>
    <row r="275" spans="1:26" ht="18.75" customHeight="1" x14ac:dyDescent="0.35">
      <c r="A275" s="78"/>
      <c r="B275" s="332">
        <f>IF(N275="",0,COUNTIF($N$7:N275,N275))</f>
        <v>0</v>
      </c>
      <c r="C275" s="332" t="str">
        <f t="shared" si="35"/>
        <v>0</v>
      </c>
      <c r="D275" s="332">
        <f>IF(P275="",0,COUNTIF($P$7:P275,P275))</f>
        <v>0</v>
      </c>
      <c r="E275" s="332" t="str">
        <f t="shared" si="36"/>
        <v>0</v>
      </c>
      <c r="F275" s="332">
        <f>IF(Q275="",0,COUNTIF($Q$7:Q275,Q275))</f>
        <v>0</v>
      </c>
      <c r="G275" s="332" t="str">
        <f t="shared" si="33"/>
        <v>0</v>
      </c>
      <c r="H275" s="335">
        <f t="shared" si="37"/>
        <v>46021</v>
      </c>
      <c r="I275" s="332">
        <f t="shared" si="38"/>
        <v>50</v>
      </c>
      <c r="J275" s="78"/>
      <c r="K275" s="304"/>
      <c r="L275" s="6"/>
      <c r="M275" s="12"/>
      <c r="N275" s="6"/>
      <c r="O275" s="96" t="str">
        <f t="shared" si="32"/>
        <v/>
      </c>
      <c r="P275" s="12"/>
      <c r="Q275" s="304"/>
      <c r="R275" s="5"/>
      <c r="S275" s="5"/>
      <c r="T275" s="78"/>
      <c r="U275" s="78"/>
      <c r="Z275" s="479">
        <f t="shared" si="34"/>
        <v>12</v>
      </c>
    </row>
    <row r="276" spans="1:26" ht="18.75" customHeight="1" x14ac:dyDescent="0.35">
      <c r="A276" s="78"/>
      <c r="B276" s="332">
        <f>IF(N276="",0,COUNTIF($N$7:N276,N276))</f>
        <v>0</v>
      </c>
      <c r="C276" s="332" t="str">
        <f t="shared" si="35"/>
        <v>0</v>
      </c>
      <c r="D276" s="332">
        <f>IF(P276="",0,COUNTIF($P$7:P276,P276))</f>
        <v>0</v>
      </c>
      <c r="E276" s="332" t="str">
        <f t="shared" si="36"/>
        <v>0</v>
      </c>
      <c r="F276" s="332">
        <f>IF(Q276="",0,COUNTIF($Q$7:Q276,Q276))</f>
        <v>0</v>
      </c>
      <c r="G276" s="332" t="str">
        <f t="shared" si="33"/>
        <v>0</v>
      </c>
      <c r="H276" s="335">
        <f t="shared" si="37"/>
        <v>46021</v>
      </c>
      <c r="I276" s="332">
        <f t="shared" si="38"/>
        <v>50</v>
      </c>
      <c r="J276" s="78"/>
      <c r="K276" s="304"/>
      <c r="L276" s="6"/>
      <c r="M276" s="12"/>
      <c r="N276" s="6"/>
      <c r="O276" s="96" t="str">
        <f t="shared" si="32"/>
        <v/>
      </c>
      <c r="P276" s="12"/>
      <c r="Q276" s="304"/>
      <c r="R276" s="5"/>
      <c r="S276" s="5"/>
      <c r="T276" s="78"/>
      <c r="U276" s="78"/>
      <c r="Z276" s="479">
        <f t="shared" si="34"/>
        <v>12</v>
      </c>
    </row>
    <row r="277" spans="1:26" ht="18.75" customHeight="1" x14ac:dyDescent="0.35">
      <c r="A277" s="78"/>
      <c r="B277" s="332">
        <f>IF(N277="",0,COUNTIF($N$7:N277,N277))</f>
        <v>0</v>
      </c>
      <c r="C277" s="332" t="str">
        <f t="shared" si="35"/>
        <v>0</v>
      </c>
      <c r="D277" s="332">
        <f>IF(P277="",0,COUNTIF($P$7:P277,P277))</f>
        <v>0</v>
      </c>
      <c r="E277" s="332" t="str">
        <f t="shared" si="36"/>
        <v>0</v>
      </c>
      <c r="F277" s="332">
        <f>IF(Q277="",0,COUNTIF($Q$7:Q277,Q277))</f>
        <v>0</v>
      </c>
      <c r="G277" s="332" t="str">
        <f t="shared" si="33"/>
        <v>0</v>
      </c>
      <c r="H277" s="335">
        <f t="shared" si="37"/>
        <v>46021</v>
      </c>
      <c r="I277" s="332">
        <f t="shared" si="38"/>
        <v>50</v>
      </c>
      <c r="J277" s="78"/>
      <c r="K277" s="304"/>
      <c r="L277" s="6"/>
      <c r="M277" s="12"/>
      <c r="N277" s="6"/>
      <c r="O277" s="96" t="str">
        <f t="shared" si="32"/>
        <v/>
      </c>
      <c r="P277" s="12"/>
      <c r="Q277" s="304"/>
      <c r="R277" s="5"/>
      <c r="S277" s="5"/>
      <c r="T277" s="78"/>
      <c r="U277" s="78"/>
      <c r="Z277" s="479">
        <f t="shared" si="34"/>
        <v>12</v>
      </c>
    </row>
    <row r="278" spans="1:26" ht="18.75" customHeight="1" x14ac:dyDescent="0.35">
      <c r="A278" s="78"/>
      <c r="B278" s="332">
        <f>IF(N278="",0,COUNTIF($N$7:N278,N278))</f>
        <v>0</v>
      </c>
      <c r="C278" s="332" t="str">
        <f t="shared" si="35"/>
        <v>0</v>
      </c>
      <c r="D278" s="332">
        <f>IF(P278="",0,COUNTIF($P$7:P278,P278))</f>
        <v>0</v>
      </c>
      <c r="E278" s="332" t="str">
        <f t="shared" si="36"/>
        <v>0</v>
      </c>
      <c r="F278" s="332">
        <f>IF(Q278="",0,COUNTIF($Q$7:Q278,Q278))</f>
        <v>0</v>
      </c>
      <c r="G278" s="332" t="str">
        <f t="shared" si="33"/>
        <v>0</v>
      </c>
      <c r="H278" s="335">
        <f t="shared" si="37"/>
        <v>46021</v>
      </c>
      <c r="I278" s="332">
        <f t="shared" si="38"/>
        <v>50</v>
      </c>
      <c r="J278" s="78"/>
      <c r="K278" s="304"/>
      <c r="L278" s="6"/>
      <c r="M278" s="12"/>
      <c r="N278" s="6"/>
      <c r="O278" s="96" t="str">
        <f t="shared" si="32"/>
        <v/>
      </c>
      <c r="P278" s="12"/>
      <c r="Q278" s="304"/>
      <c r="R278" s="5"/>
      <c r="S278" s="5"/>
      <c r="T278" s="78"/>
      <c r="U278" s="78"/>
      <c r="Z278" s="479">
        <f t="shared" si="34"/>
        <v>12</v>
      </c>
    </row>
    <row r="279" spans="1:26" ht="18.75" customHeight="1" x14ac:dyDescent="0.35">
      <c r="A279" s="78"/>
      <c r="B279" s="332">
        <f>IF(N279="",0,COUNTIF($N$7:N279,N279))</f>
        <v>0</v>
      </c>
      <c r="C279" s="332" t="str">
        <f t="shared" si="35"/>
        <v>0</v>
      </c>
      <c r="D279" s="332">
        <f>IF(P279="",0,COUNTIF($P$7:P279,P279))</f>
        <v>0</v>
      </c>
      <c r="E279" s="332" t="str">
        <f t="shared" si="36"/>
        <v>0</v>
      </c>
      <c r="F279" s="332">
        <f>IF(Q279="",0,COUNTIF($Q$7:Q279,Q279))</f>
        <v>0</v>
      </c>
      <c r="G279" s="332" t="str">
        <f t="shared" si="33"/>
        <v>0</v>
      </c>
      <c r="H279" s="335">
        <f t="shared" si="37"/>
        <v>46021</v>
      </c>
      <c r="I279" s="332">
        <f t="shared" si="38"/>
        <v>50</v>
      </c>
      <c r="J279" s="78"/>
      <c r="K279" s="304"/>
      <c r="L279" s="6"/>
      <c r="M279" s="12"/>
      <c r="N279" s="6"/>
      <c r="O279" s="96" t="str">
        <f t="shared" si="32"/>
        <v/>
      </c>
      <c r="P279" s="12"/>
      <c r="Q279" s="304"/>
      <c r="R279" s="5"/>
      <c r="S279" s="5"/>
      <c r="T279" s="78"/>
      <c r="U279" s="78"/>
      <c r="Z279" s="479">
        <f t="shared" si="34"/>
        <v>12</v>
      </c>
    </row>
    <row r="280" spans="1:26" ht="18.75" customHeight="1" x14ac:dyDescent="0.35">
      <c r="A280" s="78"/>
      <c r="B280" s="332">
        <f>IF(N280="",0,COUNTIF($N$7:N280,N280))</f>
        <v>0</v>
      </c>
      <c r="C280" s="332" t="str">
        <f t="shared" si="35"/>
        <v>0</v>
      </c>
      <c r="D280" s="332">
        <f>IF(P280="",0,COUNTIF($P$7:P280,P280))</f>
        <v>0</v>
      </c>
      <c r="E280" s="332" t="str">
        <f t="shared" si="36"/>
        <v>0</v>
      </c>
      <c r="F280" s="332">
        <f>IF(Q280="",0,COUNTIF($Q$7:Q280,Q280))</f>
        <v>0</v>
      </c>
      <c r="G280" s="332" t="str">
        <f t="shared" si="33"/>
        <v>0</v>
      </c>
      <c r="H280" s="335">
        <f t="shared" si="37"/>
        <v>46021</v>
      </c>
      <c r="I280" s="332">
        <f t="shared" si="38"/>
        <v>50</v>
      </c>
      <c r="J280" s="78"/>
      <c r="K280" s="304"/>
      <c r="L280" s="6"/>
      <c r="M280" s="12"/>
      <c r="N280" s="6"/>
      <c r="O280" s="96" t="str">
        <f t="shared" si="32"/>
        <v/>
      </c>
      <c r="P280" s="12"/>
      <c r="Q280" s="304"/>
      <c r="R280" s="5"/>
      <c r="S280" s="5"/>
      <c r="T280" s="78"/>
      <c r="U280" s="78"/>
      <c r="Z280" s="479">
        <f t="shared" si="34"/>
        <v>12</v>
      </c>
    </row>
    <row r="281" spans="1:26" ht="18.75" customHeight="1" x14ac:dyDescent="0.35">
      <c r="A281" s="78"/>
      <c r="B281" s="332">
        <f>IF(N281="",0,COUNTIF($N$7:N281,N281))</f>
        <v>0</v>
      </c>
      <c r="C281" s="332" t="str">
        <f t="shared" si="35"/>
        <v>0</v>
      </c>
      <c r="D281" s="332">
        <f>IF(P281="",0,COUNTIF($P$7:P281,P281))</f>
        <v>0</v>
      </c>
      <c r="E281" s="332" t="str">
        <f t="shared" si="36"/>
        <v>0</v>
      </c>
      <c r="F281" s="332">
        <f>IF(Q281="",0,COUNTIF($Q$7:Q281,Q281))</f>
        <v>0</v>
      </c>
      <c r="G281" s="332" t="str">
        <f t="shared" si="33"/>
        <v>0</v>
      </c>
      <c r="H281" s="335">
        <f t="shared" si="37"/>
        <v>46021</v>
      </c>
      <c r="I281" s="332">
        <f t="shared" si="38"/>
        <v>50</v>
      </c>
      <c r="J281" s="78"/>
      <c r="K281" s="304"/>
      <c r="L281" s="6"/>
      <c r="M281" s="12"/>
      <c r="N281" s="6"/>
      <c r="O281" s="96" t="str">
        <f t="shared" si="32"/>
        <v/>
      </c>
      <c r="P281" s="12"/>
      <c r="Q281" s="304"/>
      <c r="R281" s="5"/>
      <c r="S281" s="5"/>
      <c r="T281" s="78"/>
      <c r="U281" s="78"/>
      <c r="Z281" s="479">
        <f t="shared" si="34"/>
        <v>12</v>
      </c>
    </row>
    <row r="282" spans="1:26" ht="18.75" customHeight="1" x14ac:dyDescent="0.35">
      <c r="A282" s="78"/>
      <c r="B282" s="332">
        <f>IF(N282="",0,COUNTIF($N$7:N282,N282))</f>
        <v>0</v>
      </c>
      <c r="C282" s="332" t="str">
        <f t="shared" si="35"/>
        <v>0</v>
      </c>
      <c r="D282" s="332">
        <f>IF(P282="",0,COUNTIF($P$7:P282,P282))</f>
        <v>0</v>
      </c>
      <c r="E282" s="332" t="str">
        <f t="shared" si="36"/>
        <v>0</v>
      </c>
      <c r="F282" s="332">
        <f>IF(Q282="",0,COUNTIF($Q$7:Q282,Q282))</f>
        <v>0</v>
      </c>
      <c r="G282" s="332" t="str">
        <f t="shared" si="33"/>
        <v>0</v>
      </c>
      <c r="H282" s="335">
        <f t="shared" si="37"/>
        <v>46021</v>
      </c>
      <c r="I282" s="332">
        <f t="shared" si="38"/>
        <v>50</v>
      </c>
      <c r="J282" s="78"/>
      <c r="K282" s="304"/>
      <c r="L282" s="6"/>
      <c r="M282" s="12"/>
      <c r="N282" s="6"/>
      <c r="O282" s="96" t="str">
        <f t="shared" si="32"/>
        <v/>
      </c>
      <c r="P282" s="12"/>
      <c r="Q282" s="304"/>
      <c r="R282" s="5"/>
      <c r="S282" s="5"/>
      <c r="T282" s="78"/>
      <c r="U282" s="78"/>
      <c r="Z282" s="479">
        <f t="shared" si="34"/>
        <v>12</v>
      </c>
    </row>
    <row r="283" spans="1:26" ht="18.75" customHeight="1" x14ac:dyDescent="0.35">
      <c r="A283" s="78"/>
      <c r="B283" s="332">
        <f>IF(N283="",0,COUNTIF($N$7:N283,N283))</f>
        <v>0</v>
      </c>
      <c r="C283" s="332" t="str">
        <f t="shared" si="35"/>
        <v>0</v>
      </c>
      <c r="D283" s="332">
        <f>IF(P283="",0,COUNTIF($P$7:P283,P283))</f>
        <v>0</v>
      </c>
      <c r="E283" s="332" t="str">
        <f t="shared" si="36"/>
        <v>0</v>
      </c>
      <c r="F283" s="332">
        <f>IF(Q283="",0,COUNTIF($Q$7:Q283,Q283))</f>
        <v>0</v>
      </c>
      <c r="G283" s="332" t="str">
        <f t="shared" si="33"/>
        <v>0</v>
      </c>
      <c r="H283" s="335">
        <f t="shared" si="37"/>
        <v>46021</v>
      </c>
      <c r="I283" s="332">
        <f t="shared" si="38"/>
        <v>50</v>
      </c>
      <c r="J283" s="78"/>
      <c r="K283" s="304"/>
      <c r="L283" s="6"/>
      <c r="M283" s="12"/>
      <c r="N283" s="6"/>
      <c r="O283" s="96" t="str">
        <f t="shared" si="32"/>
        <v/>
      </c>
      <c r="P283" s="12"/>
      <c r="Q283" s="304"/>
      <c r="R283" s="5"/>
      <c r="S283" s="5"/>
      <c r="T283" s="78"/>
      <c r="U283" s="78"/>
      <c r="Z283" s="479">
        <f t="shared" si="34"/>
        <v>12</v>
      </c>
    </row>
    <row r="284" spans="1:26" ht="18.75" customHeight="1" x14ac:dyDescent="0.35">
      <c r="A284" s="78"/>
      <c r="B284" s="332">
        <f>IF(N284="",0,COUNTIF($N$7:N284,N284))</f>
        <v>0</v>
      </c>
      <c r="C284" s="332" t="str">
        <f t="shared" si="35"/>
        <v>0</v>
      </c>
      <c r="D284" s="332">
        <f>IF(P284="",0,COUNTIF($P$7:P284,P284))</f>
        <v>0</v>
      </c>
      <c r="E284" s="332" t="str">
        <f t="shared" si="36"/>
        <v>0</v>
      </c>
      <c r="F284" s="332">
        <f>IF(Q284="",0,COUNTIF($Q$7:Q284,Q284))</f>
        <v>0</v>
      </c>
      <c r="G284" s="332" t="str">
        <f t="shared" si="33"/>
        <v>0</v>
      </c>
      <c r="H284" s="335">
        <f t="shared" si="37"/>
        <v>46021</v>
      </c>
      <c r="I284" s="332">
        <f t="shared" si="38"/>
        <v>50</v>
      </c>
      <c r="J284" s="78"/>
      <c r="K284" s="304"/>
      <c r="L284" s="6"/>
      <c r="M284" s="12"/>
      <c r="N284" s="6"/>
      <c r="O284" s="96" t="str">
        <f t="shared" si="32"/>
        <v/>
      </c>
      <c r="P284" s="12"/>
      <c r="Q284" s="304"/>
      <c r="R284" s="5"/>
      <c r="S284" s="5"/>
      <c r="T284" s="78"/>
      <c r="U284" s="78"/>
      <c r="Z284" s="479">
        <f t="shared" si="34"/>
        <v>12</v>
      </c>
    </row>
    <row r="285" spans="1:26" ht="18.75" customHeight="1" x14ac:dyDescent="0.35">
      <c r="A285" s="78"/>
      <c r="B285" s="332">
        <f>IF(N285="",0,COUNTIF($N$7:N285,N285))</f>
        <v>0</v>
      </c>
      <c r="C285" s="332" t="str">
        <f t="shared" si="35"/>
        <v>0</v>
      </c>
      <c r="D285" s="332">
        <f>IF(P285="",0,COUNTIF($P$7:P285,P285))</f>
        <v>0</v>
      </c>
      <c r="E285" s="332" t="str">
        <f t="shared" si="36"/>
        <v>0</v>
      </c>
      <c r="F285" s="332">
        <f>IF(Q285="",0,COUNTIF($Q$7:Q285,Q285))</f>
        <v>0</v>
      </c>
      <c r="G285" s="332" t="str">
        <f t="shared" si="33"/>
        <v>0</v>
      </c>
      <c r="H285" s="335">
        <f t="shared" si="37"/>
        <v>46021</v>
      </c>
      <c r="I285" s="332">
        <f t="shared" si="38"/>
        <v>50</v>
      </c>
      <c r="J285" s="78"/>
      <c r="K285" s="304"/>
      <c r="L285" s="6"/>
      <c r="M285" s="12"/>
      <c r="N285" s="6"/>
      <c r="O285" s="96" t="str">
        <f t="shared" si="32"/>
        <v/>
      </c>
      <c r="P285" s="12"/>
      <c r="Q285" s="304"/>
      <c r="R285" s="5"/>
      <c r="S285" s="5"/>
      <c r="T285" s="78"/>
      <c r="U285" s="78"/>
      <c r="Z285" s="479">
        <f t="shared" si="34"/>
        <v>12</v>
      </c>
    </row>
    <row r="286" spans="1:26" ht="18.75" customHeight="1" x14ac:dyDescent="0.35">
      <c r="A286" s="78"/>
      <c r="B286" s="332">
        <f>IF(N286="",0,COUNTIF($N$7:N286,N286))</f>
        <v>0</v>
      </c>
      <c r="C286" s="332" t="str">
        <f t="shared" si="35"/>
        <v>0</v>
      </c>
      <c r="D286" s="332">
        <f>IF(P286="",0,COUNTIF($P$7:P286,P286))</f>
        <v>0</v>
      </c>
      <c r="E286" s="332" t="str">
        <f t="shared" si="36"/>
        <v>0</v>
      </c>
      <c r="F286" s="332">
        <f>IF(Q286="",0,COUNTIF($Q$7:Q286,Q286))</f>
        <v>0</v>
      </c>
      <c r="G286" s="332" t="str">
        <f t="shared" si="33"/>
        <v>0</v>
      </c>
      <c r="H286" s="335">
        <f t="shared" si="37"/>
        <v>46021</v>
      </c>
      <c r="I286" s="332">
        <f t="shared" si="38"/>
        <v>50</v>
      </c>
      <c r="J286" s="78"/>
      <c r="K286" s="304"/>
      <c r="L286" s="6"/>
      <c r="M286" s="12"/>
      <c r="N286" s="6"/>
      <c r="O286" s="96" t="str">
        <f t="shared" si="32"/>
        <v/>
      </c>
      <c r="P286" s="12"/>
      <c r="Q286" s="304"/>
      <c r="R286" s="5"/>
      <c r="S286" s="5"/>
      <c r="T286" s="78"/>
      <c r="U286" s="78"/>
      <c r="Z286" s="479">
        <f t="shared" si="34"/>
        <v>12</v>
      </c>
    </row>
    <row r="287" spans="1:26" ht="18.75" customHeight="1" x14ac:dyDescent="0.35">
      <c r="A287" s="78"/>
      <c r="B287" s="332">
        <f>IF(N287="",0,COUNTIF($N$7:N287,N287))</f>
        <v>0</v>
      </c>
      <c r="C287" s="332" t="str">
        <f t="shared" si="35"/>
        <v>0</v>
      </c>
      <c r="D287" s="332">
        <f>IF(P287="",0,COUNTIF($P$7:P287,P287))</f>
        <v>0</v>
      </c>
      <c r="E287" s="332" t="str">
        <f t="shared" si="36"/>
        <v>0</v>
      </c>
      <c r="F287" s="332">
        <f>IF(Q287="",0,COUNTIF($Q$7:Q287,Q287))</f>
        <v>0</v>
      </c>
      <c r="G287" s="332" t="str">
        <f t="shared" si="33"/>
        <v>0</v>
      </c>
      <c r="H287" s="335">
        <f t="shared" si="37"/>
        <v>46021</v>
      </c>
      <c r="I287" s="332">
        <f t="shared" si="38"/>
        <v>50</v>
      </c>
      <c r="J287" s="78"/>
      <c r="K287" s="304"/>
      <c r="L287" s="6"/>
      <c r="M287" s="12"/>
      <c r="N287" s="6"/>
      <c r="O287" s="96" t="str">
        <f t="shared" si="32"/>
        <v/>
      </c>
      <c r="P287" s="12"/>
      <c r="Q287" s="304"/>
      <c r="R287" s="5"/>
      <c r="S287" s="5"/>
      <c r="T287" s="78"/>
      <c r="U287" s="78"/>
      <c r="Z287" s="479">
        <f t="shared" si="34"/>
        <v>12</v>
      </c>
    </row>
    <row r="288" spans="1:26" ht="18.75" customHeight="1" x14ac:dyDescent="0.35">
      <c r="A288" s="78"/>
      <c r="B288" s="332">
        <f>IF(N288="",0,COUNTIF($N$7:N288,N288))</f>
        <v>0</v>
      </c>
      <c r="C288" s="332" t="str">
        <f t="shared" si="35"/>
        <v>0</v>
      </c>
      <c r="D288" s="332">
        <f>IF(P288="",0,COUNTIF($P$7:P288,P288))</f>
        <v>0</v>
      </c>
      <c r="E288" s="332" t="str">
        <f t="shared" si="36"/>
        <v>0</v>
      </c>
      <c r="F288" s="332">
        <f>IF(Q288="",0,COUNTIF($Q$7:Q288,Q288))</f>
        <v>0</v>
      </c>
      <c r="G288" s="332" t="str">
        <f t="shared" si="33"/>
        <v>0</v>
      </c>
      <c r="H288" s="335">
        <f t="shared" si="37"/>
        <v>46021</v>
      </c>
      <c r="I288" s="332">
        <f t="shared" si="38"/>
        <v>50</v>
      </c>
      <c r="J288" s="78"/>
      <c r="K288" s="304"/>
      <c r="L288" s="6"/>
      <c r="M288" s="12"/>
      <c r="N288" s="6"/>
      <c r="O288" s="96" t="str">
        <f t="shared" si="32"/>
        <v/>
      </c>
      <c r="P288" s="12"/>
      <c r="Q288" s="304"/>
      <c r="R288" s="5"/>
      <c r="S288" s="5"/>
      <c r="T288" s="78"/>
      <c r="U288" s="78"/>
      <c r="Z288" s="479">
        <f t="shared" si="34"/>
        <v>12</v>
      </c>
    </row>
    <row r="289" spans="1:26" ht="18.75" customHeight="1" x14ac:dyDescent="0.35">
      <c r="A289" s="78"/>
      <c r="B289" s="332">
        <f>IF(N289="",0,COUNTIF($N$7:N289,N289))</f>
        <v>0</v>
      </c>
      <c r="C289" s="332" t="str">
        <f t="shared" si="35"/>
        <v>0</v>
      </c>
      <c r="D289" s="332">
        <f>IF(P289="",0,COUNTIF($P$7:P289,P289))</f>
        <v>0</v>
      </c>
      <c r="E289" s="332" t="str">
        <f t="shared" si="36"/>
        <v>0</v>
      </c>
      <c r="F289" s="332">
        <f>IF(Q289="",0,COUNTIF($Q$7:Q289,Q289))</f>
        <v>0</v>
      </c>
      <c r="G289" s="332" t="str">
        <f t="shared" si="33"/>
        <v>0</v>
      </c>
      <c r="H289" s="335">
        <f t="shared" si="37"/>
        <v>46021</v>
      </c>
      <c r="I289" s="332">
        <f t="shared" si="38"/>
        <v>50</v>
      </c>
      <c r="J289" s="78"/>
      <c r="K289" s="304"/>
      <c r="L289" s="6"/>
      <c r="M289" s="12"/>
      <c r="N289" s="6"/>
      <c r="O289" s="96" t="str">
        <f t="shared" si="32"/>
        <v/>
      </c>
      <c r="P289" s="12"/>
      <c r="Q289" s="304"/>
      <c r="R289" s="5"/>
      <c r="S289" s="5"/>
      <c r="T289" s="78"/>
      <c r="U289" s="78"/>
      <c r="Z289" s="479">
        <f t="shared" si="34"/>
        <v>12</v>
      </c>
    </row>
    <row r="290" spans="1:26" ht="18.75" customHeight="1" x14ac:dyDescent="0.35">
      <c r="A290" s="78"/>
      <c r="B290" s="332">
        <f>IF(N290="",0,COUNTIF($N$7:N290,N290))</f>
        <v>0</v>
      </c>
      <c r="C290" s="332" t="str">
        <f t="shared" si="35"/>
        <v>0</v>
      </c>
      <c r="D290" s="332">
        <f>IF(P290="",0,COUNTIF($P$7:P290,P290))</f>
        <v>0</v>
      </c>
      <c r="E290" s="332" t="str">
        <f t="shared" si="36"/>
        <v>0</v>
      </c>
      <c r="F290" s="332">
        <f>IF(Q290="",0,COUNTIF($Q$7:Q290,Q290))</f>
        <v>0</v>
      </c>
      <c r="G290" s="332" t="str">
        <f t="shared" si="33"/>
        <v>0</v>
      </c>
      <c r="H290" s="335">
        <f t="shared" si="37"/>
        <v>46021</v>
      </c>
      <c r="I290" s="332">
        <f t="shared" si="38"/>
        <v>50</v>
      </c>
      <c r="J290" s="78"/>
      <c r="K290" s="304"/>
      <c r="L290" s="6"/>
      <c r="M290" s="12"/>
      <c r="N290" s="6"/>
      <c r="O290" s="96" t="str">
        <f t="shared" si="32"/>
        <v/>
      </c>
      <c r="P290" s="12"/>
      <c r="Q290" s="304"/>
      <c r="R290" s="5"/>
      <c r="S290" s="5"/>
      <c r="T290" s="78"/>
      <c r="U290" s="78"/>
      <c r="Z290" s="479">
        <f t="shared" si="34"/>
        <v>12</v>
      </c>
    </row>
    <row r="291" spans="1:26" ht="18.75" customHeight="1" x14ac:dyDescent="0.35">
      <c r="A291" s="78"/>
      <c r="B291" s="332">
        <f>IF(N291="",0,COUNTIF($N$7:N291,N291))</f>
        <v>0</v>
      </c>
      <c r="C291" s="332" t="str">
        <f t="shared" si="35"/>
        <v>0</v>
      </c>
      <c r="D291" s="332">
        <f>IF(P291="",0,COUNTIF($P$7:P291,P291))</f>
        <v>0</v>
      </c>
      <c r="E291" s="332" t="str">
        <f t="shared" si="36"/>
        <v>0</v>
      </c>
      <c r="F291" s="332">
        <f>IF(Q291="",0,COUNTIF($Q$7:Q291,Q291))</f>
        <v>0</v>
      </c>
      <c r="G291" s="332" t="str">
        <f t="shared" si="33"/>
        <v>0</v>
      </c>
      <c r="H291" s="335">
        <f t="shared" si="37"/>
        <v>46021</v>
      </c>
      <c r="I291" s="332">
        <f t="shared" si="38"/>
        <v>50</v>
      </c>
      <c r="J291" s="78"/>
      <c r="K291" s="304"/>
      <c r="L291" s="6"/>
      <c r="M291" s="12"/>
      <c r="N291" s="6"/>
      <c r="O291" s="96" t="str">
        <f t="shared" si="32"/>
        <v/>
      </c>
      <c r="P291" s="12"/>
      <c r="Q291" s="304"/>
      <c r="R291" s="5"/>
      <c r="S291" s="5"/>
      <c r="T291" s="78"/>
      <c r="U291" s="78"/>
      <c r="Z291" s="479">
        <f t="shared" si="34"/>
        <v>12</v>
      </c>
    </row>
    <row r="292" spans="1:26" ht="18.75" customHeight="1" x14ac:dyDescent="0.35">
      <c r="A292" s="78"/>
      <c r="B292" s="332">
        <f>IF(N292="",0,COUNTIF($N$7:N292,N292))</f>
        <v>0</v>
      </c>
      <c r="C292" s="332" t="str">
        <f t="shared" si="35"/>
        <v>0</v>
      </c>
      <c r="D292" s="332">
        <f>IF(P292="",0,COUNTIF($P$7:P292,P292))</f>
        <v>0</v>
      </c>
      <c r="E292" s="332" t="str">
        <f t="shared" si="36"/>
        <v>0</v>
      </c>
      <c r="F292" s="332">
        <f>IF(Q292="",0,COUNTIF($Q$7:Q292,Q292))</f>
        <v>0</v>
      </c>
      <c r="G292" s="332" t="str">
        <f t="shared" si="33"/>
        <v>0</v>
      </c>
      <c r="H292" s="335">
        <f t="shared" si="37"/>
        <v>46021</v>
      </c>
      <c r="I292" s="332">
        <f t="shared" si="38"/>
        <v>50</v>
      </c>
      <c r="J292" s="78"/>
      <c r="K292" s="304"/>
      <c r="L292" s="6"/>
      <c r="M292" s="12"/>
      <c r="N292" s="6"/>
      <c r="O292" s="96" t="str">
        <f t="shared" si="32"/>
        <v/>
      </c>
      <c r="P292" s="12"/>
      <c r="Q292" s="304"/>
      <c r="R292" s="5"/>
      <c r="S292" s="5"/>
      <c r="T292" s="78"/>
      <c r="U292" s="78"/>
      <c r="Z292" s="479">
        <f t="shared" si="34"/>
        <v>12</v>
      </c>
    </row>
    <row r="293" spans="1:26" ht="18.75" customHeight="1" x14ac:dyDescent="0.35">
      <c r="A293" s="78"/>
      <c r="B293" s="332">
        <f>IF(N293="",0,COUNTIF($N$7:N293,N293))</f>
        <v>0</v>
      </c>
      <c r="C293" s="332" t="str">
        <f t="shared" si="35"/>
        <v>0</v>
      </c>
      <c r="D293" s="332">
        <f>IF(P293="",0,COUNTIF($P$7:P293,P293))</f>
        <v>0</v>
      </c>
      <c r="E293" s="332" t="str">
        <f t="shared" si="36"/>
        <v>0</v>
      </c>
      <c r="F293" s="332">
        <f>IF(Q293="",0,COUNTIF($Q$7:Q293,Q293))</f>
        <v>0</v>
      </c>
      <c r="G293" s="332" t="str">
        <f t="shared" si="33"/>
        <v>0</v>
      </c>
      <c r="H293" s="335">
        <f t="shared" si="37"/>
        <v>46021</v>
      </c>
      <c r="I293" s="332">
        <f t="shared" si="38"/>
        <v>50</v>
      </c>
      <c r="J293" s="78"/>
      <c r="K293" s="304"/>
      <c r="L293" s="6"/>
      <c r="M293" s="12"/>
      <c r="N293" s="6"/>
      <c r="O293" s="96" t="str">
        <f t="shared" si="32"/>
        <v/>
      </c>
      <c r="P293" s="12"/>
      <c r="Q293" s="304"/>
      <c r="R293" s="5"/>
      <c r="S293" s="5"/>
      <c r="T293" s="78"/>
      <c r="U293" s="78"/>
      <c r="Z293" s="479">
        <f t="shared" si="34"/>
        <v>12</v>
      </c>
    </row>
    <row r="294" spans="1:26" ht="18.75" customHeight="1" x14ac:dyDescent="0.35">
      <c r="A294" s="78"/>
      <c r="B294" s="332">
        <f>IF(N294="",0,COUNTIF($N$7:N294,N294))</f>
        <v>0</v>
      </c>
      <c r="C294" s="332" t="str">
        <f t="shared" si="35"/>
        <v>0</v>
      </c>
      <c r="D294" s="332">
        <f>IF(P294="",0,COUNTIF($P$7:P294,P294))</f>
        <v>0</v>
      </c>
      <c r="E294" s="332" t="str">
        <f t="shared" si="36"/>
        <v>0</v>
      </c>
      <c r="F294" s="332">
        <f>IF(Q294="",0,COUNTIF($Q$7:Q294,Q294))</f>
        <v>0</v>
      </c>
      <c r="G294" s="332" t="str">
        <f t="shared" si="33"/>
        <v>0</v>
      </c>
      <c r="H294" s="335">
        <f t="shared" si="37"/>
        <v>46021</v>
      </c>
      <c r="I294" s="332">
        <f t="shared" si="38"/>
        <v>50</v>
      </c>
      <c r="J294" s="78"/>
      <c r="K294" s="304"/>
      <c r="L294" s="6"/>
      <c r="M294" s="12"/>
      <c r="N294" s="6"/>
      <c r="O294" s="96" t="str">
        <f t="shared" si="32"/>
        <v/>
      </c>
      <c r="P294" s="12"/>
      <c r="Q294" s="304"/>
      <c r="R294" s="5"/>
      <c r="S294" s="5"/>
      <c r="T294" s="78"/>
      <c r="U294" s="78"/>
      <c r="Z294" s="479">
        <f t="shared" si="34"/>
        <v>12</v>
      </c>
    </row>
    <row r="295" spans="1:26" ht="18.75" customHeight="1" x14ac:dyDescent="0.35">
      <c r="A295" s="78"/>
      <c r="B295" s="332">
        <f>IF(N295="",0,COUNTIF($N$7:N295,N295))</f>
        <v>0</v>
      </c>
      <c r="C295" s="332" t="str">
        <f t="shared" si="35"/>
        <v>0</v>
      </c>
      <c r="D295" s="332">
        <f>IF(P295="",0,COUNTIF($P$7:P295,P295))</f>
        <v>0</v>
      </c>
      <c r="E295" s="332" t="str">
        <f t="shared" si="36"/>
        <v>0</v>
      </c>
      <c r="F295" s="332">
        <f>IF(Q295="",0,COUNTIF($Q$7:Q295,Q295))</f>
        <v>0</v>
      </c>
      <c r="G295" s="332" t="str">
        <f t="shared" si="33"/>
        <v>0</v>
      </c>
      <c r="H295" s="335">
        <f t="shared" si="37"/>
        <v>46021</v>
      </c>
      <c r="I295" s="332">
        <f t="shared" si="38"/>
        <v>50</v>
      </c>
      <c r="J295" s="78"/>
      <c r="K295" s="304"/>
      <c r="L295" s="6"/>
      <c r="M295" s="12"/>
      <c r="N295" s="6"/>
      <c r="O295" s="96" t="str">
        <f t="shared" si="32"/>
        <v/>
      </c>
      <c r="P295" s="12"/>
      <c r="Q295" s="304"/>
      <c r="R295" s="5"/>
      <c r="S295" s="5"/>
      <c r="T295" s="78"/>
      <c r="U295" s="78"/>
      <c r="Z295" s="479">
        <f t="shared" si="34"/>
        <v>12</v>
      </c>
    </row>
    <row r="296" spans="1:26" ht="18.75" customHeight="1" x14ac:dyDescent="0.35">
      <c r="A296" s="78"/>
      <c r="B296" s="332">
        <f>IF(N296="",0,COUNTIF($N$7:N296,N296))</f>
        <v>0</v>
      </c>
      <c r="C296" s="332" t="str">
        <f t="shared" si="35"/>
        <v>0</v>
      </c>
      <c r="D296" s="332">
        <f>IF(P296="",0,COUNTIF($P$7:P296,P296))</f>
        <v>0</v>
      </c>
      <c r="E296" s="332" t="str">
        <f t="shared" si="36"/>
        <v>0</v>
      </c>
      <c r="F296" s="332">
        <f>IF(Q296="",0,COUNTIF($Q$7:Q296,Q296))</f>
        <v>0</v>
      </c>
      <c r="G296" s="332" t="str">
        <f t="shared" si="33"/>
        <v>0</v>
      </c>
      <c r="H296" s="335">
        <f t="shared" si="37"/>
        <v>46021</v>
      </c>
      <c r="I296" s="332">
        <f t="shared" si="38"/>
        <v>50</v>
      </c>
      <c r="J296" s="78"/>
      <c r="K296" s="304"/>
      <c r="L296" s="6"/>
      <c r="M296" s="12"/>
      <c r="N296" s="6"/>
      <c r="O296" s="96" t="str">
        <f t="shared" si="32"/>
        <v/>
      </c>
      <c r="P296" s="12"/>
      <c r="Q296" s="304"/>
      <c r="R296" s="5"/>
      <c r="S296" s="5"/>
      <c r="T296" s="78"/>
      <c r="U296" s="78"/>
      <c r="Z296" s="479">
        <f t="shared" si="34"/>
        <v>12</v>
      </c>
    </row>
    <row r="297" spans="1:26" ht="18.75" customHeight="1" x14ac:dyDescent="0.35">
      <c r="A297" s="78"/>
      <c r="B297" s="332">
        <f>IF(N297="",0,COUNTIF($N$7:N297,N297))</f>
        <v>0</v>
      </c>
      <c r="C297" s="332" t="str">
        <f t="shared" si="35"/>
        <v>0</v>
      </c>
      <c r="D297" s="332">
        <f>IF(P297="",0,COUNTIF($P$7:P297,P297))</f>
        <v>0</v>
      </c>
      <c r="E297" s="332" t="str">
        <f t="shared" si="36"/>
        <v>0</v>
      </c>
      <c r="F297" s="332">
        <f>IF(Q297="",0,COUNTIF($Q$7:Q297,Q297))</f>
        <v>0</v>
      </c>
      <c r="G297" s="332" t="str">
        <f t="shared" si="33"/>
        <v>0</v>
      </c>
      <c r="H297" s="335">
        <f t="shared" si="37"/>
        <v>46021</v>
      </c>
      <c r="I297" s="332">
        <f t="shared" si="38"/>
        <v>50</v>
      </c>
      <c r="J297" s="78"/>
      <c r="K297" s="304"/>
      <c r="L297" s="6"/>
      <c r="M297" s="12"/>
      <c r="N297" s="6"/>
      <c r="O297" s="96" t="str">
        <f t="shared" si="32"/>
        <v/>
      </c>
      <c r="P297" s="12"/>
      <c r="Q297" s="304"/>
      <c r="R297" s="5"/>
      <c r="S297" s="5"/>
      <c r="T297" s="78"/>
      <c r="U297" s="78"/>
      <c r="Z297" s="479">
        <f t="shared" si="34"/>
        <v>12</v>
      </c>
    </row>
    <row r="298" spans="1:26" ht="18.75" customHeight="1" x14ac:dyDescent="0.35">
      <c r="A298" s="78"/>
      <c r="B298" s="332">
        <f>IF(N298="",0,COUNTIF($N$7:N298,N298))</f>
        <v>0</v>
      </c>
      <c r="C298" s="332" t="str">
        <f t="shared" si="35"/>
        <v>0</v>
      </c>
      <c r="D298" s="332">
        <f>IF(P298="",0,COUNTIF($P$7:P298,P298))</f>
        <v>0</v>
      </c>
      <c r="E298" s="332" t="str">
        <f t="shared" si="36"/>
        <v>0</v>
      </c>
      <c r="F298" s="332">
        <f>IF(Q298="",0,COUNTIF($Q$7:Q298,Q298))</f>
        <v>0</v>
      </c>
      <c r="G298" s="332" t="str">
        <f t="shared" si="33"/>
        <v>0</v>
      </c>
      <c r="H298" s="335">
        <f t="shared" si="37"/>
        <v>46021</v>
      </c>
      <c r="I298" s="332">
        <f t="shared" si="38"/>
        <v>50</v>
      </c>
      <c r="J298" s="78"/>
      <c r="K298" s="304"/>
      <c r="L298" s="6"/>
      <c r="M298" s="12"/>
      <c r="N298" s="6"/>
      <c r="O298" s="96" t="str">
        <f t="shared" si="32"/>
        <v/>
      </c>
      <c r="P298" s="12"/>
      <c r="Q298" s="304"/>
      <c r="R298" s="5"/>
      <c r="S298" s="5"/>
      <c r="T298" s="78"/>
      <c r="U298" s="78"/>
      <c r="Z298" s="479">
        <f t="shared" si="34"/>
        <v>12</v>
      </c>
    </row>
    <row r="299" spans="1:26" ht="18.75" customHeight="1" x14ac:dyDescent="0.35">
      <c r="A299" s="78"/>
      <c r="B299" s="332">
        <f>IF(N299="",0,COUNTIF($N$7:N299,N299))</f>
        <v>0</v>
      </c>
      <c r="C299" s="332" t="str">
        <f t="shared" si="35"/>
        <v>0</v>
      </c>
      <c r="D299" s="332">
        <f>IF(P299="",0,COUNTIF($P$7:P299,P299))</f>
        <v>0</v>
      </c>
      <c r="E299" s="332" t="str">
        <f t="shared" si="36"/>
        <v>0</v>
      </c>
      <c r="F299" s="332">
        <f>IF(Q299="",0,COUNTIF($Q$7:Q299,Q299))</f>
        <v>0</v>
      </c>
      <c r="G299" s="332" t="str">
        <f t="shared" si="33"/>
        <v>0</v>
      </c>
      <c r="H299" s="335">
        <f t="shared" si="37"/>
        <v>46021</v>
      </c>
      <c r="I299" s="332">
        <f t="shared" si="38"/>
        <v>50</v>
      </c>
      <c r="J299" s="78"/>
      <c r="K299" s="304"/>
      <c r="L299" s="6"/>
      <c r="M299" s="12"/>
      <c r="N299" s="6"/>
      <c r="O299" s="96" t="str">
        <f t="shared" si="32"/>
        <v/>
      </c>
      <c r="P299" s="12"/>
      <c r="Q299" s="304"/>
      <c r="R299" s="5"/>
      <c r="S299" s="5"/>
      <c r="T299" s="78"/>
      <c r="U299" s="78"/>
      <c r="Z299" s="479">
        <f t="shared" si="34"/>
        <v>12</v>
      </c>
    </row>
    <row r="300" spans="1:26" ht="18.75" customHeight="1" x14ac:dyDescent="0.35">
      <c r="A300" s="78"/>
      <c r="B300" s="332">
        <f>IF(N300="",0,COUNTIF($N$7:N300,N300))</f>
        <v>0</v>
      </c>
      <c r="C300" s="332" t="str">
        <f t="shared" si="35"/>
        <v>0</v>
      </c>
      <c r="D300" s="332">
        <f>IF(P300="",0,COUNTIF($P$7:P300,P300))</f>
        <v>0</v>
      </c>
      <c r="E300" s="332" t="str">
        <f t="shared" si="36"/>
        <v>0</v>
      </c>
      <c r="F300" s="332">
        <f>IF(Q300="",0,COUNTIF($Q$7:Q300,Q300))</f>
        <v>0</v>
      </c>
      <c r="G300" s="332" t="str">
        <f t="shared" si="33"/>
        <v>0</v>
      </c>
      <c r="H300" s="335">
        <f t="shared" si="37"/>
        <v>46021</v>
      </c>
      <c r="I300" s="332">
        <f t="shared" si="38"/>
        <v>50</v>
      </c>
      <c r="J300" s="78"/>
      <c r="K300" s="304"/>
      <c r="L300" s="6"/>
      <c r="M300" s="12"/>
      <c r="N300" s="6"/>
      <c r="O300" s="96" t="str">
        <f t="shared" si="32"/>
        <v/>
      </c>
      <c r="P300" s="12"/>
      <c r="Q300" s="304"/>
      <c r="R300" s="5"/>
      <c r="S300" s="5"/>
      <c r="T300" s="78"/>
      <c r="U300" s="78"/>
      <c r="Z300" s="479">
        <f t="shared" si="34"/>
        <v>12</v>
      </c>
    </row>
    <row r="301" spans="1:26" ht="18.75" customHeight="1" x14ac:dyDescent="0.35">
      <c r="A301" s="78"/>
      <c r="B301" s="332">
        <f>IF(N301="",0,COUNTIF($N$7:N301,N301))</f>
        <v>0</v>
      </c>
      <c r="C301" s="332" t="str">
        <f t="shared" si="35"/>
        <v>0</v>
      </c>
      <c r="D301" s="332">
        <f>IF(P301="",0,COUNTIF($P$7:P301,P301))</f>
        <v>0</v>
      </c>
      <c r="E301" s="332" t="str">
        <f t="shared" si="36"/>
        <v>0</v>
      </c>
      <c r="F301" s="332">
        <f>IF(Q301="",0,COUNTIF($Q$7:Q301,Q301))</f>
        <v>0</v>
      </c>
      <c r="G301" s="332" t="str">
        <f t="shared" si="33"/>
        <v>0</v>
      </c>
      <c r="H301" s="335">
        <f t="shared" si="37"/>
        <v>46021</v>
      </c>
      <c r="I301" s="332">
        <f t="shared" si="38"/>
        <v>50</v>
      </c>
      <c r="J301" s="78"/>
      <c r="K301" s="304"/>
      <c r="L301" s="6"/>
      <c r="M301" s="12"/>
      <c r="N301" s="6"/>
      <c r="O301" s="96" t="str">
        <f t="shared" si="32"/>
        <v/>
      </c>
      <c r="P301" s="12"/>
      <c r="Q301" s="304"/>
      <c r="R301" s="5"/>
      <c r="S301" s="5"/>
      <c r="T301" s="78"/>
      <c r="U301" s="78"/>
      <c r="Z301" s="479">
        <f t="shared" si="34"/>
        <v>12</v>
      </c>
    </row>
    <row r="302" spans="1:26" ht="18.75" customHeight="1" x14ac:dyDescent="0.35">
      <c r="A302" s="78"/>
      <c r="B302" s="332">
        <f>IF(N302="",0,COUNTIF($N$7:N302,N302))</f>
        <v>0</v>
      </c>
      <c r="C302" s="332" t="str">
        <f t="shared" si="35"/>
        <v>0</v>
      </c>
      <c r="D302" s="332">
        <f>IF(P302="",0,COUNTIF($P$7:P302,P302))</f>
        <v>0</v>
      </c>
      <c r="E302" s="332" t="str">
        <f t="shared" si="36"/>
        <v>0</v>
      </c>
      <c r="F302" s="332">
        <f>IF(Q302="",0,COUNTIF($Q$7:Q302,Q302))</f>
        <v>0</v>
      </c>
      <c r="G302" s="332" t="str">
        <f t="shared" si="33"/>
        <v>0</v>
      </c>
      <c r="H302" s="335">
        <f t="shared" si="37"/>
        <v>46021</v>
      </c>
      <c r="I302" s="332">
        <f t="shared" si="38"/>
        <v>50</v>
      </c>
      <c r="J302" s="78"/>
      <c r="K302" s="304"/>
      <c r="L302" s="6"/>
      <c r="M302" s="12"/>
      <c r="N302" s="6"/>
      <c r="O302" s="96" t="str">
        <f t="shared" si="32"/>
        <v/>
      </c>
      <c r="P302" s="12"/>
      <c r="Q302" s="304"/>
      <c r="R302" s="5"/>
      <c r="S302" s="5"/>
      <c r="T302" s="78"/>
      <c r="U302" s="78"/>
      <c r="Z302" s="479">
        <f t="shared" si="34"/>
        <v>12</v>
      </c>
    </row>
    <row r="303" spans="1:26" ht="18.75" customHeight="1" x14ac:dyDescent="0.35">
      <c r="A303" s="78"/>
      <c r="B303" s="332">
        <f>IF(N303="",0,COUNTIF($N$7:N303,N303))</f>
        <v>0</v>
      </c>
      <c r="C303" s="332" t="str">
        <f t="shared" si="35"/>
        <v>0</v>
      </c>
      <c r="D303" s="332">
        <f>IF(P303="",0,COUNTIF($P$7:P303,P303))</f>
        <v>0</v>
      </c>
      <c r="E303" s="332" t="str">
        <f t="shared" si="36"/>
        <v>0</v>
      </c>
      <c r="F303" s="332">
        <f>IF(Q303="",0,COUNTIF($Q$7:Q303,Q303))</f>
        <v>0</v>
      </c>
      <c r="G303" s="332" t="str">
        <f t="shared" si="33"/>
        <v>0</v>
      </c>
      <c r="H303" s="335">
        <f t="shared" si="37"/>
        <v>46021</v>
      </c>
      <c r="I303" s="332">
        <f t="shared" si="38"/>
        <v>50</v>
      </c>
      <c r="J303" s="78"/>
      <c r="K303" s="304"/>
      <c r="L303" s="6"/>
      <c r="M303" s="12"/>
      <c r="N303" s="6"/>
      <c r="O303" s="96" t="str">
        <f t="shared" si="32"/>
        <v/>
      </c>
      <c r="P303" s="12"/>
      <c r="Q303" s="304"/>
      <c r="R303" s="5"/>
      <c r="S303" s="5"/>
      <c r="T303" s="78"/>
      <c r="U303" s="78"/>
      <c r="Z303" s="479">
        <f t="shared" si="34"/>
        <v>12</v>
      </c>
    </row>
    <row r="304" spans="1:26" ht="18.75" customHeight="1" x14ac:dyDescent="0.35">
      <c r="A304" s="78"/>
      <c r="B304" s="332">
        <f>IF(N304="",0,COUNTIF($N$7:N304,N304))</f>
        <v>0</v>
      </c>
      <c r="C304" s="332" t="str">
        <f t="shared" si="35"/>
        <v>0</v>
      </c>
      <c r="D304" s="332">
        <f>IF(P304="",0,COUNTIF($P$7:P304,P304))</f>
        <v>0</v>
      </c>
      <c r="E304" s="332" t="str">
        <f t="shared" si="36"/>
        <v>0</v>
      </c>
      <c r="F304" s="332">
        <f>IF(Q304="",0,COUNTIF($Q$7:Q304,Q304))</f>
        <v>0</v>
      </c>
      <c r="G304" s="332" t="str">
        <f t="shared" si="33"/>
        <v>0</v>
      </c>
      <c r="H304" s="335">
        <f t="shared" si="37"/>
        <v>46021</v>
      </c>
      <c r="I304" s="332">
        <f t="shared" si="38"/>
        <v>50</v>
      </c>
      <c r="J304" s="78"/>
      <c r="K304" s="304"/>
      <c r="L304" s="6"/>
      <c r="M304" s="12"/>
      <c r="N304" s="6"/>
      <c r="O304" s="96" t="str">
        <f t="shared" si="32"/>
        <v/>
      </c>
      <c r="P304" s="12"/>
      <c r="Q304" s="304"/>
      <c r="R304" s="5"/>
      <c r="S304" s="5"/>
      <c r="T304" s="78"/>
      <c r="U304" s="78"/>
      <c r="Z304" s="479">
        <f t="shared" si="34"/>
        <v>12</v>
      </c>
    </row>
    <row r="305" spans="1:26" ht="18.75" customHeight="1" x14ac:dyDescent="0.35">
      <c r="A305" s="78"/>
      <c r="B305" s="332">
        <f>IF(N305="",0,COUNTIF($N$7:N305,N305))</f>
        <v>0</v>
      </c>
      <c r="C305" s="332" t="str">
        <f t="shared" si="35"/>
        <v>0</v>
      </c>
      <c r="D305" s="332">
        <f>IF(P305="",0,COUNTIF($P$7:P305,P305))</f>
        <v>0</v>
      </c>
      <c r="E305" s="332" t="str">
        <f t="shared" si="36"/>
        <v>0</v>
      </c>
      <c r="F305" s="332">
        <f>IF(Q305="",0,COUNTIF($Q$7:Q305,Q305))</f>
        <v>0</v>
      </c>
      <c r="G305" s="332" t="str">
        <f t="shared" si="33"/>
        <v>0</v>
      </c>
      <c r="H305" s="335">
        <f t="shared" si="37"/>
        <v>46021</v>
      </c>
      <c r="I305" s="332">
        <f t="shared" si="38"/>
        <v>50</v>
      </c>
      <c r="J305" s="78"/>
      <c r="K305" s="304"/>
      <c r="L305" s="6"/>
      <c r="M305" s="12"/>
      <c r="N305" s="6"/>
      <c r="O305" s="96" t="str">
        <f t="shared" si="32"/>
        <v/>
      </c>
      <c r="P305" s="12"/>
      <c r="Q305" s="304"/>
      <c r="R305" s="5"/>
      <c r="S305" s="5"/>
      <c r="T305" s="78"/>
      <c r="U305" s="78"/>
      <c r="Z305" s="479">
        <f t="shared" si="34"/>
        <v>12</v>
      </c>
    </row>
    <row r="306" spans="1:26" ht="18.75" customHeight="1" x14ac:dyDescent="0.35">
      <c r="A306" s="78"/>
      <c r="B306" s="332">
        <f>IF(N306="",0,COUNTIF($N$7:N306,N306))</f>
        <v>0</v>
      </c>
      <c r="C306" s="332" t="str">
        <f t="shared" si="35"/>
        <v>0</v>
      </c>
      <c r="D306" s="332">
        <f>IF(P306="",0,COUNTIF($P$7:P306,P306))</f>
        <v>0</v>
      </c>
      <c r="E306" s="332" t="str">
        <f t="shared" si="36"/>
        <v>0</v>
      </c>
      <c r="F306" s="332">
        <f>IF(Q306="",0,COUNTIF($Q$7:Q306,Q306))</f>
        <v>0</v>
      </c>
      <c r="G306" s="332" t="str">
        <f t="shared" si="33"/>
        <v>0</v>
      </c>
      <c r="H306" s="335">
        <f t="shared" si="37"/>
        <v>46021</v>
      </c>
      <c r="I306" s="332">
        <f t="shared" si="38"/>
        <v>50</v>
      </c>
      <c r="J306" s="78"/>
      <c r="K306" s="304"/>
      <c r="L306" s="6"/>
      <c r="M306" s="12"/>
      <c r="N306" s="6"/>
      <c r="O306" s="96" t="str">
        <f t="shared" si="32"/>
        <v/>
      </c>
      <c r="P306" s="12"/>
      <c r="Q306" s="304"/>
      <c r="R306" s="5"/>
      <c r="S306" s="5"/>
      <c r="T306" s="78"/>
      <c r="U306" s="78"/>
      <c r="Z306" s="479">
        <f t="shared" si="34"/>
        <v>12</v>
      </c>
    </row>
    <row r="307" spans="1:26" ht="18.75" customHeight="1" x14ac:dyDescent="0.35">
      <c r="A307" s="78"/>
      <c r="B307" s="332">
        <f>IF(N307="",0,COUNTIF($N$7:N307,N307))</f>
        <v>0</v>
      </c>
      <c r="C307" s="332" t="str">
        <f t="shared" si="35"/>
        <v>0</v>
      </c>
      <c r="D307" s="332">
        <f>IF(P307="",0,COUNTIF($P$7:P307,P307))</f>
        <v>0</v>
      </c>
      <c r="E307" s="332" t="str">
        <f t="shared" si="36"/>
        <v>0</v>
      </c>
      <c r="F307" s="332">
        <f>IF(Q307="",0,COUNTIF($Q$7:Q307,Q307))</f>
        <v>0</v>
      </c>
      <c r="G307" s="332" t="str">
        <f t="shared" si="33"/>
        <v>0</v>
      </c>
      <c r="H307" s="335">
        <f t="shared" si="37"/>
        <v>46021</v>
      </c>
      <c r="I307" s="332">
        <f t="shared" si="38"/>
        <v>50</v>
      </c>
      <c r="J307" s="78"/>
      <c r="K307" s="304"/>
      <c r="L307" s="6"/>
      <c r="M307" s="12"/>
      <c r="N307" s="6"/>
      <c r="O307" s="96" t="str">
        <f t="shared" si="32"/>
        <v/>
      </c>
      <c r="P307" s="12"/>
      <c r="Q307" s="304"/>
      <c r="R307" s="5"/>
      <c r="S307" s="5"/>
      <c r="T307" s="78"/>
      <c r="U307" s="78"/>
      <c r="Z307" s="479">
        <f t="shared" si="34"/>
        <v>12</v>
      </c>
    </row>
    <row r="308" spans="1:26" ht="18.75" customHeight="1" x14ac:dyDescent="0.35">
      <c r="A308" s="78"/>
      <c r="B308" s="332">
        <f>IF(N308="",0,COUNTIF($N$7:N308,N308))</f>
        <v>0</v>
      </c>
      <c r="C308" s="332" t="str">
        <f t="shared" si="35"/>
        <v>0</v>
      </c>
      <c r="D308" s="332">
        <f>IF(P308="",0,COUNTIF($P$7:P308,P308))</f>
        <v>0</v>
      </c>
      <c r="E308" s="332" t="str">
        <f t="shared" si="36"/>
        <v>0</v>
      </c>
      <c r="F308" s="332">
        <f>IF(Q308="",0,COUNTIF($Q$7:Q308,Q308))</f>
        <v>0</v>
      </c>
      <c r="G308" s="332" t="str">
        <f t="shared" si="33"/>
        <v>0</v>
      </c>
      <c r="H308" s="335">
        <f t="shared" si="37"/>
        <v>46021</v>
      </c>
      <c r="I308" s="332">
        <f t="shared" si="38"/>
        <v>50</v>
      </c>
      <c r="J308" s="78"/>
      <c r="K308" s="304"/>
      <c r="L308" s="6"/>
      <c r="M308" s="12"/>
      <c r="N308" s="6"/>
      <c r="O308" s="96" t="str">
        <f t="shared" si="32"/>
        <v/>
      </c>
      <c r="P308" s="12"/>
      <c r="Q308" s="304"/>
      <c r="R308" s="5"/>
      <c r="S308" s="5"/>
      <c r="T308" s="78"/>
      <c r="U308" s="78"/>
      <c r="Z308" s="479">
        <f t="shared" si="34"/>
        <v>12</v>
      </c>
    </row>
    <row r="309" spans="1:26" ht="18.75" customHeight="1" x14ac:dyDescent="0.35">
      <c r="A309" s="78"/>
      <c r="B309" s="332">
        <f>IF(N309="",0,COUNTIF($N$7:N309,N309))</f>
        <v>0</v>
      </c>
      <c r="C309" s="332" t="str">
        <f t="shared" si="35"/>
        <v>0</v>
      </c>
      <c r="D309" s="332">
        <f>IF(P309="",0,COUNTIF($P$7:P309,P309))</f>
        <v>0</v>
      </c>
      <c r="E309" s="332" t="str">
        <f t="shared" si="36"/>
        <v>0</v>
      </c>
      <c r="F309" s="332">
        <f>IF(Q309="",0,COUNTIF($Q$7:Q309,Q309))</f>
        <v>0</v>
      </c>
      <c r="G309" s="332" t="str">
        <f t="shared" si="33"/>
        <v>0</v>
      </c>
      <c r="H309" s="335">
        <f t="shared" si="37"/>
        <v>46021</v>
      </c>
      <c r="I309" s="332">
        <f t="shared" si="38"/>
        <v>50</v>
      </c>
      <c r="J309" s="78"/>
      <c r="K309" s="304"/>
      <c r="L309" s="6"/>
      <c r="M309" s="12"/>
      <c r="N309" s="6"/>
      <c r="O309" s="96" t="str">
        <f t="shared" si="32"/>
        <v/>
      </c>
      <c r="P309" s="12"/>
      <c r="Q309" s="304"/>
      <c r="R309" s="5"/>
      <c r="S309" s="5"/>
      <c r="T309" s="78"/>
      <c r="U309" s="78"/>
      <c r="Z309" s="479">
        <f t="shared" si="34"/>
        <v>12</v>
      </c>
    </row>
    <row r="310" spans="1:26" ht="18.75" customHeight="1" x14ac:dyDescent="0.35">
      <c r="A310" s="78"/>
      <c r="B310" s="332">
        <f>IF(N310="",0,COUNTIF($N$7:N310,N310))</f>
        <v>0</v>
      </c>
      <c r="C310" s="332" t="str">
        <f t="shared" si="35"/>
        <v>0</v>
      </c>
      <c r="D310" s="332">
        <f>IF(P310="",0,COUNTIF($P$7:P310,P310))</f>
        <v>0</v>
      </c>
      <c r="E310" s="332" t="str">
        <f t="shared" si="36"/>
        <v>0</v>
      </c>
      <c r="F310" s="332">
        <f>IF(Q310="",0,COUNTIF($Q$7:Q310,Q310))</f>
        <v>0</v>
      </c>
      <c r="G310" s="332" t="str">
        <f t="shared" si="33"/>
        <v>0</v>
      </c>
      <c r="H310" s="335">
        <f t="shared" si="37"/>
        <v>46021</v>
      </c>
      <c r="I310" s="332">
        <f t="shared" si="38"/>
        <v>50</v>
      </c>
      <c r="J310" s="78"/>
      <c r="K310" s="304"/>
      <c r="L310" s="6"/>
      <c r="M310" s="12"/>
      <c r="N310" s="6"/>
      <c r="O310" s="96" t="str">
        <f t="shared" si="32"/>
        <v/>
      </c>
      <c r="P310" s="12"/>
      <c r="Q310" s="304"/>
      <c r="R310" s="5"/>
      <c r="S310" s="5"/>
      <c r="T310" s="78"/>
      <c r="U310" s="78"/>
      <c r="Z310" s="479">
        <f t="shared" si="34"/>
        <v>12</v>
      </c>
    </row>
    <row r="311" spans="1:26" ht="18.75" customHeight="1" x14ac:dyDescent="0.35">
      <c r="A311" s="78"/>
      <c r="B311" s="332">
        <f>IF(N311="",0,COUNTIF($N$7:N311,N311))</f>
        <v>0</v>
      </c>
      <c r="C311" s="332" t="str">
        <f t="shared" si="35"/>
        <v>0</v>
      </c>
      <c r="D311" s="332">
        <f>IF(P311="",0,COUNTIF($P$7:P311,P311))</f>
        <v>0</v>
      </c>
      <c r="E311" s="332" t="str">
        <f t="shared" si="36"/>
        <v>0</v>
      </c>
      <c r="F311" s="332">
        <f>IF(Q311="",0,COUNTIF($Q$7:Q311,Q311))</f>
        <v>0</v>
      </c>
      <c r="G311" s="332" t="str">
        <f t="shared" si="33"/>
        <v>0</v>
      </c>
      <c r="H311" s="335">
        <f t="shared" si="37"/>
        <v>46021</v>
      </c>
      <c r="I311" s="332">
        <f t="shared" si="38"/>
        <v>50</v>
      </c>
      <c r="J311" s="78"/>
      <c r="K311" s="304"/>
      <c r="L311" s="6"/>
      <c r="M311" s="12"/>
      <c r="N311" s="6"/>
      <c r="O311" s="96" t="str">
        <f t="shared" si="32"/>
        <v/>
      </c>
      <c r="P311" s="12"/>
      <c r="Q311" s="304"/>
      <c r="R311" s="5"/>
      <c r="S311" s="5"/>
      <c r="T311" s="78"/>
      <c r="U311" s="78"/>
      <c r="Z311" s="479">
        <f t="shared" si="34"/>
        <v>12</v>
      </c>
    </row>
    <row r="312" spans="1:26" ht="18.75" customHeight="1" x14ac:dyDescent="0.35">
      <c r="A312" s="78"/>
      <c r="B312" s="332">
        <f>IF(N312="",0,COUNTIF($N$7:N312,N312))</f>
        <v>0</v>
      </c>
      <c r="C312" s="332" t="str">
        <f t="shared" si="35"/>
        <v>0</v>
      </c>
      <c r="D312" s="332">
        <f>IF(P312="",0,COUNTIF($P$7:P312,P312))</f>
        <v>0</v>
      </c>
      <c r="E312" s="332" t="str">
        <f t="shared" si="36"/>
        <v>0</v>
      </c>
      <c r="F312" s="332">
        <f>IF(Q312="",0,COUNTIF($Q$7:Q312,Q312))</f>
        <v>0</v>
      </c>
      <c r="G312" s="332" t="str">
        <f t="shared" si="33"/>
        <v>0</v>
      </c>
      <c r="H312" s="335">
        <f t="shared" si="37"/>
        <v>46021</v>
      </c>
      <c r="I312" s="332">
        <f t="shared" si="38"/>
        <v>50</v>
      </c>
      <c r="J312" s="78"/>
      <c r="K312" s="304"/>
      <c r="L312" s="6"/>
      <c r="M312" s="12"/>
      <c r="N312" s="6"/>
      <c r="O312" s="96" t="str">
        <f t="shared" si="32"/>
        <v/>
      </c>
      <c r="P312" s="12"/>
      <c r="Q312" s="304"/>
      <c r="R312" s="5"/>
      <c r="S312" s="5"/>
      <c r="T312" s="78"/>
      <c r="U312" s="78"/>
      <c r="Z312" s="479">
        <f t="shared" si="34"/>
        <v>12</v>
      </c>
    </row>
    <row r="313" spans="1:26" ht="18.75" customHeight="1" x14ac:dyDescent="0.35">
      <c r="A313" s="78"/>
      <c r="B313" s="332">
        <f>IF(N313="",0,COUNTIF($N$7:N313,N313))</f>
        <v>0</v>
      </c>
      <c r="C313" s="332" t="str">
        <f t="shared" si="35"/>
        <v>0</v>
      </c>
      <c r="D313" s="332">
        <f>IF(P313="",0,COUNTIF($P$7:P313,P313))</f>
        <v>0</v>
      </c>
      <c r="E313" s="332" t="str">
        <f t="shared" si="36"/>
        <v>0</v>
      </c>
      <c r="F313" s="332">
        <f>IF(Q313="",0,COUNTIF($Q$7:Q313,Q313))</f>
        <v>0</v>
      </c>
      <c r="G313" s="332" t="str">
        <f t="shared" si="33"/>
        <v>0</v>
      </c>
      <c r="H313" s="335">
        <f t="shared" si="37"/>
        <v>46021</v>
      </c>
      <c r="I313" s="332">
        <f t="shared" si="38"/>
        <v>50</v>
      </c>
      <c r="J313" s="78"/>
      <c r="K313" s="304"/>
      <c r="L313" s="6"/>
      <c r="M313" s="12"/>
      <c r="N313" s="6"/>
      <c r="O313" s="96" t="str">
        <f t="shared" si="32"/>
        <v/>
      </c>
      <c r="P313" s="12"/>
      <c r="Q313" s="304"/>
      <c r="R313" s="5"/>
      <c r="S313" s="5"/>
      <c r="T313" s="78"/>
      <c r="U313" s="78"/>
      <c r="Z313" s="479">
        <f t="shared" si="34"/>
        <v>12</v>
      </c>
    </row>
    <row r="314" spans="1:26" ht="18.75" customHeight="1" x14ac:dyDescent="0.35">
      <c r="A314" s="78"/>
      <c r="B314" s="332">
        <f>IF(N314="",0,COUNTIF($N$7:N314,N314))</f>
        <v>0</v>
      </c>
      <c r="C314" s="332" t="str">
        <f t="shared" si="35"/>
        <v>0</v>
      </c>
      <c r="D314" s="332">
        <f>IF(P314="",0,COUNTIF($P$7:P314,P314))</f>
        <v>0</v>
      </c>
      <c r="E314" s="332" t="str">
        <f t="shared" si="36"/>
        <v>0</v>
      </c>
      <c r="F314" s="332">
        <f>IF(Q314="",0,COUNTIF($Q$7:Q314,Q314))</f>
        <v>0</v>
      </c>
      <c r="G314" s="332" t="str">
        <f t="shared" si="33"/>
        <v>0</v>
      </c>
      <c r="H314" s="335">
        <f t="shared" si="37"/>
        <v>46021</v>
      </c>
      <c r="I314" s="332">
        <f t="shared" si="38"/>
        <v>50</v>
      </c>
      <c r="J314" s="78"/>
      <c r="K314" s="304"/>
      <c r="L314" s="6"/>
      <c r="M314" s="12"/>
      <c r="N314" s="6"/>
      <c r="O314" s="96" t="str">
        <f t="shared" si="32"/>
        <v/>
      </c>
      <c r="P314" s="12"/>
      <c r="Q314" s="304"/>
      <c r="R314" s="5"/>
      <c r="S314" s="5"/>
      <c r="T314" s="78"/>
      <c r="U314" s="78"/>
      <c r="Z314" s="479">
        <f t="shared" si="34"/>
        <v>12</v>
      </c>
    </row>
    <row r="315" spans="1:26" ht="18.75" customHeight="1" x14ac:dyDescent="0.35">
      <c r="A315" s="78"/>
      <c r="B315" s="332">
        <f>IF(N315="",0,COUNTIF($N$7:N315,N315))</f>
        <v>0</v>
      </c>
      <c r="C315" s="332" t="str">
        <f t="shared" si="35"/>
        <v>0</v>
      </c>
      <c r="D315" s="332">
        <f>IF(P315="",0,COUNTIF($P$7:P315,P315))</f>
        <v>0</v>
      </c>
      <c r="E315" s="332" t="str">
        <f t="shared" si="36"/>
        <v>0</v>
      </c>
      <c r="F315" s="332">
        <f>IF(Q315="",0,COUNTIF($Q$7:Q315,Q315))</f>
        <v>0</v>
      </c>
      <c r="G315" s="332" t="str">
        <f t="shared" si="33"/>
        <v>0</v>
      </c>
      <c r="H315" s="335">
        <f t="shared" si="37"/>
        <v>46021</v>
      </c>
      <c r="I315" s="332">
        <f t="shared" si="38"/>
        <v>50</v>
      </c>
      <c r="J315" s="78"/>
      <c r="K315" s="304"/>
      <c r="L315" s="6"/>
      <c r="M315" s="12"/>
      <c r="N315" s="6"/>
      <c r="O315" s="96" t="str">
        <f t="shared" si="32"/>
        <v/>
      </c>
      <c r="P315" s="12"/>
      <c r="Q315" s="304"/>
      <c r="R315" s="5"/>
      <c r="S315" s="5"/>
      <c r="T315" s="78"/>
      <c r="U315" s="78"/>
      <c r="Z315" s="479">
        <f t="shared" si="34"/>
        <v>12</v>
      </c>
    </row>
    <row r="316" spans="1:26" ht="18.75" customHeight="1" x14ac:dyDescent="0.35">
      <c r="A316" s="78"/>
      <c r="B316" s="332">
        <f>IF(N316="",0,COUNTIF($N$7:N316,N316))</f>
        <v>0</v>
      </c>
      <c r="C316" s="332" t="str">
        <f t="shared" si="35"/>
        <v>0</v>
      </c>
      <c r="D316" s="332">
        <f>IF(P316="",0,COUNTIF($P$7:P316,P316))</f>
        <v>0</v>
      </c>
      <c r="E316" s="332" t="str">
        <f t="shared" si="36"/>
        <v>0</v>
      </c>
      <c r="F316" s="332">
        <f>IF(Q316="",0,COUNTIF($Q$7:Q316,Q316))</f>
        <v>0</v>
      </c>
      <c r="G316" s="332" t="str">
        <f t="shared" si="33"/>
        <v>0</v>
      </c>
      <c r="H316" s="335">
        <f t="shared" si="37"/>
        <v>46021</v>
      </c>
      <c r="I316" s="332">
        <f t="shared" si="38"/>
        <v>50</v>
      </c>
      <c r="J316" s="78"/>
      <c r="K316" s="304"/>
      <c r="L316" s="6"/>
      <c r="M316" s="12"/>
      <c r="N316" s="6"/>
      <c r="O316" s="96" t="str">
        <f t="shared" si="32"/>
        <v/>
      </c>
      <c r="P316" s="12"/>
      <c r="Q316" s="304"/>
      <c r="R316" s="5"/>
      <c r="S316" s="5"/>
      <c r="T316" s="78"/>
      <c r="U316" s="78"/>
      <c r="Z316" s="479">
        <f t="shared" si="34"/>
        <v>12</v>
      </c>
    </row>
    <row r="317" spans="1:26" ht="18.75" customHeight="1" x14ac:dyDescent="0.35">
      <c r="A317" s="78"/>
      <c r="B317" s="332">
        <f>IF(N317="",0,COUNTIF($N$7:N317,N317))</f>
        <v>0</v>
      </c>
      <c r="C317" s="332" t="str">
        <f t="shared" si="35"/>
        <v>0</v>
      </c>
      <c r="D317" s="332">
        <f>IF(P317="",0,COUNTIF($P$7:P317,P317))</f>
        <v>0</v>
      </c>
      <c r="E317" s="332" t="str">
        <f t="shared" si="36"/>
        <v>0</v>
      </c>
      <c r="F317" s="332">
        <f>IF(Q317="",0,COUNTIF($Q$7:Q317,Q317))</f>
        <v>0</v>
      </c>
      <c r="G317" s="332" t="str">
        <f t="shared" si="33"/>
        <v>0</v>
      </c>
      <c r="H317" s="335">
        <f t="shared" si="37"/>
        <v>46021</v>
      </c>
      <c r="I317" s="332">
        <f t="shared" si="38"/>
        <v>50</v>
      </c>
      <c r="J317" s="78"/>
      <c r="K317" s="304"/>
      <c r="L317" s="6"/>
      <c r="M317" s="12"/>
      <c r="N317" s="6"/>
      <c r="O317" s="96" t="str">
        <f t="shared" si="32"/>
        <v/>
      </c>
      <c r="P317" s="12"/>
      <c r="Q317" s="304"/>
      <c r="R317" s="5"/>
      <c r="S317" s="5"/>
      <c r="T317" s="78"/>
      <c r="U317" s="78"/>
      <c r="Z317" s="479">
        <f t="shared" si="34"/>
        <v>12</v>
      </c>
    </row>
    <row r="318" spans="1:26" ht="18.75" customHeight="1" x14ac:dyDescent="0.35">
      <c r="A318" s="78"/>
      <c r="B318" s="332">
        <f>IF(N318="",0,COUNTIF($N$7:N318,N318))</f>
        <v>0</v>
      </c>
      <c r="C318" s="332" t="str">
        <f t="shared" si="35"/>
        <v>0</v>
      </c>
      <c r="D318" s="332">
        <f>IF(P318="",0,COUNTIF($P$7:P318,P318))</f>
        <v>0</v>
      </c>
      <c r="E318" s="332" t="str">
        <f t="shared" si="36"/>
        <v>0</v>
      </c>
      <c r="F318" s="332">
        <f>IF(Q318="",0,COUNTIF($Q$7:Q318,Q318))</f>
        <v>0</v>
      </c>
      <c r="G318" s="332" t="str">
        <f t="shared" si="33"/>
        <v>0</v>
      </c>
      <c r="H318" s="335">
        <f t="shared" si="37"/>
        <v>46021</v>
      </c>
      <c r="I318" s="332">
        <f t="shared" si="38"/>
        <v>50</v>
      </c>
      <c r="J318" s="78"/>
      <c r="K318" s="304"/>
      <c r="L318" s="6"/>
      <c r="M318" s="12"/>
      <c r="N318" s="6"/>
      <c r="O318" s="96" t="str">
        <f t="shared" si="32"/>
        <v/>
      </c>
      <c r="P318" s="12"/>
      <c r="Q318" s="304"/>
      <c r="R318" s="5"/>
      <c r="S318" s="5"/>
      <c r="T318" s="78"/>
      <c r="U318" s="78"/>
      <c r="Z318" s="479">
        <f t="shared" si="34"/>
        <v>12</v>
      </c>
    </row>
    <row r="319" spans="1:26" ht="18.75" customHeight="1" x14ac:dyDescent="0.35">
      <c r="A319" s="78"/>
      <c r="B319" s="332">
        <f>IF(N319="",0,COUNTIF($N$7:N319,N319))</f>
        <v>0</v>
      </c>
      <c r="C319" s="332" t="str">
        <f t="shared" si="35"/>
        <v>0</v>
      </c>
      <c r="D319" s="332">
        <f>IF(P319="",0,COUNTIF($P$7:P319,P319))</f>
        <v>0</v>
      </c>
      <c r="E319" s="332" t="str">
        <f t="shared" si="36"/>
        <v>0</v>
      </c>
      <c r="F319" s="332">
        <f>IF(Q319="",0,COUNTIF($Q$7:Q319,Q319))</f>
        <v>0</v>
      </c>
      <c r="G319" s="332" t="str">
        <f t="shared" si="33"/>
        <v>0</v>
      </c>
      <c r="H319" s="335">
        <f t="shared" si="37"/>
        <v>46021</v>
      </c>
      <c r="I319" s="332">
        <f t="shared" si="38"/>
        <v>50</v>
      </c>
      <c r="J319" s="78"/>
      <c r="K319" s="304"/>
      <c r="L319" s="6"/>
      <c r="M319" s="12"/>
      <c r="N319" s="6"/>
      <c r="O319" s="96" t="str">
        <f t="shared" si="32"/>
        <v/>
      </c>
      <c r="P319" s="12"/>
      <c r="Q319" s="304"/>
      <c r="R319" s="5"/>
      <c r="S319" s="5"/>
      <c r="T319" s="78"/>
      <c r="U319" s="78"/>
      <c r="Z319" s="479">
        <f t="shared" si="34"/>
        <v>12</v>
      </c>
    </row>
    <row r="320" spans="1:26" ht="18.75" customHeight="1" x14ac:dyDescent="0.35">
      <c r="A320" s="78"/>
      <c r="B320" s="332">
        <f>IF(N320="",0,COUNTIF($N$7:N320,N320))</f>
        <v>0</v>
      </c>
      <c r="C320" s="332" t="str">
        <f t="shared" si="35"/>
        <v>0</v>
      </c>
      <c r="D320" s="332">
        <f>IF(P320="",0,COUNTIF($P$7:P320,P320))</f>
        <v>0</v>
      </c>
      <c r="E320" s="332" t="str">
        <f t="shared" si="36"/>
        <v>0</v>
      </c>
      <c r="F320" s="332">
        <f>IF(Q320="",0,COUNTIF($Q$7:Q320,Q320))</f>
        <v>0</v>
      </c>
      <c r="G320" s="332" t="str">
        <f t="shared" si="33"/>
        <v>0</v>
      </c>
      <c r="H320" s="335">
        <f t="shared" si="37"/>
        <v>46021</v>
      </c>
      <c r="I320" s="332">
        <f t="shared" si="38"/>
        <v>50</v>
      </c>
      <c r="J320" s="78"/>
      <c r="K320" s="304"/>
      <c r="L320" s="6"/>
      <c r="M320" s="12"/>
      <c r="N320" s="6"/>
      <c r="O320" s="96" t="str">
        <f t="shared" si="32"/>
        <v/>
      </c>
      <c r="P320" s="12"/>
      <c r="Q320" s="304"/>
      <c r="R320" s="5"/>
      <c r="S320" s="5"/>
      <c r="T320" s="78"/>
      <c r="U320" s="78"/>
      <c r="Z320" s="479">
        <f t="shared" si="34"/>
        <v>12</v>
      </c>
    </row>
    <row r="321" spans="1:26" ht="18.75" customHeight="1" x14ac:dyDescent="0.35">
      <c r="A321" s="78"/>
      <c r="B321" s="332">
        <f>IF(N321="",0,COUNTIF($N$7:N321,N321))</f>
        <v>0</v>
      </c>
      <c r="C321" s="332" t="str">
        <f t="shared" si="35"/>
        <v>0</v>
      </c>
      <c r="D321" s="332">
        <f>IF(P321="",0,COUNTIF($P$7:P321,P321))</f>
        <v>0</v>
      </c>
      <c r="E321" s="332" t="str">
        <f t="shared" si="36"/>
        <v>0</v>
      </c>
      <c r="F321" s="332">
        <f>IF(Q321="",0,COUNTIF($Q$7:Q321,Q321))</f>
        <v>0</v>
      </c>
      <c r="G321" s="332" t="str">
        <f t="shared" si="33"/>
        <v>0</v>
      </c>
      <c r="H321" s="335">
        <f t="shared" si="37"/>
        <v>46021</v>
      </c>
      <c r="I321" s="332">
        <f t="shared" si="38"/>
        <v>50</v>
      </c>
      <c r="J321" s="78"/>
      <c r="K321" s="304"/>
      <c r="L321" s="6"/>
      <c r="M321" s="12"/>
      <c r="N321" s="6"/>
      <c r="O321" s="96" t="str">
        <f t="shared" si="32"/>
        <v/>
      </c>
      <c r="P321" s="12"/>
      <c r="Q321" s="304"/>
      <c r="R321" s="5"/>
      <c r="S321" s="5"/>
      <c r="T321" s="78"/>
      <c r="U321" s="78"/>
      <c r="Z321" s="479">
        <f t="shared" si="34"/>
        <v>12</v>
      </c>
    </row>
    <row r="322" spans="1:26" ht="18.75" customHeight="1" x14ac:dyDescent="0.35">
      <c r="A322" s="78"/>
      <c r="B322" s="332">
        <f>IF(N322="",0,COUNTIF($N$7:N322,N322))</f>
        <v>0</v>
      </c>
      <c r="C322" s="332" t="str">
        <f t="shared" si="35"/>
        <v>0</v>
      </c>
      <c r="D322" s="332">
        <f>IF(P322="",0,COUNTIF($P$7:P322,P322))</f>
        <v>0</v>
      </c>
      <c r="E322" s="332" t="str">
        <f t="shared" si="36"/>
        <v>0</v>
      </c>
      <c r="F322" s="332">
        <f>IF(Q322="",0,COUNTIF($Q$7:Q322,Q322))</f>
        <v>0</v>
      </c>
      <c r="G322" s="332" t="str">
        <f t="shared" si="33"/>
        <v>0</v>
      </c>
      <c r="H322" s="335">
        <f t="shared" si="37"/>
        <v>46021</v>
      </c>
      <c r="I322" s="332">
        <f t="shared" si="38"/>
        <v>50</v>
      </c>
      <c r="J322" s="78"/>
      <c r="K322" s="304"/>
      <c r="L322" s="6"/>
      <c r="M322" s="12"/>
      <c r="N322" s="6"/>
      <c r="O322" s="96" t="str">
        <f t="shared" si="32"/>
        <v/>
      </c>
      <c r="P322" s="12"/>
      <c r="Q322" s="304"/>
      <c r="R322" s="5"/>
      <c r="S322" s="5"/>
      <c r="T322" s="78"/>
      <c r="U322" s="78"/>
      <c r="Z322" s="479">
        <f t="shared" si="34"/>
        <v>12</v>
      </c>
    </row>
    <row r="323" spans="1:26" ht="18.75" customHeight="1" x14ac:dyDescent="0.35">
      <c r="A323" s="78"/>
      <c r="B323" s="332">
        <f>IF(N323="",0,COUNTIF($N$7:N323,N323))</f>
        <v>0</v>
      </c>
      <c r="C323" s="332" t="str">
        <f t="shared" si="35"/>
        <v>0</v>
      </c>
      <c r="D323" s="332">
        <f>IF(P323="",0,COUNTIF($P$7:P323,P323))</f>
        <v>0</v>
      </c>
      <c r="E323" s="332" t="str">
        <f t="shared" si="36"/>
        <v>0</v>
      </c>
      <c r="F323" s="332">
        <f>IF(Q323="",0,COUNTIF($Q$7:Q323,Q323))</f>
        <v>0</v>
      </c>
      <c r="G323" s="332" t="str">
        <f t="shared" si="33"/>
        <v>0</v>
      </c>
      <c r="H323" s="335">
        <f t="shared" si="37"/>
        <v>46021</v>
      </c>
      <c r="I323" s="332">
        <f t="shared" si="38"/>
        <v>50</v>
      </c>
      <c r="J323" s="78"/>
      <c r="K323" s="304"/>
      <c r="L323" s="6"/>
      <c r="M323" s="12"/>
      <c r="N323" s="6"/>
      <c r="O323" s="96" t="str">
        <f t="shared" si="32"/>
        <v/>
      </c>
      <c r="P323" s="12"/>
      <c r="Q323" s="304"/>
      <c r="R323" s="5"/>
      <c r="S323" s="5"/>
      <c r="T323" s="78"/>
      <c r="U323" s="78"/>
      <c r="Z323" s="479">
        <f t="shared" si="34"/>
        <v>12</v>
      </c>
    </row>
    <row r="324" spans="1:26" ht="18.75" customHeight="1" x14ac:dyDescent="0.35">
      <c r="A324" s="78"/>
      <c r="B324" s="332">
        <f>IF(N324="",0,COUNTIF($N$7:N324,N324))</f>
        <v>0</v>
      </c>
      <c r="C324" s="332" t="str">
        <f t="shared" si="35"/>
        <v>0</v>
      </c>
      <c r="D324" s="332">
        <f>IF(P324="",0,COUNTIF($P$7:P324,P324))</f>
        <v>0</v>
      </c>
      <c r="E324" s="332" t="str">
        <f t="shared" si="36"/>
        <v>0</v>
      </c>
      <c r="F324" s="332">
        <f>IF(Q324="",0,COUNTIF($Q$7:Q324,Q324))</f>
        <v>0</v>
      </c>
      <c r="G324" s="332" t="str">
        <f t="shared" si="33"/>
        <v>0</v>
      </c>
      <c r="H324" s="335">
        <f t="shared" si="37"/>
        <v>46021</v>
      </c>
      <c r="I324" s="332">
        <f t="shared" si="38"/>
        <v>50</v>
      </c>
      <c r="J324" s="78"/>
      <c r="K324" s="304"/>
      <c r="L324" s="6"/>
      <c r="M324" s="12"/>
      <c r="N324" s="6"/>
      <c r="O324" s="96" t="str">
        <f t="shared" si="32"/>
        <v/>
      </c>
      <c r="P324" s="12"/>
      <c r="Q324" s="304"/>
      <c r="R324" s="5"/>
      <c r="S324" s="5"/>
      <c r="T324" s="78"/>
      <c r="U324" s="78"/>
      <c r="Z324" s="479">
        <f t="shared" si="34"/>
        <v>12</v>
      </c>
    </row>
    <row r="325" spans="1:26" ht="18.75" customHeight="1" x14ac:dyDescent="0.35">
      <c r="A325" s="78"/>
      <c r="B325" s="332">
        <f>IF(N325="",0,COUNTIF($N$7:N325,N325))</f>
        <v>0</v>
      </c>
      <c r="C325" s="332" t="str">
        <f t="shared" si="35"/>
        <v>0</v>
      </c>
      <c r="D325" s="332">
        <f>IF(P325="",0,COUNTIF($P$7:P325,P325))</f>
        <v>0</v>
      </c>
      <c r="E325" s="332" t="str">
        <f t="shared" si="36"/>
        <v>0</v>
      </c>
      <c r="F325" s="332">
        <f>IF(Q325="",0,COUNTIF($Q$7:Q325,Q325))</f>
        <v>0</v>
      </c>
      <c r="G325" s="332" t="str">
        <f t="shared" si="33"/>
        <v>0</v>
      </c>
      <c r="H325" s="335">
        <f t="shared" si="37"/>
        <v>46021</v>
      </c>
      <c r="I325" s="332">
        <f t="shared" si="38"/>
        <v>50</v>
      </c>
      <c r="J325" s="78"/>
      <c r="K325" s="304"/>
      <c r="L325" s="6"/>
      <c r="M325" s="12"/>
      <c r="N325" s="6"/>
      <c r="O325" s="96" t="str">
        <f t="shared" si="32"/>
        <v/>
      </c>
      <c r="P325" s="12"/>
      <c r="Q325" s="304"/>
      <c r="R325" s="5"/>
      <c r="S325" s="5"/>
      <c r="T325" s="78"/>
      <c r="U325" s="78"/>
      <c r="Z325" s="479">
        <f t="shared" si="34"/>
        <v>12</v>
      </c>
    </row>
    <row r="326" spans="1:26" ht="18.75" customHeight="1" x14ac:dyDescent="0.35">
      <c r="A326" s="78"/>
      <c r="B326" s="332">
        <f>IF(N326="",0,COUNTIF($N$7:N326,N326))</f>
        <v>0</v>
      </c>
      <c r="C326" s="332" t="str">
        <f t="shared" si="35"/>
        <v>0</v>
      </c>
      <c r="D326" s="332">
        <f>IF(P326="",0,COUNTIF($P$7:P326,P326))</f>
        <v>0</v>
      </c>
      <c r="E326" s="332" t="str">
        <f t="shared" si="36"/>
        <v>0</v>
      </c>
      <c r="F326" s="332">
        <f>IF(Q326="",0,COUNTIF($Q$7:Q326,Q326))</f>
        <v>0</v>
      </c>
      <c r="G326" s="332" t="str">
        <f t="shared" si="33"/>
        <v>0</v>
      </c>
      <c r="H326" s="335">
        <f t="shared" si="37"/>
        <v>46021</v>
      </c>
      <c r="I326" s="332">
        <f t="shared" si="38"/>
        <v>50</v>
      </c>
      <c r="J326" s="78"/>
      <c r="K326" s="304"/>
      <c r="L326" s="6"/>
      <c r="M326" s="12"/>
      <c r="N326" s="6"/>
      <c r="O326" s="96" t="str">
        <f t="shared" si="32"/>
        <v/>
      </c>
      <c r="P326" s="12"/>
      <c r="Q326" s="304"/>
      <c r="R326" s="5"/>
      <c r="S326" s="5"/>
      <c r="T326" s="78"/>
      <c r="U326" s="78"/>
      <c r="Z326" s="479">
        <f t="shared" si="34"/>
        <v>12</v>
      </c>
    </row>
    <row r="327" spans="1:26" ht="18.75" customHeight="1" x14ac:dyDescent="0.35">
      <c r="A327" s="78"/>
      <c r="B327" s="332">
        <f>IF(N327="",0,COUNTIF($N$7:N327,N327))</f>
        <v>0</v>
      </c>
      <c r="C327" s="332" t="str">
        <f t="shared" si="35"/>
        <v>0</v>
      </c>
      <c r="D327" s="332">
        <f>IF(P327="",0,COUNTIF($P$7:P327,P327))</f>
        <v>0</v>
      </c>
      <c r="E327" s="332" t="str">
        <f t="shared" si="36"/>
        <v>0</v>
      </c>
      <c r="F327" s="332">
        <f>IF(Q327="",0,COUNTIF($Q$7:Q327,Q327))</f>
        <v>0</v>
      </c>
      <c r="G327" s="332" t="str">
        <f t="shared" si="33"/>
        <v>0</v>
      </c>
      <c r="H327" s="335">
        <f t="shared" si="37"/>
        <v>46021</v>
      </c>
      <c r="I327" s="332">
        <f t="shared" si="38"/>
        <v>50</v>
      </c>
      <c r="J327" s="78"/>
      <c r="K327" s="304"/>
      <c r="L327" s="6"/>
      <c r="M327" s="12"/>
      <c r="N327" s="6"/>
      <c r="O327" s="96" t="str">
        <f t="shared" ref="O327:O390" si="39">IF(N327&lt;&gt;"",VLOOKUP(N327,DA,2,FALSE),"")</f>
        <v/>
      </c>
      <c r="P327" s="12"/>
      <c r="Q327" s="304"/>
      <c r="R327" s="5"/>
      <c r="S327" s="5"/>
      <c r="T327" s="78"/>
      <c r="U327" s="78"/>
      <c r="Z327" s="479">
        <f t="shared" si="34"/>
        <v>12</v>
      </c>
    </row>
    <row r="328" spans="1:26" ht="18.75" customHeight="1" x14ac:dyDescent="0.35">
      <c r="A328" s="78"/>
      <c r="B328" s="332">
        <f>IF(N328="",0,COUNTIF($N$7:N328,N328))</f>
        <v>0</v>
      </c>
      <c r="C328" s="332" t="str">
        <f t="shared" si="35"/>
        <v>0</v>
      </c>
      <c r="D328" s="332">
        <f>IF(P328="",0,COUNTIF($P$7:P328,P328))</f>
        <v>0</v>
      </c>
      <c r="E328" s="332" t="str">
        <f t="shared" si="36"/>
        <v>0</v>
      </c>
      <c r="F328" s="332">
        <f>IF(Q328="",0,COUNTIF($Q$7:Q328,Q328))</f>
        <v>0</v>
      </c>
      <c r="G328" s="332" t="str">
        <f t="shared" ref="G328:G391" si="40">F328&amp;Q328</f>
        <v>0</v>
      </c>
      <c r="H328" s="335">
        <f t="shared" si="37"/>
        <v>46021</v>
      </c>
      <c r="I328" s="332">
        <f t="shared" si="38"/>
        <v>50</v>
      </c>
      <c r="J328" s="78"/>
      <c r="K328" s="304"/>
      <c r="L328" s="6"/>
      <c r="M328" s="12"/>
      <c r="N328" s="6"/>
      <c r="O328" s="96" t="str">
        <f t="shared" si="39"/>
        <v/>
      </c>
      <c r="P328" s="12"/>
      <c r="Q328" s="304"/>
      <c r="R328" s="5"/>
      <c r="S328" s="5"/>
      <c r="T328" s="78"/>
      <c r="U328" s="78"/>
      <c r="Z328" s="479">
        <f t="shared" ref="Z328:Z391" si="41">IF(H328="","",MONTH(H328))</f>
        <v>12</v>
      </c>
    </row>
    <row r="329" spans="1:26" ht="18.75" customHeight="1" x14ac:dyDescent="0.35">
      <c r="A329" s="78"/>
      <c r="B329" s="332">
        <f>IF(N329="",0,COUNTIF($N$7:N329,N329))</f>
        <v>0</v>
      </c>
      <c r="C329" s="332" t="str">
        <f t="shared" ref="C329:C392" si="42">B329&amp;N329</f>
        <v>0</v>
      </c>
      <c r="D329" s="332">
        <f>IF(P329="",0,COUNTIF($P$7:P329,P329))</f>
        <v>0</v>
      </c>
      <c r="E329" s="332" t="str">
        <f t="shared" ref="E329:E392" si="43">D329&amp;P329</f>
        <v>0</v>
      </c>
      <c r="F329" s="332">
        <f>IF(Q329="",0,COUNTIF($Q$7:Q329,Q329))</f>
        <v>0</v>
      </c>
      <c r="G329" s="332" t="str">
        <f t="shared" si="40"/>
        <v>0</v>
      </c>
      <c r="H329" s="335">
        <f t="shared" ref="H329:H392" si="44">IF(K329&lt;&gt;"",K329,H328)</f>
        <v>46021</v>
      </c>
      <c r="I329" s="332">
        <f t="shared" ref="I329:I392" si="45">IF(L329&lt;&gt;"",L329,I328)</f>
        <v>50</v>
      </c>
      <c r="J329" s="78"/>
      <c r="K329" s="304"/>
      <c r="L329" s="6"/>
      <c r="M329" s="12"/>
      <c r="N329" s="6"/>
      <c r="O329" s="96" t="str">
        <f t="shared" si="39"/>
        <v/>
      </c>
      <c r="P329" s="12"/>
      <c r="Q329" s="304"/>
      <c r="R329" s="5"/>
      <c r="S329" s="5"/>
      <c r="T329" s="78"/>
      <c r="U329" s="78"/>
      <c r="Z329" s="479">
        <f t="shared" si="41"/>
        <v>12</v>
      </c>
    </row>
    <row r="330" spans="1:26" ht="18.75" customHeight="1" x14ac:dyDescent="0.35">
      <c r="A330" s="78"/>
      <c r="B330" s="332">
        <f>IF(N330="",0,COUNTIF($N$7:N330,N330))</f>
        <v>0</v>
      </c>
      <c r="C330" s="332" t="str">
        <f t="shared" si="42"/>
        <v>0</v>
      </c>
      <c r="D330" s="332">
        <f>IF(P330="",0,COUNTIF($P$7:P330,P330))</f>
        <v>0</v>
      </c>
      <c r="E330" s="332" t="str">
        <f t="shared" si="43"/>
        <v>0</v>
      </c>
      <c r="F330" s="332">
        <f>IF(Q330="",0,COUNTIF($Q$7:Q330,Q330))</f>
        <v>0</v>
      </c>
      <c r="G330" s="332" t="str">
        <f t="shared" si="40"/>
        <v>0</v>
      </c>
      <c r="H330" s="335">
        <f t="shared" si="44"/>
        <v>46021</v>
      </c>
      <c r="I330" s="332">
        <f t="shared" si="45"/>
        <v>50</v>
      </c>
      <c r="J330" s="78"/>
      <c r="K330" s="304"/>
      <c r="L330" s="6"/>
      <c r="M330" s="12"/>
      <c r="N330" s="6"/>
      <c r="O330" s="96" t="str">
        <f t="shared" si="39"/>
        <v/>
      </c>
      <c r="P330" s="12"/>
      <c r="Q330" s="304"/>
      <c r="R330" s="5"/>
      <c r="S330" s="5"/>
      <c r="T330" s="78"/>
      <c r="U330" s="78"/>
      <c r="Z330" s="479">
        <f t="shared" si="41"/>
        <v>12</v>
      </c>
    </row>
    <row r="331" spans="1:26" ht="18.75" customHeight="1" x14ac:dyDescent="0.35">
      <c r="A331" s="78"/>
      <c r="B331" s="332">
        <f>IF(N331="",0,COUNTIF($N$7:N331,N331))</f>
        <v>0</v>
      </c>
      <c r="C331" s="332" t="str">
        <f t="shared" si="42"/>
        <v>0</v>
      </c>
      <c r="D331" s="332">
        <f>IF(P331="",0,COUNTIF($P$7:P331,P331))</f>
        <v>0</v>
      </c>
      <c r="E331" s="332" t="str">
        <f t="shared" si="43"/>
        <v>0</v>
      </c>
      <c r="F331" s="332">
        <f>IF(Q331="",0,COUNTIF($Q$7:Q331,Q331))</f>
        <v>0</v>
      </c>
      <c r="G331" s="332" t="str">
        <f t="shared" si="40"/>
        <v>0</v>
      </c>
      <c r="H331" s="335">
        <f t="shared" si="44"/>
        <v>46021</v>
      </c>
      <c r="I331" s="332">
        <f t="shared" si="45"/>
        <v>50</v>
      </c>
      <c r="J331" s="78"/>
      <c r="K331" s="304"/>
      <c r="L331" s="6"/>
      <c r="M331" s="12"/>
      <c r="N331" s="6"/>
      <c r="O331" s="96" t="str">
        <f t="shared" si="39"/>
        <v/>
      </c>
      <c r="P331" s="12"/>
      <c r="Q331" s="304"/>
      <c r="R331" s="5"/>
      <c r="S331" s="5"/>
      <c r="T331" s="78"/>
      <c r="U331" s="78"/>
      <c r="Z331" s="479">
        <f t="shared" si="41"/>
        <v>12</v>
      </c>
    </row>
    <row r="332" spans="1:26" ht="18.75" customHeight="1" x14ac:dyDescent="0.35">
      <c r="A332" s="78"/>
      <c r="B332" s="332">
        <f>IF(N332="",0,COUNTIF($N$7:N332,N332))</f>
        <v>0</v>
      </c>
      <c r="C332" s="332" t="str">
        <f t="shared" si="42"/>
        <v>0</v>
      </c>
      <c r="D332" s="332">
        <f>IF(P332="",0,COUNTIF($P$7:P332,P332))</f>
        <v>0</v>
      </c>
      <c r="E332" s="332" t="str">
        <f t="shared" si="43"/>
        <v>0</v>
      </c>
      <c r="F332" s="332">
        <f>IF(Q332="",0,COUNTIF($Q$7:Q332,Q332))</f>
        <v>0</v>
      </c>
      <c r="G332" s="332" t="str">
        <f t="shared" si="40"/>
        <v>0</v>
      </c>
      <c r="H332" s="335">
        <f t="shared" si="44"/>
        <v>46021</v>
      </c>
      <c r="I332" s="332">
        <f t="shared" si="45"/>
        <v>50</v>
      </c>
      <c r="J332" s="78"/>
      <c r="K332" s="304"/>
      <c r="L332" s="6"/>
      <c r="M332" s="12"/>
      <c r="N332" s="6"/>
      <c r="O332" s="96" t="str">
        <f t="shared" si="39"/>
        <v/>
      </c>
      <c r="P332" s="12"/>
      <c r="Q332" s="304"/>
      <c r="R332" s="5"/>
      <c r="S332" s="5"/>
      <c r="T332" s="78"/>
      <c r="U332" s="78"/>
      <c r="Z332" s="479">
        <f t="shared" si="41"/>
        <v>12</v>
      </c>
    </row>
    <row r="333" spans="1:26" ht="18.75" customHeight="1" x14ac:dyDescent="0.35">
      <c r="A333" s="78"/>
      <c r="B333" s="332">
        <f>IF(N333="",0,COUNTIF($N$7:N333,N333))</f>
        <v>0</v>
      </c>
      <c r="C333" s="332" t="str">
        <f t="shared" si="42"/>
        <v>0</v>
      </c>
      <c r="D333" s="332">
        <f>IF(P333="",0,COUNTIF($P$7:P333,P333))</f>
        <v>0</v>
      </c>
      <c r="E333" s="332" t="str">
        <f t="shared" si="43"/>
        <v>0</v>
      </c>
      <c r="F333" s="332">
        <f>IF(Q333="",0,COUNTIF($Q$7:Q333,Q333))</f>
        <v>0</v>
      </c>
      <c r="G333" s="332" t="str">
        <f t="shared" si="40"/>
        <v>0</v>
      </c>
      <c r="H333" s="335">
        <f t="shared" si="44"/>
        <v>46021</v>
      </c>
      <c r="I333" s="332">
        <f t="shared" si="45"/>
        <v>50</v>
      </c>
      <c r="J333" s="78"/>
      <c r="K333" s="304"/>
      <c r="L333" s="6"/>
      <c r="M333" s="12"/>
      <c r="N333" s="6"/>
      <c r="O333" s="96" t="str">
        <f t="shared" si="39"/>
        <v/>
      </c>
      <c r="P333" s="12"/>
      <c r="Q333" s="304"/>
      <c r="R333" s="5"/>
      <c r="S333" s="5"/>
      <c r="T333" s="78"/>
      <c r="U333" s="78"/>
      <c r="Z333" s="479">
        <f t="shared" si="41"/>
        <v>12</v>
      </c>
    </row>
    <row r="334" spans="1:26" ht="18.75" customHeight="1" x14ac:dyDescent="0.35">
      <c r="A334" s="78"/>
      <c r="B334" s="332">
        <f>IF(N334="",0,COUNTIF($N$7:N334,N334))</f>
        <v>0</v>
      </c>
      <c r="C334" s="332" t="str">
        <f t="shared" si="42"/>
        <v>0</v>
      </c>
      <c r="D334" s="332">
        <f>IF(P334="",0,COUNTIF($P$7:P334,P334))</f>
        <v>0</v>
      </c>
      <c r="E334" s="332" t="str">
        <f t="shared" si="43"/>
        <v>0</v>
      </c>
      <c r="F334" s="332">
        <f>IF(Q334="",0,COUNTIF($Q$7:Q334,Q334))</f>
        <v>0</v>
      </c>
      <c r="G334" s="332" t="str">
        <f t="shared" si="40"/>
        <v>0</v>
      </c>
      <c r="H334" s="335">
        <f t="shared" si="44"/>
        <v>46021</v>
      </c>
      <c r="I334" s="332">
        <f t="shared" si="45"/>
        <v>50</v>
      </c>
      <c r="J334" s="78"/>
      <c r="K334" s="304"/>
      <c r="L334" s="6"/>
      <c r="M334" s="12"/>
      <c r="N334" s="6"/>
      <c r="O334" s="96" t="str">
        <f t="shared" si="39"/>
        <v/>
      </c>
      <c r="P334" s="12"/>
      <c r="Q334" s="304"/>
      <c r="R334" s="5"/>
      <c r="S334" s="5"/>
      <c r="T334" s="78"/>
      <c r="U334" s="78"/>
      <c r="Z334" s="479">
        <f t="shared" si="41"/>
        <v>12</v>
      </c>
    </row>
    <row r="335" spans="1:26" ht="18.75" customHeight="1" x14ac:dyDescent="0.35">
      <c r="A335" s="78"/>
      <c r="B335" s="332">
        <f>IF(N335="",0,COUNTIF($N$7:N335,N335))</f>
        <v>0</v>
      </c>
      <c r="C335" s="332" t="str">
        <f t="shared" si="42"/>
        <v>0</v>
      </c>
      <c r="D335" s="332">
        <f>IF(P335="",0,COUNTIF($P$7:P335,P335))</f>
        <v>0</v>
      </c>
      <c r="E335" s="332" t="str">
        <f t="shared" si="43"/>
        <v>0</v>
      </c>
      <c r="F335" s="332">
        <f>IF(Q335="",0,COUNTIF($Q$7:Q335,Q335))</f>
        <v>0</v>
      </c>
      <c r="G335" s="332" t="str">
        <f t="shared" si="40"/>
        <v>0</v>
      </c>
      <c r="H335" s="335">
        <f t="shared" si="44"/>
        <v>46021</v>
      </c>
      <c r="I335" s="332">
        <f t="shared" si="45"/>
        <v>50</v>
      </c>
      <c r="J335" s="78"/>
      <c r="K335" s="304"/>
      <c r="L335" s="6"/>
      <c r="M335" s="12"/>
      <c r="N335" s="6"/>
      <c r="O335" s="96" t="str">
        <f t="shared" si="39"/>
        <v/>
      </c>
      <c r="P335" s="12"/>
      <c r="Q335" s="304"/>
      <c r="R335" s="5"/>
      <c r="S335" s="5"/>
      <c r="T335" s="78"/>
      <c r="U335" s="78"/>
      <c r="Z335" s="479">
        <f t="shared" si="41"/>
        <v>12</v>
      </c>
    </row>
    <row r="336" spans="1:26" ht="18.75" customHeight="1" x14ac:dyDescent="0.35">
      <c r="A336" s="78"/>
      <c r="B336" s="332">
        <f>IF(N336="",0,COUNTIF($N$7:N336,N336))</f>
        <v>0</v>
      </c>
      <c r="C336" s="332" t="str">
        <f t="shared" si="42"/>
        <v>0</v>
      </c>
      <c r="D336" s="332">
        <f>IF(P336="",0,COUNTIF($P$7:P336,P336))</f>
        <v>0</v>
      </c>
      <c r="E336" s="332" t="str">
        <f t="shared" si="43"/>
        <v>0</v>
      </c>
      <c r="F336" s="332">
        <f>IF(Q336="",0,COUNTIF($Q$7:Q336,Q336))</f>
        <v>0</v>
      </c>
      <c r="G336" s="332" t="str">
        <f t="shared" si="40"/>
        <v>0</v>
      </c>
      <c r="H336" s="335">
        <f t="shared" si="44"/>
        <v>46021</v>
      </c>
      <c r="I336" s="332">
        <f t="shared" si="45"/>
        <v>50</v>
      </c>
      <c r="J336" s="78"/>
      <c r="K336" s="304"/>
      <c r="L336" s="6"/>
      <c r="M336" s="12"/>
      <c r="N336" s="6"/>
      <c r="O336" s="96" t="str">
        <f t="shared" si="39"/>
        <v/>
      </c>
      <c r="P336" s="12"/>
      <c r="Q336" s="304"/>
      <c r="R336" s="5"/>
      <c r="S336" s="5"/>
      <c r="T336" s="78"/>
      <c r="U336" s="78"/>
      <c r="Z336" s="479">
        <f t="shared" si="41"/>
        <v>12</v>
      </c>
    </row>
    <row r="337" spans="1:26" ht="18.75" customHeight="1" x14ac:dyDescent="0.35">
      <c r="A337" s="78"/>
      <c r="B337" s="332">
        <f>IF(N337="",0,COUNTIF($N$7:N337,N337))</f>
        <v>0</v>
      </c>
      <c r="C337" s="332" t="str">
        <f t="shared" si="42"/>
        <v>0</v>
      </c>
      <c r="D337" s="332">
        <f>IF(P337="",0,COUNTIF($P$7:P337,P337))</f>
        <v>0</v>
      </c>
      <c r="E337" s="332" t="str">
        <f t="shared" si="43"/>
        <v>0</v>
      </c>
      <c r="F337" s="332">
        <f>IF(Q337="",0,COUNTIF($Q$7:Q337,Q337))</f>
        <v>0</v>
      </c>
      <c r="G337" s="332" t="str">
        <f t="shared" si="40"/>
        <v>0</v>
      </c>
      <c r="H337" s="335">
        <f t="shared" si="44"/>
        <v>46021</v>
      </c>
      <c r="I337" s="332">
        <f t="shared" si="45"/>
        <v>50</v>
      </c>
      <c r="J337" s="78"/>
      <c r="K337" s="304"/>
      <c r="L337" s="6"/>
      <c r="M337" s="12"/>
      <c r="N337" s="6"/>
      <c r="O337" s="96" t="str">
        <f t="shared" si="39"/>
        <v/>
      </c>
      <c r="P337" s="12"/>
      <c r="Q337" s="304"/>
      <c r="R337" s="5"/>
      <c r="S337" s="5"/>
      <c r="T337" s="78"/>
      <c r="U337" s="78"/>
      <c r="Z337" s="479">
        <f t="shared" si="41"/>
        <v>12</v>
      </c>
    </row>
    <row r="338" spans="1:26" ht="18.75" customHeight="1" x14ac:dyDescent="0.35">
      <c r="A338" s="78"/>
      <c r="B338" s="332">
        <f>IF(N338="",0,COUNTIF($N$7:N338,N338))</f>
        <v>0</v>
      </c>
      <c r="C338" s="332" t="str">
        <f t="shared" si="42"/>
        <v>0</v>
      </c>
      <c r="D338" s="332">
        <f>IF(P338="",0,COUNTIF($P$7:P338,P338))</f>
        <v>0</v>
      </c>
      <c r="E338" s="332" t="str">
        <f t="shared" si="43"/>
        <v>0</v>
      </c>
      <c r="F338" s="332">
        <f>IF(Q338="",0,COUNTIF($Q$7:Q338,Q338))</f>
        <v>0</v>
      </c>
      <c r="G338" s="332" t="str">
        <f t="shared" si="40"/>
        <v>0</v>
      </c>
      <c r="H338" s="335">
        <f t="shared" si="44"/>
        <v>46021</v>
      </c>
      <c r="I338" s="332">
        <f t="shared" si="45"/>
        <v>50</v>
      </c>
      <c r="J338" s="78"/>
      <c r="K338" s="304"/>
      <c r="L338" s="6"/>
      <c r="M338" s="12"/>
      <c r="N338" s="6"/>
      <c r="O338" s="96" t="str">
        <f t="shared" si="39"/>
        <v/>
      </c>
      <c r="P338" s="12"/>
      <c r="Q338" s="304"/>
      <c r="R338" s="5"/>
      <c r="S338" s="5"/>
      <c r="T338" s="78"/>
      <c r="U338" s="78"/>
      <c r="Z338" s="479">
        <f t="shared" si="41"/>
        <v>12</v>
      </c>
    </row>
    <row r="339" spans="1:26" ht="18.75" customHeight="1" x14ac:dyDescent="0.35">
      <c r="A339" s="78"/>
      <c r="B339" s="332">
        <f>IF(N339="",0,COUNTIF($N$7:N339,N339))</f>
        <v>0</v>
      </c>
      <c r="C339" s="332" t="str">
        <f t="shared" si="42"/>
        <v>0</v>
      </c>
      <c r="D339" s="332">
        <f>IF(P339="",0,COUNTIF($P$7:P339,P339))</f>
        <v>0</v>
      </c>
      <c r="E339" s="332" t="str">
        <f t="shared" si="43"/>
        <v>0</v>
      </c>
      <c r="F339" s="332">
        <f>IF(Q339="",0,COUNTIF($Q$7:Q339,Q339))</f>
        <v>0</v>
      </c>
      <c r="G339" s="332" t="str">
        <f t="shared" si="40"/>
        <v>0</v>
      </c>
      <c r="H339" s="335">
        <f t="shared" si="44"/>
        <v>46021</v>
      </c>
      <c r="I339" s="332">
        <f t="shared" si="45"/>
        <v>50</v>
      </c>
      <c r="J339" s="78"/>
      <c r="K339" s="304"/>
      <c r="L339" s="6"/>
      <c r="M339" s="12"/>
      <c r="N339" s="6"/>
      <c r="O339" s="96" t="str">
        <f t="shared" si="39"/>
        <v/>
      </c>
      <c r="P339" s="12"/>
      <c r="Q339" s="304"/>
      <c r="R339" s="5"/>
      <c r="S339" s="5"/>
      <c r="T339" s="78"/>
      <c r="U339" s="78"/>
      <c r="Z339" s="479">
        <f t="shared" si="41"/>
        <v>12</v>
      </c>
    </row>
    <row r="340" spans="1:26" ht="18.75" customHeight="1" x14ac:dyDescent="0.35">
      <c r="A340" s="78"/>
      <c r="B340" s="332">
        <f>IF(N340="",0,COUNTIF($N$7:N340,N340))</f>
        <v>0</v>
      </c>
      <c r="C340" s="332" t="str">
        <f t="shared" si="42"/>
        <v>0</v>
      </c>
      <c r="D340" s="332">
        <f>IF(P340="",0,COUNTIF($P$7:P340,P340))</f>
        <v>0</v>
      </c>
      <c r="E340" s="332" t="str">
        <f t="shared" si="43"/>
        <v>0</v>
      </c>
      <c r="F340" s="332">
        <f>IF(Q340="",0,COUNTIF($Q$7:Q340,Q340))</f>
        <v>0</v>
      </c>
      <c r="G340" s="332" t="str">
        <f t="shared" si="40"/>
        <v>0</v>
      </c>
      <c r="H340" s="335">
        <f t="shared" si="44"/>
        <v>46021</v>
      </c>
      <c r="I340" s="332">
        <f t="shared" si="45"/>
        <v>50</v>
      </c>
      <c r="J340" s="78"/>
      <c r="K340" s="304"/>
      <c r="L340" s="6"/>
      <c r="M340" s="12"/>
      <c r="N340" s="6"/>
      <c r="O340" s="96" t="str">
        <f t="shared" si="39"/>
        <v/>
      </c>
      <c r="P340" s="12"/>
      <c r="Q340" s="304"/>
      <c r="R340" s="5"/>
      <c r="S340" s="5"/>
      <c r="T340" s="78"/>
      <c r="U340" s="78"/>
      <c r="Z340" s="479">
        <f t="shared" si="41"/>
        <v>12</v>
      </c>
    </row>
    <row r="341" spans="1:26" ht="18.75" customHeight="1" x14ac:dyDescent="0.35">
      <c r="A341" s="78"/>
      <c r="B341" s="332">
        <f>IF(N341="",0,COUNTIF($N$7:N341,N341))</f>
        <v>0</v>
      </c>
      <c r="C341" s="332" t="str">
        <f t="shared" si="42"/>
        <v>0</v>
      </c>
      <c r="D341" s="332">
        <f>IF(P341="",0,COUNTIF($P$7:P341,P341))</f>
        <v>0</v>
      </c>
      <c r="E341" s="332" t="str">
        <f t="shared" si="43"/>
        <v>0</v>
      </c>
      <c r="F341" s="332">
        <f>IF(Q341="",0,COUNTIF($Q$7:Q341,Q341))</f>
        <v>0</v>
      </c>
      <c r="G341" s="332" t="str">
        <f t="shared" si="40"/>
        <v>0</v>
      </c>
      <c r="H341" s="335">
        <f t="shared" si="44"/>
        <v>46021</v>
      </c>
      <c r="I341" s="332">
        <f t="shared" si="45"/>
        <v>50</v>
      </c>
      <c r="J341" s="78"/>
      <c r="K341" s="304"/>
      <c r="L341" s="6"/>
      <c r="M341" s="12"/>
      <c r="N341" s="6"/>
      <c r="O341" s="96" t="str">
        <f t="shared" si="39"/>
        <v/>
      </c>
      <c r="P341" s="12"/>
      <c r="Q341" s="304"/>
      <c r="R341" s="5"/>
      <c r="S341" s="5"/>
      <c r="T341" s="78"/>
      <c r="U341" s="78"/>
      <c r="Z341" s="479">
        <f t="shared" si="41"/>
        <v>12</v>
      </c>
    </row>
    <row r="342" spans="1:26" ht="18.75" customHeight="1" x14ac:dyDescent="0.35">
      <c r="A342" s="78"/>
      <c r="B342" s="332">
        <f>IF(N342="",0,COUNTIF($N$7:N342,N342))</f>
        <v>0</v>
      </c>
      <c r="C342" s="332" t="str">
        <f t="shared" si="42"/>
        <v>0</v>
      </c>
      <c r="D342" s="332">
        <f>IF(P342="",0,COUNTIF($P$7:P342,P342))</f>
        <v>0</v>
      </c>
      <c r="E342" s="332" t="str">
        <f t="shared" si="43"/>
        <v>0</v>
      </c>
      <c r="F342" s="332">
        <f>IF(Q342="",0,COUNTIF($Q$7:Q342,Q342))</f>
        <v>0</v>
      </c>
      <c r="G342" s="332" t="str">
        <f t="shared" si="40"/>
        <v>0</v>
      </c>
      <c r="H342" s="335">
        <f t="shared" si="44"/>
        <v>46021</v>
      </c>
      <c r="I342" s="332">
        <f t="shared" si="45"/>
        <v>50</v>
      </c>
      <c r="J342" s="78"/>
      <c r="K342" s="304"/>
      <c r="L342" s="6"/>
      <c r="M342" s="12"/>
      <c r="N342" s="6"/>
      <c r="O342" s="96" t="str">
        <f t="shared" si="39"/>
        <v/>
      </c>
      <c r="P342" s="12"/>
      <c r="Q342" s="304"/>
      <c r="R342" s="5"/>
      <c r="S342" s="5"/>
      <c r="T342" s="78"/>
      <c r="U342" s="78"/>
      <c r="Z342" s="479">
        <f t="shared" si="41"/>
        <v>12</v>
      </c>
    </row>
    <row r="343" spans="1:26" ht="18.75" customHeight="1" x14ac:dyDescent="0.35">
      <c r="A343" s="78"/>
      <c r="B343" s="332">
        <f>IF(N343="",0,COUNTIF($N$7:N343,N343))</f>
        <v>0</v>
      </c>
      <c r="C343" s="332" t="str">
        <f t="shared" si="42"/>
        <v>0</v>
      </c>
      <c r="D343" s="332">
        <f>IF(P343="",0,COUNTIF($P$7:P343,P343))</f>
        <v>0</v>
      </c>
      <c r="E343" s="332" t="str">
        <f t="shared" si="43"/>
        <v>0</v>
      </c>
      <c r="F343" s="332">
        <f>IF(Q343="",0,COUNTIF($Q$7:Q343,Q343))</f>
        <v>0</v>
      </c>
      <c r="G343" s="332" t="str">
        <f t="shared" si="40"/>
        <v>0</v>
      </c>
      <c r="H343" s="335">
        <f t="shared" si="44"/>
        <v>46021</v>
      </c>
      <c r="I343" s="332">
        <f t="shared" si="45"/>
        <v>50</v>
      </c>
      <c r="J343" s="78"/>
      <c r="K343" s="304"/>
      <c r="L343" s="6"/>
      <c r="M343" s="12"/>
      <c r="N343" s="6"/>
      <c r="O343" s="96" t="str">
        <f t="shared" si="39"/>
        <v/>
      </c>
      <c r="P343" s="12"/>
      <c r="Q343" s="304"/>
      <c r="R343" s="5"/>
      <c r="S343" s="5"/>
      <c r="T343" s="78"/>
      <c r="U343" s="78"/>
      <c r="Z343" s="479">
        <f t="shared" si="41"/>
        <v>12</v>
      </c>
    </row>
    <row r="344" spans="1:26" ht="18.75" customHeight="1" x14ac:dyDescent="0.35">
      <c r="A344" s="78"/>
      <c r="B344" s="332">
        <f>IF(N344="",0,COUNTIF($N$7:N344,N344))</f>
        <v>0</v>
      </c>
      <c r="C344" s="332" t="str">
        <f t="shared" si="42"/>
        <v>0</v>
      </c>
      <c r="D344" s="332">
        <f>IF(P344="",0,COUNTIF($P$7:P344,P344))</f>
        <v>0</v>
      </c>
      <c r="E344" s="332" t="str">
        <f t="shared" si="43"/>
        <v>0</v>
      </c>
      <c r="F344" s="332">
        <f>IF(Q344="",0,COUNTIF($Q$7:Q344,Q344))</f>
        <v>0</v>
      </c>
      <c r="G344" s="332" t="str">
        <f t="shared" si="40"/>
        <v>0</v>
      </c>
      <c r="H344" s="335">
        <f t="shared" si="44"/>
        <v>46021</v>
      </c>
      <c r="I344" s="332">
        <f t="shared" si="45"/>
        <v>50</v>
      </c>
      <c r="J344" s="78"/>
      <c r="K344" s="304"/>
      <c r="L344" s="6"/>
      <c r="M344" s="12"/>
      <c r="N344" s="6"/>
      <c r="O344" s="96" t="str">
        <f t="shared" si="39"/>
        <v/>
      </c>
      <c r="P344" s="12"/>
      <c r="Q344" s="304"/>
      <c r="R344" s="5"/>
      <c r="S344" s="5"/>
      <c r="T344" s="78"/>
      <c r="U344" s="78"/>
      <c r="Z344" s="479">
        <f t="shared" si="41"/>
        <v>12</v>
      </c>
    </row>
    <row r="345" spans="1:26" ht="18.75" customHeight="1" x14ac:dyDescent="0.35">
      <c r="A345" s="78"/>
      <c r="B345" s="332">
        <f>IF(N345="",0,COUNTIF($N$7:N345,N345))</f>
        <v>0</v>
      </c>
      <c r="C345" s="332" t="str">
        <f t="shared" si="42"/>
        <v>0</v>
      </c>
      <c r="D345" s="332">
        <f>IF(P345="",0,COUNTIF($P$7:P345,P345))</f>
        <v>0</v>
      </c>
      <c r="E345" s="332" t="str">
        <f t="shared" si="43"/>
        <v>0</v>
      </c>
      <c r="F345" s="332">
        <f>IF(Q345="",0,COUNTIF($Q$7:Q345,Q345))</f>
        <v>0</v>
      </c>
      <c r="G345" s="332" t="str">
        <f t="shared" si="40"/>
        <v>0</v>
      </c>
      <c r="H345" s="335">
        <f t="shared" si="44"/>
        <v>46021</v>
      </c>
      <c r="I345" s="332">
        <f t="shared" si="45"/>
        <v>50</v>
      </c>
      <c r="J345" s="78"/>
      <c r="K345" s="304"/>
      <c r="L345" s="6"/>
      <c r="M345" s="12"/>
      <c r="N345" s="6"/>
      <c r="O345" s="96" t="str">
        <f t="shared" si="39"/>
        <v/>
      </c>
      <c r="P345" s="12"/>
      <c r="Q345" s="304"/>
      <c r="R345" s="5"/>
      <c r="S345" s="5"/>
      <c r="T345" s="78"/>
      <c r="U345" s="78"/>
      <c r="Z345" s="479">
        <f t="shared" si="41"/>
        <v>12</v>
      </c>
    </row>
    <row r="346" spans="1:26" ht="18.75" customHeight="1" x14ac:dyDescent="0.35">
      <c r="A346" s="78"/>
      <c r="B346" s="332">
        <f>IF(N346="",0,COUNTIF($N$7:N346,N346))</f>
        <v>0</v>
      </c>
      <c r="C346" s="332" t="str">
        <f t="shared" si="42"/>
        <v>0</v>
      </c>
      <c r="D346" s="332">
        <f>IF(P346="",0,COUNTIF($P$7:P346,P346))</f>
        <v>0</v>
      </c>
      <c r="E346" s="332" t="str">
        <f t="shared" si="43"/>
        <v>0</v>
      </c>
      <c r="F346" s="332">
        <f>IF(Q346="",0,COUNTIF($Q$7:Q346,Q346))</f>
        <v>0</v>
      </c>
      <c r="G346" s="332" t="str">
        <f t="shared" si="40"/>
        <v>0</v>
      </c>
      <c r="H346" s="335">
        <f t="shared" si="44"/>
        <v>46021</v>
      </c>
      <c r="I346" s="332">
        <f t="shared" si="45"/>
        <v>50</v>
      </c>
      <c r="J346" s="78"/>
      <c r="K346" s="304"/>
      <c r="L346" s="6"/>
      <c r="M346" s="12"/>
      <c r="N346" s="6"/>
      <c r="O346" s="96" t="str">
        <f t="shared" si="39"/>
        <v/>
      </c>
      <c r="P346" s="12"/>
      <c r="Q346" s="304"/>
      <c r="R346" s="5"/>
      <c r="S346" s="5"/>
      <c r="T346" s="78"/>
      <c r="U346" s="78"/>
      <c r="Z346" s="479">
        <f t="shared" si="41"/>
        <v>12</v>
      </c>
    </row>
    <row r="347" spans="1:26" ht="18.75" customHeight="1" x14ac:dyDescent="0.35">
      <c r="A347" s="78"/>
      <c r="B347" s="332">
        <f>IF(N347="",0,COUNTIF($N$7:N347,N347))</f>
        <v>0</v>
      </c>
      <c r="C347" s="332" t="str">
        <f t="shared" si="42"/>
        <v>0</v>
      </c>
      <c r="D347" s="332">
        <f>IF(P347="",0,COUNTIF($P$7:P347,P347))</f>
        <v>0</v>
      </c>
      <c r="E347" s="332" t="str">
        <f t="shared" si="43"/>
        <v>0</v>
      </c>
      <c r="F347" s="332">
        <f>IF(Q347="",0,COUNTIF($Q$7:Q347,Q347))</f>
        <v>0</v>
      </c>
      <c r="G347" s="332" t="str">
        <f t="shared" si="40"/>
        <v>0</v>
      </c>
      <c r="H347" s="335">
        <f t="shared" si="44"/>
        <v>46021</v>
      </c>
      <c r="I347" s="332">
        <f t="shared" si="45"/>
        <v>50</v>
      </c>
      <c r="J347" s="78"/>
      <c r="K347" s="304"/>
      <c r="L347" s="6"/>
      <c r="M347" s="12"/>
      <c r="N347" s="6"/>
      <c r="O347" s="96" t="str">
        <f t="shared" si="39"/>
        <v/>
      </c>
      <c r="P347" s="12"/>
      <c r="Q347" s="304"/>
      <c r="R347" s="5"/>
      <c r="S347" s="5"/>
      <c r="T347" s="78"/>
      <c r="U347" s="78"/>
      <c r="Z347" s="479">
        <f t="shared" si="41"/>
        <v>12</v>
      </c>
    </row>
    <row r="348" spans="1:26" ht="18.75" customHeight="1" x14ac:dyDescent="0.35">
      <c r="A348" s="78"/>
      <c r="B348" s="332">
        <f>IF(N348="",0,COUNTIF($N$7:N348,N348))</f>
        <v>0</v>
      </c>
      <c r="C348" s="332" t="str">
        <f t="shared" si="42"/>
        <v>0</v>
      </c>
      <c r="D348" s="332">
        <f>IF(P348="",0,COUNTIF($P$7:P348,P348))</f>
        <v>0</v>
      </c>
      <c r="E348" s="332" t="str">
        <f t="shared" si="43"/>
        <v>0</v>
      </c>
      <c r="F348" s="332">
        <f>IF(Q348="",0,COUNTIF($Q$7:Q348,Q348))</f>
        <v>0</v>
      </c>
      <c r="G348" s="332" t="str">
        <f t="shared" si="40"/>
        <v>0</v>
      </c>
      <c r="H348" s="335">
        <f t="shared" si="44"/>
        <v>46021</v>
      </c>
      <c r="I348" s="332">
        <f t="shared" si="45"/>
        <v>50</v>
      </c>
      <c r="J348" s="78"/>
      <c r="K348" s="304"/>
      <c r="L348" s="6"/>
      <c r="M348" s="12"/>
      <c r="N348" s="6"/>
      <c r="O348" s="96" t="str">
        <f t="shared" si="39"/>
        <v/>
      </c>
      <c r="P348" s="12"/>
      <c r="Q348" s="304"/>
      <c r="R348" s="5"/>
      <c r="S348" s="5"/>
      <c r="T348" s="78"/>
      <c r="U348" s="78"/>
      <c r="Z348" s="479">
        <f t="shared" si="41"/>
        <v>12</v>
      </c>
    </row>
    <row r="349" spans="1:26" ht="18.75" customHeight="1" x14ac:dyDescent="0.35">
      <c r="A349" s="78"/>
      <c r="B349" s="332">
        <f>IF(N349="",0,COUNTIF($N$7:N349,N349))</f>
        <v>0</v>
      </c>
      <c r="C349" s="332" t="str">
        <f t="shared" si="42"/>
        <v>0</v>
      </c>
      <c r="D349" s="332">
        <f>IF(P349="",0,COUNTIF($P$7:P349,P349))</f>
        <v>0</v>
      </c>
      <c r="E349" s="332" t="str">
        <f t="shared" si="43"/>
        <v>0</v>
      </c>
      <c r="F349" s="332">
        <f>IF(Q349="",0,COUNTIF($Q$7:Q349,Q349))</f>
        <v>0</v>
      </c>
      <c r="G349" s="332" t="str">
        <f t="shared" si="40"/>
        <v>0</v>
      </c>
      <c r="H349" s="335">
        <f t="shared" si="44"/>
        <v>46021</v>
      </c>
      <c r="I349" s="332">
        <f t="shared" si="45"/>
        <v>50</v>
      </c>
      <c r="J349" s="78"/>
      <c r="K349" s="304"/>
      <c r="L349" s="6"/>
      <c r="M349" s="12"/>
      <c r="N349" s="6"/>
      <c r="O349" s="96" t="str">
        <f t="shared" si="39"/>
        <v/>
      </c>
      <c r="P349" s="12"/>
      <c r="Q349" s="304"/>
      <c r="R349" s="5"/>
      <c r="S349" s="5"/>
      <c r="T349" s="78"/>
      <c r="U349" s="78"/>
      <c r="Z349" s="479">
        <f t="shared" si="41"/>
        <v>12</v>
      </c>
    </row>
    <row r="350" spans="1:26" ht="18.75" customHeight="1" x14ac:dyDescent="0.35">
      <c r="A350" s="78"/>
      <c r="B350" s="332">
        <f>IF(N350="",0,COUNTIF($N$7:N350,N350))</f>
        <v>0</v>
      </c>
      <c r="C350" s="332" t="str">
        <f t="shared" si="42"/>
        <v>0</v>
      </c>
      <c r="D350" s="332">
        <f>IF(P350="",0,COUNTIF($P$7:P350,P350))</f>
        <v>0</v>
      </c>
      <c r="E350" s="332" t="str">
        <f t="shared" si="43"/>
        <v>0</v>
      </c>
      <c r="F350" s="332">
        <f>IF(Q350="",0,COUNTIF($Q$7:Q350,Q350))</f>
        <v>0</v>
      </c>
      <c r="G350" s="332" t="str">
        <f t="shared" si="40"/>
        <v>0</v>
      </c>
      <c r="H350" s="335">
        <f t="shared" si="44"/>
        <v>46021</v>
      </c>
      <c r="I350" s="332">
        <f t="shared" si="45"/>
        <v>50</v>
      </c>
      <c r="J350" s="78"/>
      <c r="K350" s="304"/>
      <c r="L350" s="6"/>
      <c r="M350" s="12"/>
      <c r="N350" s="6"/>
      <c r="O350" s="96" t="str">
        <f t="shared" si="39"/>
        <v/>
      </c>
      <c r="P350" s="12"/>
      <c r="Q350" s="304"/>
      <c r="R350" s="5"/>
      <c r="S350" s="5"/>
      <c r="T350" s="78"/>
      <c r="U350" s="78"/>
      <c r="Z350" s="479">
        <f t="shared" si="41"/>
        <v>12</v>
      </c>
    </row>
    <row r="351" spans="1:26" ht="18.75" customHeight="1" x14ac:dyDescent="0.35">
      <c r="A351" s="78"/>
      <c r="B351" s="332">
        <f>IF(N351="",0,COUNTIF($N$7:N351,N351))</f>
        <v>0</v>
      </c>
      <c r="C351" s="332" t="str">
        <f t="shared" si="42"/>
        <v>0</v>
      </c>
      <c r="D351" s="332">
        <f>IF(P351="",0,COUNTIF($P$7:P351,P351))</f>
        <v>0</v>
      </c>
      <c r="E351" s="332" t="str">
        <f t="shared" si="43"/>
        <v>0</v>
      </c>
      <c r="F351" s="332">
        <f>IF(Q351="",0,COUNTIF($Q$7:Q351,Q351))</f>
        <v>0</v>
      </c>
      <c r="G351" s="332" t="str">
        <f t="shared" si="40"/>
        <v>0</v>
      </c>
      <c r="H351" s="335">
        <f t="shared" si="44"/>
        <v>46021</v>
      </c>
      <c r="I351" s="332">
        <f t="shared" si="45"/>
        <v>50</v>
      </c>
      <c r="J351" s="78"/>
      <c r="K351" s="304"/>
      <c r="L351" s="6"/>
      <c r="M351" s="12"/>
      <c r="N351" s="6"/>
      <c r="O351" s="96" t="str">
        <f t="shared" si="39"/>
        <v/>
      </c>
      <c r="P351" s="12"/>
      <c r="Q351" s="304"/>
      <c r="R351" s="5"/>
      <c r="S351" s="5"/>
      <c r="T351" s="78"/>
      <c r="U351" s="78"/>
      <c r="Z351" s="479">
        <f t="shared" si="41"/>
        <v>12</v>
      </c>
    </row>
    <row r="352" spans="1:26" ht="18.75" customHeight="1" x14ac:dyDescent="0.35">
      <c r="A352" s="78"/>
      <c r="B352" s="332">
        <f>IF(N352="",0,COUNTIF($N$7:N352,N352))</f>
        <v>0</v>
      </c>
      <c r="C352" s="332" t="str">
        <f t="shared" si="42"/>
        <v>0</v>
      </c>
      <c r="D352" s="332">
        <f>IF(P352="",0,COUNTIF($P$7:P352,P352))</f>
        <v>0</v>
      </c>
      <c r="E352" s="332" t="str">
        <f t="shared" si="43"/>
        <v>0</v>
      </c>
      <c r="F352" s="332">
        <f>IF(Q352="",0,COUNTIF($Q$7:Q352,Q352))</f>
        <v>0</v>
      </c>
      <c r="G352" s="332" t="str">
        <f t="shared" si="40"/>
        <v>0</v>
      </c>
      <c r="H352" s="335">
        <f t="shared" si="44"/>
        <v>46021</v>
      </c>
      <c r="I352" s="332">
        <f t="shared" si="45"/>
        <v>50</v>
      </c>
      <c r="J352" s="78"/>
      <c r="K352" s="304"/>
      <c r="L352" s="6"/>
      <c r="M352" s="12"/>
      <c r="N352" s="6"/>
      <c r="O352" s="96" t="str">
        <f t="shared" si="39"/>
        <v/>
      </c>
      <c r="P352" s="12"/>
      <c r="Q352" s="304"/>
      <c r="R352" s="5"/>
      <c r="S352" s="5"/>
      <c r="T352" s="78"/>
      <c r="U352" s="78"/>
      <c r="Z352" s="479">
        <f t="shared" si="41"/>
        <v>12</v>
      </c>
    </row>
    <row r="353" spans="1:26" ht="18.75" customHeight="1" x14ac:dyDescent="0.35">
      <c r="A353" s="78"/>
      <c r="B353" s="332">
        <f>IF(N353="",0,COUNTIF($N$7:N353,N353))</f>
        <v>0</v>
      </c>
      <c r="C353" s="332" t="str">
        <f t="shared" si="42"/>
        <v>0</v>
      </c>
      <c r="D353" s="332">
        <f>IF(P353="",0,COUNTIF($P$7:P353,P353))</f>
        <v>0</v>
      </c>
      <c r="E353" s="332" t="str">
        <f t="shared" si="43"/>
        <v>0</v>
      </c>
      <c r="F353" s="332">
        <f>IF(Q353="",0,COUNTIF($Q$7:Q353,Q353))</f>
        <v>0</v>
      </c>
      <c r="G353" s="332" t="str">
        <f t="shared" si="40"/>
        <v>0</v>
      </c>
      <c r="H353" s="335">
        <f t="shared" si="44"/>
        <v>46021</v>
      </c>
      <c r="I353" s="332">
        <f t="shared" si="45"/>
        <v>50</v>
      </c>
      <c r="J353" s="78"/>
      <c r="K353" s="304"/>
      <c r="L353" s="6"/>
      <c r="M353" s="12"/>
      <c r="N353" s="6"/>
      <c r="O353" s="96" t="str">
        <f t="shared" si="39"/>
        <v/>
      </c>
      <c r="P353" s="12"/>
      <c r="Q353" s="304"/>
      <c r="R353" s="5"/>
      <c r="S353" s="5"/>
      <c r="T353" s="78"/>
      <c r="U353" s="78"/>
      <c r="Z353" s="479">
        <f t="shared" si="41"/>
        <v>12</v>
      </c>
    </row>
    <row r="354" spans="1:26" ht="18.75" customHeight="1" x14ac:dyDescent="0.35">
      <c r="A354" s="78"/>
      <c r="B354" s="332">
        <f>IF(N354="",0,COUNTIF($N$7:N354,N354))</f>
        <v>0</v>
      </c>
      <c r="C354" s="332" t="str">
        <f t="shared" si="42"/>
        <v>0</v>
      </c>
      <c r="D354" s="332">
        <f>IF(P354="",0,COUNTIF($P$7:P354,P354))</f>
        <v>0</v>
      </c>
      <c r="E354" s="332" t="str">
        <f t="shared" si="43"/>
        <v>0</v>
      </c>
      <c r="F354" s="332">
        <f>IF(Q354="",0,COUNTIF($Q$7:Q354,Q354))</f>
        <v>0</v>
      </c>
      <c r="G354" s="332" t="str">
        <f t="shared" si="40"/>
        <v>0</v>
      </c>
      <c r="H354" s="335">
        <f t="shared" si="44"/>
        <v>46021</v>
      </c>
      <c r="I354" s="332">
        <f t="shared" si="45"/>
        <v>50</v>
      </c>
      <c r="J354" s="78"/>
      <c r="K354" s="304"/>
      <c r="L354" s="6"/>
      <c r="M354" s="12"/>
      <c r="N354" s="6"/>
      <c r="O354" s="96" t="str">
        <f t="shared" si="39"/>
        <v/>
      </c>
      <c r="P354" s="12"/>
      <c r="Q354" s="304"/>
      <c r="R354" s="5"/>
      <c r="S354" s="5"/>
      <c r="T354" s="78"/>
      <c r="U354" s="78"/>
      <c r="Z354" s="479">
        <f t="shared" si="41"/>
        <v>12</v>
      </c>
    </row>
    <row r="355" spans="1:26" ht="18.75" customHeight="1" x14ac:dyDescent="0.35">
      <c r="A355" s="78"/>
      <c r="B355" s="332">
        <f>IF(N355="",0,COUNTIF($N$7:N355,N355))</f>
        <v>0</v>
      </c>
      <c r="C355" s="332" t="str">
        <f t="shared" si="42"/>
        <v>0</v>
      </c>
      <c r="D355" s="332">
        <f>IF(P355="",0,COUNTIF($P$7:P355,P355))</f>
        <v>0</v>
      </c>
      <c r="E355" s="332" t="str">
        <f t="shared" si="43"/>
        <v>0</v>
      </c>
      <c r="F355" s="332">
        <f>IF(Q355="",0,COUNTIF($Q$7:Q355,Q355))</f>
        <v>0</v>
      </c>
      <c r="G355" s="332" t="str">
        <f t="shared" si="40"/>
        <v>0</v>
      </c>
      <c r="H355" s="335">
        <f t="shared" si="44"/>
        <v>46021</v>
      </c>
      <c r="I355" s="332">
        <f t="shared" si="45"/>
        <v>50</v>
      </c>
      <c r="J355" s="78"/>
      <c r="K355" s="304"/>
      <c r="L355" s="6"/>
      <c r="M355" s="12"/>
      <c r="N355" s="6"/>
      <c r="O355" s="96" t="str">
        <f t="shared" si="39"/>
        <v/>
      </c>
      <c r="P355" s="12"/>
      <c r="Q355" s="304"/>
      <c r="R355" s="5"/>
      <c r="S355" s="5"/>
      <c r="T355" s="78"/>
      <c r="U355" s="78"/>
      <c r="Z355" s="479">
        <f t="shared" si="41"/>
        <v>12</v>
      </c>
    </row>
    <row r="356" spans="1:26" ht="18.75" customHeight="1" x14ac:dyDescent="0.35">
      <c r="A356" s="78"/>
      <c r="B356" s="332">
        <f>IF(N356="",0,COUNTIF($N$7:N356,N356))</f>
        <v>0</v>
      </c>
      <c r="C356" s="332" t="str">
        <f t="shared" si="42"/>
        <v>0</v>
      </c>
      <c r="D356" s="332">
        <f>IF(P356="",0,COUNTIF($P$7:P356,P356))</f>
        <v>0</v>
      </c>
      <c r="E356" s="332" t="str">
        <f t="shared" si="43"/>
        <v>0</v>
      </c>
      <c r="F356" s="332">
        <f>IF(Q356="",0,COUNTIF($Q$7:Q356,Q356))</f>
        <v>0</v>
      </c>
      <c r="G356" s="332" t="str">
        <f t="shared" si="40"/>
        <v>0</v>
      </c>
      <c r="H356" s="335">
        <f t="shared" si="44"/>
        <v>46021</v>
      </c>
      <c r="I356" s="332">
        <f t="shared" si="45"/>
        <v>50</v>
      </c>
      <c r="J356" s="78"/>
      <c r="K356" s="304"/>
      <c r="L356" s="6"/>
      <c r="M356" s="12"/>
      <c r="N356" s="6"/>
      <c r="O356" s="96" t="str">
        <f t="shared" si="39"/>
        <v/>
      </c>
      <c r="P356" s="12"/>
      <c r="Q356" s="304"/>
      <c r="R356" s="5"/>
      <c r="S356" s="5"/>
      <c r="T356" s="78"/>
      <c r="U356" s="78"/>
      <c r="Z356" s="479">
        <f t="shared" si="41"/>
        <v>12</v>
      </c>
    </row>
    <row r="357" spans="1:26" ht="18.75" customHeight="1" x14ac:dyDescent="0.35">
      <c r="A357" s="78"/>
      <c r="B357" s="332">
        <f>IF(N357="",0,COUNTIF($N$7:N357,N357))</f>
        <v>0</v>
      </c>
      <c r="C357" s="332" t="str">
        <f t="shared" si="42"/>
        <v>0</v>
      </c>
      <c r="D357" s="332">
        <f>IF(P357="",0,COUNTIF($P$7:P357,P357))</f>
        <v>0</v>
      </c>
      <c r="E357" s="332" t="str">
        <f t="shared" si="43"/>
        <v>0</v>
      </c>
      <c r="F357" s="332">
        <f>IF(Q357="",0,COUNTIF($Q$7:Q357,Q357))</f>
        <v>0</v>
      </c>
      <c r="G357" s="332" t="str">
        <f t="shared" si="40"/>
        <v>0</v>
      </c>
      <c r="H357" s="335">
        <f t="shared" si="44"/>
        <v>46021</v>
      </c>
      <c r="I357" s="332">
        <f t="shared" si="45"/>
        <v>50</v>
      </c>
      <c r="J357" s="78"/>
      <c r="K357" s="304"/>
      <c r="L357" s="6"/>
      <c r="M357" s="12"/>
      <c r="N357" s="6"/>
      <c r="O357" s="96" t="str">
        <f t="shared" si="39"/>
        <v/>
      </c>
      <c r="P357" s="12"/>
      <c r="Q357" s="304"/>
      <c r="R357" s="5"/>
      <c r="S357" s="5"/>
      <c r="T357" s="78"/>
      <c r="U357" s="78"/>
      <c r="Z357" s="479">
        <f t="shared" si="41"/>
        <v>12</v>
      </c>
    </row>
    <row r="358" spans="1:26" ht="18.75" customHeight="1" x14ac:dyDescent="0.35">
      <c r="A358" s="78"/>
      <c r="B358" s="332">
        <f>IF(N358="",0,COUNTIF($N$7:N358,N358))</f>
        <v>0</v>
      </c>
      <c r="C358" s="332" t="str">
        <f t="shared" si="42"/>
        <v>0</v>
      </c>
      <c r="D358" s="332">
        <f>IF(P358="",0,COUNTIF($P$7:P358,P358))</f>
        <v>0</v>
      </c>
      <c r="E358" s="332" t="str">
        <f t="shared" si="43"/>
        <v>0</v>
      </c>
      <c r="F358" s="332">
        <f>IF(Q358="",0,COUNTIF($Q$7:Q358,Q358))</f>
        <v>0</v>
      </c>
      <c r="G358" s="332" t="str">
        <f t="shared" si="40"/>
        <v>0</v>
      </c>
      <c r="H358" s="335">
        <f t="shared" si="44"/>
        <v>46021</v>
      </c>
      <c r="I358" s="332">
        <f t="shared" si="45"/>
        <v>50</v>
      </c>
      <c r="J358" s="78"/>
      <c r="K358" s="304"/>
      <c r="L358" s="6"/>
      <c r="M358" s="12"/>
      <c r="N358" s="6"/>
      <c r="O358" s="96" t="str">
        <f t="shared" si="39"/>
        <v/>
      </c>
      <c r="P358" s="12"/>
      <c r="Q358" s="304"/>
      <c r="R358" s="5"/>
      <c r="S358" s="5"/>
      <c r="T358" s="78"/>
      <c r="U358" s="78"/>
      <c r="Z358" s="479">
        <f t="shared" si="41"/>
        <v>12</v>
      </c>
    </row>
    <row r="359" spans="1:26" ht="18.75" customHeight="1" x14ac:dyDescent="0.35">
      <c r="A359" s="78"/>
      <c r="B359" s="332">
        <f>IF(N359="",0,COUNTIF($N$7:N359,N359))</f>
        <v>0</v>
      </c>
      <c r="C359" s="332" t="str">
        <f t="shared" si="42"/>
        <v>0</v>
      </c>
      <c r="D359" s="332">
        <f>IF(P359="",0,COUNTIF($P$7:P359,P359))</f>
        <v>0</v>
      </c>
      <c r="E359" s="332" t="str">
        <f t="shared" si="43"/>
        <v>0</v>
      </c>
      <c r="F359" s="332">
        <f>IF(Q359="",0,COUNTIF($Q$7:Q359,Q359))</f>
        <v>0</v>
      </c>
      <c r="G359" s="332" t="str">
        <f t="shared" si="40"/>
        <v>0</v>
      </c>
      <c r="H359" s="335">
        <f t="shared" si="44"/>
        <v>46021</v>
      </c>
      <c r="I359" s="332">
        <f t="shared" si="45"/>
        <v>50</v>
      </c>
      <c r="J359" s="78"/>
      <c r="K359" s="304"/>
      <c r="L359" s="6"/>
      <c r="M359" s="12"/>
      <c r="N359" s="6"/>
      <c r="O359" s="96" t="str">
        <f t="shared" si="39"/>
        <v/>
      </c>
      <c r="P359" s="12"/>
      <c r="Q359" s="304"/>
      <c r="R359" s="5"/>
      <c r="S359" s="5"/>
      <c r="T359" s="78"/>
      <c r="U359" s="78"/>
      <c r="Z359" s="479">
        <f t="shared" si="41"/>
        <v>12</v>
      </c>
    </row>
    <row r="360" spans="1:26" ht="18.75" customHeight="1" x14ac:dyDescent="0.35">
      <c r="A360" s="78"/>
      <c r="B360" s="332">
        <f>IF(N360="",0,COUNTIF($N$7:N360,N360))</f>
        <v>0</v>
      </c>
      <c r="C360" s="332" t="str">
        <f t="shared" si="42"/>
        <v>0</v>
      </c>
      <c r="D360" s="332">
        <f>IF(P360="",0,COUNTIF($P$7:P360,P360))</f>
        <v>0</v>
      </c>
      <c r="E360" s="332" t="str">
        <f t="shared" si="43"/>
        <v>0</v>
      </c>
      <c r="F360" s="332">
        <f>IF(Q360="",0,COUNTIF($Q$7:Q360,Q360))</f>
        <v>0</v>
      </c>
      <c r="G360" s="332" t="str">
        <f t="shared" si="40"/>
        <v>0</v>
      </c>
      <c r="H360" s="335">
        <f t="shared" si="44"/>
        <v>46021</v>
      </c>
      <c r="I360" s="332">
        <f t="shared" si="45"/>
        <v>50</v>
      </c>
      <c r="J360" s="78"/>
      <c r="K360" s="304"/>
      <c r="L360" s="6"/>
      <c r="M360" s="12"/>
      <c r="N360" s="6"/>
      <c r="O360" s="96" t="str">
        <f t="shared" si="39"/>
        <v/>
      </c>
      <c r="P360" s="12"/>
      <c r="Q360" s="304"/>
      <c r="R360" s="5"/>
      <c r="S360" s="5"/>
      <c r="T360" s="78"/>
      <c r="U360" s="78"/>
      <c r="Z360" s="479">
        <f t="shared" si="41"/>
        <v>12</v>
      </c>
    </row>
    <row r="361" spans="1:26" ht="18.75" customHeight="1" x14ac:dyDescent="0.35">
      <c r="A361" s="78"/>
      <c r="B361" s="332">
        <f>IF(N361="",0,COUNTIF($N$7:N361,N361))</f>
        <v>0</v>
      </c>
      <c r="C361" s="332" t="str">
        <f t="shared" si="42"/>
        <v>0</v>
      </c>
      <c r="D361" s="332">
        <f>IF(P361="",0,COUNTIF($P$7:P361,P361))</f>
        <v>0</v>
      </c>
      <c r="E361" s="332" t="str">
        <f t="shared" si="43"/>
        <v>0</v>
      </c>
      <c r="F361" s="332">
        <f>IF(Q361="",0,COUNTIF($Q$7:Q361,Q361))</f>
        <v>0</v>
      </c>
      <c r="G361" s="332" t="str">
        <f t="shared" si="40"/>
        <v>0</v>
      </c>
      <c r="H361" s="335">
        <f t="shared" si="44"/>
        <v>46021</v>
      </c>
      <c r="I361" s="332">
        <f t="shared" si="45"/>
        <v>50</v>
      </c>
      <c r="J361" s="78"/>
      <c r="K361" s="304"/>
      <c r="L361" s="6"/>
      <c r="M361" s="12"/>
      <c r="N361" s="6"/>
      <c r="O361" s="96" t="str">
        <f t="shared" si="39"/>
        <v/>
      </c>
      <c r="P361" s="12"/>
      <c r="Q361" s="304"/>
      <c r="R361" s="5"/>
      <c r="S361" s="5"/>
      <c r="T361" s="78"/>
      <c r="U361" s="78"/>
      <c r="Z361" s="479">
        <f t="shared" si="41"/>
        <v>12</v>
      </c>
    </row>
    <row r="362" spans="1:26" ht="18.75" customHeight="1" x14ac:dyDescent="0.35">
      <c r="A362" s="78"/>
      <c r="B362" s="332">
        <f>IF(N362="",0,COUNTIF($N$7:N362,N362))</f>
        <v>0</v>
      </c>
      <c r="C362" s="332" t="str">
        <f t="shared" si="42"/>
        <v>0</v>
      </c>
      <c r="D362" s="332">
        <f>IF(P362="",0,COUNTIF($P$7:P362,P362))</f>
        <v>0</v>
      </c>
      <c r="E362" s="332" t="str">
        <f t="shared" si="43"/>
        <v>0</v>
      </c>
      <c r="F362" s="332">
        <f>IF(Q362="",0,COUNTIF($Q$7:Q362,Q362))</f>
        <v>0</v>
      </c>
      <c r="G362" s="332" t="str">
        <f t="shared" si="40"/>
        <v>0</v>
      </c>
      <c r="H362" s="335">
        <f t="shared" si="44"/>
        <v>46021</v>
      </c>
      <c r="I362" s="332">
        <f t="shared" si="45"/>
        <v>50</v>
      </c>
      <c r="J362" s="78"/>
      <c r="K362" s="304"/>
      <c r="L362" s="6"/>
      <c r="M362" s="12"/>
      <c r="N362" s="6"/>
      <c r="O362" s="96" t="str">
        <f t="shared" si="39"/>
        <v/>
      </c>
      <c r="P362" s="12"/>
      <c r="Q362" s="304"/>
      <c r="R362" s="5"/>
      <c r="S362" s="5"/>
      <c r="T362" s="78"/>
      <c r="U362" s="78"/>
      <c r="Z362" s="479">
        <f t="shared" si="41"/>
        <v>12</v>
      </c>
    </row>
    <row r="363" spans="1:26" ht="18.75" customHeight="1" x14ac:dyDescent="0.35">
      <c r="A363" s="78"/>
      <c r="B363" s="332">
        <f>IF(N363="",0,COUNTIF($N$7:N363,N363))</f>
        <v>0</v>
      </c>
      <c r="C363" s="332" t="str">
        <f t="shared" si="42"/>
        <v>0</v>
      </c>
      <c r="D363" s="332">
        <f>IF(P363="",0,COUNTIF($P$7:P363,P363))</f>
        <v>0</v>
      </c>
      <c r="E363" s="332" t="str">
        <f t="shared" si="43"/>
        <v>0</v>
      </c>
      <c r="F363" s="332">
        <f>IF(Q363="",0,COUNTIF($Q$7:Q363,Q363))</f>
        <v>0</v>
      </c>
      <c r="G363" s="332" t="str">
        <f t="shared" si="40"/>
        <v>0</v>
      </c>
      <c r="H363" s="335">
        <f t="shared" si="44"/>
        <v>46021</v>
      </c>
      <c r="I363" s="332">
        <f t="shared" si="45"/>
        <v>50</v>
      </c>
      <c r="J363" s="78"/>
      <c r="K363" s="304"/>
      <c r="L363" s="6"/>
      <c r="M363" s="12"/>
      <c r="N363" s="6"/>
      <c r="O363" s="96" t="str">
        <f t="shared" si="39"/>
        <v/>
      </c>
      <c r="P363" s="12"/>
      <c r="Q363" s="304"/>
      <c r="R363" s="5"/>
      <c r="S363" s="5"/>
      <c r="T363" s="78"/>
      <c r="U363" s="78"/>
      <c r="Z363" s="479">
        <f t="shared" si="41"/>
        <v>12</v>
      </c>
    </row>
    <row r="364" spans="1:26" ht="18.75" customHeight="1" x14ac:dyDescent="0.35">
      <c r="A364" s="78"/>
      <c r="B364" s="332">
        <f>IF(N364="",0,COUNTIF($N$7:N364,N364))</f>
        <v>0</v>
      </c>
      <c r="C364" s="332" t="str">
        <f t="shared" si="42"/>
        <v>0</v>
      </c>
      <c r="D364" s="332">
        <f>IF(P364="",0,COUNTIF($P$7:P364,P364))</f>
        <v>0</v>
      </c>
      <c r="E364" s="332" t="str">
        <f t="shared" si="43"/>
        <v>0</v>
      </c>
      <c r="F364" s="332">
        <f>IF(Q364="",0,COUNTIF($Q$7:Q364,Q364))</f>
        <v>0</v>
      </c>
      <c r="G364" s="332" t="str">
        <f t="shared" si="40"/>
        <v>0</v>
      </c>
      <c r="H364" s="335">
        <f t="shared" si="44"/>
        <v>46021</v>
      </c>
      <c r="I364" s="332">
        <f t="shared" si="45"/>
        <v>50</v>
      </c>
      <c r="J364" s="78"/>
      <c r="K364" s="304"/>
      <c r="L364" s="6"/>
      <c r="M364" s="12"/>
      <c r="N364" s="6"/>
      <c r="O364" s="96" t="str">
        <f t="shared" si="39"/>
        <v/>
      </c>
      <c r="P364" s="12"/>
      <c r="Q364" s="304"/>
      <c r="R364" s="5"/>
      <c r="S364" s="5"/>
      <c r="T364" s="78"/>
      <c r="U364" s="78"/>
      <c r="Z364" s="479">
        <f t="shared" si="41"/>
        <v>12</v>
      </c>
    </row>
    <row r="365" spans="1:26" ht="18.75" customHeight="1" x14ac:dyDescent="0.35">
      <c r="A365" s="78"/>
      <c r="B365" s="332">
        <f>IF(N365="",0,COUNTIF($N$7:N365,N365))</f>
        <v>0</v>
      </c>
      <c r="C365" s="332" t="str">
        <f t="shared" si="42"/>
        <v>0</v>
      </c>
      <c r="D365" s="332">
        <f>IF(P365="",0,COUNTIF($P$7:P365,P365))</f>
        <v>0</v>
      </c>
      <c r="E365" s="332" t="str">
        <f t="shared" si="43"/>
        <v>0</v>
      </c>
      <c r="F365" s="332">
        <f>IF(Q365="",0,COUNTIF($Q$7:Q365,Q365))</f>
        <v>0</v>
      </c>
      <c r="G365" s="332" t="str">
        <f t="shared" si="40"/>
        <v>0</v>
      </c>
      <c r="H365" s="335">
        <f t="shared" si="44"/>
        <v>46021</v>
      </c>
      <c r="I365" s="332">
        <f t="shared" si="45"/>
        <v>50</v>
      </c>
      <c r="J365" s="78"/>
      <c r="K365" s="304"/>
      <c r="L365" s="6"/>
      <c r="M365" s="12"/>
      <c r="N365" s="6"/>
      <c r="O365" s="96" t="str">
        <f t="shared" si="39"/>
        <v/>
      </c>
      <c r="P365" s="12"/>
      <c r="Q365" s="304"/>
      <c r="R365" s="5"/>
      <c r="S365" s="5"/>
      <c r="T365" s="78"/>
      <c r="U365" s="78"/>
      <c r="Z365" s="479">
        <f t="shared" si="41"/>
        <v>12</v>
      </c>
    </row>
    <row r="366" spans="1:26" ht="18.75" customHeight="1" x14ac:dyDescent="0.35">
      <c r="A366" s="78"/>
      <c r="B366" s="332">
        <f>IF(N366="",0,COUNTIF($N$7:N366,N366))</f>
        <v>0</v>
      </c>
      <c r="C366" s="332" t="str">
        <f t="shared" si="42"/>
        <v>0</v>
      </c>
      <c r="D366" s="332">
        <f>IF(P366="",0,COUNTIF($P$7:P366,P366))</f>
        <v>0</v>
      </c>
      <c r="E366" s="332" t="str">
        <f t="shared" si="43"/>
        <v>0</v>
      </c>
      <c r="F366" s="332">
        <f>IF(Q366="",0,COUNTIF($Q$7:Q366,Q366))</f>
        <v>0</v>
      </c>
      <c r="G366" s="332" t="str">
        <f t="shared" si="40"/>
        <v>0</v>
      </c>
      <c r="H366" s="335">
        <f t="shared" si="44"/>
        <v>46021</v>
      </c>
      <c r="I366" s="332">
        <f t="shared" si="45"/>
        <v>50</v>
      </c>
      <c r="J366" s="78"/>
      <c r="K366" s="304"/>
      <c r="L366" s="6"/>
      <c r="M366" s="12"/>
      <c r="N366" s="6"/>
      <c r="O366" s="96" t="str">
        <f t="shared" si="39"/>
        <v/>
      </c>
      <c r="P366" s="12"/>
      <c r="Q366" s="304"/>
      <c r="R366" s="5"/>
      <c r="S366" s="5"/>
      <c r="T366" s="78"/>
      <c r="U366" s="78"/>
      <c r="Z366" s="479">
        <f t="shared" si="41"/>
        <v>12</v>
      </c>
    </row>
    <row r="367" spans="1:26" ht="18.75" customHeight="1" x14ac:dyDescent="0.35">
      <c r="A367" s="78"/>
      <c r="B367" s="332">
        <f>IF(N367="",0,COUNTIF($N$7:N367,N367))</f>
        <v>0</v>
      </c>
      <c r="C367" s="332" t="str">
        <f t="shared" si="42"/>
        <v>0</v>
      </c>
      <c r="D367" s="332">
        <f>IF(P367="",0,COUNTIF($P$7:P367,P367))</f>
        <v>0</v>
      </c>
      <c r="E367" s="332" t="str">
        <f t="shared" si="43"/>
        <v>0</v>
      </c>
      <c r="F367" s="332">
        <f>IF(Q367="",0,COUNTIF($Q$7:Q367,Q367))</f>
        <v>0</v>
      </c>
      <c r="G367" s="332" t="str">
        <f t="shared" si="40"/>
        <v>0</v>
      </c>
      <c r="H367" s="335">
        <f t="shared" si="44"/>
        <v>46021</v>
      </c>
      <c r="I367" s="332">
        <f t="shared" si="45"/>
        <v>50</v>
      </c>
      <c r="J367" s="78"/>
      <c r="K367" s="304"/>
      <c r="L367" s="6"/>
      <c r="M367" s="12"/>
      <c r="N367" s="6"/>
      <c r="O367" s="96" t="str">
        <f t="shared" si="39"/>
        <v/>
      </c>
      <c r="P367" s="12"/>
      <c r="Q367" s="304"/>
      <c r="R367" s="5"/>
      <c r="S367" s="5"/>
      <c r="T367" s="78"/>
      <c r="U367" s="78"/>
      <c r="Z367" s="479">
        <f t="shared" si="41"/>
        <v>12</v>
      </c>
    </row>
    <row r="368" spans="1:26" ht="18.75" customHeight="1" x14ac:dyDescent="0.35">
      <c r="A368" s="78"/>
      <c r="B368" s="332">
        <f>IF(N368="",0,COUNTIF($N$7:N368,N368))</f>
        <v>0</v>
      </c>
      <c r="C368" s="332" t="str">
        <f t="shared" si="42"/>
        <v>0</v>
      </c>
      <c r="D368" s="332">
        <f>IF(P368="",0,COUNTIF($P$7:P368,P368))</f>
        <v>0</v>
      </c>
      <c r="E368" s="332" t="str">
        <f t="shared" si="43"/>
        <v>0</v>
      </c>
      <c r="F368" s="332">
        <f>IF(Q368="",0,COUNTIF($Q$7:Q368,Q368))</f>
        <v>0</v>
      </c>
      <c r="G368" s="332" t="str">
        <f t="shared" si="40"/>
        <v>0</v>
      </c>
      <c r="H368" s="335">
        <f t="shared" si="44"/>
        <v>46021</v>
      </c>
      <c r="I368" s="332">
        <f t="shared" si="45"/>
        <v>50</v>
      </c>
      <c r="J368" s="78"/>
      <c r="K368" s="304"/>
      <c r="L368" s="6"/>
      <c r="M368" s="12"/>
      <c r="N368" s="6"/>
      <c r="O368" s="96" t="str">
        <f t="shared" si="39"/>
        <v/>
      </c>
      <c r="P368" s="12"/>
      <c r="Q368" s="304"/>
      <c r="R368" s="5"/>
      <c r="S368" s="5"/>
      <c r="T368" s="78"/>
      <c r="U368" s="78"/>
      <c r="Z368" s="479">
        <f t="shared" si="41"/>
        <v>12</v>
      </c>
    </row>
    <row r="369" spans="1:26" ht="18.75" customHeight="1" x14ac:dyDescent="0.35">
      <c r="A369" s="78"/>
      <c r="B369" s="332">
        <f>IF(N369="",0,COUNTIF($N$7:N369,N369))</f>
        <v>0</v>
      </c>
      <c r="C369" s="332" t="str">
        <f t="shared" si="42"/>
        <v>0</v>
      </c>
      <c r="D369" s="332">
        <f>IF(P369="",0,COUNTIF($P$7:P369,P369))</f>
        <v>0</v>
      </c>
      <c r="E369" s="332" t="str">
        <f t="shared" si="43"/>
        <v>0</v>
      </c>
      <c r="F369" s="332">
        <f>IF(Q369="",0,COUNTIF($Q$7:Q369,Q369))</f>
        <v>0</v>
      </c>
      <c r="G369" s="332" t="str">
        <f t="shared" si="40"/>
        <v>0</v>
      </c>
      <c r="H369" s="335">
        <f t="shared" si="44"/>
        <v>46021</v>
      </c>
      <c r="I369" s="332">
        <f t="shared" si="45"/>
        <v>50</v>
      </c>
      <c r="J369" s="78"/>
      <c r="K369" s="304"/>
      <c r="L369" s="6"/>
      <c r="M369" s="12"/>
      <c r="N369" s="6"/>
      <c r="O369" s="96" t="str">
        <f t="shared" si="39"/>
        <v/>
      </c>
      <c r="P369" s="12"/>
      <c r="Q369" s="304"/>
      <c r="R369" s="5"/>
      <c r="S369" s="5"/>
      <c r="T369" s="78"/>
      <c r="U369" s="78"/>
      <c r="Z369" s="479">
        <f t="shared" si="41"/>
        <v>12</v>
      </c>
    </row>
    <row r="370" spans="1:26" ht="18.75" customHeight="1" x14ac:dyDescent="0.35">
      <c r="A370" s="78"/>
      <c r="B370" s="332">
        <f>IF(N370="",0,COUNTIF($N$7:N370,N370))</f>
        <v>0</v>
      </c>
      <c r="C370" s="332" t="str">
        <f t="shared" si="42"/>
        <v>0</v>
      </c>
      <c r="D370" s="332">
        <f>IF(P370="",0,COUNTIF($P$7:P370,P370))</f>
        <v>0</v>
      </c>
      <c r="E370" s="332" t="str">
        <f t="shared" si="43"/>
        <v>0</v>
      </c>
      <c r="F370" s="332">
        <f>IF(Q370="",0,COUNTIF($Q$7:Q370,Q370))</f>
        <v>0</v>
      </c>
      <c r="G370" s="332" t="str">
        <f t="shared" si="40"/>
        <v>0</v>
      </c>
      <c r="H370" s="335">
        <f t="shared" si="44"/>
        <v>46021</v>
      </c>
      <c r="I370" s="332">
        <f t="shared" si="45"/>
        <v>50</v>
      </c>
      <c r="J370" s="78"/>
      <c r="K370" s="304"/>
      <c r="L370" s="6"/>
      <c r="M370" s="12"/>
      <c r="N370" s="6"/>
      <c r="O370" s="96" t="str">
        <f t="shared" si="39"/>
        <v/>
      </c>
      <c r="P370" s="12"/>
      <c r="Q370" s="304"/>
      <c r="R370" s="5"/>
      <c r="S370" s="5"/>
      <c r="T370" s="78"/>
      <c r="U370" s="78"/>
      <c r="Z370" s="479">
        <f t="shared" si="41"/>
        <v>12</v>
      </c>
    </row>
    <row r="371" spans="1:26" ht="18.75" customHeight="1" x14ac:dyDescent="0.35">
      <c r="A371" s="78"/>
      <c r="B371" s="332">
        <f>IF(N371="",0,COUNTIF($N$7:N371,N371))</f>
        <v>0</v>
      </c>
      <c r="C371" s="332" t="str">
        <f t="shared" si="42"/>
        <v>0</v>
      </c>
      <c r="D371" s="332">
        <f>IF(P371="",0,COUNTIF($P$7:P371,P371))</f>
        <v>0</v>
      </c>
      <c r="E371" s="332" t="str">
        <f t="shared" si="43"/>
        <v>0</v>
      </c>
      <c r="F371" s="332">
        <f>IF(Q371="",0,COUNTIF($Q$7:Q371,Q371))</f>
        <v>0</v>
      </c>
      <c r="G371" s="332" t="str">
        <f t="shared" si="40"/>
        <v>0</v>
      </c>
      <c r="H371" s="335">
        <f t="shared" si="44"/>
        <v>46021</v>
      </c>
      <c r="I371" s="332">
        <f t="shared" si="45"/>
        <v>50</v>
      </c>
      <c r="J371" s="78"/>
      <c r="K371" s="304"/>
      <c r="L371" s="6"/>
      <c r="M371" s="12"/>
      <c r="N371" s="6"/>
      <c r="O371" s="96" t="str">
        <f t="shared" si="39"/>
        <v/>
      </c>
      <c r="P371" s="12"/>
      <c r="Q371" s="304"/>
      <c r="R371" s="5"/>
      <c r="S371" s="5"/>
      <c r="T371" s="78"/>
      <c r="U371" s="78"/>
      <c r="Z371" s="479">
        <f t="shared" si="41"/>
        <v>12</v>
      </c>
    </row>
    <row r="372" spans="1:26" ht="18.75" customHeight="1" x14ac:dyDescent="0.35">
      <c r="A372" s="78"/>
      <c r="B372" s="332">
        <f>IF(N372="",0,COUNTIF($N$7:N372,N372))</f>
        <v>0</v>
      </c>
      <c r="C372" s="332" t="str">
        <f t="shared" si="42"/>
        <v>0</v>
      </c>
      <c r="D372" s="332">
        <f>IF(P372="",0,COUNTIF($P$7:P372,P372))</f>
        <v>0</v>
      </c>
      <c r="E372" s="332" t="str">
        <f t="shared" si="43"/>
        <v>0</v>
      </c>
      <c r="F372" s="332">
        <f>IF(Q372="",0,COUNTIF($Q$7:Q372,Q372))</f>
        <v>0</v>
      </c>
      <c r="G372" s="332" t="str">
        <f t="shared" si="40"/>
        <v>0</v>
      </c>
      <c r="H372" s="335">
        <f t="shared" si="44"/>
        <v>46021</v>
      </c>
      <c r="I372" s="332">
        <f t="shared" si="45"/>
        <v>50</v>
      </c>
      <c r="J372" s="78"/>
      <c r="K372" s="304"/>
      <c r="L372" s="6"/>
      <c r="M372" s="12"/>
      <c r="N372" s="6"/>
      <c r="O372" s="96" t="str">
        <f t="shared" si="39"/>
        <v/>
      </c>
      <c r="P372" s="12"/>
      <c r="Q372" s="304"/>
      <c r="R372" s="5"/>
      <c r="S372" s="5"/>
      <c r="T372" s="78"/>
      <c r="U372" s="78"/>
      <c r="Z372" s="479">
        <f t="shared" si="41"/>
        <v>12</v>
      </c>
    </row>
    <row r="373" spans="1:26" ht="18.75" customHeight="1" x14ac:dyDescent="0.35">
      <c r="A373" s="78"/>
      <c r="B373" s="332">
        <f>IF(N373="",0,COUNTIF($N$7:N373,N373))</f>
        <v>0</v>
      </c>
      <c r="C373" s="332" t="str">
        <f t="shared" si="42"/>
        <v>0</v>
      </c>
      <c r="D373" s="332">
        <f>IF(P373="",0,COUNTIF($P$7:P373,P373))</f>
        <v>0</v>
      </c>
      <c r="E373" s="332" t="str">
        <f t="shared" si="43"/>
        <v>0</v>
      </c>
      <c r="F373" s="332">
        <f>IF(Q373="",0,COUNTIF($Q$7:Q373,Q373))</f>
        <v>0</v>
      </c>
      <c r="G373" s="332" t="str">
        <f t="shared" si="40"/>
        <v>0</v>
      </c>
      <c r="H373" s="335">
        <f t="shared" si="44"/>
        <v>46021</v>
      </c>
      <c r="I373" s="332">
        <f t="shared" si="45"/>
        <v>50</v>
      </c>
      <c r="J373" s="78"/>
      <c r="K373" s="304"/>
      <c r="L373" s="6"/>
      <c r="M373" s="12"/>
      <c r="N373" s="6"/>
      <c r="O373" s="96" t="str">
        <f t="shared" si="39"/>
        <v/>
      </c>
      <c r="P373" s="12"/>
      <c r="Q373" s="304"/>
      <c r="R373" s="5"/>
      <c r="S373" s="5"/>
      <c r="T373" s="78"/>
      <c r="U373" s="78"/>
      <c r="Z373" s="479">
        <f t="shared" si="41"/>
        <v>12</v>
      </c>
    </row>
    <row r="374" spans="1:26" ht="18.75" customHeight="1" x14ac:dyDescent="0.35">
      <c r="A374" s="78"/>
      <c r="B374" s="332">
        <f>IF(N374="",0,COUNTIF($N$7:N374,N374))</f>
        <v>0</v>
      </c>
      <c r="C374" s="332" t="str">
        <f t="shared" si="42"/>
        <v>0</v>
      </c>
      <c r="D374" s="332">
        <f>IF(P374="",0,COUNTIF($P$7:P374,P374))</f>
        <v>0</v>
      </c>
      <c r="E374" s="332" t="str">
        <f t="shared" si="43"/>
        <v>0</v>
      </c>
      <c r="F374" s="332">
        <f>IF(Q374="",0,COUNTIF($Q$7:Q374,Q374))</f>
        <v>0</v>
      </c>
      <c r="G374" s="332" t="str">
        <f t="shared" si="40"/>
        <v>0</v>
      </c>
      <c r="H374" s="335">
        <f t="shared" si="44"/>
        <v>46021</v>
      </c>
      <c r="I374" s="332">
        <f t="shared" si="45"/>
        <v>50</v>
      </c>
      <c r="J374" s="78"/>
      <c r="K374" s="304"/>
      <c r="L374" s="6"/>
      <c r="M374" s="12"/>
      <c r="N374" s="6"/>
      <c r="O374" s="96" t="str">
        <f t="shared" si="39"/>
        <v/>
      </c>
      <c r="P374" s="12"/>
      <c r="Q374" s="304"/>
      <c r="R374" s="5"/>
      <c r="S374" s="5"/>
      <c r="T374" s="78"/>
      <c r="U374" s="78"/>
      <c r="Z374" s="479">
        <f t="shared" si="41"/>
        <v>12</v>
      </c>
    </row>
    <row r="375" spans="1:26" ht="18.75" customHeight="1" x14ac:dyDescent="0.35">
      <c r="A375" s="78"/>
      <c r="B375" s="332">
        <f>IF(N375="",0,COUNTIF($N$7:N375,N375))</f>
        <v>0</v>
      </c>
      <c r="C375" s="332" t="str">
        <f t="shared" si="42"/>
        <v>0</v>
      </c>
      <c r="D375" s="332">
        <f>IF(P375="",0,COUNTIF($P$7:P375,P375))</f>
        <v>0</v>
      </c>
      <c r="E375" s="332" t="str">
        <f t="shared" si="43"/>
        <v>0</v>
      </c>
      <c r="F375" s="332">
        <f>IF(Q375="",0,COUNTIF($Q$7:Q375,Q375))</f>
        <v>0</v>
      </c>
      <c r="G375" s="332" t="str">
        <f t="shared" si="40"/>
        <v>0</v>
      </c>
      <c r="H375" s="335">
        <f t="shared" si="44"/>
        <v>46021</v>
      </c>
      <c r="I375" s="332">
        <f t="shared" si="45"/>
        <v>50</v>
      </c>
      <c r="J375" s="78"/>
      <c r="K375" s="304"/>
      <c r="L375" s="6"/>
      <c r="M375" s="12"/>
      <c r="N375" s="6"/>
      <c r="O375" s="96" t="str">
        <f t="shared" si="39"/>
        <v/>
      </c>
      <c r="P375" s="12"/>
      <c r="Q375" s="304"/>
      <c r="R375" s="5"/>
      <c r="S375" s="5"/>
      <c r="T375" s="78"/>
      <c r="U375" s="78"/>
      <c r="Z375" s="479">
        <f t="shared" si="41"/>
        <v>12</v>
      </c>
    </row>
    <row r="376" spans="1:26" ht="18.75" customHeight="1" x14ac:dyDescent="0.35">
      <c r="A376" s="78"/>
      <c r="B376" s="332">
        <f>IF(N376="",0,COUNTIF($N$7:N376,N376))</f>
        <v>0</v>
      </c>
      <c r="C376" s="332" t="str">
        <f t="shared" si="42"/>
        <v>0</v>
      </c>
      <c r="D376" s="332">
        <f>IF(P376="",0,COUNTIF($P$7:P376,P376))</f>
        <v>0</v>
      </c>
      <c r="E376" s="332" t="str">
        <f t="shared" si="43"/>
        <v>0</v>
      </c>
      <c r="F376" s="332">
        <f>IF(Q376="",0,COUNTIF($Q$7:Q376,Q376))</f>
        <v>0</v>
      </c>
      <c r="G376" s="332" t="str">
        <f t="shared" si="40"/>
        <v>0</v>
      </c>
      <c r="H376" s="335">
        <f t="shared" si="44"/>
        <v>46021</v>
      </c>
      <c r="I376" s="332">
        <f t="shared" si="45"/>
        <v>50</v>
      </c>
      <c r="J376" s="78"/>
      <c r="K376" s="304"/>
      <c r="L376" s="6"/>
      <c r="M376" s="12"/>
      <c r="N376" s="6"/>
      <c r="O376" s="96" t="str">
        <f t="shared" si="39"/>
        <v/>
      </c>
      <c r="P376" s="12"/>
      <c r="Q376" s="304"/>
      <c r="R376" s="5"/>
      <c r="S376" s="5"/>
      <c r="T376" s="78"/>
      <c r="U376" s="78"/>
      <c r="Z376" s="479">
        <f t="shared" si="41"/>
        <v>12</v>
      </c>
    </row>
    <row r="377" spans="1:26" ht="18.75" customHeight="1" x14ac:dyDescent="0.35">
      <c r="A377" s="78"/>
      <c r="B377" s="332">
        <f>IF(N377="",0,COUNTIF($N$7:N377,N377))</f>
        <v>0</v>
      </c>
      <c r="C377" s="332" t="str">
        <f t="shared" si="42"/>
        <v>0</v>
      </c>
      <c r="D377" s="332">
        <f>IF(P377="",0,COUNTIF($P$7:P377,P377))</f>
        <v>0</v>
      </c>
      <c r="E377" s="332" t="str">
        <f t="shared" si="43"/>
        <v>0</v>
      </c>
      <c r="F377" s="332">
        <f>IF(Q377="",0,COUNTIF($Q$7:Q377,Q377))</f>
        <v>0</v>
      </c>
      <c r="G377" s="332" t="str">
        <f t="shared" si="40"/>
        <v>0</v>
      </c>
      <c r="H377" s="335">
        <f t="shared" si="44"/>
        <v>46021</v>
      </c>
      <c r="I377" s="332">
        <f t="shared" si="45"/>
        <v>50</v>
      </c>
      <c r="J377" s="78"/>
      <c r="K377" s="304"/>
      <c r="L377" s="6"/>
      <c r="M377" s="12"/>
      <c r="N377" s="6"/>
      <c r="O377" s="96" t="str">
        <f t="shared" si="39"/>
        <v/>
      </c>
      <c r="P377" s="12"/>
      <c r="Q377" s="304"/>
      <c r="R377" s="5"/>
      <c r="S377" s="5"/>
      <c r="T377" s="78"/>
      <c r="U377" s="78"/>
      <c r="Z377" s="479">
        <f t="shared" si="41"/>
        <v>12</v>
      </c>
    </row>
    <row r="378" spans="1:26" ht="18.75" customHeight="1" x14ac:dyDescent="0.35">
      <c r="A378" s="78"/>
      <c r="B378" s="332">
        <f>IF(N378="",0,COUNTIF($N$7:N378,N378))</f>
        <v>0</v>
      </c>
      <c r="C378" s="332" t="str">
        <f t="shared" si="42"/>
        <v>0</v>
      </c>
      <c r="D378" s="332">
        <f>IF(P378="",0,COUNTIF($P$7:P378,P378))</f>
        <v>0</v>
      </c>
      <c r="E378" s="332" t="str">
        <f t="shared" si="43"/>
        <v>0</v>
      </c>
      <c r="F378" s="332">
        <f>IF(Q378="",0,COUNTIF($Q$7:Q378,Q378))</f>
        <v>0</v>
      </c>
      <c r="G378" s="332" t="str">
        <f t="shared" si="40"/>
        <v>0</v>
      </c>
      <c r="H378" s="335">
        <f t="shared" si="44"/>
        <v>46021</v>
      </c>
      <c r="I378" s="332">
        <f t="shared" si="45"/>
        <v>50</v>
      </c>
      <c r="J378" s="78"/>
      <c r="K378" s="304"/>
      <c r="L378" s="6"/>
      <c r="M378" s="12"/>
      <c r="N378" s="6"/>
      <c r="O378" s="96" t="str">
        <f t="shared" si="39"/>
        <v/>
      </c>
      <c r="P378" s="12"/>
      <c r="Q378" s="304"/>
      <c r="R378" s="5"/>
      <c r="S378" s="5"/>
      <c r="T378" s="78"/>
      <c r="U378" s="78"/>
      <c r="Z378" s="479">
        <f t="shared" si="41"/>
        <v>12</v>
      </c>
    </row>
    <row r="379" spans="1:26" ht="18.75" customHeight="1" x14ac:dyDescent="0.35">
      <c r="A379" s="78"/>
      <c r="B379" s="332">
        <f>IF(N379="",0,COUNTIF($N$7:N379,N379))</f>
        <v>0</v>
      </c>
      <c r="C379" s="332" t="str">
        <f t="shared" si="42"/>
        <v>0</v>
      </c>
      <c r="D379" s="332">
        <f>IF(P379="",0,COUNTIF($P$7:P379,P379))</f>
        <v>0</v>
      </c>
      <c r="E379" s="332" t="str">
        <f t="shared" si="43"/>
        <v>0</v>
      </c>
      <c r="F379" s="332">
        <f>IF(Q379="",0,COUNTIF($Q$7:Q379,Q379))</f>
        <v>0</v>
      </c>
      <c r="G379" s="332" t="str">
        <f t="shared" si="40"/>
        <v>0</v>
      </c>
      <c r="H379" s="335">
        <f t="shared" si="44"/>
        <v>46021</v>
      </c>
      <c r="I379" s="332">
        <f t="shared" si="45"/>
        <v>50</v>
      </c>
      <c r="J379" s="78"/>
      <c r="K379" s="304"/>
      <c r="L379" s="6"/>
      <c r="M379" s="12"/>
      <c r="N379" s="6"/>
      <c r="O379" s="96" t="str">
        <f t="shared" si="39"/>
        <v/>
      </c>
      <c r="P379" s="12"/>
      <c r="Q379" s="304"/>
      <c r="R379" s="5"/>
      <c r="S379" s="5"/>
      <c r="T379" s="78"/>
      <c r="U379" s="78"/>
      <c r="Z379" s="479">
        <f t="shared" si="41"/>
        <v>12</v>
      </c>
    </row>
    <row r="380" spans="1:26" ht="18.75" customHeight="1" x14ac:dyDescent="0.35">
      <c r="A380" s="78"/>
      <c r="B380" s="332">
        <f>IF(N380="",0,COUNTIF($N$7:N380,N380))</f>
        <v>0</v>
      </c>
      <c r="C380" s="332" t="str">
        <f t="shared" si="42"/>
        <v>0</v>
      </c>
      <c r="D380" s="332">
        <f>IF(P380="",0,COUNTIF($P$7:P380,P380))</f>
        <v>0</v>
      </c>
      <c r="E380" s="332" t="str">
        <f t="shared" si="43"/>
        <v>0</v>
      </c>
      <c r="F380" s="332">
        <f>IF(Q380="",0,COUNTIF($Q$7:Q380,Q380))</f>
        <v>0</v>
      </c>
      <c r="G380" s="332" t="str">
        <f t="shared" si="40"/>
        <v>0</v>
      </c>
      <c r="H380" s="335">
        <f t="shared" si="44"/>
        <v>46021</v>
      </c>
      <c r="I380" s="332">
        <f t="shared" si="45"/>
        <v>50</v>
      </c>
      <c r="J380" s="78"/>
      <c r="K380" s="304"/>
      <c r="L380" s="6"/>
      <c r="M380" s="12"/>
      <c r="N380" s="6"/>
      <c r="O380" s="96" t="str">
        <f t="shared" si="39"/>
        <v/>
      </c>
      <c r="P380" s="12"/>
      <c r="Q380" s="304"/>
      <c r="R380" s="5"/>
      <c r="S380" s="5"/>
      <c r="T380" s="78"/>
      <c r="U380" s="78"/>
      <c r="Z380" s="479">
        <f t="shared" si="41"/>
        <v>12</v>
      </c>
    </row>
    <row r="381" spans="1:26" ht="18.75" customHeight="1" x14ac:dyDescent="0.35">
      <c r="A381" s="78"/>
      <c r="B381" s="332">
        <f>IF(N381="",0,COUNTIF($N$7:N381,N381))</f>
        <v>0</v>
      </c>
      <c r="C381" s="332" t="str">
        <f t="shared" si="42"/>
        <v>0</v>
      </c>
      <c r="D381" s="332">
        <f>IF(P381="",0,COUNTIF($P$7:P381,P381))</f>
        <v>0</v>
      </c>
      <c r="E381" s="332" t="str">
        <f t="shared" si="43"/>
        <v>0</v>
      </c>
      <c r="F381" s="332">
        <f>IF(Q381="",0,COUNTIF($Q$7:Q381,Q381))</f>
        <v>0</v>
      </c>
      <c r="G381" s="332" t="str">
        <f t="shared" si="40"/>
        <v>0</v>
      </c>
      <c r="H381" s="335">
        <f t="shared" si="44"/>
        <v>46021</v>
      </c>
      <c r="I381" s="332">
        <f t="shared" si="45"/>
        <v>50</v>
      </c>
      <c r="J381" s="78"/>
      <c r="K381" s="304"/>
      <c r="L381" s="6"/>
      <c r="M381" s="12"/>
      <c r="N381" s="6"/>
      <c r="O381" s="96" t="str">
        <f t="shared" si="39"/>
        <v/>
      </c>
      <c r="P381" s="12"/>
      <c r="Q381" s="304"/>
      <c r="R381" s="5"/>
      <c r="S381" s="5"/>
      <c r="T381" s="78"/>
      <c r="U381" s="78"/>
      <c r="Z381" s="479">
        <f t="shared" si="41"/>
        <v>12</v>
      </c>
    </row>
    <row r="382" spans="1:26" ht="18.75" customHeight="1" x14ac:dyDescent="0.35">
      <c r="A382" s="78"/>
      <c r="B382" s="332">
        <f>IF(N382="",0,COUNTIF($N$7:N382,N382))</f>
        <v>0</v>
      </c>
      <c r="C382" s="332" t="str">
        <f t="shared" si="42"/>
        <v>0</v>
      </c>
      <c r="D382" s="332">
        <f>IF(P382="",0,COUNTIF($P$7:P382,P382))</f>
        <v>0</v>
      </c>
      <c r="E382" s="332" t="str">
        <f t="shared" si="43"/>
        <v>0</v>
      </c>
      <c r="F382" s="332">
        <f>IF(Q382="",0,COUNTIF($Q$7:Q382,Q382))</f>
        <v>0</v>
      </c>
      <c r="G382" s="332" t="str">
        <f t="shared" si="40"/>
        <v>0</v>
      </c>
      <c r="H382" s="335">
        <f t="shared" si="44"/>
        <v>46021</v>
      </c>
      <c r="I382" s="332">
        <f t="shared" si="45"/>
        <v>50</v>
      </c>
      <c r="J382" s="78"/>
      <c r="K382" s="304"/>
      <c r="L382" s="6"/>
      <c r="M382" s="12"/>
      <c r="N382" s="6"/>
      <c r="O382" s="96" t="str">
        <f t="shared" si="39"/>
        <v/>
      </c>
      <c r="P382" s="12"/>
      <c r="Q382" s="304"/>
      <c r="R382" s="5"/>
      <c r="S382" s="5"/>
      <c r="T382" s="78"/>
      <c r="U382" s="78"/>
      <c r="Z382" s="479">
        <f t="shared" si="41"/>
        <v>12</v>
      </c>
    </row>
    <row r="383" spans="1:26" ht="18.75" customHeight="1" x14ac:dyDescent="0.35">
      <c r="A383" s="78"/>
      <c r="B383" s="332">
        <f>IF(N383="",0,COUNTIF($N$7:N383,N383))</f>
        <v>0</v>
      </c>
      <c r="C383" s="332" t="str">
        <f t="shared" si="42"/>
        <v>0</v>
      </c>
      <c r="D383" s="332">
        <f>IF(P383="",0,COUNTIF($P$7:P383,P383))</f>
        <v>0</v>
      </c>
      <c r="E383" s="332" t="str">
        <f t="shared" si="43"/>
        <v>0</v>
      </c>
      <c r="F383" s="332">
        <f>IF(Q383="",0,COUNTIF($Q$7:Q383,Q383))</f>
        <v>0</v>
      </c>
      <c r="G383" s="332" t="str">
        <f t="shared" si="40"/>
        <v>0</v>
      </c>
      <c r="H383" s="335">
        <f t="shared" si="44"/>
        <v>46021</v>
      </c>
      <c r="I383" s="332">
        <f t="shared" si="45"/>
        <v>50</v>
      </c>
      <c r="J383" s="78"/>
      <c r="K383" s="304"/>
      <c r="L383" s="6"/>
      <c r="M383" s="12"/>
      <c r="N383" s="6"/>
      <c r="O383" s="96" t="str">
        <f t="shared" si="39"/>
        <v/>
      </c>
      <c r="P383" s="12"/>
      <c r="Q383" s="304"/>
      <c r="R383" s="5"/>
      <c r="S383" s="5"/>
      <c r="T383" s="78"/>
      <c r="U383" s="78"/>
      <c r="Z383" s="479">
        <f t="shared" si="41"/>
        <v>12</v>
      </c>
    </row>
    <row r="384" spans="1:26" ht="18.75" customHeight="1" x14ac:dyDescent="0.35">
      <c r="A384" s="78"/>
      <c r="B384" s="332">
        <f>IF(N384="",0,COUNTIF($N$7:N384,N384))</f>
        <v>0</v>
      </c>
      <c r="C384" s="332" t="str">
        <f t="shared" si="42"/>
        <v>0</v>
      </c>
      <c r="D384" s="332">
        <f>IF(P384="",0,COUNTIF($P$7:P384,P384))</f>
        <v>0</v>
      </c>
      <c r="E384" s="332" t="str">
        <f t="shared" si="43"/>
        <v>0</v>
      </c>
      <c r="F384" s="332">
        <f>IF(Q384="",0,COUNTIF($Q$7:Q384,Q384))</f>
        <v>0</v>
      </c>
      <c r="G384" s="332" t="str">
        <f t="shared" si="40"/>
        <v>0</v>
      </c>
      <c r="H384" s="335">
        <f t="shared" si="44"/>
        <v>46021</v>
      </c>
      <c r="I384" s="332">
        <f t="shared" si="45"/>
        <v>50</v>
      </c>
      <c r="J384" s="78"/>
      <c r="K384" s="304"/>
      <c r="L384" s="6"/>
      <c r="M384" s="12"/>
      <c r="N384" s="6"/>
      <c r="O384" s="96" t="str">
        <f t="shared" si="39"/>
        <v/>
      </c>
      <c r="P384" s="12"/>
      <c r="Q384" s="304"/>
      <c r="R384" s="5"/>
      <c r="S384" s="5"/>
      <c r="T384" s="78"/>
      <c r="U384" s="78"/>
      <c r="Z384" s="479">
        <f t="shared" si="41"/>
        <v>12</v>
      </c>
    </row>
    <row r="385" spans="1:26" ht="18.75" customHeight="1" x14ac:dyDescent="0.35">
      <c r="A385" s="78"/>
      <c r="B385" s="332">
        <f>IF(N385="",0,COUNTIF($N$7:N385,N385))</f>
        <v>0</v>
      </c>
      <c r="C385" s="332" t="str">
        <f t="shared" si="42"/>
        <v>0</v>
      </c>
      <c r="D385" s="332">
        <f>IF(P385="",0,COUNTIF($P$7:P385,P385))</f>
        <v>0</v>
      </c>
      <c r="E385" s="332" t="str">
        <f t="shared" si="43"/>
        <v>0</v>
      </c>
      <c r="F385" s="332">
        <f>IF(Q385="",0,COUNTIF($Q$7:Q385,Q385))</f>
        <v>0</v>
      </c>
      <c r="G385" s="332" t="str">
        <f t="shared" si="40"/>
        <v>0</v>
      </c>
      <c r="H385" s="335">
        <f t="shared" si="44"/>
        <v>46021</v>
      </c>
      <c r="I385" s="332">
        <f t="shared" si="45"/>
        <v>50</v>
      </c>
      <c r="J385" s="78"/>
      <c r="K385" s="304"/>
      <c r="L385" s="6"/>
      <c r="M385" s="12"/>
      <c r="N385" s="6"/>
      <c r="O385" s="96" t="str">
        <f t="shared" si="39"/>
        <v/>
      </c>
      <c r="P385" s="12"/>
      <c r="Q385" s="304"/>
      <c r="R385" s="5"/>
      <c r="S385" s="5"/>
      <c r="T385" s="78"/>
      <c r="U385" s="78"/>
      <c r="Z385" s="479">
        <f t="shared" si="41"/>
        <v>12</v>
      </c>
    </row>
    <row r="386" spans="1:26" ht="18.75" customHeight="1" x14ac:dyDescent="0.35">
      <c r="A386" s="78"/>
      <c r="B386" s="332">
        <f>IF(N386="",0,COUNTIF($N$7:N386,N386))</f>
        <v>0</v>
      </c>
      <c r="C386" s="332" t="str">
        <f t="shared" si="42"/>
        <v>0</v>
      </c>
      <c r="D386" s="332">
        <f>IF(P386="",0,COUNTIF($P$7:P386,P386))</f>
        <v>0</v>
      </c>
      <c r="E386" s="332" t="str">
        <f t="shared" si="43"/>
        <v>0</v>
      </c>
      <c r="F386" s="332">
        <f>IF(Q386="",0,COUNTIF($Q$7:Q386,Q386))</f>
        <v>0</v>
      </c>
      <c r="G386" s="332" t="str">
        <f t="shared" si="40"/>
        <v>0</v>
      </c>
      <c r="H386" s="335">
        <f t="shared" si="44"/>
        <v>46021</v>
      </c>
      <c r="I386" s="332">
        <f t="shared" si="45"/>
        <v>50</v>
      </c>
      <c r="J386" s="78"/>
      <c r="K386" s="304"/>
      <c r="L386" s="6"/>
      <c r="M386" s="12"/>
      <c r="N386" s="6"/>
      <c r="O386" s="96" t="str">
        <f t="shared" si="39"/>
        <v/>
      </c>
      <c r="P386" s="12"/>
      <c r="Q386" s="304"/>
      <c r="R386" s="5"/>
      <c r="S386" s="5"/>
      <c r="T386" s="78"/>
      <c r="U386" s="78"/>
      <c r="Z386" s="479">
        <f t="shared" si="41"/>
        <v>12</v>
      </c>
    </row>
    <row r="387" spans="1:26" ht="18.75" customHeight="1" x14ac:dyDescent="0.35">
      <c r="A387" s="78"/>
      <c r="B387" s="332">
        <f>IF(N387="",0,COUNTIF($N$7:N387,N387))</f>
        <v>0</v>
      </c>
      <c r="C387" s="332" t="str">
        <f t="shared" si="42"/>
        <v>0</v>
      </c>
      <c r="D387" s="332">
        <f>IF(P387="",0,COUNTIF($P$7:P387,P387))</f>
        <v>0</v>
      </c>
      <c r="E387" s="332" t="str">
        <f t="shared" si="43"/>
        <v>0</v>
      </c>
      <c r="F387" s="332">
        <f>IF(Q387="",0,COUNTIF($Q$7:Q387,Q387))</f>
        <v>0</v>
      </c>
      <c r="G387" s="332" t="str">
        <f t="shared" si="40"/>
        <v>0</v>
      </c>
      <c r="H387" s="335">
        <f t="shared" si="44"/>
        <v>46021</v>
      </c>
      <c r="I387" s="332">
        <f t="shared" si="45"/>
        <v>50</v>
      </c>
      <c r="J387" s="78"/>
      <c r="K387" s="304"/>
      <c r="L387" s="6"/>
      <c r="M387" s="12"/>
      <c r="N387" s="6"/>
      <c r="O387" s="96" t="str">
        <f t="shared" si="39"/>
        <v/>
      </c>
      <c r="P387" s="12"/>
      <c r="Q387" s="304"/>
      <c r="R387" s="5"/>
      <c r="S387" s="5"/>
      <c r="T387" s="78"/>
      <c r="U387" s="78"/>
      <c r="Z387" s="479">
        <f t="shared" si="41"/>
        <v>12</v>
      </c>
    </row>
    <row r="388" spans="1:26" ht="18.75" customHeight="1" x14ac:dyDescent="0.35">
      <c r="A388" s="78"/>
      <c r="B388" s="332">
        <f>IF(N388="",0,COUNTIF($N$7:N388,N388))</f>
        <v>0</v>
      </c>
      <c r="C388" s="332" t="str">
        <f t="shared" si="42"/>
        <v>0</v>
      </c>
      <c r="D388" s="332">
        <f>IF(P388="",0,COUNTIF($P$7:P388,P388))</f>
        <v>0</v>
      </c>
      <c r="E388" s="332" t="str">
        <f t="shared" si="43"/>
        <v>0</v>
      </c>
      <c r="F388" s="332">
        <f>IF(Q388="",0,COUNTIF($Q$7:Q388,Q388))</f>
        <v>0</v>
      </c>
      <c r="G388" s="332" t="str">
        <f t="shared" si="40"/>
        <v>0</v>
      </c>
      <c r="H388" s="335">
        <f t="shared" si="44"/>
        <v>46021</v>
      </c>
      <c r="I388" s="332">
        <f t="shared" si="45"/>
        <v>50</v>
      </c>
      <c r="J388" s="78"/>
      <c r="K388" s="304"/>
      <c r="L388" s="6"/>
      <c r="M388" s="12"/>
      <c r="N388" s="6"/>
      <c r="O388" s="96" t="str">
        <f t="shared" si="39"/>
        <v/>
      </c>
      <c r="P388" s="12"/>
      <c r="Q388" s="304"/>
      <c r="R388" s="5"/>
      <c r="S388" s="5"/>
      <c r="T388" s="78"/>
      <c r="U388" s="78"/>
      <c r="Z388" s="479">
        <f t="shared" si="41"/>
        <v>12</v>
      </c>
    </row>
    <row r="389" spans="1:26" ht="18.75" customHeight="1" x14ac:dyDescent="0.35">
      <c r="A389" s="78"/>
      <c r="B389" s="332">
        <f>IF(N389="",0,COUNTIF($N$7:N389,N389))</f>
        <v>0</v>
      </c>
      <c r="C389" s="332" t="str">
        <f t="shared" si="42"/>
        <v>0</v>
      </c>
      <c r="D389" s="332">
        <f>IF(P389="",0,COUNTIF($P$7:P389,P389))</f>
        <v>0</v>
      </c>
      <c r="E389" s="332" t="str">
        <f t="shared" si="43"/>
        <v>0</v>
      </c>
      <c r="F389" s="332">
        <f>IF(Q389="",0,COUNTIF($Q$7:Q389,Q389))</f>
        <v>0</v>
      </c>
      <c r="G389" s="332" t="str">
        <f t="shared" si="40"/>
        <v>0</v>
      </c>
      <c r="H389" s="335">
        <f t="shared" si="44"/>
        <v>46021</v>
      </c>
      <c r="I389" s="332">
        <f t="shared" si="45"/>
        <v>50</v>
      </c>
      <c r="J389" s="78"/>
      <c r="K389" s="304"/>
      <c r="L389" s="6"/>
      <c r="M389" s="12"/>
      <c r="N389" s="6"/>
      <c r="O389" s="96" t="str">
        <f t="shared" si="39"/>
        <v/>
      </c>
      <c r="P389" s="12"/>
      <c r="Q389" s="304"/>
      <c r="R389" s="5"/>
      <c r="S389" s="5"/>
      <c r="T389" s="78"/>
      <c r="U389" s="78"/>
      <c r="Z389" s="479">
        <f t="shared" si="41"/>
        <v>12</v>
      </c>
    </row>
    <row r="390" spans="1:26" ht="18.75" customHeight="1" x14ac:dyDescent="0.35">
      <c r="A390" s="78"/>
      <c r="B390" s="332">
        <f>IF(N390="",0,COUNTIF($N$7:N390,N390))</f>
        <v>0</v>
      </c>
      <c r="C390" s="332" t="str">
        <f t="shared" si="42"/>
        <v>0</v>
      </c>
      <c r="D390" s="332">
        <f>IF(P390="",0,COUNTIF($P$7:P390,P390))</f>
        <v>0</v>
      </c>
      <c r="E390" s="332" t="str">
        <f t="shared" si="43"/>
        <v>0</v>
      </c>
      <c r="F390" s="332">
        <f>IF(Q390="",0,COUNTIF($Q$7:Q390,Q390))</f>
        <v>0</v>
      </c>
      <c r="G390" s="332" t="str">
        <f t="shared" si="40"/>
        <v>0</v>
      </c>
      <c r="H390" s="335">
        <f t="shared" si="44"/>
        <v>46021</v>
      </c>
      <c r="I390" s="332">
        <f t="shared" si="45"/>
        <v>50</v>
      </c>
      <c r="J390" s="78"/>
      <c r="K390" s="304"/>
      <c r="L390" s="6"/>
      <c r="M390" s="12"/>
      <c r="N390" s="6"/>
      <c r="O390" s="96" t="str">
        <f t="shared" si="39"/>
        <v/>
      </c>
      <c r="P390" s="12"/>
      <c r="Q390" s="304"/>
      <c r="R390" s="5"/>
      <c r="S390" s="5"/>
      <c r="T390" s="78"/>
      <c r="U390" s="78"/>
      <c r="Z390" s="479">
        <f t="shared" si="41"/>
        <v>12</v>
      </c>
    </row>
    <row r="391" spans="1:26" ht="18.75" customHeight="1" x14ac:dyDescent="0.35">
      <c r="A391" s="78"/>
      <c r="B391" s="332">
        <f>IF(N391="",0,COUNTIF($N$7:N391,N391))</f>
        <v>0</v>
      </c>
      <c r="C391" s="332" t="str">
        <f t="shared" si="42"/>
        <v>0</v>
      </c>
      <c r="D391" s="332">
        <f>IF(P391="",0,COUNTIF($P$7:P391,P391))</f>
        <v>0</v>
      </c>
      <c r="E391" s="332" t="str">
        <f t="shared" si="43"/>
        <v>0</v>
      </c>
      <c r="F391" s="332">
        <f>IF(Q391="",0,COUNTIF($Q$7:Q391,Q391))</f>
        <v>0</v>
      </c>
      <c r="G391" s="332" t="str">
        <f t="shared" si="40"/>
        <v>0</v>
      </c>
      <c r="H391" s="335">
        <f t="shared" si="44"/>
        <v>46021</v>
      </c>
      <c r="I391" s="332">
        <f t="shared" si="45"/>
        <v>50</v>
      </c>
      <c r="J391" s="78"/>
      <c r="K391" s="304"/>
      <c r="L391" s="6"/>
      <c r="M391" s="12"/>
      <c r="N391" s="6"/>
      <c r="O391" s="96" t="str">
        <f t="shared" ref="O391:O454" si="46">IF(N391&lt;&gt;"",VLOOKUP(N391,DA,2,FALSE),"")</f>
        <v/>
      </c>
      <c r="P391" s="12"/>
      <c r="Q391" s="304"/>
      <c r="R391" s="5"/>
      <c r="S391" s="5"/>
      <c r="T391" s="78"/>
      <c r="U391" s="78"/>
      <c r="Z391" s="479">
        <f t="shared" si="41"/>
        <v>12</v>
      </c>
    </row>
    <row r="392" spans="1:26" ht="18.75" customHeight="1" x14ac:dyDescent="0.35">
      <c r="A392" s="78"/>
      <c r="B392" s="332">
        <f>IF(N392="",0,COUNTIF($N$7:N392,N392))</f>
        <v>0</v>
      </c>
      <c r="C392" s="332" t="str">
        <f t="shared" si="42"/>
        <v>0</v>
      </c>
      <c r="D392" s="332">
        <f>IF(P392="",0,COUNTIF($P$7:P392,P392))</f>
        <v>0</v>
      </c>
      <c r="E392" s="332" t="str">
        <f t="shared" si="43"/>
        <v>0</v>
      </c>
      <c r="F392" s="332">
        <f>IF(Q392="",0,COUNTIF($Q$7:Q392,Q392))</f>
        <v>0</v>
      </c>
      <c r="G392" s="332" t="str">
        <f t="shared" ref="G392:G455" si="47">F392&amp;Q392</f>
        <v>0</v>
      </c>
      <c r="H392" s="335">
        <f t="shared" si="44"/>
        <v>46021</v>
      </c>
      <c r="I392" s="332">
        <f t="shared" si="45"/>
        <v>50</v>
      </c>
      <c r="J392" s="78"/>
      <c r="K392" s="304"/>
      <c r="L392" s="6"/>
      <c r="M392" s="12"/>
      <c r="N392" s="6"/>
      <c r="O392" s="96" t="str">
        <f t="shared" si="46"/>
        <v/>
      </c>
      <c r="P392" s="12"/>
      <c r="Q392" s="304"/>
      <c r="R392" s="5"/>
      <c r="S392" s="5"/>
      <c r="T392" s="78"/>
      <c r="U392" s="78"/>
      <c r="Z392" s="479">
        <f t="shared" ref="Z392:Z455" si="48">IF(H392="","",MONTH(H392))</f>
        <v>12</v>
      </c>
    </row>
    <row r="393" spans="1:26" ht="18.75" customHeight="1" x14ac:dyDescent="0.35">
      <c r="A393" s="78"/>
      <c r="B393" s="332">
        <f>IF(N393="",0,COUNTIF($N$7:N393,N393))</f>
        <v>0</v>
      </c>
      <c r="C393" s="332" t="str">
        <f t="shared" ref="C393:C456" si="49">B393&amp;N393</f>
        <v>0</v>
      </c>
      <c r="D393" s="332">
        <f>IF(P393="",0,COUNTIF($P$7:P393,P393))</f>
        <v>0</v>
      </c>
      <c r="E393" s="332" t="str">
        <f t="shared" ref="E393:E456" si="50">D393&amp;P393</f>
        <v>0</v>
      </c>
      <c r="F393" s="332">
        <f>IF(Q393="",0,COUNTIF($Q$7:Q393,Q393))</f>
        <v>0</v>
      </c>
      <c r="G393" s="332" t="str">
        <f t="shared" si="47"/>
        <v>0</v>
      </c>
      <c r="H393" s="335">
        <f t="shared" ref="H393:H456" si="51">IF(K393&lt;&gt;"",K393,H392)</f>
        <v>46021</v>
      </c>
      <c r="I393" s="332">
        <f t="shared" ref="I393:I456" si="52">IF(L393&lt;&gt;"",L393,I392)</f>
        <v>50</v>
      </c>
      <c r="J393" s="78"/>
      <c r="K393" s="304"/>
      <c r="L393" s="6"/>
      <c r="M393" s="12"/>
      <c r="N393" s="6"/>
      <c r="O393" s="96" t="str">
        <f t="shared" si="46"/>
        <v/>
      </c>
      <c r="P393" s="12"/>
      <c r="Q393" s="304"/>
      <c r="R393" s="5"/>
      <c r="S393" s="5"/>
      <c r="T393" s="78"/>
      <c r="U393" s="78"/>
      <c r="Z393" s="479">
        <f t="shared" si="48"/>
        <v>12</v>
      </c>
    </row>
    <row r="394" spans="1:26" ht="18.75" customHeight="1" x14ac:dyDescent="0.35">
      <c r="A394" s="78"/>
      <c r="B394" s="332">
        <f>IF(N394="",0,COUNTIF($N$7:N394,N394))</f>
        <v>0</v>
      </c>
      <c r="C394" s="332" t="str">
        <f t="shared" si="49"/>
        <v>0</v>
      </c>
      <c r="D394" s="332">
        <f>IF(P394="",0,COUNTIF($P$7:P394,P394))</f>
        <v>0</v>
      </c>
      <c r="E394" s="332" t="str">
        <f t="shared" si="50"/>
        <v>0</v>
      </c>
      <c r="F394" s="332">
        <f>IF(Q394="",0,COUNTIF($Q$7:Q394,Q394))</f>
        <v>0</v>
      </c>
      <c r="G394" s="332" t="str">
        <f t="shared" si="47"/>
        <v>0</v>
      </c>
      <c r="H394" s="335">
        <f t="shared" si="51"/>
        <v>46021</v>
      </c>
      <c r="I394" s="332">
        <f t="shared" si="52"/>
        <v>50</v>
      </c>
      <c r="J394" s="78"/>
      <c r="K394" s="304"/>
      <c r="L394" s="6"/>
      <c r="M394" s="12"/>
      <c r="N394" s="6"/>
      <c r="O394" s="96" t="str">
        <f t="shared" si="46"/>
        <v/>
      </c>
      <c r="P394" s="12"/>
      <c r="Q394" s="304"/>
      <c r="R394" s="5"/>
      <c r="S394" s="5"/>
      <c r="T394" s="78"/>
      <c r="U394" s="78"/>
      <c r="Z394" s="479">
        <f t="shared" si="48"/>
        <v>12</v>
      </c>
    </row>
    <row r="395" spans="1:26" ht="18.75" customHeight="1" x14ac:dyDescent="0.35">
      <c r="A395" s="78"/>
      <c r="B395" s="332">
        <f>IF(N395="",0,COUNTIF($N$7:N395,N395))</f>
        <v>0</v>
      </c>
      <c r="C395" s="332" t="str">
        <f t="shared" si="49"/>
        <v>0</v>
      </c>
      <c r="D395" s="332">
        <f>IF(P395="",0,COUNTIF($P$7:P395,P395))</f>
        <v>0</v>
      </c>
      <c r="E395" s="332" t="str">
        <f t="shared" si="50"/>
        <v>0</v>
      </c>
      <c r="F395" s="332">
        <f>IF(Q395="",0,COUNTIF($Q$7:Q395,Q395))</f>
        <v>0</v>
      </c>
      <c r="G395" s="332" t="str">
        <f t="shared" si="47"/>
        <v>0</v>
      </c>
      <c r="H395" s="335">
        <f t="shared" si="51"/>
        <v>46021</v>
      </c>
      <c r="I395" s="332">
        <f t="shared" si="52"/>
        <v>50</v>
      </c>
      <c r="J395" s="78"/>
      <c r="K395" s="304"/>
      <c r="L395" s="6"/>
      <c r="M395" s="12"/>
      <c r="N395" s="6"/>
      <c r="O395" s="96" t="str">
        <f t="shared" si="46"/>
        <v/>
      </c>
      <c r="P395" s="12"/>
      <c r="Q395" s="304"/>
      <c r="R395" s="5"/>
      <c r="S395" s="5"/>
      <c r="T395" s="78"/>
      <c r="U395" s="78"/>
      <c r="Z395" s="479">
        <f t="shared" si="48"/>
        <v>12</v>
      </c>
    </row>
    <row r="396" spans="1:26" ht="18.75" customHeight="1" x14ac:dyDescent="0.35">
      <c r="A396" s="78"/>
      <c r="B396" s="332">
        <f>IF(N396="",0,COUNTIF($N$7:N396,N396))</f>
        <v>0</v>
      </c>
      <c r="C396" s="332" t="str">
        <f t="shared" si="49"/>
        <v>0</v>
      </c>
      <c r="D396" s="332">
        <f>IF(P396="",0,COUNTIF($P$7:P396,P396))</f>
        <v>0</v>
      </c>
      <c r="E396" s="332" t="str">
        <f t="shared" si="50"/>
        <v>0</v>
      </c>
      <c r="F396" s="332">
        <f>IF(Q396="",0,COUNTIF($Q$7:Q396,Q396))</f>
        <v>0</v>
      </c>
      <c r="G396" s="332" t="str">
        <f t="shared" si="47"/>
        <v>0</v>
      </c>
      <c r="H396" s="335">
        <f t="shared" si="51"/>
        <v>46021</v>
      </c>
      <c r="I396" s="332">
        <f t="shared" si="52"/>
        <v>50</v>
      </c>
      <c r="J396" s="78"/>
      <c r="K396" s="304"/>
      <c r="L396" s="6"/>
      <c r="M396" s="12"/>
      <c r="N396" s="6"/>
      <c r="O396" s="96" t="str">
        <f t="shared" si="46"/>
        <v/>
      </c>
      <c r="P396" s="12"/>
      <c r="Q396" s="304"/>
      <c r="R396" s="5"/>
      <c r="S396" s="5"/>
      <c r="T396" s="78"/>
      <c r="U396" s="78"/>
      <c r="Z396" s="479">
        <f t="shared" si="48"/>
        <v>12</v>
      </c>
    </row>
    <row r="397" spans="1:26" ht="18.75" customHeight="1" x14ac:dyDescent="0.35">
      <c r="A397" s="78"/>
      <c r="B397" s="332">
        <f>IF(N397="",0,COUNTIF($N$7:N397,N397))</f>
        <v>0</v>
      </c>
      <c r="C397" s="332" t="str">
        <f t="shared" si="49"/>
        <v>0</v>
      </c>
      <c r="D397" s="332">
        <f>IF(P397="",0,COUNTIF($P$7:P397,P397))</f>
        <v>0</v>
      </c>
      <c r="E397" s="332" t="str">
        <f t="shared" si="50"/>
        <v>0</v>
      </c>
      <c r="F397" s="332">
        <f>IF(Q397="",0,COUNTIF($Q$7:Q397,Q397))</f>
        <v>0</v>
      </c>
      <c r="G397" s="332" t="str">
        <f t="shared" si="47"/>
        <v>0</v>
      </c>
      <c r="H397" s="335">
        <f t="shared" si="51"/>
        <v>46021</v>
      </c>
      <c r="I397" s="332">
        <f t="shared" si="52"/>
        <v>50</v>
      </c>
      <c r="J397" s="78"/>
      <c r="K397" s="304"/>
      <c r="L397" s="6"/>
      <c r="M397" s="12"/>
      <c r="N397" s="6"/>
      <c r="O397" s="96" t="str">
        <f t="shared" si="46"/>
        <v/>
      </c>
      <c r="P397" s="12"/>
      <c r="Q397" s="304"/>
      <c r="R397" s="5"/>
      <c r="S397" s="5"/>
      <c r="T397" s="78"/>
      <c r="U397" s="78"/>
      <c r="Z397" s="479">
        <f t="shared" si="48"/>
        <v>12</v>
      </c>
    </row>
    <row r="398" spans="1:26" ht="18.75" customHeight="1" x14ac:dyDescent="0.35">
      <c r="A398" s="78"/>
      <c r="B398" s="332">
        <f>IF(N398="",0,COUNTIF($N$7:N398,N398))</f>
        <v>0</v>
      </c>
      <c r="C398" s="332" t="str">
        <f t="shared" si="49"/>
        <v>0</v>
      </c>
      <c r="D398" s="332">
        <f>IF(P398="",0,COUNTIF($P$7:P398,P398))</f>
        <v>0</v>
      </c>
      <c r="E398" s="332" t="str">
        <f t="shared" si="50"/>
        <v>0</v>
      </c>
      <c r="F398" s="332">
        <f>IF(Q398="",0,COUNTIF($Q$7:Q398,Q398))</f>
        <v>0</v>
      </c>
      <c r="G398" s="332" t="str">
        <f t="shared" si="47"/>
        <v>0</v>
      </c>
      <c r="H398" s="335">
        <f t="shared" si="51"/>
        <v>46021</v>
      </c>
      <c r="I398" s="332">
        <f t="shared" si="52"/>
        <v>50</v>
      </c>
      <c r="J398" s="78"/>
      <c r="K398" s="304"/>
      <c r="L398" s="6"/>
      <c r="M398" s="12"/>
      <c r="N398" s="6"/>
      <c r="O398" s="96" t="str">
        <f t="shared" si="46"/>
        <v/>
      </c>
      <c r="P398" s="12"/>
      <c r="Q398" s="304"/>
      <c r="R398" s="5"/>
      <c r="S398" s="5"/>
      <c r="T398" s="78"/>
      <c r="U398" s="78"/>
      <c r="Z398" s="479">
        <f t="shared" si="48"/>
        <v>12</v>
      </c>
    </row>
    <row r="399" spans="1:26" ht="18.75" customHeight="1" x14ac:dyDescent="0.35">
      <c r="A399" s="78"/>
      <c r="B399" s="332">
        <f>IF(N399="",0,COUNTIF($N$7:N399,N399))</f>
        <v>0</v>
      </c>
      <c r="C399" s="332" t="str">
        <f t="shared" si="49"/>
        <v>0</v>
      </c>
      <c r="D399" s="332">
        <f>IF(P399="",0,COUNTIF($P$7:P399,P399))</f>
        <v>0</v>
      </c>
      <c r="E399" s="332" t="str">
        <f t="shared" si="50"/>
        <v>0</v>
      </c>
      <c r="F399" s="332">
        <f>IF(Q399="",0,COUNTIF($Q$7:Q399,Q399))</f>
        <v>0</v>
      </c>
      <c r="G399" s="332" t="str">
        <f t="shared" si="47"/>
        <v>0</v>
      </c>
      <c r="H399" s="335">
        <f t="shared" si="51"/>
        <v>46021</v>
      </c>
      <c r="I399" s="332">
        <f t="shared" si="52"/>
        <v>50</v>
      </c>
      <c r="J399" s="78"/>
      <c r="K399" s="304"/>
      <c r="L399" s="6"/>
      <c r="M399" s="12"/>
      <c r="N399" s="6"/>
      <c r="O399" s="96" t="str">
        <f t="shared" si="46"/>
        <v/>
      </c>
      <c r="P399" s="12"/>
      <c r="Q399" s="304"/>
      <c r="R399" s="5"/>
      <c r="S399" s="5"/>
      <c r="T399" s="78"/>
      <c r="U399" s="78"/>
      <c r="Z399" s="479">
        <f t="shared" si="48"/>
        <v>12</v>
      </c>
    </row>
    <row r="400" spans="1:26" ht="18.75" customHeight="1" x14ac:dyDescent="0.35">
      <c r="A400" s="78"/>
      <c r="B400" s="332">
        <f>IF(N400="",0,COUNTIF($N$7:N400,N400))</f>
        <v>0</v>
      </c>
      <c r="C400" s="332" t="str">
        <f t="shared" si="49"/>
        <v>0</v>
      </c>
      <c r="D400" s="332">
        <f>IF(P400="",0,COUNTIF($P$7:P400,P400))</f>
        <v>0</v>
      </c>
      <c r="E400" s="332" t="str">
        <f t="shared" si="50"/>
        <v>0</v>
      </c>
      <c r="F400" s="332">
        <f>IF(Q400="",0,COUNTIF($Q$7:Q400,Q400))</f>
        <v>0</v>
      </c>
      <c r="G400" s="332" t="str">
        <f t="shared" si="47"/>
        <v>0</v>
      </c>
      <c r="H400" s="335">
        <f t="shared" si="51"/>
        <v>46021</v>
      </c>
      <c r="I400" s="332">
        <f t="shared" si="52"/>
        <v>50</v>
      </c>
      <c r="J400" s="78"/>
      <c r="K400" s="304"/>
      <c r="L400" s="6"/>
      <c r="M400" s="12"/>
      <c r="N400" s="6"/>
      <c r="O400" s="96" t="str">
        <f t="shared" si="46"/>
        <v/>
      </c>
      <c r="P400" s="12"/>
      <c r="Q400" s="304"/>
      <c r="R400" s="5"/>
      <c r="S400" s="5"/>
      <c r="T400" s="78"/>
      <c r="U400" s="78"/>
      <c r="Z400" s="479">
        <f t="shared" si="48"/>
        <v>12</v>
      </c>
    </row>
    <row r="401" spans="1:26" ht="18.75" customHeight="1" x14ac:dyDescent="0.35">
      <c r="A401" s="78"/>
      <c r="B401" s="332">
        <f>IF(N401="",0,COUNTIF($N$7:N401,N401))</f>
        <v>0</v>
      </c>
      <c r="C401" s="332" t="str">
        <f t="shared" si="49"/>
        <v>0</v>
      </c>
      <c r="D401" s="332">
        <f>IF(P401="",0,COUNTIF($P$7:P401,P401))</f>
        <v>0</v>
      </c>
      <c r="E401" s="332" t="str">
        <f t="shared" si="50"/>
        <v>0</v>
      </c>
      <c r="F401" s="332">
        <f>IF(Q401="",0,COUNTIF($Q$7:Q401,Q401))</f>
        <v>0</v>
      </c>
      <c r="G401" s="332" t="str">
        <f t="shared" si="47"/>
        <v>0</v>
      </c>
      <c r="H401" s="335">
        <f t="shared" si="51"/>
        <v>46021</v>
      </c>
      <c r="I401" s="332">
        <f t="shared" si="52"/>
        <v>50</v>
      </c>
      <c r="J401" s="78"/>
      <c r="K401" s="304"/>
      <c r="L401" s="6"/>
      <c r="M401" s="12"/>
      <c r="N401" s="6"/>
      <c r="O401" s="96" t="str">
        <f t="shared" si="46"/>
        <v/>
      </c>
      <c r="P401" s="12"/>
      <c r="Q401" s="304"/>
      <c r="R401" s="5"/>
      <c r="S401" s="5"/>
      <c r="T401" s="78"/>
      <c r="U401" s="78"/>
      <c r="Z401" s="479">
        <f t="shared" si="48"/>
        <v>12</v>
      </c>
    </row>
    <row r="402" spans="1:26" ht="18.75" customHeight="1" x14ac:dyDescent="0.35">
      <c r="A402" s="78"/>
      <c r="B402" s="332">
        <f>IF(N402="",0,COUNTIF($N$7:N402,N402))</f>
        <v>0</v>
      </c>
      <c r="C402" s="332" t="str">
        <f t="shared" si="49"/>
        <v>0</v>
      </c>
      <c r="D402" s="332">
        <f>IF(P402="",0,COUNTIF($P$7:P402,P402))</f>
        <v>0</v>
      </c>
      <c r="E402" s="332" t="str">
        <f t="shared" si="50"/>
        <v>0</v>
      </c>
      <c r="F402" s="332">
        <f>IF(Q402="",0,COUNTIF($Q$7:Q402,Q402))</f>
        <v>0</v>
      </c>
      <c r="G402" s="332" t="str">
        <f t="shared" si="47"/>
        <v>0</v>
      </c>
      <c r="H402" s="335">
        <f t="shared" si="51"/>
        <v>46021</v>
      </c>
      <c r="I402" s="332">
        <f t="shared" si="52"/>
        <v>50</v>
      </c>
      <c r="J402" s="78"/>
      <c r="K402" s="304"/>
      <c r="L402" s="6"/>
      <c r="M402" s="12"/>
      <c r="N402" s="6"/>
      <c r="O402" s="96" t="str">
        <f t="shared" si="46"/>
        <v/>
      </c>
      <c r="P402" s="12"/>
      <c r="Q402" s="304"/>
      <c r="R402" s="5"/>
      <c r="S402" s="5"/>
      <c r="T402" s="78"/>
      <c r="U402" s="78"/>
      <c r="Z402" s="479">
        <f t="shared" si="48"/>
        <v>12</v>
      </c>
    </row>
    <row r="403" spans="1:26" ht="18.75" customHeight="1" x14ac:dyDescent="0.35">
      <c r="A403" s="78"/>
      <c r="B403" s="332">
        <f>IF(N403="",0,COUNTIF($N$7:N403,N403))</f>
        <v>0</v>
      </c>
      <c r="C403" s="332" t="str">
        <f t="shared" si="49"/>
        <v>0</v>
      </c>
      <c r="D403" s="332">
        <f>IF(P403="",0,COUNTIF($P$7:P403,P403))</f>
        <v>0</v>
      </c>
      <c r="E403" s="332" t="str">
        <f t="shared" si="50"/>
        <v>0</v>
      </c>
      <c r="F403" s="332">
        <f>IF(Q403="",0,COUNTIF($Q$7:Q403,Q403))</f>
        <v>0</v>
      </c>
      <c r="G403" s="332" t="str">
        <f t="shared" si="47"/>
        <v>0</v>
      </c>
      <c r="H403" s="335">
        <f t="shared" si="51"/>
        <v>46021</v>
      </c>
      <c r="I403" s="332">
        <f t="shared" si="52"/>
        <v>50</v>
      </c>
      <c r="J403" s="78"/>
      <c r="K403" s="304"/>
      <c r="L403" s="6"/>
      <c r="M403" s="12"/>
      <c r="N403" s="6"/>
      <c r="O403" s="96" t="str">
        <f t="shared" si="46"/>
        <v/>
      </c>
      <c r="P403" s="12"/>
      <c r="Q403" s="304"/>
      <c r="R403" s="5"/>
      <c r="S403" s="5"/>
      <c r="T403" s="78"/>
      <c r="U403" s="78"/>
      <c r="Z403" s="479">
        <f t="shared" si="48"/>
        <v>12</v>
      </c>
    </row>
    <row r="404" spans="1:26" ht="18.75" customHeight="1" x14ac:dyDescent="0.35">
      <c r="A404" s="78"/>
      <c r="B404" s="332">
        <f>IF(N404="",0,COUNTIF($N$7:N404,N404))</f>
        <v>0</v>
      </c>
      <c r="C404" s="332" t="str">
        <f t="shared" si="49"/>
        <v>0</v>
      </c>
      <c r="D404" s="332">
        <f>IF(P404="",0,COUNTIF($P$7:P404,P404))</f>
        <v>0</v>
      </c>
      <c r="E404" s="332" t="str">
        <f t="shared" si="50"/>
        <v>0</v>
      </c>
      <c r="F404" s="332">
        <f>IF(Q404="",0,COUNTIF($Q$7:Q404,Q404))</f>
        <v>0</v>
      </c>
      <c r="G404" s="332" t="str">
        <f t="shared" si="47"/>
        <v>0</v>
      </c>
      <c r="H404" s="335">
        <f t="shared" si="51"/>
        <v>46021</v>
      </c>
      <c r="I404" s="332">
        <f t="shared" si="52"/>
        <v>50</v>
      </c>
      <c r="J404" s="78"/>
      <c r="K404" s="304"/>
      <c r="L404" s="6"/>
      <c r="M404" s="12"/>
      <c r="N404" s="6"/>
      <c r="O404" s="96" t="str">
        <f t="shared" si="46"/>
        <v/>
      </c>
      <c r="P404" s="12"/>
      <c r="Q404" s="304"/>
      <c r="R404" s="5"/>
      <c r="S404" s="5"/>
      <c r="T404" s="78"/>
      <c r="U404" s="78"/>
      <c r="Z404" s="479">
        <f t="shared" si="48"/>
        <v>12</v>
      </c>
    </row>
    <row r="405" spans="1:26" ht="18.75" customHeight="1" x14ac:dyDescent="0.35">
      <c r="A405" s="78"/>
      <c r="B405" s="332">
        <f>IF(N405="",0,COUNTIF($N$7:N405,N405))</f>
        <v>0</v>
      </c>
      <c r="C405" s="332" t="str">
        <f t="shared" si="49"/>
        <v>0</v>
      </c>
      <c r="D405" s="332">
        <f>IF(P405="",0,COUNTIF($P$7:P405,P405))</f>
        <v>0</v>
      </c>
      <c r="E405" s="332" t="str">
        <f t="shared" si="50"/>
        <v>0</v>
      </c>
      <c r="F405" s="332">
        <f>IF(Q405="",0,COUNTIF($Q$7:Q405,Q405))</f>
        <v>0</v>
      </c>
      <c r="G405" s="332" t="str">
        <f t="shared" si="47"/>
        <v>0</v>
      </c>
      <c r="H405" s="335">
        <f t="shared" si="51"/>
        <v>46021</v>
      </c>
      <c r="I405" s="332">
        <f t="shared" si="52"/>
        <v>50</v>
      </c>
      <c r="J405" s="78"/>
      <c r="K405" s="304"/>
      <c r="L405" s="6"/>
      <c r="M405" s="12"/>
      <c r="N405" s="6"/>
      <c r="O405" s="96" t="str">
        <f t="shared" si="46"/>
        <v/>
      </c>
      <c r="P405" s="12"/>
      <c r="Q405" s="304"/>
      <c r="R405" s="5"/>
      <c r="S405" s="5"/>
      <c r="T405" s="78"/>
      <c r="U405" s="78"/>
      <c r="Z405" s="479">
        <f t="shared" si="48"/>
        <v>12</v>
      </c>
    </row>
    <row r="406" spans="1:26" ht="18.75" customHeight="1" x14ac:dyDescent="0.35">
      <c r="A406" s="78"/>
      <c r="B406" s="332">
        <f>IF(N406="",0,COUNTIF($N$7:N406,N406))</f>
        <v>0</v>
      </c>
      <c r="C406" s="332" t="str">
        <f t="shared" si="49"/>
        <v>0</v>
      </c>
      <c r="D406" s="332">
        <f>IF(P406="",0,COUNTIF($P$7:P406,P406))</f>
        <v>0</v>
      </c>
      <c r="E406" s="332" t="str">
        <f t="shared" si="50"/>
        <v>0</v>
      </c>
      <c r="F406" s="332">
        <f>IF(Q406="",0,COUNTIF($Q$7:Q406,Q406))</f>
        <v>0</v>
      </c>
      <c r="G406" s="332" t="str">
        <f t="shared" si="47"/>
        <v>0</v>
      </c>
      <c r="H406" s="335">
        <f t="shared" si="51"/>
        <v>46021</v>
      </c>
      <c r="I406" s="332">
        <f t="shared" si="52"/>
        <v>50</v>
      </c>
      <c r="J406" s="78"/>
      <c r="K406" s="304"/>
      <c r="L406" s="6"/>
      <c r="M406" s="12"/>
      <c r="N406" s="6"/>
      <c r="O406" s="96" t="str">
        <f t="shared" si="46"/>
        <v/>
      </c>
      <c r="P406" s="12"/>
      <c r="Q406" s="304"/>
      <c r="R406" s="5"/>
      <c r="S406" s="5"/>
      <c r="T406" s="78"/>
      <c r="U406" s="78"/>
      <c r="Z406" s="479">
        <f t="shared" si="48"/>
        <v>12</v>
      </c>
    </row>
    <row r="407" spans="1:26" ht="18.75" customHeight="1" x14ac:dyDescent="0.35">
      <c r="A407" s="78"/>
      <c r="B407" s="332">
        <f>IF(N407="",0,COUNTIF($N$7:N407,N407))</f>
        <v>0</v>
      </c>
      <c r="C407" s="332" t="str">
        <f t="shared" si="49"/>
        <v>0</v>
      </c>
      <c r="D407" s="332">
        <f>IF(P407="",0,COUNTIF($P$7:P407,P407))</f>
        <v>0</v>
      </c>
      <c r="E407" s="332" t="str">
        <f t="shared" si="50"/>
        <v>0</v>
      </c>
      <c r="F407" s="332">
        <f>IF(Q407="",0,COUNTIF($Q$7:Q407,Q407))</f>
        <v>0</v>
      </c>
      <c r="G407" s="332" t="str">
        <f t="shared" si="47"/>
        <v>0</v>
      </c>
      <c r="H407" s="335">
        <f t="shared" si="51"/>
        <v>46021</v>
      </c>
      <c r="I407" s="332">
        <f t="shared" si="52"/>
        <v>50</v>
      </c>
      <c r="J407" s="78"/>
      <c r="K407" s="304"/>
      <c r="L407" s="6"/>
      <c r="M407" s="12"/>
      <c r="N407" s="6"/>
      <c r="O407" s="96" t="str">
        <f t="shared" si="46"/>
        <v/>
      </c>
      <c r="P407" s="12"/>
      <c r="Q407" s="304"/>
      <c r="R407" s="5"/>
      <c r="S407" s="5"/>
      <c r="T407" s="78"/>
      <c r="U407" s="78"/>
      <c r="Z407" s="479">
        <f t="shared" si="48"/>
        <v>12</v>
      </c>
    </row>
    <row r="408" spans="1:26" ht="18.75" customHeight="1" x14ac:dyDescent="0.35">
      <c r="A408" s="78"/>
      <c r="B408" s="332">
        <f>IF(N408="",0,COUNTIF($N$7:N408,N408))</f>
        <v>0</v>
      </c>
      <c r="C408" s="332" t="str">
        <f t="shared" si="49"/>
        <v>0</v>
      </c>
      <c r="D408" s="332">
        <f>IF(P408="",0,COUNTIF($P$7:P408,P408))</f>
        <v>0</v>
      </c>
      <c r="E408" s="332" t="str">
        <f t="shared" si="50"/>
        <v>0</v>
      </c>
      <c r="F408" s="332">
        <f>IF(Q408="",0,COUNTIF($Q$7:Q408,Q408))</f>
        <v>0</v>
      </c>
      <c r="G408" s="332" t="str">
        <f t="shared" si="47"/>
        <v>0</v>
      </c>
      <c r="H408" s="335">
        <f t="shared" si="51"/>
        <v>46021</v>
      </c>
      <c r="I408" s="332">
        <f t="shared" si="52"/>
        <v>50</v>
      </c>
      <c r="J408" s="78"/>
      <c r="K408" s="304"/>
      <c r="L408" s="6"/>
      <c r="M408" s="12"/>
      <c r="N408" s="6"/>
      <c r="O408" s="96" t="str">
        <f t="shared" si="46"/>
        <v/>
      </c>
      <c r="P408" s="12"/>
      <c r="Q408" s="304"/>
      <c r="R408" s="5"/>
      <c r="S408" s="5"/>
      <c r="T408" s="78"/>
      <c r="U408" s="78"/>
      <c r="Z408" s="479">
        <f t="shared" si="48"/>
        <v>12</v>
      </c>
    </row>
    <row r="409" spans="1:26" ht="18.75" customHeight="1" x14ac:dyDescent="0.35">
      <c r="A409" s="78"/>
      <c r="B409" s="332">
        <f>IF(N409="",0,COUNTIF($N$7:N409,N409))</f>
        <v>0</v>
      </c>
      <c r="C409" s="332" t="str">
        <f t="shared" si="49"/>
        <v>0</v>
      </c>
      <c r="D409" s="332">
        <f>IF(P409="",0,COUNTIF($P$7:P409,P409))</f>
        <v>0</v>
      </c>
      <c r="E409" s="332" t="str">
        <f t="shared" si="50"/>
        <v>0</v>
      </c>
      <c r="F409" s="332">
        <f>IF(Q409="",0,COUNTIF($Q$7:Q409,Q409))</f>
        <v>0</v>
      </c>
      <c r="G409" s="332" t="str">
        <f t="shared" si="47"/>
        <v>0</v>
      </c>
      <c r="H409" s="335">
        <f t="shared" si="51"/>
        <v>46021</v>
      </c>
      <c r="I409" s="332">
        <f t="shared" si="52"/>
        <v>50</v>
      </c>
      <c r="J409" s="78"/>
      <c r="K409" s="304"/>
      <c r="L409" s="6"/>
      <c r="M409" s="12"/>
      <c r="N409" s="6"/>
      <c r="O409" s="96" t="str">
        <f t="shared" si="46"/>
        <v/>
      </c>
      <c r="P409" s="12"/>
      <c r="Q409" s="304"/>
      <c r="R409" s="5"/>
      <c r="S409" s="5"/>
      <c r="T409" s="78"/>
      <c r="U409" s="78"/>
      <c r="Z409" s="479">
        <f t="shared" si="48"/>
        <v>12</v>
      </c>
    </row>
    <row r="410" spans="1:26" ht="18.75" customHeight="1" x14ac:dyDescent="0.35">
      <c r="A410" s="78"/>
      <c r="B410" s="332">
        <f>IF(N410="",0,COUNTIF($N$7:N410,N410))</f>
        <v>0</v>
      </c>
      <c r="C410" s="332" t="str">
        <f t="shared" si="49"/>
        <v>0</v>
      </c>
      <c r="D410" s="332">
        <f>IF(P410="",0,COUNTIF($P$7:P410,P410))</f>
        <v>0</v>
      </c>
      <c r="E410" s="332" t="str">
        <f t="shared" si="50"/>
        <v>0</v>
      </c>
      <c r="F410" s="332">
        <f>IF(Q410="",0,COUNTIF($Q$7:Q410,Q410))</f>
        <v>0</v>
      </c>
      <c r="G410" s="332" t="str">
        <f t="shared" si="47"/>
        <v>0</v>
      </c>
      <c r="H410" s="335">
        <f t="shared" si="51"/>
        <v>46021</v>
      </c>
      <c r="I410" s="332">
        <f t="shared" si="52"/>
        <v>50</v>
      </c>
      <c r="J410" s="78"/>
      <c r="K410" s="304"/>
      <c r="L410" s="6"/>
      <c r="M410" s="12"/>
      <c r="N410" s="6"/>
      <c r="O410" s="96" t="str">
        <f t="shared" si="46"/>
        <v/>
      </c>
      <c r="P410" s="12"/>
      <c r="Q410" s="304"/>
      <c r="R410" s="5"/>
      <c r="S410" s="5"/>
      <c r="T410" s="78"/>
      <c r="U410" s="78"/>
      <c r="Z410" s="479">
        <f t="shared" si="48"/>
        <v>12</v>
      </c>
    </row>
    <row r="411" spans="1:26" ht="18.75" customHeight="1" x14ac:dyDescent="0.35">
      <c r="A411" s="78"/>
      <c r="B411" s="332">
        <f>IF(N411="",0,COUNTIF($N$7:N411,N411))</f>
        <v>0</v>
      </c>
      <c r="C411" s="332" t="str">
        <f t="shared" si="49"/>
        <v>0</v>
      </c>
      <c r="D411" s="332">
        <f>IF(P411="",0,COUNTIF($P$7:P411,P411))</f>
        <v>0</v>
      </c>
      <c r="E411" s="332" t="str">
        <f t="shared" si="50"/>
        <v>0</v>
      </c>
      <c r="F411" s="332">
        <f>IF(Q411="",0,COUNTIF($Q$7:Q411,Q411))</f>
        <v>0</v>
      </c>
      <c r="G411" s="332" t="str">
        <f t="shared" si="47"/>
        <v>0</v>
      </c>
      <c r="H411" s="335">
        <f t="shared" si="51"/>
        <v>46021</v>
      </c>
      <c r="I411" s="332">
        <f t="shared" si="52"/>
        <v>50</v>
      </c>
      <c r="J411" s="78"/>
      <c r="K411" s="304"/>
      <c r="L411" s="6"/>
      <c r="M411" s="12"/>
      <c r="N411" s="6"/>
      <c r="O411" s="96" t="str">
        <f t="shared" si="46"/>
        <v/>
      </c>
      <c r="P411" s="12"/>
      <c r="Q411" s="304"/>
      <c r="R411" s="5"/>
      <c r="S411" s="5"/>
      <c r="T411" s="78"/>
      <c r="U411" s="78"/>
      <c r="Z411" s="479">
        <f t="shared" si="48"/>
        <v>12</v>
      </c>
    </row>
    <row r="412" spans="1:26" ht="18.75" customHeight="1" x14ac:dyDescent="0.35">
      <c r="A412" s="78"/>
      <c r="B412" s="332">
        <f>IF(N412="",0,COUNTIF($N$7:N412,N412))</f>
        <v>0</v>
      </c>
      <c r="C412" s="332" t="str">
        <f t="shared" si="49"/>
        <v>0</v>
      </c>
      <c r="D412" s="332">
        <f>IF(P412="",0,COUNTIF($P$7:P412,P412))</f>
        <v>0</v>
      </c>
      <c r="E412" s="332" t="str">
        <f t="shared" si="50"/>
        <v>0</v>
      </c>
      <c r="F412" s="332">
        <f>IF(Q412="",0,COUNTIF($Q$7:Q412,Q412))</f>
        <v>0</v>
      </c>
      <c r="G412" s="332" t="str">
        <f t="shared" si="47"/>
        <v>0</v>
      </c>
      <c r="H412" s="335">
        <f t="shared" si="51"/>
        <v>46021</v>
      </c>
      <c r="I412" s="332">
        <f t="shared" si="52"/>
        <v>50</v>
      </c>
      <c r="J412" s="78"/>
      <c r="K412" s="304"/>
      <c r="L412" s="6"/>
      <c r="M412" s="12"/>
      <c r="N412" s="6"/>
      <c r="O412" s="96" t="str">
        <f t="shared" si="46"/>
        <v/>
      </c>
      <c r="P412" s="12"/>
      <c r="Q412" s="304"/>
      <c r="R412" s="5"/>
      <c r="S412" s="5"/>
      <c r="T412" s="78"/>
      <c r="U412" s="78"/>
      <c r="Z412" s="479">
        <f t="shared" si="48"/>
        <v>12</v>
      </c>
    </row>
    <row r="413" spans="1:26" ht="18.75" customHeight="1" x14ac:dyDescent="0.35">
      <c r="A413" s="78"/>
      <c r="B413" s="332">
        <f>IF(N413="",0,COUNTIF($N$7:N413,N413))</f>
        <v>0</v>
      </c>
      <c r="C413" s="332" t="str">
        <f t="shared" si="49"/>
        <v>0</v>
      </c>
      <c r="D413" s="332">
        <f>IF(P413="",0,COUNTIF($P$7:P413,P413))</f>
        <v>0</v>
      </c>
      <c r="E413" s="332" t="str">
        <f t="shared" si="50"/>
        <v>0</v>
      </c>
      <c r="F413" s="332">
        <f>IF(Q413="",0,COUNTIF($Q$7:Q413,Q413))</f>
        <v>0</v>
      </c>
      <c r="G413" s="332" t="str">
        <f t="shared" si="47"/>
        <v>0</v>
      </c>
      <c r="H413" s="335">
        <f t="shared" si="51"/>
        <v>46021</v>
      </c>
      <c r="I413" s="332">
        <f t="shared" si="52"/>
        <v>50</v>
      </c>
      <c r="J413" s="78"/>
      <c r="K413" s="304"/>
      <c r="L413" s="6"/>
      <c r="M413" s="12"/>
      <c r="N413" s="6"/>
      <c r="O413" s="96" t="str">
        <f t="shared" si="46"/>
        <v/>
      </c>
      <c r="P413" s="12"/>
      <c r="Q413" s="304"/>
      <c r="R413" s="5"/>
      <c r="S413" s="5"/>
      <c r="T413" s="78"/>
      <c r="U413" s="78"/>
      <c r="Z413" s="479">
        <f t="shared" si="48"/>
        <v>12</v>
      </c>
    </row>
    <row r="414" spans="1:26" ht="18.75" customHeight="1" x14ac:dyDescent="0.35">
      <c r="A414" s="78"/>
      <c r="B414" s="332">
        <f>IF(N414="",0,COUNTIF($N$7:N414,N414))</f>
        <v>0</v>
      </c>
      <c r="C414" s="332" t="str">
        <f t="shared" si="49"/>
        <v>0</v>
      </c>
      <c r="D414" s="332">
        <f>IF(P414="",0,COUNTIF($P$7:P414,P414))</f>
        <v>0</v>
      </c>
      <c r="E414" s="332" t="str">
        <f t="shared" si="50"/>
        <v>0</v>
      </c>
      <c r="F414" s="332">
        <f>IF(Q414="",0,COUNTIF($Q$7:Q414,Q414))</f>
        <v>0</v>
      </c>
      <c r="G414" s="332" t="str">
        <f t="shared" si="47"/>
        <v>0</v>
      </c>
      <c r="H414" s="335">
        <f t="shared" si="51"/>
        <v>46021</v>
      </c>
      <c r="I414" s="332">
        <f t="shared" si="52"/>
        <v>50</v>
      </c>
      <c r="J414" s="78"/>
      <c r="K414" s="304"/>
      <c r="L414" s="6"/>
      <c r="M414" s="12"/>
      <c r="N414" s="6"/>
      <c r="O414" s="96" t="str">
        <f t="shared" si="46"/>
        <v/>
      </c>
      <c r="P414" s="12"/>
      <c r="Q414" s="304"/>
      <c r="R414" s="5"/>
      <c r="S414" s="5"/>
      <c r="T414" s="78"/>
      <c r="U414" s="78"/>
      <c r="Z414" s="479">
        <f t="shared" si="48"/>
        <v>12</v>
      </c>
    </row>
    <row r="415" spans="1:26" ht="18.75" customHeight="1" x14ac:dyDescent="0.35">
      <c r="A415" s="78"/>
      <c r="B415" s="332">
        <f>IF(N415="",0,COUNTIF($N$7:N415,N415))</f>
        <v>0</v>
      </c>
      <c r="C415" s="332" t="str">
        <f t="shared" si="49"/>
        <v>0</v>
      </c>
      <c r="D415" s="332">
        <f>IF(P415="",0,COUNTIF($P$7:P415,P415))</f>
        <v>0</v>
      </c>
      <c r="E415" s="332" t="str">
        <f t="shared" si="50"/>
        <v>0</v>
      </c>
      <c r="F415" s="332">
        <f>IF(Q415="",0,COUNTIF($Q$7:Q415,Q415))</f>
        <v>0</v>
      </c>
      <c r="G415" s="332" t="str">
        <f t="shared" si="47"/>
        <v>0</v>
      </c>
      <c r="H415" s="335">
        <f t="shared" si="51"/>
        <v>46021</v>
      </c>
      <c r="I415" s="332">
        <f t="shared" si="52"/>
        <v>50</v>
      </c>
      <c r="J415" s="78"/>
      <c r="K415" s="304"/>
      <c r="L415" s="6"/>
      <c r="M415" s="12"/>
      <c r="N415" s="6"/>
      <c r="O415" s="96" t="str">
        <f t="shared" si="46"/>
        <v/>
      </c>
      <c r="P415" s="12"/>
      <c r="Q415" s="304"/>
      <c r="R415" s="5"/>
      <c r="S415" s="5"/>
      <c r="T415" s="78"/>
      <c r="U415" s="78"/>
      <c r="Z415" s="479">
        <f t="shared" si="48"/>
        <v>12</v>
      </c>
    </row>
    <row r="416" spans="1:26" ht="18.75" customHeight="1" x14ac:dyDescent="0.35">
      <c r="A416" s="78"/>
      <c r="B416" s="332">
        <f>IF(N416="",0,COUNTIF($N$7:N416,N416))</f>
        <v>0</v>
      </c>
      <c r="C416" s="332" t="str">
        <f t="shared" si="49"/>
        <v>0</v>
      </c>
      <c r="D416" s="332">
        <f>IF(P416="",0,COUNTIF($P$7:P416,P416))</f>
        <v>0</v>
      </c>
      <c r="E416" s="332" t="str">
        <f t="shared" si="50"/>
        <v>0</v>
      </c>
      <c r="F416" s="332">
        <f>IF(Q416="",0,COUNTIF($Q$7:Q416,Q416))</f>
        <v>0</v>
      </c>
      <c r="G416" s="332" t="str">
        <f t="shared" si="47"/>
        <v>0</v>
      </c>
      <c r="H416" s="335">
        <f t="shared" si="51"/>
        <v>46021</v>
      </c>
      <c r="I416" s="332">
        <f t="shared" si="52"/>
        <v>50</v>
      </c>
      <c r="J416" s="78"/>
      <c r="K416" s="304"/>
      <c r="L416" s="6"/>
      <c r="M416" s="12"/>
      <c r="N416" s="6"/>
      <c r="O416" s="96" t="str">
        <f t="shared" si="46"/>
        <v/>
      </c>
      <c r="P416" s="12"/>
      <c r="Q416" s="304"/>
      <c r="R416" s="5"/>
      <c r="S416" s="5"/>
      <c r="T416" s="78"/>
      <c r="U416" s="78"/>
      <c r="Z416" s="479">
        <f t="shared" si="48"/>
        <v>12</v>
      </c>
    </row>
    <row r="417" spans="1:26" ht="18.75" customHeight="1" x14ac:dyDescent="0.35">
      <c r="A417" s="78"/>
      <c r="B417" s="332">
        <f>IF(N417="",0,COUNTIF($N$7:N417,N417))</f>
        <v>0</v>
      </c>
      <c r="C417" s="332" t="str">
        <f t="shared" si="49"/>
        <v>0</v>
      </c>
      <c r="D417" s="332">
        <f>IF(P417="",0,COUNTIF($P$7:P417,P417))</f>
        <v>0</v>
      </c>
      <c r="E417" s="332" t="str">
        <f t="shared" si="50"/>
        <v>0</v>
      </c>
      <c r="F417" s="332">
        <f>IF(Q417="",0,COUNTIF($Q$7:Q417,Q417))</f>
        <v>0</v>
      </c>
      <c r="G417" s="332" t="str">
        <f t="shared" si="47"/>
        <v>0</v>
      </c>
      <c r="H417" s="335">
        <f t="shared" si="51"/>
        <v>46021</v>
      </c>
      <c r="I417" s="332">
        <f t="shared" si="52"/>
        <v>50</v>
      </c>
      <c r="J417" s="78"/>
      <c r="K417" s="304"/>
      <c r="L417" s="6"/>
      <c r="M417" s="12"/>
      <c r="N417" s="6"/>
      <c r="O417" s="96" t="str">
        <f t="shared" si="46"/>
        <v/>
      </c>
      <c r="P417" s="12"/>
      <c r="Q417" s="304"/>
      <c r="R417" s="5"/>
      <c r="S417" s="5"/>
      <c r="T417" s="78"/>
      <c r="U417" s="78"/>
      <c r="Z417" s="479">
        <f t="shared" si="48"/>
        <v>12</v>
      </c>
    </row>
    <row r="418" spans="1:26" ht="18.75" customHeight="1" x14ac:dyDescent="0.35">
      <c r="A418" s="78"/>
      <c r="B418" s="332">
        <f>IF(N418="",0,COUNTIF($N$7:N418,N418))</f>
        <v>0</v>
      </c>
      <c r="C418" s="332" t="str">
        <f t="shared" si="49"/>
        <v>0</v>
      </c>
      <c r="D418" s="332">
        <f>IF(P418="",0,COUNTIF($P$7:P418,P418))</f>
        <v>0</v>
      </c>
      <c r="E418" s="332" t="str">
        <f t="shared" si="50"/>
        <v>0</v>
      </c>
      <c r="F418" s="332">
        <f>IF(Q418="",0,COUNTIF($Q$7:Q418,Q418))</f>
        <v>0</v>
      </c>
      <c r="G418" s="332" t="str">
        <f t="shared" si="47"/>
        <v>0</v>
      </c>
      <c r="H418" s="335">
        <f t="shared" si="51"/>
        <v>46021</v>
      </c>
      <c r="I418" s="332">
        <f t="shared" si="52"/>
        <v>50</v>
      </c>
      <c r="J418" s="78"/>
      <c r="K418" s="304"/>
      <c r="L418" s="6"/>
      <c r="M418" s="12"/>
      <c r="N418" s="6"/>
      <c r="O418" s="96" t="str">
        <f t="shared" si="46"/>
        <v/>
      </c>
      <c r="P418" s="12"/>
      <c r="Q418" s="304"/>
      <c r="R418" s="5"/>
      <c r="S418" s="5"/>
      <c r="T418" s="78"/>
      <c r="U418" s="78"/>
      <c r="Z418" s="479">
        <f t="shared" si="48"/>
        <v>12</v>
      </c>
    </row>
    <row r="419" spans="1:26" ht="18.75" customHeight="1" x14ac:dyDescent="0.35">
      <c r="A419" s="78"/>
      <c r="B419" s="332">
        <f>IF(N419="",0,COUNTIF($N$7:N419,N419))</f>
        <v>0</v>
      </c>
      <c r="C419" s="332" t="str">
        <f t="shared" si="49"/>
        <v>0</v>
      </c>
      <c r="D419" s="332">
        <f>IF(P419="",0,COUNTIF($P$7:P419,P419))</f>
        <v>0</v>
      </c>
      <c r="E419" s="332" t="str">
        <f t="shared" si="50"/>
        <v>0</v>
      </c>
      <c r="F419" s="332">
        <f>IF(Q419="",0,COUNTIF($Q$7:Q419,Q419))</f>
        <v>0</v>
      </c>
      <c r="G419" s="332" t="str">
        <f t="shared" si="47"/>
        <v>0</v>
      </c>
      <c r="H419" s="335">
        <f t="shared" si="51"/>
        <v>46021</v>
      </c>
      <c r="I419" s="332">
        <f t="shared" si="52"/>
        <v>50</v>
      </c>
      <c r="J419" s="78"/>
      <c r="K419" s="304"/>
      <c r="L419" s="6"/>
      <c r="M419" s="12"/>
      <c r="N419" s="6"/>
      <c r="O419" s="96" t="str">
        <f t="shared" si="46"/>
        <v/>
      </c>
      <c r="P419" s="12"/>
      <c r="Q419" s="304"/>
      <c r="R419" s="5"/>
      <c r="S419" s="5"/>
      <c r="T419" s="78"/>
      <c r="U419" s="78"/>
      <c r="Z419" s="479">
        <f t="shared" si="48"/>
        <v>12</v>
      </c>
    </row>
    <row r="420" spans="1:26" ht="18.75" customHeight="1" x14ac:dyDescent="0.35">
      <c r="A420" s="78"/>
      <c r="B420" s="332">
        <f>IF(N420="",0,COUNTIF($N$7:N420,N420))</f>
        <v>0</v>
      </c>
      <c r="C420" s="332" t="str">
        <f t="shared" si="49"/>
        <v>0</v>
      </c>
      <c r="D420" s="332">
        <f>IF(P420="",0,COUNTIF($P$7:P420,P420))</f>
        <v>0</v>
      </c>
      <c r="E420" s="332" t="str">
        <f t="shared" si="50"/>
        <v>0</v>
      </c>
      <c r="F420" s="332">
        <f>IF(Q420="",0,COUNTIF($Q$7:Q420,Q420))</f>
        <v>0</v>
      </c>
      <c r="G420" s="332" t="str">
        <f t="shared" si="47"/>
        <v>0</v>
      </c>
      <c r="H420" s="335">
        <f t="shared" si="51"/>
        <v>46021</v>
      </c>
      <c r="I420" s="332">
        <f t="shared" si="52"/>
        <v>50</v>
      </c>
      <c r="J420" s="78"/>
      <c r="K420" s="304"/>
      <c r="L420" s="6"/>
      <c r="M420" s="12"/>
      <c r="N420" s="6"/>
      <c r="O420" s="96" t="str">
        <f t="shared" si="46"/>
        <v/>
      </c>
      <c r="P420" s="12"/>
      <c r="Q420" s="304"/>
      <c r="R420" s="5"/>
      <c r="S420" s="5"/>
      <c r="T420" s="78"/>
      <c r="U420" s="78"/>
      <c r="Z420" s="479">
        <f t="shared" si="48"/>
        <v>12</v>
      </c>
    </row>
    <row r="421" spans="1:26" ht="18.75" customHeight="1" x14ac:dyDescent="0.35">
      <c r="A421" s="78"/>
      <c r="B421" s="332">
        <f>IF(N421="",0,COUNTIF($N$7:N421,N421))</f>
        <v>0</v>
      </c>
      <c r="C421" s="332" t="str">
        <f t="shared" si="49"/>
        <v>0</v>
      </c>
      <c r="D421" s="332">
        <f>IF(P421="",0,COUNTIF($P$7:P421,P421))</f>
        <v>0</v>
      </c>
      <c r="E421" s="332" t="str">
        <f t="shared" si="50"/>
        <v>0</v>
      </c>
      <c r="F421" s="332">
        <f>IF(Q421="",0,COUNTIF($Q$7:Q421,Q421))</f>
        <v>0</v>
      </c>
      <c r="G421" s="332" t="str">
        <f t="shared" si="47"/>
        <v>0</v>
      </c>
      <c r="H421" s="335">
        <f t="shared" si="51"/>
        <v>46021</v>
      </c>
      <c r="I421" s="332">
        <f t="shared" si="52"/>
        <v>50</v>
      </c>
      <c r="J421" s="78"/>
      <c r="K421" s="304"/>
      <c r="L421" s="6"/>
      <c r="M421" s="12"/>
      <c r="N421" s="6"/>
      <c r="O421" s="96" t="str">
        <f t="shared" si="46"/>
        <v/>
      </c>
      <c r="P421" s="12"/>
      <c r="Q421" s="304"/>
      <c r="R421" s="5"/>
      <c r="S421" s="5"/>
      <c r="T421" s="78"/>
      <c r="U421" s="78"/>
      <c r="Z421" s="479">
        <f t="shared" si="48"/>
        <v>12</v>
      </c>
    </row>
    <row r="422" spans="1:26" ht="18.75" customHeight="1" x14ac:dyDescent="0.35">
      <c r="A422" s="78"/>
      <c r="B422" s="332">
        <f>IF(N422="",0,COUNTIF($N$7:N422,N422))</f>
        <v>0</v>
      </c>
      <c r="C422" s="332" t="str">
        <f t="shared" si="49"/>
        <v>0</v>
      </c>
      <c r="D422" s="332">
        <f>IF(P422="",0,COUNTIF($P$7:P422,P422))</f>
        <v>0</v>
      </c>
      <c r="E422" s="332" t="str">
        <f t="shared" si="50"/>
        <v>0</v>
      </c>
      <c r="F422" s="332">
        <f>IF(Q422="",0,COUNTIF($Q$7:Q422,Q422))</f>
        <v>0</v>
      </c>
      <c r="G422" s="332" t="str">
        <f t="shared" si="47"/>
        <v>0</v>
      </c>
      <c r="H422" s="335">
        <f t="shared" si="51"/>
        <v>46021</v>
      </c>
      <c r="I422" s="332">
        <f t="shared" si="52"/>
        <v>50</v>
      </c>
      <c r="J422" s="78"/>
      <c r="K422" s="304"/>
      <c r="L422" s="6"/>
      <c r="M422" s="12"/>
      <c r="N422" s="6"/>
      <c r="O422" s="96" t="str">
        <f t="shared" si="46"/>
        <v/>
      </c>
      <c r="P422" s="12"/>
      <c r="Q422" s="304"/>
      <c r="R422" s="5"/>
      <c r="S422" s="5"/>
      <c r="T422" s="78"/>
      <c r="U422" s="78"/>
      <c r="Z422" s="479">
        <f t="shared" si="48"/>
        <v>12</v>
      </c>
    </row>
    <row r="423" spans="1:26" ht="18.75" customHeight="1" x14ac:dyDescent="0.35">
      <c r="A423" s="78"/>
      <c r="B423" s="332">
        <f>IF(N423="",0,COUNTIF($N$7:N423,N423))</f>
        <v>0</v>
      </c>
      <c r="C423" s="332" t="str">
        <f t="shared" si="49"/>
        <v>0</v>
      </c>
      <c r="D423" s="332">
        <f>IF(P423="",0,COUNTIF($P$7:P423,P423))</f>
        <v>0</v>
      </c>
      <c r="E423" s="332" t="str">
        <f t="shared" si="50"/>
        <v>0</v>
      </c>
      <c r="F423" s="332">
        <f>IF(Q423="",0,COUNTIF($Q$7:Q423,Q423))</f>
        <v>0</v>
      </c>
      <c r="G423" s="332" t="str">
        <f t="shared" si="47"/>
        <v>0</v>
      </c>
      <c r="H423" s="335">
        <f t="shared" si="51"/>
        <v>46021</v>
      </c>
      <c r="I423" s="332">
        <f t="shared" si="52"/>
        <v>50</v>
      </c>
      <c r="J423" s="78"/>
      <c r="K423" s="304"/>
      <c r="L423" s="6"/>
      <c r="M423" s="12"/>
      <c r="N423" s="6"/>
      <c r="O423" s="96" t="str">
        <f t="shared" si="46"/>
        <v/>
      </c>
      <c r="P423" s="12"/>
      <c r="Q423" s="304"/>
      <c r="R423" s="5"/>
      <c r="S423" s="5"/>
      <c r="T423" s="78"/>
      <c r="U423" s="78"/>
      <c r="Z423" s="479">
        <f t="shared" si="48"/>
        <v>12</v>
      </c>
    </row>
    <row r="424" spans="1:26" ht="18.75" customHeight="1" x14ac:dyDescent="0.35">
      <c r="A424" s="78"/>
      <c r="B424" s="332">
        <f>IF(N424="",0,COUNTIF($N$7:N424,N424))</f>
        <v>0</v>
      </c>
      <c r="C424" s="332" t="str">
        <f t="shared" si="49"/>
        <v>0</v>
      </c>
      <c r="D424" s="332">
        <f>IF(P424="",0,COUNTIF($P$7:P424,P424))</f>
        <v>0</v>
      </c>
      <c r="E424" s="332" t="str">
        <f t="shared" si="50"/>
        <v>0</v>
      </c>
      <c r="F424" s="332">
        <f>IF(Q424="",0,COUNTIF($Q$7:Q424,Q424))</f>
        <v>0</v>
      </c>
      <c r="G424" s="332" t="str">
        <f t="shared" si="47"/>
        <v>0</v>
      </c>
      <c r="H424" s="335">
        <f t="shared" si="51"/>
        <v>46021</v>
      </c>
      <c r="I424" s="332">
        <f t="shared" si="52"/>
        <v>50</v>
      </c>
      <c r="J424" s="78"/>
      <c r="K424" s="304"/>
      <c r="L424" s="6"/>
      <c r="M424" s="12"/>
      <c r="N424" s="6"/>
      <c r="O424" s="96" t="str">
        <f t="shared" si="46"/>
        <v/>
      </c>
      <c r="P424" s="12"/>
      <c r="Q424" s="304"/>
      <c r="R424" s="5"/>
      <c r="S424" s="5"/>
      <c r="T424" s="78"/>
      <c r="U424" s="78"/>
      <c r="Z424" s="479">
        <f t="shared" si="48"/>
        <v>12</v>
      </c>
    </row>
    <row r="425" spans="1:26" ht="18.75" customHeight="1" x14ac:dyDescent="0.35">
      <c r="A425" s="78"/>
      <c r="B425" s="332">
        <f>IF(N425="",0,COUNTIF($N$7:N425,N425))</f>
        <v>0</v>
      </c>
      <c r="C425" s="332" t="str">
        <f t="shared" si="49"/>
        <v>0</v>
      </c>
      <c r="D425" s="332">
        <f>IF(P425="",0,COUNTIF($P$7:P425,P425))</f>
        <v>0</v>
      </c>
      <c r="E425" s="332" t="str">
        <f t="shared" si="50"/>
        <v>0</v>
      </c>
      <c r="F425" s="332">
        <f>IF(Q425="",0,COUNTIF($Q$7:Q425,Q425))</f>
        <v>0</v>
      </c>
      <c r="G425" s="332" t="str">
        <f t="shared" si="47"/>
        <v>0</v>
      </c>
      <c r="H425" s="335">
        <f t="shared" si="51"/>
        <v>46021</v>
      </c>
      <c r="I425" s="332">
        <f t="shared" si="52"/>
        <v>50</v>
      </c>
      <c r="J425" s="78"/>
      <c r="K425" s="304"/>
      <c r="L425" s="6"/>
      <c r="M425" s="12"/>
      <c r="N425" s="6"/>
      <c r="O425" s="96" t="str">
        <f t="shared" si="46"/>
        <v/>
      </c>
      <c r="P425" s="12"/>
      <c r="Q425" s="304"/>
      <c r="R425" s="5"/>
      <c r="S425" s="5"/>
      <c r="T425" s="78"/>
      <c r="U425" s="78"/>
      <c r="Z425" s="479">
        <f t="shared" si="48"/>
        <v>12</v>
      </c>
    </row>
    <row r="426" spans="1:26" ht="18.75" customHeight="1" x14ac:dyDescent="0.35">
      <c r="A426" s="78"/>
      <c r="B426" s="332">
        <f>IF(N426="",0,COUNTIF($N$7:N426,N426))</f>
        <v>0</v>
      </c>
      <c r="C426" s="332" t="str">
        <f t="shared" si="49"/>
        <v>0</v>
      </c>
      <c r="D426" s="332">
        <f>IF(P426="",0,COUNTIF($P$7:P426,P426))</f>
        <v>0</v>
      </c>
      <c r="E426" s="332" t="str">
        <f t="shared" si="50"/>
        <v>0</v>
      </c>
      <c r="F426" s="332">
        <f>IF(Q426="",0,COUNTIF($Q$7:Q426,Q426))</f>
        <v>0</v>
      </c>
      <c r="G426" s="332" t="str">
        <f t="shared" si="47"/>
        <v>0</v>
      </c>
      <c r="H426" s="335">
        <f t="shared" si="51"/>
        <v>46021</v>
      </c>
      <c r="I426" s="332">
        <f t="shared" si="52"/>
        <v>50</v>
      </c>
      <c r="J426" s="78"/>
      <c r="K426" s="304"/>
      <c r="L426" s="6"/>
      <c r="M426" s="12"/>
      <c r="N426" s="6"/>
      <c r="O426" s="96" t="str">
        <f t="shared" si="46"/>
        <v/>
      </c>
      <c r="P426" s="12"/>
      <c r="Q426" s="304"/>
      <c r="R426" s="5"/>
      <c r="S426" s="5"/>
      <c r="T426" s="78"/>
      <c r="U426" s="78"/>
      <c r="Z426" s="479">
        <f t="shared" si="48"/>
        <v>12</v>
      </c>
    </row>
    <row r="427" spans="1:26" ht="18.75" customHeight="1" x14ac:dyDescent="0.35">
      <c r="A427" s="78"/>
      <c r="B427" s="332">
        <f>IF(N427="",0,COUNTIF($N$7:N427,N427))</f>
        <v>0</v>
      </c>
      <c r="C427" s="332" t="str">
        <f t="shared" si="49"/>
        <v>0</v>
      </c>
      <c r="D427" s="332">
        <f>IF(P427="",0,COUNTIF($P$7:P427,P427))</f>
        <v>0</v>
      </c>
      <c r="E427" s="332" t="str">
        <f t="shared" si="50"/>
        <v>0</v>
      </c>
      <c r="F427" s="332">
        <f>IF(Q427="",0,COUNTIF($Q$7:Q427,Q427))</f>
        <v>0</v>
      </c>
      <c r="G427" s="332" t="str">
        <f t="shared" si="47"/>
        <v>0</v>
      </c>
      <c r="H427" s="335">
        <f t="shared" si="51"/>
        <v>46021</v>
      </c>
      <c r="I427" s="332">
        <f t="shared" si="52"/>
        <v>50</v>
      </c>
      <c r="J427" s="78"/>
      <c r="K427" s="304"/>
      <c r="L427" s="6"/>
      <c r="M427" s="12"/>
      <c r="N427" s="6"/>
      <c r="O427" s="96" t="str">
        <f t="shared" si="46"/>
        <v/>
      </c>
      <c r="P427" s="12"/>
      <c r="Q427" s="304"/>
      <c r="R427" s="5"/>
      <c r="S427" s="5"/>
      <c r="T427" s="78"/>
      <c r="U427" s="78"/>
      <c r="Z427" s="479">
        <f t="shared" si="48"/>
        <v>12</v>
      </c>
    </row>
    <row r="428" spans="1:26" ht="18.75" customHeight="1" x14ac:dyDescent="0.35">
      <c r="A428" s="78"/>
      <c r="B428" s="332">
        <f>IF(N428="",0,COUNTIF($N$7:N428,N428))</f>
        <v>0</v>
      </c>
      <c r="C428" s="332" t="str">
        <f t="shared" si="49"/>
        <v>0</v>
      </c>
      <c r="D428" s="332">
        <f>IF(P428="",0,COUNTIF($P$7:P428,P428))</f>
        <v>0</v>
      </c>
      <c r="E428" s="332" t="str">
        <f t="shared" si="50"/>
        <v>0</v>
      </c>
      <c r="F428" s="332">
        <f>IF(Q428="",0,COUNTIF($Q$7:Q428,Q428))</f>
        <v>0</v>
      </c>
      <c r="G428" s="332" t="str">
        <f t="shared" si="47"/>
        <v>0</v>
      </c>
      <c r="H428" s="335">
        <f t="shared" si="51"/>
        <v>46021</v>
      </c>
      <c r="I428" s="332">
        <f t="shared" si="52"/>
        <v>50</v>
      </c>
      <c r="J428" s="78"/>
      <c r="K428" s="304"/>
      <c r="L428" s="6"/>
      <c r="M428" s="12"/>
      <c r="N428" s="6"/>
      <c r="O428" s="96" t="str">
        <f t="shared" si="46"/>
        <v/>
      </c>
      <c r="P428" s="12"/>
      <c r="Q428" s="304"/>
      <c r="R428" s="5"/>
      <c r="S428" s="5"/>
      <c r="T428" s="78"/>
      <c r="U428" s="78"/>
      <c r="Z428" s="479">
        <f t="shared" si="48"/>
        <v>12</v>
      </c>
    </row>
    <row r="429" spans="1:26" ht="18.75" customHeight="1" x14ac:dyDescent="0.35">
      <c r="A429" s="78"/>
      <c r="B429" s="332">
        <f>IF(N429="",0,COUNTIF($N$7:N429,N429))</f>
        <v>0</v>
      </c>
      <c r="C429" s="332" t="str">
        <f t="shared" si="49"/>
        <v>0</v>
      </c>
      <c r="D429" s="332">
        <f>IF(P429="",0,COUNTIF($P$7:P429,P429))</f>
        <v>0</v>
      </c>
      <c r="E429" s="332" t="str">
        <f t="shared" si="50"/>
        <v>0</v>
      </c>
      <c r="F429" s="332">
        <f>IF(Q429="",0,COUNTIF($Q$7:Q429,Q429))</f>
        <v>0</v>
      </c>
      <c r="G429" s="332" t="str">
        <f t="shared" si="47"/>
        <v>0</v>
      </c>
      <c r="H429" s="335">
        <f t="shared" si="51"/>
        <v>46021</v>
      </c>
      <c r="I429" s="332">
        <f t="shared" si="52"/>
        <v>50</v>
      </c>
      <c r="J429" s="78"/>
      <c r="K429" s="304"/>
      <c r="L429" s="6"/>
      <c r="M429" s="12"/>
      <c r="N429" s="6"/>
      <c r="O429" s="96" t="str">
        <f t="shared" si="46"/>
        <v/>
      </c>
      <c r="P429" s="12"/>
      <c r="Q429" s="304"/>
      <c r="R429" s="5"/>
      <c r="S429" s="5"/>
      <c r="T429" s="78"/>
      <c r="U429" s="78"/>
      <c r="Z429" s="479">
        <f t="shared" si="48"/>
        <v>12</v>
      </c>
    </row>
    <row r="430" spans="1:26" ht="18.75" customHeight="1" x14ac:dyDescent="0.35">
      <c r="A430" s="78"/>
      <c r="B430" s="332">
        <f>IF(N430="",0,COUNTIF($N$7:N430,N430))</f>
        <v>0</v>
      </c>
      <c r="C430" s="332" t="str">
        <f t="shared" si="49"/>
        <v>0</v>
      </c>
      <c r="D430" s="332">
        <f>IF(P430="",0,COUNTIF($P$7:P430,P430))</f>
        <v>0</v>
      </c>
      <c r="E430" s="332" t="str">
        <f t="shared" si="50"/>
        <v>0</v>
      </c>
      <c r="F430" s="332">
        <f>IF(Q430="",0,COUNTIF($Q$7:Q430,Q430))</f>
        <v>0</v>
      </c>
      <c r="G430" s="332" t="str">
        <f t="shared" si="47"/>
        <v>0</v>
      </c>
      <c r="H430" s="335">
        <f t="shared" si="51"/>
        <v>46021</v>
      </c>
      <c r="I430" s="332">
        <f t="shared" si="52"/>
        <v>50</v>
      </c>
      <c r="J430" s="78"/>
      <c r="K430" s="304"/>
      <c r="L430" s="6"/>
      <c r="M430" s="12"/>
      <c r="N430" s="6"/>
      <c r="O430" s="96" t="str">
        <f t="shared" si="46"/>
        <v/>
      </c>
      <c r="P430" s="12"/>
      <c r="Q430" s="304"/>
      <c r="R430" s="5"/>
      <c r="S430" s="5"/>
      <c r="T430" s="78"/>
      <c r="U430" s="78"/>
      <c r="Z430" s="479">
        <f t="shared" si="48"/>
        <v>12</v>
      </c>
    </row>
    <row r="431" spans="1:26" ht="18.75" customHeight="1" x14ac:dyDescent="0.35">
      <c r="A431" s="78"/>
      <c r="B431" s="332">
        <f>IF(N431="",0,COUNTIF($N$7:N431,N431))</f>
        <v>0</v>
      </c>
      <c r="C431" s="332" t="str">
        <f t="shared" si="49"/>
        <v>0</v>
      </c>
      <c r="D431" s="332">
        <f>IF(P431="",0,COUNTIF($P$7:P431,P431))</f>
        <v>0</v>
      </c>
      <c r="E431" s="332" t="str">
        <f t="shared" si="50"/>
        <v>0</v>
      </c>
      <c r="F431" s="332">
        <f>IF(Q431="",0,COUNTIF($Q$7:Q431,Q431))</f>
        <v>0</v>
      </c>
      <c r="G431" s="332" t="str">
        <f t="shared" si="47"/>
        <v>0</v>
      </c>
      <c r="H431" s="335">
        <f t="shared" si="51"/>
        <v>46021</v>
      </c>
      <c r="I431" s="332">
        <f t="shared" si="52"/>
        <v>50</v>
      </c>
      <c r="J431" s="78"/>
      <c r="K431" s="304"/>
      <c r="L431" s="6"/>
      <c r="M431" s="12"/>
      <c r="N431" s="6"/>
      <c r="O431" s="96" t="str">
        <f t="shared" si="46"/>
        <v/>
      </c>
      <c r="P431" s="12"/>
      <c r="Q431" s="304"/>
      <c r="R431" s="5"/>
      <c r="S431" s="5"/>
      <c r="T431" s="78"/>
      <c r="U431" s="78"/>
      <c r="Z431" s="479">
        <f t="shared" si="48"/>
        <v>12</v>
      </c>
    </row>
    <row r="432" spans="1:26" ht="18.75" customHeight="1" x14ac:dyDescent="0.35">
      <c r="A432" s="78"/>
      <c r="B432" s="332">
        <f>IF(N432="",0,COUNTIF($N$7:N432,N432))</f>
        <v>0</v>
      </c>
      <c r="C432" s="332" t="str">
        <f t="shared" si="49"/>
        <v>0</v>
      </c>
      <c r="D432" s="332">
        <f>IF(P432="",0,COUNTIF($P$7:P432,P432))</f>
        <v>0</v>
      </c>
      <c r="E432" s="332" t="str">
        <f t="shared" si="50"/>
        <v>0</v>
      </c>
      <c r="F432" s="332">
        <f>IF(Q432="",0,COUNTIF($Q$7:Q432,Q432))</f>
        <v>0</v>
      </c>
      <c r="G432" s="332" t="str">
        <f t="shared" si="47"/>
        <v>0</v>
      </c>
      <c r="H432" s="335">
        <f t="shared" si="51"/>
        <v>46021</v>
      </c>
      <c r="I432" s="332">
        <f t="shared" si="52"/>
        <v>50</v>
      </c>
      <c r="J432" s="78"/>
      <c r="K432" s="304"/>
      <c r="L432" s="6"/>
      <c r="M432" s="12"/>
      <c r="N432" s="6"/>
      <c r="O432" s="96" t="str">
        <f t="shared" si="46"/>
        <v/>
      </c>
      <c r="P432" s="12"/>
      <c r="Q432" s="304"/>
      <c r="R432" s="5"/>
      <c r="S432" s="5"/>
      <c r="T432" s="78"/>
      <c r="U432" s="78"/>
      <c r="Z432" s="479">
        <f t="shared" si="48"/>
        <v>12</v>
      </c>
    </row>
    <row r="433" spans="1:26" ht="18.75" customHeight="1" x14ac:dyDescent="0.35">
      <c r="A433" s="78"/>
      <c r="B433" s="332">
        <f>IF(N433="",0,COUNTIF($N$7:N433,N433))</f>
        <v>0</v>
      </c>
      <c r="C433" s="332" t="str">
        <f t="shared" si="49"/>
        <v>0</v>
      </c>
      <c r="D433" s="332">
        <f>IF(P433="",0,COUNTIF($P$7:P433,P433))</f>
        <v>0</v>
      </c>
      <c r="E433" s="332" t="str">
        <f t="shared" si="50"/>
        <v>0</v>
      </c>
      <c r="F433" s="332">
        <f>IF(Q433="",0,COUNTIF($Q$7:Q433,Q433))</f>
        <v>0</v>
      </c>
      <c r="G433" s="332" t="str">
        <f t="shared" si="47"/>
        <v>0</v>
      </c>
      <c r="H433" s="335">
        <f t="shared" si="51"/>
        <v>46021</v>
      </c>
      <c r="I433" s="332">
        <f t="shared" si="52"/>
        <v>50</v>
      </c>
      <c r="J433" s="78"/>
      <c r="K433" s="304"/>
      <c r="L433" s="6"/>
      <c r="M433" s="12"/>
      <c r="N433" s="6"/>
      <c r="O433" s="96" t="str">
        <f t="shared" si="46"/>
        <v/>
      </c>
      <c r="P433" s="12"/>
      <c r="Q433" s="304"/>
      <c r="R433" s="5"/>
      <c r="S433" s="5"/>
      <c r="T433" s="78"/>
      <c r="U433" s="78"/>
      <c r="Z433" s="479">
        <f t="shared" si="48"/>
        <v>12</v>
      </c>
    </row>
    <row r="434" spans="1:26" ht="18.75" customHeight="1" x14ac:dyDescent="0.35">
      <c r="A434" s="78"/>
      <c r="B434" s="332">
        <f>IF(N434="",0,COUNTIF($N$7:N434,N434))</f>
        <v>0</v>
      </c>
      <c r="C434" s="332" t="str">
        <f t="shared" si="49"/>
        <v>0</v>
      </c>
      <c r="D434" s="332">
        <f>IF(P434="",0,COUNTIF($P$7:P434,P434))</f>
        <v>0</v>
      </c>
      <c r="E434" s="332" t="str">
        <f t="shared" si="50"/>
        <v>0</v>
      </c>
      <c r="F434" s="332">
        <f>IF(Q434="",0,COUNTIF($Q$7:Q434,Q434))</f>
        <v>0</v>
      </c>
      <c r="G434" s="332" t="str">
        <f t="shared" si="47"/>
        <v>0</v>
      </c>
      <c r="H434" s="335">
        <f t="shared" si="51"/>
        <v>46021</v>
      </c>
      <c r="I434" s="332">
        <f t="shared" si="52"/>
        <v>50</v>
      </c>
      <c r="J434" s="78"/>
      <c r="K434" s="304"/>
      <c r="L434" s="6"/>
      <c r="M434" s="12"/>
      <c r="N434" s="6"/>
      <c r="O434" s="96" t="str">
        <f t="shared" si="46"/>
        <v/>
      </c>
      <c r="P434" s="12"/>
      <c r="Q434" s="304"/>
      <c r="R434" s="5"/>
      <c r="S434" s="5"/>
      <c r="T434" s="78"/>
      <c r="U434" s="78"/>
      <c r="Z434" s="479">
        <f t="shared" si="48"/>
        <v>12</v>
      </c>
    </row>
    <row r="435" spans="1:26" ht="18.75" customHeight="1" x14ac:dyDescent="0.35">
      <c r="A435" s="78"/>
      <c r="B435" s="332">
        <f>IF(N435="",0,COUNTIF($N$7:N435,N435))</f>
        <v>0</v>
      </c>
      <c r="C435" s="332" t="str">
        <f t="shared" si="49"/>
        <v>0</v>
      </c>
      <c r="D435" s="332">
        <f>IF(P435="",0,COUNTIF($P$7:P435,P435))</f>
        <v>0</v>
      </c>
      <c r="E435" s="332" t="str">
        <f t="shared" si="50"/>
        <v>0</v>
      </c>
      <c r="F435" s="332">
        <f>IF(Q435="",0,COUNTIF($Q$7:Q435,Q435))</f>
        <v>0</v>
      </c>
      <c r="G435" s="332" t="str">
        <f t="shared" si="47"/>
        <v>0</v>
      </c>
      <c r="H435" s="335">
        <f t="shared" si="51"/>
        <v>46021</v>
      </c>
      <c r="I435" s="332">
        <f t="shared" si="52"/>
        <v>50</v>
      </c>
      <c r="J435" s="78"/>
      <c r="K435" s="304"/>
      <c r="L435" s="6"/>
      <c r="M435" s="12"/>
      <c r="N435" s="6"/>
      <c r="O435" s="96" t="str">
        <f t="shared" si="46"/>
        <v/>
      </c>
      <c r="P435" s="12"/>
      <c r="Q435" s="304"/>
      <c r="R435" s="5"/>
      <c r="S435" s="5"/>
      <c r="T435" s="78"/>
      <c r="U435" s="78"/>
      <c r="Z435" s="479">
        <f t="shared" si="48"/>
        <v>12</v>
      </c>
    </row>
    <row r="436" spans="1:26" ht="18.75" customHeight="1" x14ac:dyDescent="0.35">
      <c r="A436" s="78"/>
      <c r="B436" s="332">
        <f>IF(N436="",0,COUNTIF($N$7:N436,N436))</f>
        <v>0</v>
      </c>
      <c r="C436" s="332" t="str">
        <f t="shared" si="49"/>
        <v>0</v>
      </c>
      <c r="D436" s="332">
        <f>IF(P436="",0,COUNTIF($P$7:P436,P436))</f>
        <v>0</v>
      </c>
      <c r="E436" s="332" t="str">
        <f t="shared" si="50"/>
        <v>0</v>
      </c>
      <c r="F436" s="332">
        <f>IF(Q436="",0,COUNTIF($Q$7:Q436,Q436))</f>
        <v>0</v>
      </c>
      <c r="G436" s="332" t="str">
        <f t="shared" si="47"/>
        <v>0</v>
      </c>
      <c r="H436" s="335">
        <f t="shared" si="51"/>
        <v>46021</v>
      </c>
      <c r="I436" s="332">
        <f t="shared" si="52"/>
        <v>50</v>
      </c>
      <c r="J436" s="78"/>
      <c r="K436" s="304"/>
      <c r="L436" s="6"/>
      <c r="M436" s="12"/>
      <c r="N436" s="6"/>
      <c r="O436" s="96" t="str">
        <f t="shared" si="46"/>
        <v/>
      </c>
      <c r="P436" s="12"/>
      <c r="Q436" s="304"/>
      <c r="R436" s="5"/>
      <c r="S436" s="5"/>
      <c r="T436" s="78"/>
      <c r="U436" s="78"/>
      <c r="Z436" s="479">
        <f t="shared" si="48"/>
        <v>12</v>
      </c>
    </row>
    <row r="437" spans="1:26" ht="18.75" customHeight="1" x14ac:dyDescent="0.35">
      <c r="A437" s="78"/>
      <c r="B437" s="332">
        <f>IF(N437="",0,COUNTIF($N$7:N437,N437))</f>
        <v>0</v>
      </c>
      <c r="C437" s="332" t="str">
        <f t="shared" si="49"/>
        <v>0</v>
      </c>
      <c r="D437" s="332">
        <f>IF(P437="",0,COUNTIF($P$7:P437,P437))</f>
        <v>0</v>
      </c>
      <c r="E437" s="332" t="str">
        <f t="shared" si="50"/>
        <v>0</v>
      </c>
      <c r="F437" s="332">
        <f>IF(Q437="",0,COUNTIF($Q$7:Q437,Q437))</f>
        <v>0</v>
      </c>
      <c r="G437" s="332" t="str">
        <f t="shared" si="47"/>
        <v>0</v>
      </c>
      <c r="H437" s="335">
        <f t="shared" si="51"/>
        <v>46021</v>
      </c>
      <c r="I437" s="332">
        <f t="shared" si="52"/>
        <v>50</v>
      </c>
      <c r="J437" s="78"/>
      <c r="K437" s="304"/>
      <c r="L437" s="6"/>
      <c r="M437" s="12"/>
      <c r="N437" s="6"/>
      <c r="O437" s="96" t="str">
        <f t="shared" si="46"/>
        <v/>
      </c>
      <c r="P437" s="12"/>
      <c r="Q437" s="304"/>
      <c r="R437" s="5"/>
      <c r="S437" s="5"/>
      <c r="T437" s="78"/>
      <c r="U437" s="78"/>
      <c r="Z437" s="479">
        <f t="shared" si="48"/>
        <v>12</v>
      </c>
    </row>
    <row r="438" spans="1:26" ht="18.75" customHeight="1" x14ac:dyDescent="0.35">
      <c r="A438" s="78"/>
      <c r="B438" s="332">
        <f>IF(N438="",0,COUNTIF($N$7:N438,N438))</f>
        <v>0</v>
      </c>
      <c r="C438" s="332" t="str">
        <f t="shared" si="49"/>
        <v>0</v>
      </c>
      <c r="D438" s="332">
        <f>IF(P438="",0,COUNTIF($P$7:P438,P438))</f>
        <v>0</v>
      </c>
      <c r="E438" s="332" t="str">
        <f t="shared" si="50"/>
        <v>0</v>
      </c>
      <c r="F438" s="332">
        <f>IF(Q438="",0,COUNTIF($Q$7:Q438,Q438))</f>
        <v>0</v>
      </c>
      <c r="G438" s="332" t="str">
        <f t="shared" si="47"/>
        <v>0</v>
      </c>
      <c r="H438" s="335">
        <f t="shared" si="51"/>
        <v>46021</v>
      </c>
      <c r="I438" s="332">
        <f t="shared" si="52"/>
        <v>50</v>
      </c>
      <c r="J438" s="78"/>
      <c r="K438" s="304"/>
      <c r="L438" s="6"/>
      <c r="M438" s="12"/>
      <c r="N438" s="6"/>
      <c r="O438" s="96" t="str">
        <f t="shared" si="46"/>
        <v/>
      </c>
      <c r="P438" s="12"/>
      <c r="Q438" s="304"/>
      <c r="R438" s="5"/>
      <c r="S438" s="5"/>
      <c r="T438" s="78"/>
      <c r="U438" s="78"/>
      <c r="Z438" s="479">
        <f t="shared" si="48"/>
        <v>12</v>
      </c>
    </row>
    <row r="439" spans="1:26" ht="18.75" customHeight="1" x14ac:dyDescent="0.35">
      <c r="A439" s="78"/>
      <c r="B439" s="332">
        <f>IF(N439="",0,COUNTIF($N$7:N439,N439))</f>
        <v>0</v>
      </c>
      <c r="C439" s="332" t="str">
        <f t="shared" si="49"/>
        <v>0</v>
      </c>
      <c r="D439" s="332">
        <f>IF(P439="",0,COUNTIF($P$7:P439,P439))</f>
        <v>0</v>
      </c>
      <c r="E439" s="332" t="str">
        <f t="shared" si="50"/>
        <v>0</v>
      </c>
      <c r="F439" s="332">
        <f>IF(Q439="",0,COUNTIF($Q$7:Q439,Q439))</f>
        <v>0</v>
      </c>
      <c r="G439" s="332" t="str">
        <f t="shared" si="47"/>
        <v>0</v>
      </c>
      <c r="H439" s="335">
        <f t="shared" si="51"/>
        <v>46021</v>
      </c>
      <c r="I439" s="332">
        <f t="shared" si="52"/>
        <v>50</v>
      </c>
      <c r="J439" s="78"/>
      <c r="K439" s="304"/>
      <c r="L439" s="6"/>
      <c r="M439" s="12"/>
      <c r="N439" s="6"/>
      <c r="O439" s="96" t="str">
        <f t="shared" si="46"/>
        <v/>
      </c>
      <c r="P439" s="12"/>
      <c r="Q439" s="304"/>
      <c r="R439" s="5"/>
      <c r="S439" s="5"/>
      <c r="T439" s="78"/>
      <c r="U439" s="78"/>
      <c r="Z439" s="479">
        <f t="shared" si="48"/>
        <v>12</v>
      </c>
    </row>
    <row r="440" spans="1:26" ht="18.75" customHeight="1" x14ac:dyDescent="0.35">
      <c r="A440" s="78"/>
      <c r="B440" s="332">
        <f>IF(N440="",0,COUNTIF($N$7:N440,N440))</f>
        <v>0</v>
      </c>
      <c r="C440" s="332" t="str">
        <f t="shared" si="49"/>
        <v>0</v>
      </c>
      <c r="D440" s="332">
        <f>IF(P440="",0,COUNTIF($P$7:P440,P440))</f>
        <v>0</v>
      </c>
      <c r="E440" s="332" t="str">
        <f t="shared" si="50"/>
        <v>0</v>
      </c>
      <c r="F440" s="332">
        <f>IF(Q440="",0,COUNTIF($Q$7:Q440,Q440))</f>
        <v>0</v>
      </c>
      <c r="G440" s="332" t="str">
        <f t="shared" si="47"/>
        <v>0</v>
      </c>
      <c r="H440" s="335">
        <f t="shared" si="51"/>
        <v>46021</v>
      </c>
      <c r="I440" s="332">
        <f t="shared" si="52"/>
        <v>50</v>
      </c>
      <c r="J440" s="78"/>
      <c r="K440" s="304"/>
      <c r="L440" s="6"/>
      <c r="M440" s="12"/>
      <c r="N440" s="6"/>
      <c r="O440" s="96" t="str">
        <f t="shared" si="46"/>
        <v/>
      </c>
      <c r="P440" s="12"/>
      <c r="Q440" s="304"/>
      <c r="R440" s="5"/>
      <c r="S440" s="5"/>
      <c r="T440" s="78"/>
      <c r="U440" s="78"/>
      <c r="Z440" s="479">
        <f t="shared" si="48"/>
        <v>12</v>
      </c>
    </row>
    <row r="441" spans="1:26" ht="18.75" customHeight="1" x14ac:dyDescent="0.35">
      <c r="A441" s="78"/>
      <c r="B441" s="332">
        <f>IF(N441="",0,COUNTIF($N$7:N441,N441))</f>
        <v>0</v>
      </c>
      <c r="C441" s="332" t="str">
        <f t="shared" si="49"/>
        <v>0</v>
      </c>
      <c r="D441" s="332">
        <f>IF(P441="",0,COUNTIF($P$7:P441,P441))</f>
        <v>0</v>
      </c>
      <c r="E441" s="332" t="str">
        <f t="shared" si="50"/>
        <v>0</v>
      </c>
      <c r="F441" s="332">
        <f>IF(Q441="",0,COUNTIF($Q$7:Q441,Q441))</f>
        <v>0</v>
      </c>
      <c r="G441" s="332" t="str">
        <f t="shared" si="47"/>
        <v>0</v>
      </c>
      <c r="H441" s="335">
        <f t="shared" si="51"/>
        <v>46021</v>
      </c>
      <c r="I441" s="332">
        <f t="shared" si="52"/>
        <v>50</v>
      </c>
      <c r="J441" s="78"/>
      <c r="K441" s="304"/>
      <c r="L441" s="6"/>
      <c r="M441" s="12"/>
      <c r="N441" s="6"/>
      <c r="O441" s="96" t="str">
        <f t="shared" si="46"/>
        <v/>
      </c>
      <c r="P441" s="12"/>
      <c r="Q441" s="304"/>
      <c r="R441" s="5"/>
      <c r="S441" s="5"/>
      <c r="T441" s="78"/>
      <c r="U441" s="78"/>
      <c r="Z441" s="479">
        <f t="shared" si="48"/>
        <v>12</v>
      </c>
    </row>
    <row r="442" spans="1:26" ht="18.75" customHeight="1" x14ac:dyDescent="0.35">
      <c r="A442" s="78"/>
      <c r="B442" s="332">
        <f>IF(N442="",0,COUNTIF($N$7:N442,N442))</f>
        <v>0</v>
      </c>
      <c r="C442" s="332" t="str">
        <f t="shared" si="49"/>
        <v>0</v>
      </c>
      <c r="D442" s="332">
        <f>IF(P442="",0,COUNTIF($P$7:P442,P442))</f>
        <v>0</v>
      </c>
      <c r="E442" s="332" t="str">
        <f t="shared" si="50"/>
        <v>0</v>
      </c>
      <c r="F442" s="332">
        <f>IF(Q442="",0,COUNTIF($Q$7:Q442,Q442))</f>
        <v>0</v>
      </c>
      <c r="G442" s="332" t="str">
        <f t="shared" si="47"/>
        <v>0</v>
      </c>
      <c r="H442" s="335">
        <f t="shared" si="51"/>
        <v>46021</v>
      </c>
      <c r="I442" s="332">
        <f t="shared" si="52"/>
        <v>50</v>
      </c>
      <c r="J442" s="78"/>
      <c r="K442" s="304"/>
      <c r="L442" s="6"/>
      <c r="M442" s="12"/>
      <c r="N442" s="6"/>
      <c r="O442" s="96" t="str">
        <f t="shared" si="46"/>
        <v/>
      </c>
      <c r="P442" s="12"/>
      <c r="Q442" s="304"/>
      <c r="R442" s="5"/>
      <c r="S442" s="5"/>
      <c r="T442" s="78"/>
      <c r="U442" s="78"/>
      <c r="Z442" s="479">
        <f t="shared" si="48"/>
        <v>12</v>
      </c>
    </row>
    <row r="443" spans="1:26" ht="18.75" customHeight="1" x14ac:dyDescent="0.35">
      <c r="A443" s="78"/>
      <c r="B443" s="332">
        <f>IF(N443="",0,COUNTIF($N$7:N443,N443))</f>
        <v>0</v>
      </c>
      <c r="C443" s="332" t="str">
        <f t="shared" si="49"/>
        <v>0</v>
      </c>
      <c r="D443" s="332">
        <f>IF(P443="",0,COUNTIF($P$7:P443,P443))</f>
        <v>0</v>
      </c>
      <c r="E443" s="332" t="str">
        <f t="shared" si="50"/>
        <v>0</v>
      </c>
      <c r="F443" s="332">
        <f>IF(Q443="",0,COUNTIF($Q$7:Q443,Q443))</f>
        <v>0</v>
      </c>
      <c r="G443" s="332" t="str">
        <f t="shared" si="47"/>
        <v>0</v>
      </c>
      <c r="H443" s="335">
        <f t="shared" si="51"/>
        <v>46021</v>
      </c>
      <c r="I443" s="332">
        <f t="shared" si="52"/>
        <v>50</v>
      </c>
      <c r="J443" s="78"/>
      <c r="K443" s="304"/>
      <c r="L443" s="6"/>
      <c r="M443" s="12"/>
      <c r="N443" s="6"/>
      <c r="O443" s="96" t="str">
        <f t="shared" si="46"/>
        <v/>
      </c>
      <c r="P443" s="12"/>
      <c r="Q443" s="304"/>
      <c r="R443" s="5"/>
      <c r="S443" s="5"/>
      <c r="T443" s="78"/>
      <c r="U443" s="78"/>
      <c r="Z443" s="479">
        <f t="shared" si="48"/>
        <v>12</v>
      </c>
    </row>
    <row r="444" spans="1:26" ht="18.75" customHeight="1" x14ac:dyDescent="0.35">
      <c r="A444" s="78"/>
      <c r="B444" s="332">
        <f>IF(N444="",0,COUNTIF($N$7:N444,N444))</f>
        <v>0</v>
      </c>
      <c r="C444" s="332" t="str">
        <f t="shared" si="49"/>
        <v>0</v>
      </c>
      <c r="D444" s="332">
        <f>IF(P444="",0,COUNTIF($P$7:P444,P444))</f>
        <v>0</v>
      </c>
      <c r="E444" s="332" t="str">
        <f t="shared" si="50"/>
        <v>0</v>
      </c>
      <c r="F444" s="332">
        <f>IF(Q444="",0,COUNTIF($Q$7:Q444,Q444))</f>
        <v>0</v>
      </c>
      <c r="G444" s="332" t="str">
        <f t="shared" si="47"/>
        <v>0</v>
      </c>
      <c r="H444" s="335">
        <f t="shared" si="51"/>
        <v>46021</v>
      </c>
      <c r="I444" s="332">
        <f t="shared" si="52"/>
        <v>50</v>
      </c>
      <c r="J444" s="78"/>
      <c r="K444" s="304"/>
      <c r="L444" s="6"/>
      <c r="M444" s="12"/>
      <c r="N444" s="6"/>
      <c r="O444" s="96" t="str">
        <f t="shared" si="46"/>
        <v/>
      </c>
      <c r="P444" s="12"/>
      <c r="Q444" s="304"/>
      <c r="R444" s="5"/>
      <c r="S444" s="5"/>
      <c r="T444" s="78"/>
      <c r="U444" s="78"/>
      <c r="Z444" s="479">
        <f t="shared" si="48"/>
        <v>12</v>
      </c>
    </row>
    <row r="445" spans="1:26" ht="18.75" customHeight="1" x14ac:dyDescent="0.35">
      <c r="A445" s="78"/>
      <c r="B445" s="332">
        <f>IF(N445="",0,COUNTIF($N$7:N445,N445))</f>
        <v>0</v>
      </c>
      <c r="C445" s="332" t="str">
        <f t="shared" si="49"/>
        <v>0</v>
      </c>
      <c r="D445" s="332">
        <f>IF(P445="",0,COUNTIF($P$7:P445,P445))</f>
        <v>0</v>
      </c>
      <c r="E445" s="332" t="str">
        <f t="shared" si="50"/>
        <v>0</v>
      </c>
      <c r="F445" s="332">
        <f>IF(Q445="",0,COUNTIF($Q$7:Q445,Q445))</f>
        <v>0</v>
      </c>
      <c r="G445" s="332" t="str">
        <f t="shared" si="47"/>
        <v>0</v>
      </c>
      <c r="H445" s="335">
        <f t="shared" si="51"/>
        <v>46021</v>
      </c>
      <c r="I445" s="332">
        <f t="shared" si="52"/>
        <v>50</v>
      </c>
      <c r="J445" s="78"/>
      <c r="K445" s="304"/>
      <c r="L445" s="6"/>
      <c r="M445" s="12"/>
      <c r="N445" s="6"/>
      <c r="O445" s="96" t="str">
        <f t="shared" si="46"/>
        <v/>
      </c>
      <c r="P445" s="12"/>
      <c r="Q445" s="304"/>
      <c r="R445" s="5"/>
      <c r="S445" s="5"/>
      <c r="T445" s="78"/>
      <c r="U445" s="78"/>
      <c r="Z445" s="479">
        <f t="shared" si="48"/>
        <v>12</v>
      </c>
    </row>
    <row r="446" spans="1:26" ht="18.75" customHeight="1" x14ac:dyDescent="0.35">
      <c r="A446" s="78"/>
      <c r="B446" s="332">
        <f>IF(N446="",0,COUNTIF($N$7:N446,N446))</f>
        <v>0</v>
      </c>
      <c r="C446" s="332" t="str">
        <f t="shared" si="49"/>
        <v>0</v>
      </c>
      <c r="D446" s="332">
        <f>IF(P446="",0,COUNTIF($P$7:P446,P446))</f>
        <v>0</v>
      </c>
      <c r="E446" s="332" t="str">
        <f t="shared" si="50"/>
        <v>0</v>
      </c>
      <c r="F446" s="332">
        <f>IF(Q446="",0,COUNTIF($Q$7:Q446,Q446))</f>
        <v>0</v>
      </c>
      <c r="G446" s="332" t="str">
        <f t="shared" si="47"/>
        <v>0</v>
      </c>
      <c r="H446" s="335">
        <f t="shared" si="51"/>
        <v>46021</v>
      </c>
      <c r="I446" s="332">
        <f t="shared" si="52"/>
        <v>50</v>
      </c>
      <c r="J446" s="78"/>
      <c r="K446" s="304"/>
      <c r="L446" s="6"/>
      <c r="M446" s="12"/>
      <c r="N446" s="6"/>
      <c r="O446" s="96" t="str">
        <f t="shared" si="46"/>
        <v/>
      </c>
      <c r="P446" s="12"/>
      <c r="Q446" s="304"/>
      <c r="R446" s="5"/>
      <c r="S446" s="5"/>
      <c r="T446" s="78"/>
      <c r="U446" s="78"/>
      <c r="Z446" s="479">
        <f t="shared" si="48"/>
        <v>12</v>
      </c>
    </row>
    <row r="447" spans="1:26" ht="18.75" customHeight="1" x14ac:dyDescent="0.35">
      <c r="A447" s="78"/>
      <c r="B447" s="332">
        <f>IF(N447="",0,COUNTIF($N$7:N447,N447))</f>
        <v>0</v>
      </c>
      <c r="C447" s="332" t="str">
        <f t="shared" si="49"/>
        <v>0</v>
      </c>
      <c r="D447" s="332">
        <f>IF(P447="",0,COUNTIF($P$7:P447,P447))</f>
        <v>0</v>
      </c>
      <c r="E447" s="332" t="str">
        <f t="shared" si="50"/>
        <v>0</v>
      </c>
      <c r="F447" s="332">
        <f>IF(Q447="",0,COUNTIF($Q$7:Q447,Q447))</f>
        <v>0</v>
      </c>
      <c r="G447" s="332" t="str">
        <f t="shared" si="47"/>
        <v>0</v>
      </c>
      <c r="H447" s="335">
        <f t="shared" si="51"/>
        <v>46021</v>
      </c>
      <c r="I447" s="332">
        <f t="shared" si="52"/>
        <v>50</v>
      </c>
      <c r="J447" s="78"/>
      <c r="K447" s="304"/>
      <c r="L447" s="6"/>
      <c r="M447" s="12"/>
      <c r="N447" s="6"/>
      <c r="O447" s="96" t="str">
        <f t="shared" si="46"/>
        <v/>
      </c>
      <c r="P447" s="12"/>
      <c r="Q447" s="304"/>
      <c r="R447" s="5"/>
      <c r="S447" s="5"/>
      <c r="T447" s="78"/>
      <c r="U447" s="78"/>
      <c r="Z447" s="479">
        <f t="shared" si="48"/>
        <v>12</v>
      </c>
    </row>
    <row r="448" spans="1:26" ht="18.75" customHeight="1" x14ac:dyDescent="0.35">
      <c r="A448" s="78"/>
      <c r="B448" s="332">
        <f>IF(N448="",0,COUNTIF($N$7:N448,N448))</f>
        <v>0</v>
      </c>
      <c r="C448" s="332" t="str">
        <f t="shared" si="49"/>
        <v>0</v>
      </c>
      <c r="D448" s="332">
        <f>IF(P448="",0,COUNTIF($P$7:P448,P448))</f>
        <v>0</v>
      </c>
      <c r="E448" s="332" t="str">
        <f t="shared" si="50"/>
        <v>0</v>
      </c>
      <c r="F448" s="332">
        <f>IF(Q448="",0,COUNTIF($Q$7:Q448,Q448))</f>
        <v>0</v>
      </c>
      <c r="G448" s="332" t="str">
        <f t="shared" si="47"/>
        <v>0</v>
      </c>
      <c r="H448" s="335">
        <f t="shared" si="51"/>
        <v>46021</v>
      </c>
      <c r="I448" s="332">
        <f t="shared" si="52"/>
        <v>50</v>
      </c>
      <c r="J448" s="78"/>
      <c r="K448" s="304"/>
      <c r="L448" s="6"/>
      <c r="M448" s="12"/>
      <c r="N448" s="6"/>
      <c r="O448" s="96" t="str">
        <f t="shared" si="46"/>
        <v/>
      </c>
      <c r="P448" s="12"/>
      <c r="Q448" s="304"/>
      <c r="R448" s="5"/>
      <c r="S448" s="5"/>
      <c r="T448" s="78"/>
      <c r="U448" s="78"/>
      <c r="Z448" s="479">
        <f t="shared" si="48"/>
        <v>12</v>
      </c>
    </row>
    <row r="449" spans="1:26" ht="18.75" customHeight="1" x14ac:dyDescent="0.35">
      <c r="A449" s="78"/>
      <c r="B449" s="332">
        <f>IF(N449="",0,COUNTIF($N$7:N449,N449))</f>
        <v>0</v>
      </c>
      <c r="C449" s="332" t="str">
        <f t="shared" si="49"/>
        <v>0</v>
      </c>
      <c r="D449" s="332">
        <f>IF(P449="",0,COUNTIF($P$7:P449,P449))</f>
        <v>0</v>
      </c>
      <c r="E449" s="332" t="str">
        <f t="shared" si="50"/>
        <v>0</v>
      </c>
      <c r="F449" s="332">
        <f>IF(Q449="",0,COUNTIF($Q$7:Q449,Q449))</f>
        <v>0</v>
      </c>
      <c r="G449" s="332" t="str">
        <f t="shared" si="47"/>
        <v>0</v>
      </c>
      <c r="H449" s="335">
        <f t="shared" si="51"/>
        <v>46021</v>
      </c>
      <c r="I449" s="332">
        <f t="shared" si="52"/>
        <v>50</v>
      </c>
      <c r="J449" s="78"/>
      <c r="K449" s="304"/>
      <c r="L449" s="6"/>
      <c r="M449" s="12"/>
      <c r="N449" s="6"/>
      <c r="O449" s="96" t="str">
        <f t="shared" si="46"/>
        <v/>
      </c>
      <c r="P449" s="12"/>
      <c r="Q449" s="304"/>
      <c r="R449" s="5"/>
      <c r="S449" s="5"/>
      <c r="T449" s="78"/>
      <c r="U449" s="78"/>
      <c r="Z449" s="479">
        <f t="shared" si="48"/>
        <v>12</v>
      </c>
    </row>
    <row r="450" spans="1:26" ht="18.75" customHeight="1" x14ac:dyDescent="0.35">
      <c r="A450" s="78"/>
      <c r="B450" s="332">
        <f>IF(N450="",0,COUNTIF($N$7:N450,N450))</f>
        <v>0</v>
      </c>
      <c r="C450" s="332" t="str">
        <f t="shared" si="49"/>
        <v>0</v>
      </c>
      <c r="D450" s="332">
        <f>IF(P450="",0,COUNTIF($P$7:P450,P450))</f>
        <v>0</v>
      </c>
      <c r="E450" s="332" t="str">
        <f t="shared" si="50"/>
        <v>0</v>
      </c>
      <c r="F450" s="332">
        <f>IF(Q450="",0,COUNTIF($Q$7:Q450,Q450))</f>
        <v>0</v>
      </c>
      <c r="G450" s="332" t="str">
        <f t="shared" si="47"/>
        <v>0</v>
      </c>
      <c r="H450" s="335">
        <f t="shared" si="51"/>
        <v>46021</v>
      </c>
      <c r="I450" s="332">
        <f t="shared" si="52"/>
        <v>50</v>
      </c>
      <c r="J450" s="78"/>
      <c r="K450" s="304"/>
      <c r="L450" s="6"/>
      <c r="M450" s="12"/>
      <c r="N450" s="6"/>
      <c r="O450" s="96" t="str">
        <f t="shared" si="46"/>
        <v/>
      </c>
      <c r="P450" s="12"/>
      <c r="Q450" s="304"/>
      <c r="R450" s="5"/>
      <c r="S450" s="5"/>
      <c r="T450" s="78"/>
      <c r="U450" s="78"/>
      <c r="Z450" s="479">
        <f t="shared" si="48"/>
        <v>12</v>
      </c>
    </row>
    <row r="451" spans="1:26" ht="18.75" customHeight="1" x14ac:dyDescent="0.35">
      <c r="A451" s="78"/>
      <c r="B451" s="332">
        <f>IF(N451="",0,COUNTIF($N$7:N451,N451))</f>
        <v>0</v>
      </c>
      <c r="C451" s="332" t="str">
        <f t="shared" si="49"/>
        <v>0</v>
      </c>
      <c r="D451" s="332">
        <f>IF(P451="",0,COUNTIF($P$7:P451,P451))</f>
        <v>0</v>
      </c>
      <c r="E451" s="332" t="str">
        <f t="shared" si="50"/>
        <v>0</v>
      </c>
      <c r="F451" s="332">
        <f>IF(Q451="",0,COUNTIF($Q$7:Q451,Q451))</f>
        <v>0</v>
      </c>
      <c r="G451" s="332" t="str">
        <f t="shared" si="47"/>
        <v>0</v>
      </c>
      <c r="H451" s="335">
        <f t="shared" si="51"/>
        <v>46021</v>
      </c>
      <c r="I451" s="332">
        <f t="shared" si="52"/>
        <v>50</v>
      </c>
      <c r="J451" s="78"/>
      <c r="K451" s="304"/>
      <c r="L451" s="6"/>
      <c r="M451" s="12"/>
      <c r="N451" s="6"/>
      <c r="O451" s="96" t="str">
        <f t="shared" si="46"/>
        <v/>
      </c>
      <c r="P451" s="12"/>
      <c r="Q451" s="304"/>
      <c r="R451" s="5"/>
      <c r="S451" s="5"/>
      <c r="T451" s="78"/>
      <c r="U451" s="78"/>
      <c r="Z451" s="479">
        <f t="shared" si="48"/>
        <v>12</v>
      </c>
    </row>
    <row r="452" spans="1:26" ht="18.75" customHeight="1" x14ac:dyDescent="0.35">
      <c r="A452" s="78"/>
      <c r="B452" s="332">
        <f>IF(N452="",0,COUNTIF($N$7:N452,N452))</f>
        <v>0</v>
      </c>
      <c r="C452" s="332" t="str">
        <f t="shared" si="49"/>
        <v>0</v>
      </c>
      <c r="D452" s="332">
        <f>IF(P452="",0,COUNTIF($P$7:P452,P452))</f>
        <v>0</v>
      </c>
      <c r="E452" s="332" t="str">
        <f t="shared" si="50"/>
        <v>0</v>
      </c>
      <c r="F452" s="332">
        <f>IF(Q452="",0,COUNTIF($Q$7:Q452,Q452))</f>
        <v>0</v>
      </c>
      <c r="G452" s="332" t="str">
        <f t="shared" si="47"/>
        <v>0</v>
      </c>
      <c r="H452" s="335">
        <f t="shared" si="51"/>
        <v>46021</v>
      </c>
      <c r="I452" s="332">
        <f t="shared" si="52"/>
        <v>50</v>
      </c>
      <c r="J452" s="78"/>
      <c r="K452" s="304"/>
      <c r="L452" s="6"/>
      <c r="M452" s="12"/>
      <c r="N452" s="6"/>
      <c r="O452" s="96" t="str">
        <f t="shared" si="46"/>
        <v/>
      </c>
      <c r="P452" s="12"/>
      <c r="Q452" s="304"/>
      <c r="R452" s="5"/>
      <c r="S452" s="5"/>
      <c r="T452" s="78"/>
      <c r="U452" s="78"/>
      <c r="Z452" s="479">
        <f t="shared" si="48"/>
        <v>12</v>
      </c>
    </row>
    <row r="453" spans="1:26" ht="18.75" customHeight="1" x14ac:dyDescent="0.35">
      <c r="A453" s="78"/>
      <c r="B453" s="332">
        <f>IF(N453="",0,COUNTIF($N$7:N453,N453))</f>
        <v>0</v>
      </c>
      <c r="C453" s="332" t="str">
        <f t="shared" si="49"/>
        <v>0</v>
      </c>
      <c r="D453" s="332">
        <f>IF(P453="",0,COUNTIF($P$7:P453,P453))</f>
        <v>0</v>
      </c>
      <c r="E453" s="332" t="str">
        <f t="shared" si="50"/>
        <v>0</v>
      </c>
      <c r="F453" s="332">
        <f>IF(Q453="",0,COUNTIF($Q$7:Q453,Q453))</f>
        <v>0</v>
      </c>
      <c r="G453" s="332" t="str">
        <f t="shared" si="47"/>
        <v>0</v>
      </c>
      <c r="H453" s="335">
        <f t="shared" si="51"/>
        <v>46021</v>
      </c>
      <c r="I453" s="332">
        <f t="shared" si="52"/>
        <v>50</v>
      </c>
      <c r="J453" s="78"/>
      <c r="K453" s="304"/>
      <c r="L453" s="6"/>
      <c r="M453" s="12"/>
      <c r="N453" s="6"/>
      <c r="O453" s="96" t="str">
        <f t="shared" si="46"/>
        <v/>
      </c>
      <c r="P453" s="12"/>
      <c r="Q453" s="304"/>
      <c r="R453" s="5"/>
      <c r="S453" s="5"/>
      <c r="T453" s="78"/>
      <c r="U453" s="78"/>
      <c r="Z453" s="479">
        <f t="shared" si="48"/>
        <v>12</v>
      </c>
    </row>
    <row r="454" spans="1:26" ht="18.75" customHeight="1" x14ac:dyDescent="0.35">
      <c r="A454" s="78"/>
      <c r="B454" s="332">
        <f>IF(N454="",0,COUNTIF($N$7:N454,N454))</f>
        <v>0</v>
      </c>
      <c r="C454" s="332" t="str">
        <f t="shared" si="49"/>
        <v>0</v>
      </c>
      <c r="D454" s="332">
        <f>IF(P454="",0,COUNTIF($P$7:P454,P454))</f>
        <v>0</v>
      </c>
      <c r="E454" s="332" t="str">
        <f t="shared" si="50"/>
        <v>0</v>
      </c>
      <c r="F454" s="332">
        <f>IF(Q454="",0,COUNTIF($Q$7:Q454,Q454))</f>
        <v>0</v>
      </c>
      <c r="G454" s="332" t="str">
        <f t="shared" si="47"/>
        <v>0</v>
      </c>
      <c r="H454" s="335">
        <f t="shared" si="51"/>
        <v>46021</v>
      </c>
      <c r="I454" s="332">
        <f t="shared" si="52"/>
        <v>50</v>
      </c>
      <c r="J454" s="78"/>
      <c r="K454" s="304"/>
      <c r="L454" s="6"/>
      <c r="M454" s="12"/>
      <c r="N454" s="6"/>
      <c r="O454" s="96" t="str">
        <f t="shared" si="46"/>
        <v/>
      </c>
      <c r="P454" s="12"/>
      <c r="Q454" s="304"/>
      <c r="R454" s="5"/>
      <c r="S454" s="5"/>
      <c r="T454" s="78"/>
      <c r="U454" s="78"/>
      <c r="Z454" s="479">
        <f t="shared" si="48"/>
        <v>12</v>
      </c>
    </row>
    <row r="455" spans="1:26" ht="18.75" customHeight="1" x14ac:dyDescent="0.35">
      <c r="A455" s="78"/>
      <c r="B455" s="332">
        <f>IF(N455="",0,COUNTIF($N$7:N455,N455))</f>
        <v>0</v>
      </c>
      <c r="C455" s="332" t="str">
        <f t="shared" si="49"/>
        <v>0</v>
      </c>
      <c r="D455" s="332">
        <f>IF(P455="",0,COUNTIF($P$7:P455,P455))</f>
        <v>0</v>
      </c>
      <c r="E455" s="332" t="str">
        <f t="shared" si="50"/>
        <v>0</v>
      </c>
      <c r="F455" s="332">
        <f>IF(Q455="",0,COUNTIF($Q$7:Q455,Q455))</f>
        <v>0</v>
      </c>
      <c r="G455" s="332" t="str">
        <f t="shared" si="47"/>
        <v>0</v>
      </c>
      <c r="H455" s="335">
        <f t="shared" si="51"/>
        <v>46021</v>
      </c>
      <c r="I455" s="332">
        <f t="shared" si="52"/>
        <v>50</v>
      </c>
      <c r="J455" s="78"/>
      <c r="K455" s="304"/>
      <c r="L455" s="6"/>
      <c r="M455" s="12"/>
      <c r="N455" s="6"/>
      <c r="O455" s="96" t="str">
        <f t="shared" ref="O455:O499" si="53">IF(N455&lt;&gt;"",VLOOKUP(N455,DA,2,FALSE),"")</f>
        <v/>
      </c>
      <c r="P455" s="12"/>
      <c r="Q455" s="304"/>
      <c r="R455" s="5"/>
      <c r="S455" s="5"/>
      <c r="T455" s="78"/>
      <c r="U455" s="78"/>
      <c r="Z455" s="479">
        <f t="shared" si="48"/>
        <v>12</v>
      </c>
    </row>
    <row r="456" spans="1:26" ht="18.75" customHeight="1" x14ac:dyDescent="0.35">
      <c r="A456" s="78"/>
      <c r="B456" s="332">
        <f>IF(N456="",0,COUNTIF($N$7:N456,N456))</f>
        <v>0</v>
      </c>
      <c r="C456" s="332" t="str">
        <f t="shared" si="49"/>
        <v>0</v>
      </c>
      <c r="D456" s="332">
        <f>IF(P456="",0,COUNTIF($P$7:P456,P456))</f>
        <v>0</v>
      </c>
      <c r="E456" s="332" t="str">
        <f t="shared" si="50"/>
        <v>0</v>
      </c>
      <c r="F456" s="332">
        <f>IF(Q456="",0,COUNTIF($Q$7:Q456,Q456))</f>
        <v>0</v>
      </c>
      <c r="G456" s="332" t="str">
        <f t="shared" ref="G456:G499" si="54">F456&amp;Q456</f>
        <v>0</v>
      </c>
      <c r="H456" s="335">
        <f t="shared" si="51"/>
        <v>46021</v>
      </c>
      <c r="I456" s="332">
        <f t="shared" si="52"/>
        <v>50</v>
      </c>
      <c r="J456" s="78"/>
      <c r="K456" s="304"/>
      <c r="L456" s="6"/>
      <c r="M456" s="12"/>
      <c r="N456" s="6"/>
      <c r="O456" s="96" t="str">
        <f t="shared" si="53"/>
        <v/>
      </c>
      <c r="P456" s="12"/>
      <c r="Q456" s="304"/>
      <c r="R456" s="5"/>
      <c r="S456" s="5"/>
      <c r="T456" s="78"/>
      <c r="U456" s="78"/>
      <c r="Z456" s="479">
        <f t="shared" ref="Z456:Z519" si="55">IF(H456="","",MONTH(H456))</f>
        <v>12</v>
      </c>
    </row>
    <row r="457" spans="1:26" ht="18.75" customHeight="1" x14ac:dyDescent="0.35">
      <c r="A457" s="78"/>
      <c r="B457" s="332">
        <f>IF(N457="",0,COUNTIF($N$7:N457,N457))</f>
        <v>0</v>
      </c>
      <c r="C457" s="332" t="str">
        <f t="shared" ref="C457:C499" si="56">B457&amp;N457</f>
        <v>0</v>
      </c>
      <c r="D457" s="332">
        <f>IF(P457="",0,COUNTIF($P$7:P457,P457))</f>
        <v>0</v>
      </c>
      <c r="E457" s="332" t="str">
        <f t="shared" ref="E457:E499" si="57">D457&amp;P457</f>
        <v>0</v>
      </c>
      <c r="F457" s="332">
        <f>IF(Q457="",0,COUNTIF($Q$7:Q457,Q457))</f>
        <v>0</v>
      </c>
      <c r="G457" s="332" t="str">
        <f t="shared" si="54"/>
        <v>0</v>
      </c>
      <c r="H457" s="335">
        <f t="shared" ref="H457:H499" si="58">IF(K457&lt;&gt;"",K457,H456)</f>
        <v>46021</v>
      </c>
      <c r="I457" s="332">
        <f t="shared" ref="I457:I499" si="59">IF(L457&lt;&gt;"",L457,I456)</f>
        <v>50</v>
      </c>
      <c r="J457" s="78"/>
      <c r="K457" s="304"/>
      <c r="L457" s="6"/>
      <c r="M457" s="12"/>
      <c r="N457" s="6"/>
      <c r="O457" s="96" t="str">
        <f t="shared" si="53"/>
        <v/>
      </c>
      <c r="P457" s="12"/>
      <c r="Q457" s="304"/>
      <c r="R457" s="5"/>
      <c r="S457" s="5"/>
      <c r="T457" s="78"/>
      <c r="U457" s="78"/>
      <c r="Z457" s="479">
        <f t="shared" si="55"/>
        <v>12</v>
      </c>
    </row>
    <row r="458" spans="1:26" ht="18.75" customHeight="1" x14ac:dyDescent="0.35">
      <c r="A458" s="78"/>
      <c r="B458" s="332">
        <f>IF(N458="",0,COUNTIF($N$7:N458,N458))</f>
        <v>0</v>
      </c>
      <c r="C458" s="332" t="str">
        <f t="shared" si="56"/>
        <v>0</v>
      </c>
      <c r="D458" s="332">
        <f>IF(P458="",0,COUNTIF($P$7:P458,P458))</f>
        <v>0</v>
      </c>
      <c r="E458" s="332" t="str">
        <f t="shared" si="57"/>
        <v>0</v>
      </c>
      <c r="F458" s="332">
        <f>IF(Q458="",0,COUNTIF($Q$7:Q458,Q458))</f>
        <v>0</v>
      </c>
      <c r="G458" s="332" t="str">
        <f t="shared" si="54"/>
        <v>0</v>
      </c>
      <c r="H458" s="335">
        <f t="shared" si="58"/>
        <v>46021</v>
      </c>
      <c r="I458" s="332">
        <f t="shared" si="59"/>
        <v>50</v>
      </c>
      <c r="J458" s="78"/>
      <c r="K458" s="304"/>
      <c r="L458" s="6"/>
      <c r="M458" s="12"/>
      <c r="N458" s="6"/>
      <c r="O458" s="96" t="str">
        <f t="shared" si="53"/>
        <v/>
      </c>
      <c r="P458" s="12"/>
      <c r="Q458" s="304"/>
      <c r="R458" s="5"/>
      <c r="S458" s="5"/>
      <c r="T458" s="78"/>
      <c r="U458" s="78"/>
      <c r="Z458" s="479">
        <f t="shared" si="55"/>
        <v>12</v>
      </c>
    </row>
    <row r="459" spans="1:26" ht="18.75" customHeight="1" x14ac:dyDescent="0.35">
      <c r="A459" s="78"/>
      <c r="B459" s="332">
        <f>IF(N459="",0,COUNTIF($N$7:N459,N459))</f>
        <v>0</v>
      </c>
      <c r="C459" s="332" t="str">
        <f t="shared" si="56"/>
        <v>0</v>
      </c>
      <c r="D459" s="332">
        <f>IF(P459="",0,COUNTIF($P$7:P459,P459))</f>
        <v>0</v>
      </c>
      <c r="E459" s="332" t="str">
        <f t="shared" si="57"/>
        <v>0</v>
      </c>
      <c r="F459" s="332">
        <f>IF(Q459="",0,COUNTIF($Q$7:Q459,Q459))</f>
        <v>0</v>
      </c>
      <c r="G459" s="332" t="str">
        <f t="shared" si="54"/>
        <v>0</v>
      </c>
      <c r="H459" s="335">
        <f t="shared" si="58"/>
        <v>46021</v>
      </c>
      <c r="I459" s="332">
        <f t="shared" si="59"/>
        <v>50</v>
      </c>
      <c r="J459" s="78"/>
      <c r="K459" s="304"/>
      <c r="L459" s="6"/>
      <c r="M459" s="12"/>
      <c r="N459" s="6"/>
      <c r="O459" s="96" t="str">
        <f t="shared" si="53"/>
        <v/>
      </c>
      <c r="P459" s="12"/>
      <c r="Q459" s="304"/>
      <c r="R459" s="5"/>
      <c r="S459" s="5"/>
      <c r="T459" s="78"/>
      <c r="U459" s="78"/>
      <c r="Z459" s="479">
        <f t="shared" si="55"/>
        <v>12</v>
      </c>
    </row>
    <row r="460" spans="1:26" ht="18.75" customHeight="1" x14ac:dyDescent="0.35">
      <c r="A460" s="78"/>
      <c r="B460" s="332">
        <f>IF(N460="",0,COUNTIF($N$7:N460,N460))</f>
        <v>0</v>
      </c>
      <c r="C460" s="332" t="str">
        <f t="shared" si="56"/>
        <v>0</v>
      </c>
      <c r="D460" s="332">
        <f>IF(P460="",0,COUNTIF($P$7:P460,P460))</f>
        <v>0</v>
      </c>
      <c r="E460" s="332" t="str">
        <f t="shared" si="57"/>
        <v>0</v>
      </c>
      <c r="F460" s="332">
        <f>IF(Q460="",0,COUNTIF($Q$7:Q460,Q460))</f>
        <v>0</v>
      </c>
      <c r="G460" s="332" t="str">
        <f t="shared" si="54"/>
        <v>0</v>
      </c>
      <c r="H460" s="335">
        <f t="shared" si="58"/>
        <v>46021</v>
      </c>
      <c r="I460" s="332">
        <f t="shared" si="59"/>
        <v>50</v>
      </c>
      <c r="J460" s="78"/>
      <c r="K460" s="304"/>
      <c r="L460" s="6"/>
      <c r="M460" s="12"/>
      <c r="N460" s="6"/>
      <c r="O460" s="96" t="str">
        <f t="shared" si="53"/>
        <v/>
      </c>
      <c r="P460" s="12"/>
      <c r="Q460" s="304"/>
      <c r="R460" s="5"/>
      <c r="S460" s="5"/>
      <c r="T460" s="78"/>
      <c r="U460" s="78"/>
      <c r="Z460" s="479">
        <f t="shared" si="55"/>
        <v>12</v>
      </c>
    </row>
    <row r="461" spans="1:26" ht="18.75" customHeight="1" x14ac:dyDescent="0.35">
      <c r="A461" s="78"/>
      <c r="B461" s="332">
        <f>IF(N461="",0,COUNTIF($N$7:N461,N461))</f>
        <v>0</v>
      </c>
      <c r="C461" s="332" t="str">
        <f t="shared" si="56"/>
        <v>0</v>
      </c>
      <c r="D461" s="332">
        <f>IF(P461="",0,COUNTIF($P$7:P461,P461))</f>
        <v>0</v>
      </c>
      <c r="E461" s="332" t="str">
        <f t="shared" si="57"/>
        <v>0</v>
      </c>
      <c r="F461" s="332">
        <f>IF(Q461="",0,COUNTIF($Q$7:Q461,Q461))</f>
        <v>0</v>
      </c>
      <c r="G461" s="332" t="str">
        <f t="shared" si="54"/>
        <v>0</v>
      </c>
      <c r="H461" s="335">
        <f t="shared" si="58"/>
        <v>46021</v>
      </c>
      <c r="I461" s="332">
        <f t="shared" si="59"/>
        <v>50</v>
      </c>
      <c r="J461" s="78"/>
      <c r="K461" s="304"/>
      <c r="L461" s="6"/>
      <c r="M461" s="12"/>
      <c r="N461" s="6"/>
      <c r="O461" s="96" t="str">
        <f t="shared" si="53"/>
        <v/>
      </c>
      <c r="P461" s="12"/>
      <c r="Q461" s="304"/>
      <c r="R461" s="5"/>
      <c r="S461" s="5"/>
      <c r="T461" s="78"/>
      <c r="U461" s="78"/>
      <c r="Z461" s="479">
        <f t="shared" si="55"/>
        <v>12</v>
      </c>
    </row>
    <row r="462" spans="1:26" ht="18.75" customHeight="1" x14ac:dyDescent="0.35">
      <c r="A462" s="78"/>
      <c r="B462" s="332">
        <f>IF(N462="",0,COUNTIF($N$7:N462,N462))</f>
        <v>0</v>
      </c>
      <c r="C462" s="332" t="str">
        <f t="shared" si="56"/>
        <v>0</v>
      </c>
      <c r="D462" s="332">
        <f>IF(P462="",0,COUNTIF($P$7:P462,P462))</f>
        <v>0</v>
      </c>
      <c r="E462" s="332" t="str">
        <f t="shared" si="57"/>
        <v>0</v>
      </c>
      <c r="F462" s="332">
        <f>IF(Q462="",0,COUNTIF($Q$7:Q462,Q462))</f>
        <v>0</v>
      </c>
      <c r="G462" s="332" t="str">
        <f t="shared" si="54"/>
        <v>0</v>
      </c>
      <c r="H462" s="335">
        <f t="shared" si="58"/>
        <v>46021</v>
      </c>
      <c r="I462" s="332">
        <f t="shared" si="59"/>
        <v>50</v>
      </c>
      <c r="J462" s="78"/>
      <c r="K462" s="304"/>
      <c r="L462" s="6"/>
      <c r="M462" s="12"/>
      <c r="N462" s="6"/>
      <c r="O462" s="96" t="str">
        <f t="shared" si="53"/>
        <v/>
      </c>
      <c r="P462" s="12"/>
      <c r="Q462" s="304"/>
      <c r="R462" s="5"/>
      <c r="S462" s="5"/>
      <c r="T462" s="78"/>
      <c r="U462" s="78"/>
      <c r="Z462" s="479">
        <f t="shared" si="55"/>
        <v>12</v>
      </c>
    </row>
    <row r="463" spans="1:26" ht="18.75" customHeight="1" x14ac:dyDescent="0.35">
      <c r="A463" s="78"/>
      <c r="B463" s="332">
        <f>IF(N463="",0,COUNTIF($N$7:N463,N463))</f>
        <v>0</v>
      </c>
      <c r="C463" s="332" t="str">
        <f t="shared" si="56"/>
        <v>0</v>
      </c>
      <c r="D463" s="332">
        <f>IF(P463="",0,COUNTIF($P$7:P463,P463))</f>
        <v>0</v>
      </c>
      <c r="E463" s="332" t="str">
        <f t="shared" si="57"/>
        <v>0</v>
      </c>
      <c r="F463" s="332">
        <f>IF(Q463="",0,COUNTIF($Q$7:Q463,Q463))</f>
        <v>0</v>
      </c>
      <c r="G463" s="332" t="str">
        <f t="shared" si="54"/>
        <v>0</v>
      </c>
      <c r="H463" s="335">
        <f t="shared" si="58"/>
        <v>46021</v>
      </c>
      <c r="I463" s="332">
        <f t="shared" si="59"/>
        <v>50</v>
      </c>
      <c r="J463" s="78"/>
      <c r="K463" s="304"/>
      <c r="L463" s="6"/>
      <c r="M463" s="12"/>
      <c r="N463" s="6"/>
      <c r="O463" s="96" t="str">
        <f t="shared" si="53"/>
        <v/>
      </c>
      <c r="P463" s="12"/>
      <c r="Q463" s="304"/>
      <c r="R463" s="5"/>
      <c r="S463" s="5"/>
      <c r="T463" s="78"/>
      <c r="U463" s="78"/>
      <c r="Z463" s="479">
        <f t="shared" si="55"/>
        <v>12</v>
      </c>
    </row>
    <row r="464" spans="1:26" ht="18.75" customHeight="1" x14ac:dyDescent="0.35">
      <c r="A464" s="78"/>
      <c r="B464" s="332">
        <f>IF(N464="",0,COUNTIF($N$7:N464,N464))</f>
        <v>0</v>
      </c>
      <c r="C464" s="332" t="str">
        <f t="shared" si="56"/>
        <v>0</v>
      </c>
      <c r="D464" s="332">
        <f>IF(P464="",0,COUNTIF($P$7:P464,P464))</f>
        <v>0</v>
      </c>
      <c r="E464" s="332" t="str">
        <f t="shared" si="57"/>
        <v>0</v>
      </c>
      <c r="F464" s="332">
        <f>IF(Q464="",0,COUNTIF($Q$7:Q464,Q464))</f>
        <v>0</v>
      </c>
      <c r="G464" s="332" t="str">
        <f t="shared" si="54"/>
        <v>0</v>
      </c>
      <c r="H464" s="335">
        <f t="shared" si="58"/>
        <v>46021</v>
      </c>
      <c r="I464" s="332">
        <f t="shared" si="59"/>
        <v>50</v>
      </c>
      <c r="J464" s="78"/>
      <c r="K464" s="304"/>
      <c r="L464" s="6"/>
      <c r="M464" s="12"/>
      <c r="N464" s="6"/>
      <c r="O464" s="96" t="str">
        <f t="shared" si="53"/>
        <v/>
      </c>
      <c r="P464" s="12"/>
      <c r="Q464" s="304"/>
      <c r="R464" s="5"/>
      <c r="S464" s="5"/>
      <c r="T464" s="78"/>
      <c r="U464" s="78"/>
      <c r="Z464" s="479">
        <f t="shared" si="55"/>
        <v>12</v>
      </c>
    </row>
    <row r="465" spans="1:26" ht="18.75" customHeight="1" x14ac:dyDescent="0.35">
      <c r="A465" s="78"/>
      <c r="B465" s="332">
        <f>IF(N465="",0,COUNTIF($N$7:N465,N465))</f>
        <v>0</v>
      </c>
      <c r="C465" s="332" t="str">
        <f t="shared" si="56"/>
        <v>0</v>
      </c>
      <c r="D465" s="332">
        <f>IF(P465="",0,COUNTIF($P$7:P465,P465))</f>
        <v>0</v>
      </c>
      <c r="E465" s="332" t="str">
        <f t="shared" si="57"/>
        <v>0</v>
      </c>
      <c r="F465" s="332">
        <f>IF(Q465="",0,COUNTIF($Q$7:Q465,Q465))</f>
        <v>0</v>
      </c>
      <c r="G465" s="332" t="str">
        <f t="shared" si="54"/>
        <v>0</v>
      </c>
      <c r="H465" s="335">
        <f t="shared" si="58"/>
        <v>46021</v>
      </c>
      <c r="I465" s="332">
        <f t="shared" si="59"/>
        <v>50</v>
      </c>
      <c r="J465" s="78"/>
      <c r="K465" s="304"/>
      <c r="L465" s="6"/>
      <c r="M465" s="12"/>
      <c r="N465" s="6"/>
      <c r="O465" s="96" t="str">
        <f t="shared" si="53"/>
        <v/>
      </c>
      <c r="P465" s="12"/>
      <c r="Q465" s="304"/>
      <c r="R465" s="5"/>
      <c r="S465" s="5"/>
      <c r="T465" s="78"/>
      <c r="U465" s="78"/>
      <c r="Z465" s="479">
        <f t="shared" si="55"/>
        <v>12</v>
      </c>
    </row>
    <row r="466" spans="1:26" ht="18.75" customHeight="1" x14ac:dyDescent="0.35">
      <c r="A466" s="78"/>
      <c r="B466" s="332">
        <f>IF(N466="",0,COUNTIF($N$7:N466,N466))</f>
        <v>0</v>
      </c>
      <c r="C466" s="332" t="str">
        <f t="shared" si="56"/>
        <v>0</v>
      </c>
      <c r="D466" s="332">
        <f>IF(P466="",0,COUNTIF($P$7:P466,P466))</f>
        <v>0</v>
      </c>
      <c r="E466" s="332" t="str">
        <f t="shared" si="57"/>
        <v>0</v>
      </c>
      <c r="F466" s="332">
        <f>IF(Q466="",0,COUNTIF($Q$7:Q466,Q466))</f>
        <v>0</v>
      </c>
      <c r="G466" s="332" t="str">
        <f t="shared" si="54"/>
        <v>0</v>
      </c>
      <c r="H466" s="335">
        <f t="shared" si="58"/>
        <v>46021</v>
      </c>
      <c r="I466" s="332">
        <f t="shared" si="59"/>
        <v>50</v>
      </c>
      <c r="J466" s="78"/>
      <c r="K466" s="304"/>
      <c r="L466" s="6"/>
      <c r="M466" s="12"/>
      <c r="N466" s="6"/>
      <c r="O466" s="96" t="str">
        <f t="shared" si="53"/>
        <v/>
      </c>
      <c r="P466" s="12"/>
      <c r="Q466" s="304"/>
      <c r="R466" s="5"/>
      <c r="S466" s="5"/>
      <c r="T466" s="78"/>
      <c r="U466" s="78"/>
      <c r="Z466" s="479">
        <f t="shared" si="55"/>
        <v>12</v>
      </c>
    </row>
    <row r="467" spans="1:26" ht="18.75" customHeight="1" x14ac:dyDescent="0.35">
      <c r="A467" s="78"/>
      <c r="B467" s="332">
        <f>IF(N467="",0,COUNTIF($N$7:N467,N467))</f>
        <v>0</v>
      </c>
      <c r="C467" s="332" t="str">
        <f t="shared" si="56"/>
        <v>0</v>
      </c>
      <c r="D467" s="332">
        <f>IF(P467="",0,COUNTIF($P$7:P467,P467))</f>
        <v>0</v>
      </c>
      <c r="E467" s="332" t="str">
        <f t="shared" si="57"/>
        <v>0</v>
      </c>
      <c r="F467" s="332">
        <f>IF(Q467="",0,COUNTIF($Q$7:Q467,Q467))</f>
        <v>0</v>
      </c>
      <c r="G467" s="332" t="str">
        <f t="shared" si="54"/>
        <v>0</v>
      </c>
      <c r="H467" s="335">
        <f t="shared" si="58"/>
        <v>46021</v>
      </c>
      <c r="I467" s="332">
        <f t="shared" si="59"/>
        <v>50</v>
      </c>
      <c r="J467" s="78"/>
      <c r="K467" s="304"/>
      <c r="L467" s="6"/>
      <c r="M467" s="12"/>
      <c r="N467" s="6"/>
      <c r="O467" s="96" t="str">
        <f t="shared" si="53"/>
        <v/>
      </c>
      <c r="P467" s="12"/>
      <c r="Q467" s="304"/>
      <c r="R467" s="5"/>
      <c r="S467" s="5"/>
      <c r="T467" s="78"/>
      <c r="U467" s="78"/>
      <c r="Z467" s="479">
        <f t="shared" si="55"/>
        <v>12</v>
      </c>
    </row>
    <row r="468" spans="1:26" ht="18.75" customHeight="1" x14ac:dyDescent="0.35">
      <c r="A468" s="78"/>
      <c r="B468" s="332">
        <f>IF(N468="",0,COUNTIF($N$7:N468,N468))</f>
        <v>0</v>
      </c>
      <c r="C468" s="332" t="str">
        <f t="shared" si="56"/>
        <v>0</v>
      </c>
      <c r="D468" s="332">
        <f>IF(P468="",0,COUNTIF($P$7:P468,P468))</f>
        <v>0</v>
      </c>
      <c r="E468" s="332" t="str">
        <f t="shared" si="57"/>
        <v>0</v>
      </c>
      <c r="F468" s="332">
        <f>IF(Q468="",0,COUNTIF($Q$7:Q468,Q468))</f>
        <v>0</v>
      </c>
      <c r="G468" s="332" t="str">
        <f t="shared" si="54"/>
        <v>0</v>
      </c>
      <c r="H468" s="335">
        <f t="shared" si="58"/>
        <v>46021</v>
      </c>
      <c r="I468" s="332">
        <f t="shared" si="59"/>
        <v>50</v>
      </c>
      <c r="J468" s="78"/>
      <c r="K468" s="304"/>
      <c r="L468" s="6"/>
      <c r="M468" s="12"/>
      <c r="N468" s="6"/>
      <c r="O468" s="96" t="str">
        <f t="shared" si="53"/>
        <v/>
      </c>
      <c r="P468" s="12"/>
      <c r="Q468" s="304"/>
      <c r="R468" s="5"/>
      <c r="S468" s="5"/>
      <c r="T468" s="78"/>
      <c r="U468" s="78"/>
      <c r="Z468" s="479">
        <f t="shared" si="55"/>
        <v>12</v>
      </c>
    </row>
    <row r="469" spans="1:26" ht="18.75" customHeight="1" x14ac:dyDescent="0.35">
      <c r="A469" s="78"/>
      <c r="B469" s="332">
        <f>IF(N469="",0,COUNTIF($N$7:N469,N469))</f>
        <v>0</v>
      </c>
      <c r="C469" s="332" t="str">
        <f t="shared" si="56"/>
        <v>0</v>
      </c>
      <c r="D469" s="332">
        <f>IF(P469="",0,COUNTIF($P$7:P469,P469))</f>
        <v>0</v>
      </c>
      <c r="E469" s="332" t="str">
        <f t="shared" si="57"/>
        <v>0</v>
      </c>
      <c r="F469" s="332">
        <f>IF(Q469="",0,COUNTIF($Q$7:Q469,Q469))</f>
        <v>0</v>
      </c>
      <c r="G469" s="332" t="str">
        <f t="shared" si="54"/>
        <v>0</v>
      </c>
      <c r="H469" s="335">
        <f t="shared" si="58"/>
        <v>46021</v>
      </c>
      <c r="I469" s="332">
        <f t="shared" si="59"/>
        <v>50</v>
      </c>
      <c r="J469" s="78"/>
      <c r="K469" s="304"/>
      <c r="L469" s="6"/>
      <c r="M469" s="12"/>
      <c r="N469" s="6"/>
      <c r="O469" s="96" t="str">
        <f t="shared" si="53"/>
        <v/>
      </c>
      <c r="P469" s="12"/>
      <c r="Q469" s="304"/>
      <c r="R469" s="5"/>
      <c r="S469" s="5"/>
      <c r="T469" s="78"/>
      <c r="U469" s="78"/>
      <c r="Z469" s="479">
        <f t="shared" si="55"/>
        <v>12</v>
      </c>
    </row>
    <row r="470" spans="1:26" ht="18.75" customHeight="1" x14ac:dyDescent="0.35">
      <c r="A470" s="78"/>
      <c r="B470" s="332">
        <f>IF(N470="",0,COUNTIF($N$7:N470,N470))</f>
        <v>0</v>
      </c>
      <c r="C470" s="332" t="str">
        <f t="shared" si="56"/>
        <v>0</v>
      </c>
      <c r="D470" s="332">
        <f>IF(P470="",0,COUNTIF($P$7:P470,P470))</f>
        <v>0</v>
      </c>
      <c r="E470" s="332" t="str">
        <f t="shared" si="57"/>
        <v>0</v>
      </c>
      <c r="F470" s="332">
        <f>IF(Q470="",0,COUNTIF($Q$7:Q470,Q470))</f>
        <v>0</v>
      </c>
      <c r="G470" s="332" t="str">
        <f t="shared" si="54"/>
        <v>0</v>
      </c>
      <c r="H470" s="335">
        <f t="shared" si="58"/>
        <v>46021</v>
      </c>
      <c r="I470" s="332">
        <f t="shared" si="59"/>
        <v>50</v>
      </c>
      <c r="J470" s="78"/>
      <c r="K470" s="304"/>
      <c r="L470" s="6"/>
      <c r="M470" s="12"/>
      <c r="N470" s="6"/>
      <c r="O470" s="96" t="str">
        <f t="shared" si="53"/>
        <v/>
      </c>
      <c r="P470" s="12"/>
      <c r="Q470" s="304"/>
      <c r="R470" s="5"/>
      <c r="S470" s="5"/>
      <c r="T470" s="78"/>
      <c r="U470" s="78"/>
      <c r="Z470" s="479">
        <f t="shared" si="55"/>
        <v>12</v>
      </c>
    </row>
    <row r="471" spans="1:26" ht="18.75" customHeight="1" x14ac:dyDescent="0.35">
      <c r="A471" s="78"/>
      <c r="B471" s="332">
        <f>IF(N471="",0,COUNTIF($N$7:N471,N471))</f>
        <v>0</v>
      </c>
      <c r="C471" s="332" t="str">
        <f t="shared" si="56"/>
        <v>0</v>
      </c>
      <c r="D471" s="332">
        <f>IF(P471="",0,COUNTIF($P$7:P471,P471))</f>
        <v>0</v>
      </c>
      <c r="E471" s="332" t="str">
        <f t="shared" si="57"/>
        <v>0</v>
      </c>
      <c r="F471" s="332">
        <f>IF(Q471="",0,COUNTIF($Q$7:Q471,Q471))</f>
        <v>0</v>
      </c>
      <c r="G471" s="332" t="str">
        <f t="shared" si="54"/>
        <v>0</v>
      </c>
      <c r="H471" s="335">
        <f t="shared" si="58"/>
        <v>46021</v>
      </c>
      <c r="I471" s="332">
        <f t="shared" si="59"/>
        <v>50</v>
      </c>
      <c r="J471" s="78"/>
      <c r="K471" s="304"/>
      <c r="L471" s="6"/>
      <c r="M471" s="12"/>
      <c r="N471" s="6"/>
      <c r="O471" s="96" t="str">
        <f t="shared" si="53"/>
        <v/>
      </c>
      <c r="P471" s="12"/>
      <c r="Q471" s="304"/>
      <c r="R471" s="5"/>
      <c r="S471" s="5"/>
      <c r="T471" s="78"/>
      <c r="U471" s="78"/>
      <c r="Z471" s="479">
        <f t="shared" si="55"/>
        <v>12</v>
      </c>
    </row>
    <row r="472" spans="1:26" ht="18.75" customHeight="1" x14ac:dyDescent="0.35">
      <c r="A472" s="78"/>
      <c r="B472" s="332">
        <f>IF(N472="",0,COUNTIF($N$7:N472,N472))</f>
        <v>0</v>
      </c>
      <c r="C472" s="332" t="str">
        <f t="shared" si="56"/>
        <v>0</v>
      </c>
      <c r="D472" s="332">
        <f>IF(P472="",0,COUNTIF($P$7:P472,P472))</f>
        <v>0</v>
      </c>
      <c r="E472" s="332" t="str">
        <f t="shared" si="57"/>
        <v>0</v>
      </c>
      <c r="F472" s="332">
        <f>IF(Q472="",0,COUNTIF($Q$7:Q472,Q472))</f>
        <v>0</v>
      </c>
      <c r="G472" s="332" t="str">
        <f t="shared" si="54"/>
        <v>0</v>
      </c>
      <c r="H472" s="335">
        <f t="shared" si="58"/>
        <v>46021</v>
      </c>
      <c r="I472" s="332">
        <f t="shared" si="59"/>
        <v>50</v>
      </c>
      <c r="J472" s="78"/>
      <c r="K472" s="304"/>
      <c r="L472" s="6"/>
      <c r="M472" s="12"/>
      <c r="N472" s="6"/>
      <c r="O472" s="96" t="str">
        <f t="shared" si="53"/>
        <v/>
      </c>
      <c r="P472" s="12"/>
      <c r="Q472" s="304"/>
      <c r="R472" s="5"/>
      <c r="S472" s="5"/>
      <c r="T472" s="78"/>
      <c r="U472" s="78"/>
      <c r="Z472" s="479">
        <f t="shared" si="55"/>
        <v>12</v>
      </c>
    </row>
    <row r="473" spans="1:26" ht="18.75" customHeight="1" x14ac:dyDescent="0.35">
      <c r="A473" s="78"/>
      <c r="B473" s="332">
        <f>IF(N473="",0,COUNTIF($N$7:N473,N473))</f>
        <v>0</v>
      </c>
      <c r="C473" s="332" t="str">
        <f t="shared" si="56"/>
        <v>0</v>
      </c>
      <c r="D473" s="332">
        <f>IF(P473="",0,COUNTIF($P$7:P473,P473))</f>
        <v>0</v>
      </c>
      <c r="E473" s="332" t="str">
        <f t="shared" si="57"/>
        <v>0</v>
      </c>
      <c r="F473" s="332">
        <f>IF(Q473="",0,COUNTIF($Q$7:Q473,Q473))</f>
        <v>0</v>
      </c>
      <c r="G473" s="332" t="str">
        <f t="shared" si="54"/>
        <v>0</v>
      </c>
      <c r="H473" s="335">
        <f t="shared" si="58"/>
        <v>46021</v>
      </c>
      <c r="I473" s="332">
        <f t="shared" si="59"/>
        <v>50</v>
      </c>
      <c r="J473" s="78"/>
      <c r="K473" s="304"/>
      <c r="L473" s="6"/>
      <c r="M473" s="12"/>
      <c r="N473" s="6"/>
      <c r="O473" s="96" t="str">
        <f t="shared" si="53"/>
        <v/>
      </c>
      <c r="P473" s="12"/>
      <c r="Q473" s="304"/>
      <c r="R473" s="5"/>
      <c r="S473" s="5"/>
      <c r="T473" s="78"/>
      <c r="U473" s="78"/>
      <c r="Z473" s="479">
        <f t="shared" si="55"/>
        <v>12</v>
      </c>
    </row>
    <row r="474" spans="1:26" ht="18.75" customHeight="1" x14ac:dyDescent="0.35">
      <c r="A474" s="78"/>
      <c r="B474" s="332">
        <f>IF(N474="",0,COUNTIF($N$7:N474,N474))</f>
        <v>0</v>
      </c>
      <c r="C474" s="332" t="str">
        <f t="shared" si="56"/>
        <v>0</v>
      </c>
      <c r="D474" s="332">
        <f>IF(P474="",0,COUNTIF($P$7:P474,P474))</f>
        <v>0</v>
      </c>
      <c r="E474" s="332" t="str">
        <f t="shared" si="57"/>
        <v>0</v>
      </c>
      <c r="F474" s="332">
        <f>IF(Q474="",0,COUNTIF($Q$7:Q474,Q474))</f>
        <v>0</v>
      </c>
      <c r="G474" s="332" t="str">
        <f t="shared" si="54"/>
        <v>0</v>
      </c>
      <c r="H474" s="335">
        <f t="shared" si="58"/>
        <v>46021</v>
      </c>
      <c r="I474" s="332">
        <f t="shared" si="59"/>
        <v>50</v>
      </c>
      <c r="J474" s="78"/>
      <c r="K474" s="304"/>
      <c r="L474" s="6"/>
      <c r="M474" s="12"/>
      <c r="N474" s="6"/>
      <c r="O474" s="96" t="str">
        <f t="shared" si="53"/>
        <v/>
      </c>
      <c r="P474" s="12"/>
      <c r="Q474" s="304"/>
      <c r="R474" s="5"/>
      <c r="S474" s="5"/>
      <c r="T474" s="78"/>
      <c r="U474" s="78"/>
      <c r="Z474" s="479">
        <f t="shared" si="55"/>
        <v>12</v>
      </c>
    </row>
    <row r="475" spans="1:26" ht="18.75" customHeight="1" x14ac:dyDescent="0.35">
      <c r="A475" s="78"/>
      <c r="B475" s="332">
        <f>IF(N475="",0,COUNTIF($N$7:N475,N475))</f>
        <v>0</v>
      </c>
      <c r="C475" s="332" t="str">
        <f t="shared" si="56"/>
        <v>0</v>
      </c>
      <c r="D475" s="332">
        <f>IF(P475="",0,COUNTIF($P$7:P475,P475))</f>
        <v>0</v>
      </c>
      <c r="E475" s="332" t="str">
        <f t="shared" si="57"/>
        <v>0</v>
      </c>
      <c r="F475" s="332">
        <f>IF(Q475="",0,COUNTIF($Q$7:Q475,Q475))</f>
        <v>0</v>
      </c>
      <c r="G475" s="332" t="str">
        <f t="shared" si="54"/>
        <v>0</v>
      </c>
      <c r="H475" s="335">
        <f t="shared" si="58"/>
        <v>46021</v>
      </c>
      <c r="I475" s="332">
        <f t="shared" si="59"/>
        <v>50</v>
      </c>
      <c r="J475" s="78"/>
      <c r="K475" s="304"/>
      <c r="L475" s="6"/>
      <c r="M475" s="12"/>
      <c r="N475" s="6"/>
      <c r="O475" s="96" t="str">
        <f t="shared" si="53"/>
        <v/>
      </c>
      <c r="P475" s="12"/>
      <c r="Q475" s="304"/>
      <c r="R475" s="5"/>
      <c r="S475" s="5"/>
      <c r="T475" s="78"/>
      <c r="U475" s="78"/>
      <c r="Z475" s="479">
        <f t="shared" si="55"/>
        <v>12</v>
      </c>
    </row>
    <row r="476" spans="1:26" ht="18.75" customHeight="1" x14ac:dyDescent="0.35">
      <c r="A476" s="78"/>
      <c r="B476" s="332">
        <f>IF(N476="",0,COUNTIF($N$7:N476,N476))</f>
        <v>0</v>
      </c>
      <c r="C476" s="332" t="str">
        <f t="shared" si="56"/>
        <v>0</v>
      </c>
      <c r="D476" s="332">
        <f>IF(P476="",0,COUNTIF($P$7:P476,P476))</f>
        <v>0</v>
      </c>
      <c r="E476" s="332" t="str">
        <f t="shared" si="57"/>
        <v>0</v>
      </c>
      <c r="F476" s="332">
        <f>IF(Q476="",0,COUNTIF($Q$7:Q476,Q476))</f>
        <v>0</v>
      </c>
      <c r="G476" s="332" t="str">
        <f t="shared" si="54"/>
        <v>0</v>
      </c>
      <c r="H476" s="335">
        <f t="shared" si="58"/>
        <v>46021</v>
      </c>
      <c r="I476" s="332">
        <f t="shared" si="59"/>
        <v>50</v>
      </c>
      <c r="J476" s="78"/>
      <c r="K476" s="304"/>
      <c r="L476" s="6"/>
      <c r="M476" s="12"/>
      <c r="N476" s="6"/>
      <c r="O476" s="96" t="str">
        <f t="shared" si="53"/>
        <v/>
      </c>
      <c r="P476" s="12"/>
      <c r="Q476" s="304"/>
      <c r="R476" s="5"/>
      <c r="S476" s="5"/>
      <c r="T476" s="78"/>
      <c r="U476" s="78"/>
      <c r="Z476" s="479">
        <f t="shared" si="55"/>
        <v>12</v>
      </c>
    </row>
    <row r="477" spans="1:26" ht="18.75" customHeight="1" x14ac:dyDescent="0.35">
      <c r="A477" s="78"/>
      <c r="B477" s="332">
        <f>IF(N477="",0,COUNTIF($N$7:N477,N477))</f>
        <v>0</v>
      </c>
      <c r="C477" s="332" t="str">
        <f t="shared" si="56"/>
        <v>0</v>
      </c>
      <c r="D477" s="332">
        <f>IF(P477="",0,COUNTIF($P$7:P477,P477))</f>
        <v>0</v>
      </c>
      <c r="E477" s="332" t="str">
        <f t="shared" si="57"/>
        <v>0</v>
      </c>
      <c r="F477" s="332">
        <f>IF(Q477="",0,COUNTIF($Q$7:Q477,Q477))</f>
        <v>0</v>
      </c>
      <c r="G477" s="332" t="str">
        <f t="shared" si="54"/>
        <v>0</v>
      </c>
      <c r="H477" s="335">
        <f t="shared" si="58"/>
        <v>46021</v>
      </c>
      <c r="I477" s="332">
        <f t="shared" si="59"/>
        <v>50</v>
      </c>
      <c r="J477" s="78"/>
      <c r="K477" s="304"/>
      <c r="L477" s="6"/>
      <c r="M477" s="12"/>
      <c r="N477" s="6"/>
      <c r="O477" s="96" t="str">
        <f t="shared" si="53"/>
        <v/>
      </c>
      <c r="P477" s="12"/>
      <c r="Q477" s="304"/>
      <c r="R477" s="5"/>
      <c r="S477" s="5"/>
      <c r="T477" s="78"/>
      <c r="U477" s="78"/>
      <c r="Z477" s="479">
        <f t="shared" si="55"/>
        <v>12</v>
      </c>
    </row>
    <row r="478" spans="1:26" ht="18.75" customHeight="1" x14ac:dyDescent="0.35">
      <c r="A478" s="78"/>
      <c r="B478" s="332">
        <f>IF(N478="",0,COUNTIF($N$7:N478,N478))</f>
        <v>0</v>
      </c>
      <c r="C478" s="332" t="str">
        <f t="shared" si="56"/>
        <v>0</v>
      </c>
      <c r="D478" s="332">
        <f>IF(P478="",0,COUNTIF($P$7:P478,P478))</f>
        <v>0</v>
      </c>
      <c r="E478" s="332" t="str">
        <f t="shared" si="57"/>
        <v>0</v>
      </c>
      <c r="F478" s="332">
        <f>IF(Q478="",0,COUNTIF($Q$7:Q478,Q478))</f>
        <v>0</v>
      </c>
      <c r="G478" s="332" t="str">
        <f t="shared" si="54"/>
        <v>0</v>
      </c>
      <c r="H478" s="335">
        <f t="shared" si="58"/>
        <v>46021</v>
      </c>
      <c r="I478" s="332">
        <f t="shared" si="59"/>
        <v>50</v>
      </c>
      <c r="J478" s="78"/>
      <c r="K478" s="304"/>
      <c r="L478" s="6"/>
      <c r="M478" s="12"/>
      <c r="N478" s="6"/>
      <c r="O478" s="96" t="str">
        <f t="shared" si="53"/>
        <v/>
      </c>
      <c r="P478" s="12"/>
      <c r="Q478" s="304"/>
      <c r="R478" s="5"/>
      <c r="S478" s="5"/>
      <c r="T478" s="78"/>
      <c r="U478" s="78"/>
      <c r="Z478" s="479">
        <f t="shared" si="55"/>
        <v>12</v>
      </c>
    </row>
    <row r="479" spans="1:26" ht="18.75" customHeight="1" x14ac:dyDescent="0.35">
      <c r="A479" s="78"/>
      <c r="B479" s="332">
        <f>IF(N479="",0,COUNTIF($N$7:N479,N479))</f>
        <v>0</v>
      </c>
      <c r="C479" s="332" t="str">
        <f t="shared" si="56"/>
        <v>0</v>
      </c>
      <c r="D479" s="332">
        <f>IF(P479="",0,COUNTIF($P$7:P479,P479))</f>
        <v>0</v>
      </c>
      <c r="E479" s="332" t="str">
        <f t="shared" si="57"/>
        <v>0</v>
      </c>
      <c r="F479" s="332">
        <f>IF(Q479="",0,COUNTIF($Q$7:Q479,Q479))</f>
        <v>0</v>
      </c>
      <c r="G479" s="332" t="str">
        <f t="shared" si="54"/>
        <v>0</v>
      </c>
      <c r="H479" s="335">
        <f t="shared" si="58"/>
        <v>46021</v>
      </c>
      <c r="I479" s="332">
        <f t="shared" si="59"/>
        <v>50</v>
      </c>
      <c r="J479" s="78"/>
      <c r="K479" s="304"/>
      <c r="L479" s="6"/>
      <c r="M479" s="12"/>
      <c r="N479" s="6"/>
      <c r="O479" s="96" t="str">
        <f t="shared" si="53"/>
        <v/>
      </c>
      <c r="P479" s="12"/>
      <c r="Q479" s="304"/>
      <c r="R479" s="5"/>
      <c r="S479" s="5"/>
      <c r="T479" s="78"/>
      <c r="U479" s="78"/>
      <c r="Z479" s="479">
        <f t="shared" si="55"/>
        <v>12</v>
      </c>
    </row>
    <row r="480" spans="1:26" ht="18.75" customHeight="1" x14ac:dyDescent="0.35">
      <c r="A480" s="78"/>
      <c r="B480" s="332">
        <f>IF(N480="",0,COUNTIF($N$7:N480,N480))</f>
        <v>0</v>
      </c>
      <c r="C480" s="332" t="str">
        <f t="shared" si="56"/>
        <v>0</v>
      </c>
      <c r="D480" s="332">
        <f>IF(P480="",0,COUNTIF($P$7:P480,P480))</f>
        <v>0</v>
      </c>
      <c r="E480" s="332" t="str">
        <f t="shared" si="57"/>
        <v>0</v>
      </c>
      <c r="F480" s="332">
        <f>IF(Q480="",0,COUNTIF($Q$7:Q480,Q480))</f>
        <v>0</v>
      </c>
      <c r="G480" s="332" t="str">
        <f t="shared" si="54"/>
        <v>0</v>
      </c>
      <c r="H480" s="335">
        <f t="shared" si="58"/>
        <v>46021</v>
      </c>
      <c r="I480" s="332">
        <f t="shared" si="59"/>
        <v>50</v>
      </c>
      <c r="J480" s="78"/>
      <c r="K480" s="304"/>
      <c r="L480" s="6"/>
      <c r="M480" s="12"/>
      <c r="N480" s="6"/>
      <c r="O480" s="96" t="str">
        <f t="shared" si="53"/>
        <v/>
      </c>
      <c r="P480" s="12"/>
      <c r="Q480" s="304"/>
      <c r="R480" s="5"/>
      <c r="S480" s="5"/>
      <c r="T480" s="78"/>
      <c r="U480" s="78"/>
      <c r="Z480" s="479">
        <f t="shared" si="55"/>
        <v>12</v>
      </c>
    </row>
    <row r="481" spans="1:26" ht="18.75" customHeight="1" x14ac:dyDescent="0.35">
      <c r="A481" s="78"/>
      <c r="B481" s="332">
        <f>IF(N481="",0,COUNTIF($N$7:N481,N481))</f>
        <v>0</v>
      </c>
      <c r="C481" s="332" t="str">
        <f t="shared" si="56"/>
        <v>0</v>
      </c>
      <c r="D481" s="332">
        <f>IF(P481="",0,COUNTIF($P$7:P481,P481))</f>
        <v>0</v>
      </c>
      <c r="E481" s="332" t="str">
        <f t="shared" si="57"/>
        <v>0</v>
      </c>
      <c r="F481" s="332">
        <f>IF(Q481="",0,COUNTIF($Q$7:Q481,Q481))</f>
        <v>0</v>
      </c>
      <c r="G481" s="332" t="str">
        <f t="shared" si="54"/>
        <v>0</v>
      </c>
      <c r="H481" s="335">
        <f t="shared" si="58"/>
        <v>46021</v>
      </c>
      <c r="I481" s="332">
        <f t="shared" si="59"/>
        <v>50</v>
      </c>
      <c r="J481" s="78"/>
      <c r="K481" s="304"/>
      <c r="L481" s="6"/>
      <c r="M481" s="12"/>
      <c r="N481" s="6"/>
      <c r="O481" s="96" t="str">
        <f t="shared" si="53"/>
        <v/>
      </c>
      <c r="P481" s="12"/>
      <c r="Q481" s="304"/>
      <c r="R481" s="5"/>
      <c r="S481" s="5"/>
      <c r="T481" s="78"/>
      <c r="U481" s="78"/>
      <c r="Z481" s="479">
        <f t="shared" si="55"/>
        <v>12</v>
      </c>
    </row>
    <row r="482" spans="1:26" ht="18.75" customHeight="1" x14ac:dyDescent="0.35">
      <c r="A482" s="78"/>
      <c r="B482" s="332">
        <f>IF(N482="",0,COUNTIF($N$7:N482,N482))</f>
        <v>0</v>
      </c>
      <c r="C482" s="332" t="str">
        <f t="shared" si="56"/>
        <v>0</v>
      </c>
      <c r="D482" s="332">
        <f>IF(P482="",0,COUNTIF($P$7:P482,P482))</f>
        <v>0</v>
      </c>
      <c r="E482" s="332" t="str">
        <f t="shared" si="57"/>
        <v>0</v>
      </c>
      <c r="F482" s="332">
        <f>IF(Q482="",0,COUNTIF($Q$7:Q482,Q482))</f>
        <v>0</v>
      </c>
      <c r="G482" s="332" t="str">
        <f t="shared" si="54"/>
        <v>0</v>
      </c>
      <c r="H482" s="335">
        <f t="shared" si="58"/>
        <v>46021</v>
      </c>
      <c r="I482" s="332">
        <f t="shared" si="59"/>
        <v>50</v>
      </c>
      <c r="J482" s="78"/>
      <c r="K482" s="304"/>
      <c r="L482" s="6"/>
      <c r="M482" s="12"/>
      <c r="N482" s="6"/>
      <c r="O482" s="96" t="str">
        <f t="shared" si="53"/>
        <v/>
      </c>
      <c r="P482" s="12"/>
      <c r="Q482" s="304"/>
      <c r="R482" s="5"/>
      <c r="S482" s="5"/>
      <c r="T482" s="78"/>
      <c r="U482" s="78"/>
      <c r="Z482" s="479">
        <f t="shared" si="55"/>
        <v>12</v>
      </c>
    </row>
    <row r="483" spans="1:26" ht="18.75" customHeight="1" x14ac:dyDescent="0.35">
      <c r="A483" s="78"/>
      <c r="B483" s="332">
        <f>IF(N483="",0,COUNTIF($N$7:N483,N483))</f>
        <v>0</v>
      </c>
      <c r="C483" s="332" t="str">
        <f t="shared" si="56"/>
        <v>0</v>
      </c>
      <c r="D483" s="332">
        <f>IF(P483="",0,COUNTIF($P$7:P483,P483))</f>
        <v>0</v>
      </c>
      <c r="E483" s="332" t="str">
        <f t="shared" si="57"/>
        <v>0</v>
      </c>
      <c r="F483" s="332">
        <f>IF(Q483="",0,COUNTIF($Q$7:Q483,Q483))</f>
        <v>0</v>
      </c>
      <c r="G483" s="332" t="str">
        <f t="shared" si="54"/>
        <v>0</v>
      </c>
      <c r="H483" s="335">
        <f t="shared" si="58"/>
        <v>46021</v>
      </c>
      <c r="I483" s="332">
        <f t="shared" si="59"/>
        <v>50</v>
      </c>
      <c r="J483" s="78"/>
      <c r="K483" s="304"/>
      <c r="L483" s="6"/>
      <c r="M483" s="12"/>
      <c r="N483" s="6"/>
      <c r="O483" s="96" t="str">
        <f t="shared" si="53"/>
        <v/>
      </c>
      <c r="P483" s="12"/>
      <c r="Q483" s="304"/>
      <c r="R483" s="5"/>
      <c r="S483" s="5"/>
      <c r="T483" s="78"/>
      <c r="U483" s="78"/>
      <c r="Z483" s="479">
        <f t="shared" si="55"/>
        <v>12</v>
      </c>
    </row>
    <row r="484" spans="1:26" ht="18.75" customHeight="1" x14ac:dyDescent="0.35">
      <c r="A484" s="78"/>
      <c r="B484" s="332">
        <f>IF(N484="",0,COUNTIF($N$7:N484,N484))</f>
        <v>0</v>
      </c>
      <c r="C484" s="332" t="str">
        <f t="shared" si="56"/>
        <v>0</v>
      </c>
      <c r="D484" s="332">
        <f>IF(P484="",0,COUNTIF($P$7:P484,P484))</f>
        <v>0</v>
      </c>
      <c r="E484" s="332" t="str">
        <f t="shared" si="57"/>
        <v>0</v>
      </c>
      <c r="F484" s="332">
        <f>IF(Q484="",0,COUNTIF($Q$7:Q484,Q484))</f>
        <v>0</v>
      </c>
      <c r="G484" s="332" t="str">
        <f t="shared" si="54"/>
        <v>0</v>
      </c>
      <c r="H484" s="335">
        <f t="shared" si="58"/>
        <v>46021</v>
      </c>
      <c r="I484" s="332">
        <f t="shared" si="59"/>
        <v>50</v>
      </c>
      <c r="J484" s="78"/>
      <c r="K484" s="304"/>
      <c r="L484" s="6"/>
      <c r="M484" s="12"/>
      <c r="N484" s="6"/>
      <c r="O484" s="96" t="str">
        <f t="shared" si="53"/>
        <v/>
      </c>
      <c r="P484" s="12"/>
      <c r="Q484" s="304"/>
      <c r="R484" s="5"/>
      <c r="S484" s="5"/>
      <c r="T484" s="78"/>
      <c r="U484" s="78"/>
      <c r="Z484" s="479">
        <f t="shared" si="55"/>
        <v>12</v>
      </c>
    </row>
    <row r="485" spans="1:26" ht="18.75" customHeight="1" x14ac:dyDescent="0.35">
      <c r="A485" s="78"/>
      <c r="B485" s="332">
        <f>IF(N485="",0,COUNTIF($N$7:N485,N485))</f>
        <v>0</v>
      </c>
      <c r="C485" s="332" t="str">
        <f t="shared" si="56"/>
        <v>0</v>
      </c>
      <c r="D485" s="332">
        <f>IF(P485="",0,COUNTIF($P$7:P485,P485))</f>
        <v>0</v>
      </c>
      <c r="E485" s="332" t="str">
        <f t="shared" si="57"/>
        <v>0</v>
      </c>
      <c r="F485" s="332">
        <f>IF(Q485="",0,COUNTIF($Q$7:Q485,Q485))</f>
        <v>0</v>
      </c>
      <c r="G485" s="332" t="str">
        <f t="shared" si="54"/>
        <v>0</v>
      </c>
      <c r="H485" s="335">
        <f t="shared" si="58"/>
        <v>46021</v>
      </c>
      <c r="I485" s="332">
        <f t="shared" si="59"/>
        <v>50</v>
      </c>
      <c r="J485" s="78"/>
      <c r="K485" s="304"/>
      <c r="L485" s="6"/>
      <c r="M485" s="12"/>
      <c r="N485" s="6"/>
      <c r="O485" s="96" t="str">
        <f t="shared" si="53"/>
        <v/>
      </c>
      <c r="P485" s="12"/>
      <c r="Q485" s="304"/>
      <c r="R485" s="5"/>
      <c r="S485" s="5"/>
      <c r="T485" s="78"/>
      <c r="U485" s="78"/>
      <c r="Z485" s="479">
        <f t="shared" si="55"/>
        <v>12</v>
      </c>
    </row>
    <row r="486" spans="1:26" ht="18.75" customHeight="1" x14ac:dyDescent="0.35">
      <c r="A486" s="78"/>
      <c r="B486" s="332">
        <f>IF(N486="",0,COUNTIF($N$7:N486,N486))</f>
        <v>0</v>
      </c>
      <c r="C486" s="332" t="str">
        <f t="shared" si="56"/>
        <v>0</v>
      </c>
      <c r="D486" s="332">
        <f>IF(P486="",0,COUNTIF($P$7:P486,P486))</f>
        <v>0</v>
      </c>
      <c r="E486" s="332" t="str">
        <f t="shared" si="57"/>
        <v>0</v>
      </c>
      <c r="F486" s="332">
        <f>IF(Q486="",0,COUNTIF($Q$7:Q486,Q486))</f>
        <v>0</v>
      </c>
      <c r="G486" s="332" t="str">
        <f t="shared" si="54"/>
        <v>0</v>
      </c>
      <c r="H486" s="335">
        <f t="shared" si="58"/>
        <v>46021</v>
      </c>
      <c r="I486" s="332">
        <f t="shared" si="59"/>
        <v>50</v>
      </c>
      <c r="J486" s="78"/>
      <c r="K486" s="304"/>
      <c r="L486" s="6"/>
      <c r="M486" s="12"/>
      <c r="N486" s="6"/>
      <c r="O486" s="96" t="str">
        <f t="shared" si="53"/>
        <v/>
      </c>
      <c r="P486" s="12"/>
      <c r="Q486" s="304"/>
      <c r="R486" s="5"/>
      <c r="S486" s="5"/>
      <c r="T486" s="78"/>
      <c r="U486" s="78"/>
      <c r="Z486" s="479">
        <f t="shared" si="55"/>
        <v>12</v>
      </c>
    </row>
    <row r="487" spans="1:26" ht="18.75" customHeight="1" x14ac:dyDescent="0.35">
      <c r="A487" s="78"/>
      <c r="B487" s="332">
        <f>IF(N487="",0,COUNTIF($N$7:N487,N487))</f>
        <v>0</v>
      </c>
      <c r="C487" s="332" t="str">
        <f t="shared" si="56"/>
        <v>0</v>
      </c>
      <c r="D487" s="332">
        <f>IF(P487="",0,COUNTIF($P$7:P487,P487))</f>
        <v>0</v>
      </c>
      <c r="E487" s="332" t="str">
        <f t="shared" si="57"/>
        <v>0</v>
      </c>
      <c r="F487" s="332">
        <f>IF(Q487="",0,COUNTIF($Q$7:Q487,Q487))</f>
        <v>0</v>
      </c>
      <c r="G487" s="332" t="str">
        <f t="shared" si="54"/>
        <v>0</v>
      </c>
      <c r="H487" s="335">
        <f t="shared" si="58"/>
        <v>46021</v>
      </c>
      <c r="I487" s="332">
        <f t="shared" si="59"/>
        <v>50</v>
      </c>
      <c r="J487" s="78"/>
      <c r="K487" s="304"/>
      <c r="L487" s="6"/>
      <c r="M487" s="12"/>
      <c r="N487" s="6"/>
      <c r="O487" s="96" t="str">
        <f t="shared" si="53"/>
        <v/>
      </c>
      <c r="P487" s="12"/>
      <c r="Q487" s="304"/>
      <c r="R487" s="5"/>
      <c r="S487" s="5"/>
      <c r="T487" s="78"/>
      <c r="U487" s="78"/>
      <c r="Z487" s="479">
        <f t="shared" si="55"/>
        <v>12</v>
      </c>
    </row>
    <row r="488" spans="1:26" ht="18.75" customHeight="1" x14ac:dyDescent="0.35">
      <c r="A488" s="78"/>
      <c r="B488" s="332">
        <f>IF(N488="",0,COUNTIF($N$7:N488,N488))</f>
        <v>0</v>
      </c>
      <c r="C488" s="332" t="str">
        <f t="shared" si="56"/>
        <v>0</v>
      </c>
      <c r="D488" s="332">
        <f>IF(P488="",0,COUNTIF($P$7:P488,P488))</f>
        <v>0</v>
      </c>
      <c r="E488" s="332" t="str">
        <f t="shared" si="57"/>
        <v>0</v>
      </c>
      <c r="F488" s="332">
        <f>IF(Q488="",0,COUNTIF($Q$7:Q488,Q488))</f>
        <v>0</v>
      </c>
      <c r="G488" s="332" t="str">
        <f t="shared" si="54"/>
        <v>0</v>
      </c>
      <c r="H488" s="335">
        <f t="shared" si="58"/>
        <v>46021</v>
      </c>
      <c r="I488" s="332">
        <f t="shared" si="59"/>
        <v>50</v>
      </c>
      <c r="J488" s="78"/>
      <c r="K488" s="304"/>
      <c r="L488" s="6"/>
      <c r="M488" s="12"/>
      <c r="N488" s="6"/>
      <c r="O488" s="96" t="str">
        <f t="shared" si="53"/>
        <v/>
      </c>
      <c r="P488" s="12"/>
      <c r="Q488" s="304"/>
      <c r="R488" s="5"/>
      <c r="S488" s="5"/>
      <c r="T488" s="78"/>
      <c r="U488" s="78"/>
      <c r="Z488" s="479">
        <f t="shared" si="55"/>
        <v>12</v>
      </c>
    </row>
    <row r="489" spans="1:26" ht="18.75" customHeight="1" x14ac:dyDescent="0.35">
      <c r="A489" s="78"/>
      <c r="B489" s="332">
        <f>IF(N489="",0,COUNTIF($N$7:N489,N489))</f>
        <v>0</v>
      </c>
      <c r="C489" s="332" t="str">
        <f t="shared" si="56"/>
        <v>0</v>
      </c>
      <c r="D489" s="332">
        <f>IF(P489="",0,COUNTIF($P$7:P489,P489))</f>
        <v>0</v>
      </c>
      <c r="E489" s="332" t="str">
        <f t="shared" si="57"/>
        <v>0</v>
      </c>
      <c r="F489" s="332">
        <f>IF(Q489="",0,COUNTIF($Q$7:Q489,Q489))</f>
        <v>0</v>
      </c>
      <c r="G489" s="332" t="str">
        <f t="shared" si="54"/>
        <v>0</v>
      </c>
      <c r="H489" s="335">
        <f t="shared" si="58"/>
        <v>46021</v>
      </c>
      <c r="I489" s="332">
        <f t="shared" si="59"/>
        <v>50</v>
      </c>
      <c r="J489" s="78"/>
      <c r="K489" s="304"/>
      <c r="L489" s="6"/>
      <c r="M489" s="12"/>
      <c r="N489" s="6"/>
      <c r="O489" s="96" t="str">
        <f t="shared" si="53"/>
        <v/>
      </c>
      <c r="P489" s="12"/>
      <c r="Q489" s="304"/>
      <c r="R489" s="5"/>
      <c r="S489" s="5"/>
      <c r="T489" s="78"/>
      <c r="U489" s="78"/>
      <c r="Z489" s="479">
        <f t="shared" si="55"/>
        <v>12</v>
      </c>
    </row>
    <row r="490" spans="1:26" ht="18.75" customHeight="1" x14ac:dyDescent="0.35">
      <c r="A490" s="78"/>
      <c r="B490" s="332">
        <f>IF(N490="",0,COUNTIF($N$7:N490,N490))</f>
        <v>0</v>
      </c>
      <c r="C490" s="332" t="str">
        <f t="shared" si="56"/>
        <v>0</v>
      </c>
      <c r="D490" s="332">
        <f>IF(P490="",0,COUNTIF($P$7:P490,P490))</f>
        <v>0</v>
      </c>
      <c r="E490" s="332" t="str">
        <f t="shared" si="57"/>
        <v>0</v>
      </c>
      <c r="F490" s="332">
        <f>IF(Q490="",0,COUNTIF($Q$7:Q490,Q490))</f>
        <v>0</v>
      </c>
      <c r="G490" s="332" t="str">
        <f t="shared" si="54"/>
        <v>0</v>
      </c>
      <c r="H490" s="335">
        <f t="shared" si="58"/>
        <v>46021</v>
      </c>
      <c r="I490" s="332">
        <f t="shared" si="59"/>
        <v>50</v>
      </c>
      <c r="J490" s="78"/>
      <c r="K490" s="304"/>
      <c r="L490" s="6"/>
      <c r="M490" s="12"/>
      <c r="N490" s="6"/>
      <c r="O490" s="96" t="str">
        <f t="shared" si="53"/>
        <v/>
      </c>
      <c r="P490" s="12"/>
      <c r="Q490" s="304"/>
      <c r="R490" s="5"/>
      <c r="S490" s="5"/>
      <c r="T490" s="78"/>
      <c r="U490" s="78"/>
      <c r="Z490" s="479">
        <f t="shared" si="55"/>
        <v>12</v>
      </c>
    </row>
    <row r="491" spans="1:26" ht="18.75" customHeight="1" x14ac:dyDescent="0.35">
      <c r="A491" s="78"/>
      <c r="B491" s="332">
        <f>IF(N491="",0,COUNTIF($N$7:N491,N491))</f>
        <v>0</v>
      </c>
      <c r="C491" s="332" t="str">
        <f t="shared" si="56"/>
        <v>0</v>
      </c>
      <c r="D491" s="332">
        <f>IF(P491="",0,COUNTIF($P$7:P491,P491))</f>
        <v>0</v>
      </c>
      <c r="E491" s="332" t="str">
        <f t="shared" si="57"/>
        <v>0</v>
      </c>
      <c r="F491" s="332">
        <f>IF(Q491="",0,COUNTIF($Q$7:Q491,Q491))</f>
        <v>0</v>
      </c>
      <c r="G491" s="332" t="str">
        <f t="shared" si="54"/>
        <v>0</v>
      </c>
      <c r="H491" s="335">
        <f t="shared" si="58"/>
        <v>46021</v>
      </c>
      <c r="I491" s="332">
        <f t="shared" si="59"/>
        <v>50</v>
      </c>
      <c r="J491" s="78"/>
      <c r="K491" s="304"/>
      <c r="L491" s="6"/>
      <c r="M491" s="12"/>
      <c r="N491" s="6"/>
      <c r="O491" s="96" t="str">
        <f t="shared" si="53"/>
        <v/>
      </c>
      <c r="P491" s="12"/>
      <c r="Q491" s="304"/>
      <c r="R491" s="5"/>
      <c r="S491" s="5"/>
      <c r="T491" s="78"/>
      <c r="U491" s="78"/>
      <c r="Z491" s="479">
        <f t="shared" si="55"/>
        <v>12</v>
      </c>
    </row>
    <row r="492" spans="1:26" ht="18.75" customHeight="1" x14ac:dyDescent="0.35">
      <c r="A492" s="78"/>
      <c r="B492" s="332">
        <f>IF(N492="",0,COUNTIF($N$7:N492,N492))</f>
        <v>0</v>
      </c>
      <c r="C492" s="332" t="str">
        <f t="shared" si="56"/>
        <v>0</v>
      </c>
      <c r="D492" s="332">
        <f>IF(P492="",0,COUNTIF($P$7:P492,P492))</f>
        <v>0</v>
      </c>
      <c r="E492" s="332" t="str">
        <f t="shared" si="57"/>
        <v>0</v>
      </c>
      <c r="F492" s="332">
        <f>IF(Q492="",0,COUNTIF($Q$7:Q492,Q492))</f>
        <v>0</v>
      </c>
      <c r="G492" s="332" t="str">
        <f t="shared" si="54"/>
        <v>0</v>
      </c>
      <c r="H492" s="335">
        <f t="shared" si="58"/>
        <v>46021</v>
      </c>
      <c r="I492" s="332">
        <f t="shared" si="59"/>
        <v>50</v>
      </c>
      <c r="J492" s="78"/>
      <c r="K492" s="304"/>
      <c r="L492" s="6"/>
      <c r="M492" s="12"/>
      <c r="N492" s="6"/>
      <c r="O492" s="96" t="str">
        <f t="shared" si="53"/>
        <v/>
      </c>
      <c r="P492" s="12"/>
      <c r="Q492" s="304"/>
      <c r="R492" s="5"/>
      <c r="S492" s="5"/>
      <c r="T492" s="78"/>
      <c r="U492" s="78"/>
      <c r="Z492" s="479">
        <f t="shared" si="55"/>
        <v>12</v>
      </c>
    </row>
    <row r="493" spans="1:26" ht="18.75" customHeight="1" x14ac:dyDescent="0.35">
      <c r="A493" s="78"/>
      <c r="B493" s="332">
        <f>IF(N493="",0,COUNTIF($N$7:N493,N493))</f>
        <v>0</v>
      </c>
      <c r="C493" s="332" t="str">
        <f t="shared" si="56"/>
        <v>0</v>
      </c>
      <c r="D493" s="332">
        <f>IF(P493="",0,COUNTIF($P$7:P493,P493))</f>
        <v>0</v>
      </c>
      <c r="E493" s="332" t="str">
        <f t="shared" si="57"/>
        <v>0</v>
      </c>
      <c r="F493" s="332">
        <f>IF(Q493="",0,COUNTIF($Q$7:Q493,Q493))</f>
        <v>0</v>
      </c>
      <c r="G493" s="332" t="str">
        <f t="shared" si="54"/>
        <v>0</v>
      </c>
      <c r="H493" s="335">
        <f t="shared" si="58"/>
        <v>46021</v>
      </c>
      <c r="I493" s="332">
        <f t="shared" si="59"/>
        <v>50</v>
      </c>
      <c r="J493" s="78"/>
      <c r="K493" s="304"/>
      <c r="L493" s="6"/>
      <c r="M493" s="12"/>
      <c r="N493" s="6"/>
      <c r="O493" s="96" t="str">
        <f t="shared" si="53"/>
        <v/>
      </c>
      <c r="P493" s="12"/>
      <c r="Q493" s="304"/>
      <c r="R493" s="5"/>
      <c r="S493" s="5"/>
      <c r="T493" s="78"/>
      <c r="U493" s="78"/>
      <c r="Z493" s="479">
        <f t="shared" si="55"/>
        <v>12</v>
      </c>
    </row>
    <row r="494" spans="1:26" ht="18.75" customHeight="1" x14ac:dyDescent="0.35">
      <c r="A494" s="78"/>
      <c r="B494" s="332">
        <f>IF(N494="",0,COUNTIF($N$7:N494,N494))</f>
        <v>0</v>
      </c>
      <c r="C494" s="332" t="str">
        <f t="shared" si="56"/>
        <v>0</v>
      </c>
      <c r="D494" s="332">
        <f>IF(P494="",0,COUNTIF($P$7:P494,P494))</f>
        <v>0</v>
      </c>
      <c r="E494" s="332" t="str">
        <f t="shared" si="57"/>
        <v>0</v>
      </c>
      <c r="F494" s="332">
        <f>IF(Q494="",0,COUNTIF($Q$7:Q494,Q494))</f>
        <v>0</v>
      </c>
      <c r="G494" s="332" t="str">
        <f t="shared" si="54"/>
        <v>0</v>
      </c>
      <c r="H494" s="335">
        <f t="shared" si="58"/>
        <v>46021</v>
      </c>
      <c r="I494" s="332">
        <f t="shared" si="59"/>
        <v>50</v>
      </c>
      <c r="J494" s="78"/>
      <c r="K494" s="304"/>
      <c r="L494" s="6"/>
      <c r="M494" s="12"/>
      <c r="N494" s="6"/>
      <c r="O494" s="96" t="str">
        <f t="shared" si="53"/>
        <v/>
      </c>
      <c r="P494" s="12"/>
      <c r="Q494" s="304"/>
      <c r="R494" s="5"/>
      <c r="S494" s="5"/>
      <c r="T494" s="78"/>
      <c r="U494" s="78"/>
      <c r="Z494" s="479">
        <f t="shared" si="55"/>
        <v>12</v>
      </c>
    </row>
    <row r="495" spans="1:26" ht="18.75" customHeight="1" x14ac:dyDescent="0.35">
      <c r="A495" s="78"/>
      <c r="B495" s="332">
        <f>IF(N495="",0,COUNTIF($N$7:N495,N495))</f>
        <v>0</v>
      </c>
      <c r="C495" s="332" t="str">
        <f t="shared" si="56"/>
        <v>0</v>
      </c>
      <c r="D495" s="332">
        <f>IF(P495="",0,COUNTIF($P$7:P495,P495))</f>
        <v>0</v>
      </c>
      <c r="E495" s="332" t="str">
        <f t="shared" si="57"/>
        <v>0</v>
      </c>
      <c r="F495" s="332">
        <f>IF(Q495="",0,COUNTIF($Q$7:Q495,Q495))</f>
        <v>0</v>
      </c>
      <c r="G495" s="332" t="str">
        <f t="shared" si="54"/>
        <v>0</v>
      </c>
      <c r="H495" s="335">
        <f t="shared" si="58"/>
        <v>46021</v>
      </c>
      <c r="I495" s="332">
        <f t="shared" si="59"/>
        <v>50</v>
      </c>
      <c r="J495" s="78"/>
      <c r="K495" s="304"/>
      <c r="L495" s="6"/>
      <c r="M495" s="12"/>
      <c r="N495" s="6"/>
      <c r="O495" s="96" t="str">
        <f t="shared" si="53"/>
        <v/>
      </c>
      <c r="P495" s="12"/>
      <c r="Q495" s="304"/>
      <c r="R495" s="5"/>
      <c r="S495" s="5"/>
      <c r="T495" s="78"/>
      <c r="U495" s="78"/>
      <c r="Z495" s="479">
        <f t="shared" si="55"/>
        <v>12</v>
      </c>
    </row>
    <row r="496" spans="1:26" ht="18.75" customHeight="1" x14ac:dyDescent="0.35">
      <c r="A496" s="78"/>
      <c r="B496" s="332">
        <f>IF(N496="",0,COUNTIF($N$7:N496,N496))</f>
        <v>0</v>
      </c>
      <c r="C496" s="332" t="str">
        <f t="shared" si="56"/>
        <v>0</v>
      </c>
      <c r="D496" s="332">
        <f>IF(P496="",0,COUNTIF($P$7:P496,P496))</f>
        <v>0</v>
      </c>
      <c r="E496" s="332" t="str">
        <f t="shared" si="57"/>
        <v>0</v>
      </c>
      <c r="F496" s="332">
        <f>IF(Q496="",0,COUNTIF($Q$7:Q496,Q496))</f>
        <v>0</v>
      </c>
      <c r="G496" s="332" t="str">
        <f t="shared" si="54"/>
        <v>0</v>
      </c>
      <c r="H496" s="335">
        <f t="shared" si="58"/>
        <v>46021</v>
      </c>
      <c r="I496" s="332">
        <f t="shared" si="59"/>
        <v>50</v>
      </c>
      <c r="J496" s="78"/>
      <c r="K496" s="304"/>
      <c r="L496" s="6"/>
      <c r="M496" s="12"/>
      <c r="N496" s="6"/>
      <c r="O496" s="96" t="str">
        <f t="shared" si="53"/>
        <v/>
      </c>
      <c r="P496" s="12"/>
      <c r="Q496" s="304"/>
      <c r="R496" s="5"/>
      <c r="S496" s="5"/>
      <c r="T496" s="78"/>
      <c r="U496" s="78"/>
      <c r="Z496" s="479">
        <f t="shared" si="55"/>
        <v>12</v>
      </c>
    </row>
    <row r="497" spans="1:26" ht="18.75" customHeight="1" x14ac:dyDescent="0.35">
      <c r="A497" s="78"/>
      <c r="B497" s="332">
        <f>IF(N497="",0,COUNTIF($N$7:N497,N497))</f>
        <v>0</v>
      </c>
      <c r="C497" s="332" t="str">
        <f t="shared" si="56"/>
        <v>0</v>
      </c>
      <c r="D497" s="332">
        <f>IF(P497="",0,COUNTIF($P$7:P497,P497))</f>
        <v>0</v>
      </c>
      <c r="E497" s="332" t="str">
        <f t="shared" si="57"/>
        <v>0</v>
      </c>
      <c r="F497" s="332">
        <f>IF(Q497="",0,COUNTIF($Q$7:Q497,Q497))</f>
        <v>0</v>
      </c>
      <c r="G497" s="332" t="str">
        <f t="shared" si="54"/>
        <v>0</v>
      </c>
      <c r="H497" s="335">
        <f t="shared" si="58"/>
        <v>46021</v>
      </c>
      <c r="I497" s="332">
        <f t="shared" si="59"/>
        <v>50</v>
      </c>
      <c r="J497" s="78"/>
      <c r="K497" s="304"/>
      <c r="L497" s="6"/>
      <c r="M497" s="12"/>
      <c r="N497" s="6"/>
      <c r="O497" s="96" t="str">
        <f t="shared" si="53"/>
        <v/>
      </c>
      <c r="P497" s="12"/>
      <c r="Q497" s="304"/>
      <c r="R497" s="5"/>
      <c r="S497" s="5"/>
      <c r="T497" s="78"/>
      <c r="U497" s="78"/>
      <c r="Z497" s="479">
        <f t="shared" si="55"/>
        <v>12</v>
      </c>
    </row>
    <row r="498" spans="1:26" ht="18.75" customHeight="1" x14ac:dyDescent="0.35">
      <c r="A498" s="78"/>
      <c r="B498" s="332">
        <f>IF(N498="",0,COUNTIF($N$7:N498,N498))</f>
        <v>0</v>
      </c>
      <c r="C498" s="332" t="str">
        <f t="shared" si="56"/>
        <v>0</v>
      </c>
      <c r="D498" s="332">
        <f>IF(P498="",0,COUNTIF($P$7:P498,P498))</f>
        <v>0</v>
      </c>
      <c r="E498" s="332" t="str">
        <f t="shared" si="57"/>
        <v>0</v>
      </c>
      <c r="F498" s="332">
        <f>IF(Q498="",0,COUNTIF($Q$7:Q498,Q498))</f>
        <v>0</v>
      </c>
      <c r="G498" s="332" t="str">
        <f t="shared" si="54"/>
        <v>0</v>
      </c>
      <c r="H498" s="335">
        <f t="shared" si="58"/>
        <v>46021</v>
      </c>
      <c r="I498" s="332">
        <f t="shared" si="59"/>
        <v>50</v>
      </c>
      <c r="J498" s="78"/>
      <c r="K498" s="304"/>
      <c r="L498" s="6"/>
      <c r="M498" s="12"/>
      <c r="N498" s="6"/>
      <c r="O498" s="96" t="str">
        <f t="shared" si="53"/>
        <v/>
      </c>
      <c r="P498" s="12"/>
      <c r="Q498" s="304"/>
      <c r="R498" s="5"/>
      <c r="S498" s="5"/>
      <c r="T498" s="78"/>
      <c r="U498" s="78"/>
      <c r="Z498" s="479">
        <f t="shared" si="55"/>
        <v>12</v>
      </c>
    </row>
    <row r="499" spans="1:26" ht="18.75" customHeight="1" x14ac:dyDescent="0.35">
      <c r="A499" s="78"/>
      <c r="B499" s="332">
        <f>IF(N499="",0,COUNTIF($N$7:N499,N499))</f>
        <v>0</v>
      </c>
      <c r="C499" s="332" t="str">
        <f t="shared" si="56"/>
        <v>0</v>
      </c>
      <c r="D499" s="332">
        <f>IF(P499="",0,COUNTIF($P$7:P499,P499))</f>
        <v>0</v>
      </c>
      <c r="E499" s="332" t="str">
        <f t="shared" si="57"/>
        <v>0</v>
      </c>
      <c r="F499" s="332">
        <f>IF(Q499="",0,COUNTIF($Q$7:Q499,Q499))</f>
        <v>0</v>
      </c>
      <c r="G499" s="332" t="str">
        <f t="shared" si="54"/>
        <v>0</v>
      </c>
      <c r="H499" s="335">
        <f t="shared" si="58"/>
        <v>46021</v>
      </c>
      <c r="I499" s="332">
        <f t="shared" si="59"/>
        <v>50</v>
      </c>
      <c r="J499" s="78"/>
      <c r="K499" s="304"/>
      <c r="L499" s="6"/>
      <c r="M499" s="12"/>
      <c r="N499" s="6"/>
      <c r="O499" s="96" t="str">
        <f t="shared" si="53"/>
        <v/>
      </c>
      <c r="P499" s="12"/>
      <c r="Q499" s="304"/>
      <c r="R499" s="5"/>
      <c r="S499" s="5"/>
      <c r="T499" s="78"/>
      <c r="U499" s="78"/>
      <c r="Z499" s="479">
        <f t="shared" si="55"/>
        <v>12</v>
      </c>
    </row>
    <row r="500" spans="1:26" ht="18.75" customHeight="1" x14ac:dyDescent="0.35">
      <c r="A500" s="78"/>
      <c r="B500" s="332">
        <f>IF(N500="",0,COUNTIF($N$7:N500,N500))</f>
        <v>0</v>
      </c>
      <c r="C500" s="332" t="str">
        <f t="shared" ref="C500:C563" si="60">B500&amp;N500</f>
        <v>0</v>
      </c>
      <c r="D500" s="332">
        <f>IF(P500="",0,COUNTIF($P$7:P500,P500))</f>
        <v>0</v>
      </c>
      <c r="E500" s="332" t="str">
        <f t="shared" ref="E500:E563" si="61">D500&amp;P500</f>
        <v>0</v>
      </c>
      <c r="F500" s="332">
        <f>IF(Q500="",0,COUNTIF($Q$7:Q500,Q500))</f>
        <v>0</v>
      </c>
      <c r="G500" s="332" t="str">
        <f t="shared" ref="G500:G563" si="62">F500&amp;Q500</f>
        <v>0</v>
      </c>
      <c r="H500" s="335">
        <f t="shared" ref="H500:H563" si="63">IF(K500&lt;&gt;"",K500,H499)</f>
        <v>46021</v>
      </c>
      <c r="I500" s="332">
        <f t="shared" ref="I500:I563" si="64">IF(L500&lt;&gt;"",L500,I499)</f>
        <v>50</v>
      </c>
      <c r="J500" s="78"/>
      <c r="K500" s="304"/>
      <c r="L500" s="6"/>
      <c r="M500" s="12"/>
      <c r="N500" s="6"/>
      <c r="O500" s="96" t="str">
        <f t="shared" ref="O500:O563" si="65">IF(N500&lt;&gt;"",VLOOKUP(N500,DA,2,FALSE),"")</f>
        <v/>
      </c>
      <c r="P500" s="12"/>
      <c r="Q500" s="304"/>
      <c r="R500" s="5"/>
      <c r="S500" s="5"/>
      <c r="T500" s="78"/>
      <c r="U500" s="78"/>
      <c r="Z500" s="479">
        <f t="shared" si="55"/>
        <v>12</v>
      </c>
    </row>
    <row r="501" spans="1:26" ht="18.75" customHeight="1" x14ac:dyDescent="0.35">
      <c r="A501" s="78"/>
      <c r="B501" s="332">
        <f>IF(N501="",0,COUNTIF($N$7:N501,N501))</f>
        <v>0</v>
      </c>
      <c r="C501" s="332" t="str">
        <f t="shared" si="60"/>
        <v>0</v>
      </c>
      <c r="D501" s="332">
        <f>IF(P501="",0,COUNTIF($P$7:P501,P501))</f>
        <v>0</v>
      </c>
      <c r="E501" s="332" t="str">
        <f t="shared" si="61"/>
        <v>0</v>
      </c>
      <c r="F501" s="332">
        <f>IF(Q501="",0,COUNTIF($Q$7:Q501,Q501))</f>
        <v>0</v>
      </c>
      <c r="G501" s="332" t="str">
        <f t="shared" si="62"/>
        <v>0</v>
      </c>
      <c r="H501" s="335">
        <f t="shared" si="63"/>
        <v>46021</v>
      </c>
      <c r="I501" s="332">
        <f t="shared" si="64"/>
        <v>50</v>
      </c>
      <c r="J501" s="78"/>
      <c r="K501" s="304"/>
      <c r="L501" s="6"/>
      <c r="M501" s="12"/>
      <c r="N501" s="6"/>
      <c r="O501" s="96" t="str">
        <f t="shared" si="65"/>
        <v/>
      </c>
      <c r="P501" s="12"/>
      <c r="Q501" s="304"/>
      <c r="R501" s="5"/>
      <c r="S501" s="5"/>
      <c r="T501" s="78"/>
      <c r="U501" s="78"/>
      <c r="Z501" s="479">
        <f t="shared" si="55"/>
        <v>12</v>
      </c>
    </row>
    <row r="502" spans="1:26" ht="18.75" customHeight="1" x14ac:dyDescent="0.35">
      <c r="A502" s="78"/>
      <c r="B502" s="332">
        <f>IF(N502="",0,COUNTIF($N$7:N502,N502))</f>
        <v>0</v>
      </c>
      <c r="C502" s="332" t="str">
        <f t="shared" si="60"/>
        <v>0</v>
      </c>
      <c r="D502" s="332">
        <f>IF(P502="",0,COUNTIF($P$7:P502,P502))</f>
        <v>0</v>
      </c>
      <c r="E502" s="332" t="str">
        <f t="shared" si="61"/>
        <v>0</v>
      </c>
      <c r="F502" s="332">
        <f>IF(Q502="",0,COUNTIF($Q$7:Q502,Q502))</f>
        <v>0</v>
      </c>
      <c r="G502" s="332" t="str">
        <f t="shared" si="62"/>
        <v>0</v>
      </c>
      <c r="H502" s="335">
        <f t="shared" si="63"/>
        <v>46021</v>
      </c>
      <c r="I502" s="332">
        <f t="shared" si="64"/>
        <v>50</v>
      </c>
      <c r="J502" s="78"/>
      <c r="K502" s="304"/>
      <c r="L502" s="6"/>
      <c r="M502" s="12"/>
      <c r="N502" s="6"/>
      <c r="O502" s="96" t="str">
        <f t="shared" si="65"/>
        <v/>
      </c>
      <c r="P502" s="12"/>
      <c r="Q502" s="304"/>
      <c r="R502" s="5"/>
      <c r="S502" s="5"/>
      <c r="T502" s="78"/>
      <c r="U502" s="78"/>
      <c r="Z502" s="479">
        <f t="shared" si="55"/>
        <v>12</v>
      </c>
    </row>
    <row r="503" spans="1:26" ht="18.75" customHeight="1" x14ac:dyDescent="0.35">
      <c r="A503" s="78"/>
      <c r="B503" s="332">
        <f>IF(N503="",0,COUNTIF($N$7:N503,N503))</f>
        <v>0</v>
      </c>
      <c r="C503" s="332" t="str">
        <f t="shared" si="60"/>
        <v>0</v>
      </c>
      <c r="D503" s="332">
        <f>IF(P503="",0,COUNTIF($P$7:P503,P503))</f>
        <v>0</v>
      </c>
      <c r="E503" s="332" t="str">
        <f t="shared" si="61"/>
        <v>0</v>
      </c>
      <c r="F503" s="332">
        <f>IF(Q503="",0,COUNTIF($Q$7:Q503,Q503))</f>
        <v>0</v>
      </c>
      <c r="G503" s="332" t="str">
        <f t="shared" si="62"/>
        <v>0</v>
      </c>
      <c r="H503" s="335">
        <f t="shared" si="63"/>
        <v>46021</v>
      </c>
      <c r="I503" s="332">
        <f t="shared" si="64"/>
        <v>50</v>
      </c>
      <c r="J503" s="78"/>
      <c r="K503" s="304"/>
      <c r="L503" s="6"/>
      <c r="M503" s="12"/>
      <c r="N503" s="6"/>
      <c r="O503" s="96" t="str">
        <f t="shared" si="65"/>
        <v/>
      </c>
      <c r="P503" s="12"/>
      <c r="Q503" s="304"/>
      <c r="R503" s="5"/>
      <c r="S503" s="5"/>
      <c r="T503" s="78"/>
      <c r="U503" s="78"/>
      <c r="Z503" s="479">
        <f t="shared" si="55"/>
        <v>12</v>
      </c>
    </row>
    <row r="504" spans="1:26" ht="18.75" customHeight="1" x14ac:dyDescent="0.35">
      <c r="A504" s="78"/>
      <c r="B504" s="332">
        <f>IF(N504="",0,COUNTIF($N$7:N504,N504))</f>
        <v>0</v>
      </c>
      <c r="C504" s="332" t="str">
        <f t="shared" si="60"/>
        <v>0</v>
      </c>
      <c r="D504" s="332">
        <f>IF(P504="",0,COUNTIF($P$7:P504,P504))</f>
        <v>0</v>
      </c>
      <c r="E504" s="332" t="str">
        <f t="shared" si="61"/>
        <v>0</v>
      </c>
      <c r="F504" s="332">
        <f>IF(Q504="",0,COUNTIF($Q$7:Q504,Q504))</f>
        <v>0</v>
      </c>
      <c r="G504" s="332" t="str">
        <f t="shared" si="62"/>
        <v>0</v>
      </c>
      <c r="H504" s="335">
        <f t="shared" si="63"/>
        <v>46021</v>
      </c>
      <c r="I504" s="332">
        <f t="shared" si="64"/>
        <v>50</v>
      </c>
      <c r="J504" s="78"/>
      <c r="K504" s="304"/>
      <c r="L504" s="6"/>
      <c r="M504" s="12"/>
      <c r="N504" s="6"/>
      <c r="O504" s="96" t="str">
        <f t="shared" si="65"/>
        <v/>
      </c>
      <c r="P504" s="12"/>
      <c r="Q504" s="304"/>
      <c r="R504" s="5"/>
      <c r="S504" s="5"/>
      <c r="T504" s="78"/>
      <c r="U504" s="78"/>
      <c r="Z504" s="479">
        <f t="shared" si="55"/>
        <v>12</v>
      </c>
    </row>
    <row r="505" spans="1:26" ht="18.75" customHeight="1" x14ac:dyDescent="0.35">
      <c r="A505" s="78"/>
      <c r="B505" s="332">
        <f>IF(N505="",0,COUNTIF($N$7:N505,N505))</f>
        <v>0</v>
      </c>
      <c r="C505" s="332" t="str">
        <f t="shared" si="60"/>
        <v>0</v>
      </c>
      <c r="D505" s="332">
        <f>IF(P505="",0,COUNTIF($P$7:P505,P505))</f>
        <v>0</v>
      </c>
      <c r="E505" s="332" t="str">
        <f t="shared" si="61"/>
        <v>0</v>
      </c>
      <c r="F505" s="332">
        <f>IF(Q505="",0,COUNTIF($Q$7:Q505,Q505))</f>
        <v>0</v>
      </c>
      <c r="G505" s="332" t="str">
        <f t="shared" si="62"/>
        <v>0</v>
      </c>
      <c r="H505" s="335">
        <f t="shared" si="63"/>
        <v>46021</v>
      </c>
      <c r="I505" s="332">
        <f t="shared" si="64"/>
        <v>50</v>
      </c>
      <c r="J505" s="78"/>
      <c r="K505" s="304"/>
      <c r="L505" s="6"/>
      <c r="M505" s="12"/>
      <c r="N505" s="6"/>
      <c r="O505" s="96" t="str">
        <f t="shared" si="65"/>
        <v/>
      </c>
      <c r="P505" s="12"/>
      <c r="Q505" s="304"/>
      <c r="R505" s="5"/>
      <c r="S505" s="5"/>
      <c r="T505" s="78"/>
      <c r="U505" s="78"/>
      <c r="Z505" s="479">
        <f t="shared" si="55"/>
        <v>12</v>
      </c>
    </row>
    <row r="506" spans="1:26" ht="18.75" customHeight="1" x14ac:dyDescent="0.35">
      <c r="A506" s="78"/>
      <c r="B506" s="332">
        <f>IF(N506="",0,COUNTIF($N$7:N506,N506))</f>
        <v>0</v>
      </c>
      <c r="C506" s="332" t="str">
        <f t="shared" si="60"/>
        <v>0</v>
      </c>
      <c r="D506" s="332">
        <f>IF(P506="",0,COUNTIF($P$7:P506,P506))</f>
        <v>0</v>
      </c>
      <c r="E506" s="332" t="str">
        <f t="shared" si="61"/>
        <v>0</v>
      </c>
      <c r="F506" s="332">
        <f>IF(Q506="",0,COUNTIF($Q$7:Q506,Q506))</f>
        <v>0</v>
      </c>
      <c r="G506" s="332" t="str">
        <f t="shared" si="62"/>
        <v>0</v>
      </c>
      <c r="H506" s="335">
        <f t="shared" si="63"/>
        <v>46021</v>
      </c>
      <c r="I506" s="332">
        <f t="shared" si="64"/>
        <v>50</v>
      </c>
      <c r="J506" s="78"/>
      <c r="K506" s="304"/>
      <c r="L506" s="6"/>
      <c r="M506" s="12"/>
      <c r="N506" s="6"/>
      <c r="O506" s="96" t="str">
        <f t="shared" si="65"/>
        <v/>
      </c>
      <c r="P506" s="12"/>
      <c r="Q506" s="304"/>
      <c r="R506" s="5"/>
      <c r="S506" s="5"/>
      <c r="T506" s="78"/>
      <c r="U506" s="78"/>
      <c r="Z506" s="479">
        <f t="shared" si="55"/>
        <v>12</v>
      </c>
    </row>
    <row r="507" spans="1:26" ht="18.75" customHeight="1" x14ac:dyDescent="0.35">
      <c r="A507" s="78"/>
      <c r="B507" s="332">
        <f>IF(N507="",0,COUNTIF($N$7:N507,N507))</f>
        <v>0</v>
      </c>
      <c r="C507" s="332" t="str">
        <f t="shared" si="60"/>
        <v>0</v>
      </c>
      <c r="D507" s="332">
        <f>IF(P507="",0,COUNTIF($P$7:P507,P507))</f>
        <v>0</v>
      </c>
      <c r="E507" s="332" t="str">
        <f t="shared" si="61"/>
        <v>0</v>
      </c>
      <c r="F507" s="332">
        <f>IF(Q507="",0,COUNTIF($Q$7:Q507,Q507))</f>
        <v>0</v>
      </c>
      <c r="G507" s="332" t="str">
        <f t="shared" si="62"/>
        <v>0</v>
      </c>
      <c r="H507" s="335">
        <f t="shared" si="63"/>
        <v>46021</v>
      </c>
      <c r="I507" s="332">
        <f t="shared" si="64"/>
        <v>50</v>
      </c>
      <c r="J507" s="78"/>
      <c r="K507" s="304"/>
      <c r="L507" s="6"/>
      <c r="M507" s="12"/>
      <c r="N507" s="6"/>
      <c r="O507" s="96" t="str">
        <f t="shared" si="65"/>
        <v/>
      </c>
      <c r="P507" s="12"/>
      <c r="Q507" s="304"/>
      <c r="R507" s="5"/>
      <c r="S507" s="5"/>
      <c r="T507" s="78"/>
      <c r="U507" s="78"/>
      <c r="Z507" s="479">
        <f t="shared" si="55"/>
        <v>12</v>
      </c>
    </row>
    <row r="508" spans="1:26" ht="18.75" customHeight="1" x14ac:dyDescent="0.35">
      <c r="A508" s="78"/>
      <c r="B508" s="332">
        <f>IF(N508="",0,COUNTIF($N$7:N508,N508))</f>
        <v>0</v>
      </c>
      <c r="C508" s="332" t="str">
        <f t="shared" si="60"/>
        <v>0</v>
      </c>
      <c r="D508" s="332">
        <f>IF(P508="",0,COUNTIF($P$7:P508,P508))</f>
        <v>0</v>
      </c>
      <c r="E508" s="332" t="str">
        <f t="shared" si="61"/>
        <v>0</v>
      </c>
      <c r="F508" s="332">
        <f>IF(Q508="",0,COUNTIF($Q$7:Q508,Q508))</f>
        <v>0</v>
      </c>
      <c r="G508" s="332" t="str">
        <f t="shared" si="62"/>
        <v>0</v>
      </c>
      <c r="H508" s="335">
        <f t="shared" si="63"/>
        <v>46021</v>
      </c>
      <c r="I508" s="332">
        <f t="shared" si="64"/>
        <v>50</v>
      </c>
      <c r="J508" s="78"/>
      <c r="K508" s="304"/>
      <c r="L508" s="6"/>
      <c r="M508" s="12"/>
      <c r="N508" s="6"/>
      <c r="O508" s="96" t="str">
        <f t="shared" si="65"/>
        <v/>
      </c>
      <c r="P508" s="12"/>
      <c r="Q508" s="304"/>
      <c r="R508" s="5"/>
      <c r="S508" s="5"/>
      <c r="T508" s="78"/>
      <c r="U508" s="78"/>
      <c r="Z508" s="479">
        <f t="shared" si="55"/>
        <v>12</v>
      </c>
    </row>
    <row r="509" spans="1:26" ht="18.75" customHeight="1" x14ac:dyDescent="0.35">
      <c r="A509" s="78"/>
      <c r="B509" s="332">
        <f>IF(N509="",0,COUNTIF($N$7:N509,N509))</f>
        <v>0</v>
      </c>
      <c r="C509" s="332" t="str">
        <f t="shared" si="60"/>
        <v>0</v>
      </c>
      <c r="D509" s="332">
        <f>IF(P509="",0,COUNTIF($P$7:P509,P509))</f>
        <v>0</v>
      </c>
      <c r="E509" s="332" t="str">
        <f t="shared" si="61"/>
        <v>0</v>
      </c>
      <c r="F509" s="332">
        <f>IF(Q509="",0,COUNTIF($Q$7:Q509,Q509))</f>
        <v>0</v>
      </c>
      <c r="G509" s="332" t="str">
        <f t="shared" si="62"/>
        <v>0</v>
      </c>
      <c r="H509" s="335">
        <f t="shared" si="63"/>
        <v>46021</v>
      </c>
      <c r="I509" s="332">
        <f t="shared" si="64"/>
        <v>50</v>
      </c>
      <c r="J509" s="78"/>
      <c r="K509" s="304"/>
      <c r="L509" s="6"/>
      <c r="M509" s="12"/>
      <c r="N509" s="6"/>
      <c r="O509" s="96" t="str">
        <f t="shared" si="65"/>
        <v/>
      </c>
      <c r="P509" s="12"/>
      <c r="Q509" s="304"/>
      <c r="R509" s="5"/>
      <c r="S509" s="5"/>
      <c r="T509" s="78"/>
      <c r="U509" s="78"/>
      <c r="Z509" s="479">
        <f t="shared" si="55"/>
        <v>12</v>
      </c>
    </row>
    <row r="510" spans="1:26" ht="18.75" customHeight="1" x14ac:dyDescent="0.35">
      <c r="A510" s="78"/>
      <c r="B510" s="332">
        <f>IF(N510="",0,COUNTIF($N$7:N510,N510))</f>
        <v>0</v>
      </c>
      <c r="C510" s="332" t="str">
        <f t="shared" si="60"/>
        <v>0</v>
      </c>
      <c r="D510" s="332">
        <f>IF(P510="",0,COUNTIF($P$7:P510,P510))</f>
        <v>0</v>
      </c>
      <c r="E510" s="332" t="str">
        <f t="shared" si="61"/>
        <v>0</v>
      </c>
      <c r="F510" s="332">
        <f>IF(Q510="",0,COUNTIF($Q$7:Q510,Q510))</f>
        <v>0</v>
      </c>
      <c r="G510" s="332" t="str">
        <f t="shared" si="62"/>
        <v>0</v>
      </c>
      <c r="H510" s="335">
        <f t="shared" si="63"/>
        <v>46021</v>
      </c>
      <c r="I510" s="332">
        <f t="shared" si="64"/>
        <v>50</v>
      </c>
      <c r="J510" s="78"/>
      <c r="K510" s="304"/>
      <c r="L510" s="6"/>
      <c r="M510" s="12"/>
      <c r="N510" s="6"/>
      <c r="O510" s="96" t="str">
        <f t="shared" si="65"/>
        <v/>
      </c>
      <c r="P510" s="12"/>
      <c r="Q510" s="304"/>
      <c r="R510" s="5"/>
      <c r="S510" s="5"/>
      <c r="T510" s="78"/>
      <c r="U510" s="78"/>
      <c r="Z510" s="479">
        <f t="shared" si="55"/>
        <v>12</v>
      </c>
    </row>
    <row r="511" spans="1:26" ht="18.75" customHeight="1" x14ac:dyDescent="0.35">
      <c r="A511" s="78"/>
      <c r="B511" s="332">
        <f>IF(N511="",0,COUNTIF($N$7:N511,N511))</f>
        <v>0</v>
      </c>
      <c r="C511" s="332" t="str">
        <f t="shared" si="60"/>
        <v>0</v>
      </c>
      <c r="D511" s="332">
        <f>IF(P511="",0,COUNTIF($P$7:P511,P511))</f>
        <v>0</v>
      </c>
      <c r="E511" s="332" t="str">
        <f t="shared" si="61"/>
        <v>0</v>
      </c>
      <c r="F511" s="332">
        <f>IF(Q511="",0,COUNTIF($Q$7:Q511,Q511))</f>
        <v>0</v>
      </c>
      <c r="G511" s="332" t="str">
        <f t="shared" si="62"/>
        <v>0</v>
      </c>
      <c r="H511" s="335">
        <f t="shared" si="63"/>
        <v>46021</v>
      </c>
      <c r="I511" s="332">
        <f t="shared" si="64"/>
        <v>50</v>
      </c>
      <c r="J511" s="78"/>
      <c r="K511" s="304"/>
      <c r="L511" s="6"/>
      <c r="M511" s="12"/>
      <c r="N511" s="6"/>
      <c r="O511" s="96" t="str">
        <f t="shared" si="65"/>
        <v/>
      </c>
      <c r="P511" s="12"/>
      <c r="Q511" s="304"/>
      <c r="R511" s="5"/>
      <c r="S511" s="5"/>
      <c r="T511" s="78"/>
      <c r="U511" s="78"/>
      <c r="Z511" s="479">
        <f t="shared" si="55"/>
        <v>12</v>
      </c>
    </row>
    <row r="512" spans="1:26" ht="18.75" customHeight="1" x14ac:dyDescent="0.35">
      <c r="A512" s="78"/>
      <c r="B512" s="332">
        <f>IF(N512="",0,COUNTIF($N$7:N512,N512))</f>
        <v>0</v>
      </c>
      <c r="C512" s="332" t="str">
        <f t="shared" si="60"/>
        <v>0</v>
      </c>
      <c r="D512" s="332">
        <f>IF(P512="",0,COUNTIF($P$7:P512,P512))</f>
        <v>0</v>
      </c>
      <c r="E512" s="332" t="str">
        <f t="shared" si="61"/>
        <v>0</v>
      </c>
      <c r="F512" s="332">
        <f>IF(Q512="",0,COUNTIF($Q$7:Q512,Q512))</f>
        <v>0</v>
      </c>
      <c r="G512" s="332" t="str">
        <f t="shared" si="62"/>
        <v>0</v>
      </c>
      <c r="H512" s="335">
        <f t="shared" si="63"/>
        <v>46021</v>
      </c>
      <c r="I512" s="332">
        <f t="shared" si="64"/>
        <v>50</v>
      </c>
      <c r="J512" s="78"/>
      <c r="K512" s="304"/>
      <c r="L512" s="6"/>
      <c r="M512" s="12"/>
      <c r="N512" s="6"/>
      <c r="O512" s="96" t="str">
        <f t="shared" si="65"/>
        <v/>
      </c>
      <c r="P512" s="12"/>
      <c r="Q512" s="304"/>
      <c r="R512" s="5"/>
      <c r="S512" s="5"/>
      <c r="T512" s="78"/>
      <c r="U512" s="78"/>
      <c r="Z512" s="479">
        <f t="shared" si="55"/>
        <v>12</v>
      </c>
    </row>
    <row r="513" spans="1:26" ht="18.75" customHeight="1" x14ac:dyDescent="0.35">
      <c r="A513" s="78"/>
      <c r="B513" s="332">
        <f>IF(N513="",0,COUNTIF($N$7:N513,N513))</f>
        <v>0</v>
      </c>
      <c r="C513" s="332" t="str">
        <f t="shared" si="60"/>
        <v>0</v>
      </c>
      <c r="D513" s="332">
        <f>IF(P513="",0,COUNTIF($P$7:P513,P513))</f>
        <v>0</v>
      </c>
      <c r="E513" s="332" t="str">
        <f t="shared" si="61"/>
        <v>0</v>
      </c>
      <c r="F513" s="332">
        <f>IF(Q513="",0,COUNTIF($Q$7:Q513,Q513))</f>
        <v>0</v>
      </c>
      <c r="G513" s="332" t="str">
        <f t="shared" si="62"/>
        <v>0</v>
      </c>
      <c r="H513" s="335">
        <f t="shared" si="63"/>
        <v>46021</v>
      </c>
      <c r="I513" s="332">
        <f t="shared" si="64"/>
        <v>50</v>
      </c>
      <c r="J513" s="78"/>
      <c r="K513" s="304"/>
      <c r="L513" s="6"/>
      <c r="M513" s="12"/>
      <c r="N513" s="6"/>
      <c r="O513" s="96" t="str">
        <f t="shared" si="65"/>
        <v/>
      </c>
      <c r="P513" s="12"/>
      <c r="Q513" s="304"/>
      <c r="R513" s="5"/>
      <c r="S513" s="5"/>
      <c r="T513" s="78"/>
      <c r="U513" s="78"/>
      <c r="Z513" s="479">
        <f t="shared" si="55"/>
        <v>12</v>
      </c>
    </row>
    <row r="514" spans="1:26" ht="18.75" customHeight="1" x14ac:dyDescent="0.35">
      <c r="A514" s="78"/>
      <c r="B514" s="332">
        <f>IF(N514="",0,COUNTIF($N$7:N514,N514))</f>
        <v>0</v>
      </c>
      <c r="C514" s="332" t="str">
        <f t="shared" si="60"/>
        <v>0</v>
      </c>
      <c r="D514" s="332">
        <f>IF(P514="",0,COUNTIF($P$7:P514,P514))</f>
        <v>0</v>
      </c>
      <c r="E514" s="332" t="str">
        <f t="shared" si="61"/>
        <v>0</v>
      </c>
      <c r="F514" s="332">
        <f>IF(Q514="",0,COUNTIF($Q$7:Q514,Q514))</f>
        <v>0</v>
      </c>
      <c r="G514" s="332" t="str">
        <f t="shared" si="62"/>
        <v>0</v>
      </c>
      <c r="H514" s="335">
        <f t="shared" si="63"/>
        <v>46021</v>
      </c>
      <c r="I514" s="332">
        <f t="shared" si="64"/>
        <v>50</v>
      </c>
      <c r="J514" s="78"/>
      <c r="K514" s="304"/>
      <c r="L514" s="6"/>
      <c r="M514" s="12"/>
      <c r="N514" s="6"/>
      <c r="O514" s="96" t="str">
        <f t="shared" si="65"/>
        <v/>
      </c>
      <c r="P514" s="12"/>
      <c r="Q514" s="304"/>
      <c r="R514" s="5"/>
      <c r="S514" s="5"/>
      <c r="T514" s="78"/>
      <c r="U514" s="78"/>
      <c r="Z514" s="479">
        <f t="shared" si="55"/>
        <v>12</v>
      </c>
    </row>
    <row r="515" spans="1:26" ht="18.75" customHeight="1" x14ac:dyDescent="0.35">
      <c r="A515" s="78"/>
      <c r="B515" s="332">
        <f>IF(N515="",0,COUNTIF($N$7:N515,N515))</f>
        <v>0</v>
      </c>
      <c r="C515" s="332" t="str">
        <f t="shared" si="60"/>
        <v>0</v>
      </c>
      <c r="D515" s="332">
        <f>IF(P515="",0,COUNTIF($P$7:P515,P515))</f>
        <v>0</v>
      </c>
      <c r="E515" s="332" t="str">
        <f t="shared" si="61"/>
        <v>0</v>
      </c>
      <c r="F515" s="332">
        <f>IF(Q515="",0,COUNTIF($Q$7:Q515,Q515))</f>
        <v>0</v>
      </c>
      <c r="G515" s="332" t="str">
        <f t="shared" si="62"/>
        <v>0</v>
      </c>
      <c r="H515" s="335">
        <f t="shared" si="63"/>
        <v>46021</v>
      </c>
      <c r="I515" s="332">
        <f t="shared" si="64"/>
        <v>50</v>
      </c>
      <c r="J515" s="78"/>
      <c r="K515" s="304"/>
      <c r="L515" s="6"/>
      <c r="M515" s="12"/>
      <c r="N515" s="6"/>
      <c r="O515" s="96" t="str">
        <f t="shared" si="65"/>
        <v/>
      </c>
      <c r="P515" s="12"/>
      <c r="Q515" s="304"/>
      <c r="R515" s="5"/>
      <c r="S515" s="5"/>
      <c r="T515" s="78"/>
      <c r="U515" s="78"/>
      <c r="Z515" s="479">
        <f t="shared" si="55"/>
        <v>12</v>
      </c>
    </row>
    <row r="516" spans="1:26" ht="18.75" customHeight="1" x14ac:dyDescent="0.35">
      <c r="A516" s="78"/>
      <c r="B516" s="332">
        <f>IF(N516="",0,COUNTIF($N$7:N516,N516))</f>
        <v>0</v>
      </c>
      <c r="C516" s="332" t="str">
        <f t="shared" si="60"/>
        <v>0</v>
      </c>
      <c r="D516" s="332">
        <f>IF(P516="",0,COUNTIF($P$7:P516,P516))</f>
        <v>0</v>
      </c>
      <c r="E516" s="332" t="str">
        <f t="shared" si="61"/>
        <v>0</v>
      </c>
      <c r="F516" s="332">
        <f>IF(Q516="",0,COUNTIF($Q$7:Q516,Q516))</f>
        <v>0</v>
      </c>
      <c r="G516" s="332" t="str">
        <f t="shared" si="62"/>
        <v>0</v>
      </c>
      <c r="H516" s="335">
        <f t="shared" si="63"/>
        <v>46021</v>
      </c>
      <c r="I516" s="332">
        <f t="shared" si="64"/>
        <v>50</v>
      </c>
      <c r="J516" s="78"/>
      <c r="K516" s="304"/>
      <c r="L516" s="6"/>
      <c r="M516" s="12"/>
      <c r="N516" s="6"/>
      <c r="O516" s="96" t="str">
        <f t="shared" si="65"/>
        <v/>
      </c>
      <c r="P516" s="12"/>
      <c r="Q516" s="304"/>
      <c r="R516" s="5"/>
      <c r="S516" s="5"/>
      <c r="T516" s="78"/>
      <c r="U516" s="78"/>
      <c r="Z516" s="479">
        <f t="shared" si="55"/>
        <v>12</v>
      </c>
    </row>
    <row r="517" spans="1:26" ht="18.75" customHeight="1" x14ac:dyDescent="0.35">
      <c r="A517" s="78"/>
      <c r="B517" s="332">
        <f>IF(N517="",0,COUNTIF($N$7:N517,N517))</f>
        <v>0</v>
      </c>
      <c r="C517" s="332" t="str">
        <f t="shared" si="60"/>
        <v>0</v>
      </c>
      <c r="D517" s="332">
        <f>IF(P517="",0,COUNTIF($P$7:P517,P517))</f>
        <v>0</v>
      </c>
      <c r="E517" s="332" t="str">
        <f t="shared" si="61"/>
        <v>0</v>
      </c>
      <c r="F517" s="332">
        <f>IF(Q517="",0,COUNTIF($Q$7:Q517,Q517))</f>
        <v>0</v>
      </c>
      <c r="G517" s="332" t="str">
        <f t="shared" si="62"/>
        <v>0</v>
      </c>
      <c r="H517" s="335">
        <f t="shared" si="63"/>
        <v>46021</v>
      </c>
      <c r="I517" s="332">
        <f t="shared" si="64"/>
        <v>50</v>
      </c>
      <c r="J517" s="78"/>
      <c r="K517" s="304"/>
      <c r="L517" s="6"/>
      <c r="M517" s="12"/>
      <c r="N517" s="6"/>
      <c r="O517" s="96" t="str">
        <f t="shared" si="65"/>
        <v/>
      </c>
      <c r="P517" s="12"/>
      <c r="Q517" s="304"/>
      <c r="R517" s="5"/>
      <c r="S517" s="5"/>
      <c r="T517" s="78"/>
      <c r="U517" s="78"/>
      <c r="Z517" s="479">
        <f t="shared" si="55"/>
        <v>12</v>
      </c>
    </row>
    <row r="518" spans="1:26" ht="18.75" customHeight="1" x14ac:dyDescent="0.35">
      <c r="A518" s="78"/>
      <c r="B518" s="332">
        <f>IF(N518="",0,COUNTIF($N$7:N518,N518))</f>
        <v>0</v>
      </c>
      <c r="C518" s="332" t="str">
        <f t="shared" si="60"/>
        <v>0</v>
      </c>
      <c r="D518" s="332">
        <f>IF(P518="",0,COUNTIF($P$7:P518,P518))</f>
        <v>0</v>
      </c>
      <c r="E518" s="332" t="str">
        <f t="shared" si="61"/>
        <v>0</v>
      </c>
      <c r="F518" s="332">
        <f>IF(Q518="",0,COUNTIF($Q$7:Q518,Q518))</f>
        <v>0</v>
      </c>
      <c r="G518" s="332" t="str">
        <f t="shared" si="62"/>
        <v>0</v>
      </c>
      <c r="H518" s="335">
        <f t="shared" si="63"/>
        <v>46021</v>
      </c>
      <c r="I518" s="332">
        <f t="shared" si="64"/>
        <v>50</v>
      </c>
      <c r="J518" s="78"/>
      <c r="K518" s="304"/>
      <c r="L518" s="6"/>
      <c r="M518" s="12"/>
      <c r="N518" s="6"/>
      <c r="O518" s="96" t="str">
        <f t="shared" si="65"/>
        <v/>
      </c>
      <c r="P518" s="12"/>
      <c r="Q518" s="304"/>
      <c r="R518" s="5"/>
      <c r="S518" s="5"/>
      <c r="T518" s="78"/>
      <c r="U518" s="78"/>
      <c r="Z518" s="479">
        <f t="shared" si="55"/>
        <v>12</v>
      </c>
    </row>
    <row r="519" spans="1:26" ht="18.75" customHeight="1" x14ac:dyDescent="0.35">
      <c r="A519" s="78"/>
      <c r="B519" s="332">
        <f>IF(N519="",0,COUNTIF($N$7:N519,N519))</f>
        <v>0</v>
      </c>
      <c r="C519" s="332" t="str">
        <f t="shared" si="60"/>
        <v>0</v>
      </c>
      <c r="D519" s="332">
        <f>IF(P519="",0,COUNTIF($P$7:P519,P519))</f>
        <v>0</v>
      </c>
      <c r="E519" s="332" t="str">
        <f t="shared" si="61"/>
        <v>0</v>
      </c>
      <c r="F519" s="332">
        <f>IF(Q519="",0,COUNTIF($Q$7:Q519,Q519))</f>
        <v>0</v>
      </c>
      <c r="G519" s="332" t="str">
        <f t="shared" si="62"/>
        <v>0</v>
      </c>
      <c r="H519" s="335">
        <f t="shared" si="63"/>
        <v>46021</v>
      </c>
      <c r="I519" s="332">
        <f t="shared" si="64"/>
        <v>50</v>
      </c>
      <c r="J519" s="78"/>
      <c r="K519" s="304"/>
      <c r="L519" s="6"/>
      <c r="M519" s="12"/>
      <c r="N519" s="6"/>
      <c r="O519" s="96" t="str">
        <f t="shared" si="65"/>
        <v/>
      </c>
      <c r="P519" s="12"/>
      <c r="Q519" s="304"/>
      <c r="R519" s="5"/>
      <c r="S519" s="5"/>
      <c r="T519" s="78"/>
      <c r="U519" s="78"/>
      <c r="Z519" s="479">
        <f t="shared" si="55"/>
        <v>12</v>
      </c>
    </row>
    <row r="520" spans="1:26" ht="18.75" customHeight="1" x14ac:dyDescent="0.35">
      <c r="A520" s="78"/>
      <c r="B520" s="332">
        <f>IF(N520="",0,COUNTIF($N$7:N520,N520))</f>
        <v>0</v>
      </c>
      <c r="C520" s="332" t="str">
        <f t="shared" si="60"/>
        <v>0</v>
      </c>
      <c r="D520" s="332">
        <f>IF(P520="",0,COUNTIF($P$7:P520,P520))</f>
        <v>0</v>
      </c>
      <c r="E520" s="332" t="str">
        <f t="shared" si="61"/>
        <v>0</v>
      </c>
      <c r="F520" s="332">
        <f>IF(Q520="",0,COUNTIF($Q$7:Q520,Q520))</f>
        <v>0</v>
      </c>
      <c r="G520" s="332" t="str">
        <f t="shared" si="62"/>
        <v>0</v>
      </c>
      <c r="H520" s="335">
        <f t="shared" si="63"/>
        <v>46021</v>
      </c>
      <c r="I520" s="332">
        <f t="shared" si="64"/>
        <v>50</v>
      </c>
      <c r="J520" s="78"/>
      <c r="K520" s="304"/>
      <c r="L520" s="6"/>
      <c r="M520" s="12"/>
      <c r="N520" s="6"/>
      <c r="O520" s="96" t="str">
        <f t="shared" si="65"/>
        <v/>
      </c>
      <c r="P520" s="12"/>
      <c r="Q520" s="304"/>
      <c r="R520" s="5"/>
      <c r="S520" s="5"/>
      <c r="T520" s="78"/>
      <c r="U520" s="78"/>
      <c r="Z520" s="479">
        <f t="shared" ref="Z520:Z583" si="66">IF(H520="","",MONTH(H520))</f>
        <v>12</v>
      </c>
    </row>
    <row r="521" spans="1:26" ht="18.75" customHeight="1" x14ac:dyDescent="0.35">
      <c r="A521" s="78"/>
      <c r="B521" s="332">
        <f>IF(N521="",0,COUNTIF($N$7:N521,N521))</f>
        <v>0</v>
      </c>
      <c r="C521" s="332" t="str">
        <f t="shared" si="60"/>
        <v>0</v>
      </c>
      <c r="D521" s="332">
        <f>IF(P521="",0,COUNTIF($P$7:P521,P521))</f>
        <v>0</v>
      </c>
      <c r="E521" s="332" t="str">
        <f t="shared" si="61"/>
        <v>0</v>
      </c>
      <c r="F521" s="332">
        <f>IF(Q521="",0,COUNTIF($Q$7:Q521,Q521))</f>
        <v>0</v>
      </c>
      <c r="G521" s="332" t="str">
        <f t="shared" si="62"/>
        <v>0</v>
      </c>
      <c r="H521" s="335">
        <f t="shared" si="63"/>
        <v>46021</v>
      </c>
      <c r="I521" s="332">
        <f t="shared" si="64"/>
        <v>50</v>
      </c>
      <c r="J521" s="78"/>
      <c r="K521" s="304"/>
      <c r="L521" s="6"/>
      <c r="M521" s="12"/>
      <c r="N521" s="6"/>
      <c r="O521" s="96" t="str">
        <f t="shared" si="65"/>
        <v/>
      </c>
      <c r="P521" s="12"/>
      <c r="Q521" s="304"/>
      <c r="R521" s="5"/>
      <c r="S521" s="5"/>
      <c r="T521" s="78"/>
      <c r="U521" s="78"/>
      <c r="Z521" s="479">
        <f t="shared" si="66"/>
        <v>12</v>
      </c>
    </row>
    <row r="522" spans="1:26" ht="18.75" customHeight="1" x14ac:dyDescent="0.35">
      <c r="A522" s="78"/>
      <c r="B522" s="332">
        <f>IF(N522="",0,COUNTIF($N$7:N522,N522))</f>
        <v>0</v>
      </c>
      <c r="C522" s="332" t="str">
        <f t="shared" si="60"/>
        <v>0</v>
      </c>
      <c r="D522" s="332">
        <f>IF(P522="",0,COUNTIF($P$7:P522,P522))</f>
        <v>0</v>
      </c>
      <c r="E522" s="332" t="str">
        <f t="shared" si="61"/>
        <v>0</v>
      </c>
      <c r="F522" s="332">
        <f>IF(Q522="",0,COUNTIF($Q$7:Q522,Q522))</f>
        <v>0</v>
      </c>
      <c r="G522" s="332" t="str">
        <f t="shared" si="62"/>
        <v>0</v>
      </c>
      <c r="H522" s="335">
        <f t="shared" si="63"/>
        <v>46021</v>
      </c>
      <c r="I522" s="332">
        <f t="shared" si="64"/>
        <v>50</v>
      </c>
      <c r="J522" s="78"/>
      <c r="K522" s="304"/>
      <c r="L522" s="6"/>
      <c r="M522" s="12"/>
      <c r="N522" s="6"/>
      <c r="O522" s="96" t="str">
        <f t="shared" si="65"/>
        <v/>
      </c>
      <c r="P522" s="12"/>
      <c r="Q522" s="304"/>
      <c r="R522" s="5"/>
      <c r="S522" s="5"/>
      <c r="T522" s="78"/>
      <c r="U522" s="78"/>
      <c r="Z522" s="479">
        <f t="shared" si="66"/>
        <v>12</v>
      </c>
    </row>
    <row r="523" spans="1:26" ht="18.75" customHeight="1" x14ac:dyDescent="0.35">
      <c r="A523" s="78"/>
      <c r="B523" s="332">
        <f>IF(N523="",0,COUNTIF($N$7:N523,N523))</f>
        <v>0</v>
      </c>
      <c r="C523" s="332" t="str">
        <f t="shared" si="60"/>
        <v>0</v>
      </c>
      <c r="D523" s="332">
        <f>IF(P523="",0,COUNTIF($P$7:P523,P523))</f>
        <v>0</v>
      </c>
      <c r="E523" s="332" t="str">
        <f t="shared" si="61"/>
        <v>0</v>
      </c>
      <c r="F523" s="332">
        <f>IF(Q523="",0,COUNTIF($Q$7:Q523,Q523))</f>
        <v>0</v>
      </c>
      <c r="G523" s="332" t="str">
        <f t="shared" si="62"/>
        <v>0</v>
      </c>
      <c r="H523" s="335">
        <f t="shared" si="63"/>
        <v>46021</v>
      </c>
      <c r="I523" s="332">
        <f t="shared" si="64"/>
        <v>50</v>
      </c>
      <c r="J523" s="78"/>
      <c r="K523" s="304"/>
      <c r="L523" s="6"/>
      <c r="M523" s="12"/>
      <c r="N523" s="6"/>
      <c r="O523" s="96" t="str">
        <f t="shared" si="65"/>
        <v/>
      </c>
      <c r="P523" s="12"/>
      <c r="Q523" s="304"/>
      <c r="R523" s="5"/>
      <c r="S523" s="5"/>
      <c r="T523" s="78"/>
      <c r="U523" s="78"/>
      <c r="Z523" s="479">
        <f t="shared" si="66"/>
        <v>12</v>
      </c>
    </row>
    <row r="524" spans="1:26" ht="18.75" customHeight="1" x14ac:dyDescent="0.35">
      <c r="A524" s="78"/>
      <c r="B524" s="332">
        <f>IF(N524="",0,COUNTIF($N$7:N524,N524))</f>
        <v>0</v>
      </c>
      <c r="C524" s="332" t="str">
        <f t="shared" si="60"/>
        <v>0</v>
      </c>
      <c r="D524" s="332">
        <f>IF(P524="",0,COUNTIF($P$7:P524,P524))</f>
        <v>0</v>
      </c>
      <c r="E524" s="332" t="str">
        <f t="shared" si="61"/>
        <v>0</v>
      </c>
      <c r="F524" s="332">
        <f>IF(Q524="",0,COUNTIF($Q$7:Q524,Q524))</f>
        <v>0</v>
      </c>
      <c r="G524" s="332" t="str">
        <f t="shared" si="62"/>
        <v>0</v>
      </c>
      <c r="H524" s="335">
        <f t="shared" si="63"/>
        <v>46021</v>
      </c>
      <c r="I524" s="332">
        <f t="shared" si="64"/>
        <v>50</v>
      </c>
      <c r="J524" s="78"/>
      <c r="K524" s="304"/>
      <c r="L524" s="6"/>
      <c r="M524" s="12"/>
      <c r="N524" s="6"/>
      <c r="O524" s="96" t="str">
        <f t="shared" si="65"/>
        <v/>
      </c>
      <c r="P524" s="12"/>
      <c r="Q524" s="304"/>
      <c r="R524" s="5"/>
      <c r="S524" s="5"/>
      <c r="T524" s="78"/>
      <c r="U524" s="78"/>
      <c r="Z524" s="479">
        <f t="shared" si="66"/>
        <v>12</v>
      </c>
    </row>
    <row r="525" spans="1:26" ht="18.75" customHeight="1" x14ac:dyDescent="0.35">
      <c r="A525" s="78"/>
      <c r="B525" s="332">
        <f>IF(N525="",0,COUNTIF($N$7:N525,N525))</f>
        <v>0</v>
      </c>
      <c r="C525" s="332" t="str">
        <f t="shared" si="60"/>
        <v>0</v>
      </c>
      <c r="D525" s="332">
        <f>IF(P525="",0,COUNTIF($P$7:P525,P525))</f>
        <v>0</v>
      </c>
      <c r="E525" s="332" t="str">
        <f t="shared" si="61"/>
        <v>0</v>
      </c>
      <c r="F525" s="332">
        <f>IF(Q525="",0,COUNTIF($Q$7:Q525,Q525))</f>
        <v>0</v>
      </c>
      <c r="G525" s="332" t="str">
        <f t="shared" si="62"/>
        <v>0</v>
      </c>
      <c r="H525" s="335">
        <f t="shared" si="63"/>
        <v>46021</v>
      </c>
      <c r="I525" s="332">
        <f t="shared" si="64"/>
        <v>50</v>
      </c>
      <c r="J525" s="78"/>
      <c r="K525" s="304"/>
      <c r="L525" s="6"/>
      <c r="M525" s="12"/>
      <c r="N525" s="6"/>
      <c r="O525" s="96" t="str">
        <f t="shared" si="65"/>
        <v/>
      </c>
      <c r="P525" s="12"/>
      <c r="Q525" s="304"/>
      <c r="R525" s="5"/>
      <c r="S525" s="5"/>
      <c r="T525" s="78"/>
      <c r="U525" s="78"/>
      <c r="Z525" s="479">
        <f t="shared" si="66"/>
        <v>12</v>
      </c>
    </row>
    <row r="526" spans="1:26" ht="18.75" customHeight="1" x14ac:dyDescent="0.35">
      <c r="A526" s="78"/>
      <c r="B526" s="332">
        <f>IF(N526="",0,COUNTIF($N$7:N526,N526))</f>
        <v>0</v>
      </c>
      <c r="C526" s="332" t="str">
        <f t="shared" si="60"/>
        <v>0</v>
      </c>
      <c r="D526" s="332">
        <f>IF(P526="",0,COUNTIF($P$7:P526,P526))</f>
        <v>0</v>
      </c>
      <c r="E526" s="332" t="str">
        <f t="shared" si="61"/>
        <v>0</v>
      </c>
      <c r="F526" s="332">
        <f>IF(Q526="",0,COUNTIF($Q$7:Q526,Q526))</f>
        <v>0</v>
      </c>
      <c r="G526" s="332" t="str">
        <f t="shared" si="62"/>
        <v>0</v>
      </c>
      <c r="H526" s="335">
        <f t="shared" si="63"/>
        <v>46021</v>
      </c>
      <c r="I526" s="332">
        <f t="shared" si="64"/>
        <v>50</v>
      </c>
      <c r="J526" s="78"/>
      <c r="K526" s="304"/>
      <c r="L526" s="6"/>
      <c r="M526" s="12"/>
      <c r="N526" s="6"/>
      <c r="O526" s="96" t="str">
        <f t="shared" si="65"/>
        <v/>
      </c>
      <c r="P526" s="12"/>
      <c r="Q526" s="304"/>
      <c r="R526" s="5"/>
      <c r="S526" s="5"/>
      <c r="T526" s="78"/>
      <c r="U526" s="78"/>
      <c r="Z526" s="479">
        <f t="shared" si="66"/>
        <v>12</v>
      </c>
    </row>
    <row r="527" spans="1:26" ht="18.75" customHeight="1" x14ac:dyDescent="0.35">
      <c r="A527" s="78"/>
      <c r="B527" s="332">
        <f>IF(N527="",0,COUNTIF($N$7:N527,N527))</f>
        <v>0</v>
      </c>
      <c r="C527" s="332" t="str">
        <f t="shared" si="60"/>
        <v>0</v>
      </c>
      <c r="D527" s="332">
        <f>IF(P527="",0,COUNTIF($P$7:P527,P527))</f>
        <v>0</v>
      </c>
      <c r="E527" s="332" t="str">
        <f t="shared" si="61"/>
        <v>0</v>
      </c>
      <c r="F527" s="332">
        <f>IF(Q527="",0,COUNTIF($Q$7:Q527,Q527))</f>
        <v>0</v>
      </c>
      <c r="G527" s="332" t="str">
        <f t="shared" si="62"/>
        <v>0</v>
      </c>
      <c r="H527" s="335">
        <f t="shared" si="63"/>
        <v>46021</v>
      </c>
      <c r="I527" s="332">
        <f t="shared" si="64"/>
        <v>50</v>
      </c>
      <c r="J527" s="78"/>
      <c r="K527" s="304"/>
      <c r="L527" s="6"/>
      <c r="M527" s="12"/>
      <c r="N527" s="6"/>
      <c r="O527" s="96" t="str">
        <f t="shared" si="65"/>
        <v/>
      </c>
      <c r="P527" s="12"/>
      <c r="Q527" s="304"/>
      <c r="R527" s="5"/>
      <c r="S527" s="5"/>
      <c r="T527" s="78"/>
      <c r="U527" s="78"/>
      <c r="Z527" s="479">
        <f t="shared" si="66"/>
        <v>12</v>
      </c>
    </row>
    <row r="528" spans="1:26" ht="18.75" customHeight="1" x14ac:dyDescent="0.35">
      <c r="A528" s="78"/>
      <c r="B528" s="332">
        <f>IF(N528="",0,COUNTIF($N$7:N528,N528))</f>
        <v>0</v>
      </c>
      <c r="C528" s="332" t="str">
        <f t="shared" si="60"/>
        <v>0</v>
      </c>
      <c r="D528" s="332">
        <f>IF(P528="",0,COUNTIF($P$7:P528,P528))</f>
        <v>0</v>
      </c>
      <c r="E528" s="332" t="str">
        <f t="shared" si="61"/>
        <v>0</v>
      </c>
      <c r="F528" s="332">
        <f>IF(Q528="",0,COUNTIF($Q$7:Q528,Q528))</f>
        <v>0</v>
      </c>
      <c r="G528" s="332" t="str">
        <f t="shared" si="62"/>
        <v>0</v>
      </c>
      <c r="H528" s="335">
        <f t="shared" si="63"/>
        <v>46021</v>
      </c>
      <c r="I528" s="332">
        <f t="shared" si="64"/>
        <v>50</v>
      </c>
      <c r="J528" s="78"/>
      <c r="K528" s="304"/>
      <c r="L528" s="6"/>
      <c r="M528" s="12"/>
      <c r="N528" s="6"/>
      <c r="O528" s="96" t="str">
        <f t="shared" si="65"/>
        <v/>
      </c>
      <c r="P528" s="12"/>
      <c r="Q528" s="304"/>
      <c r="R528" s="5"/>
      <c r="S528" s="5"/>
      <c r="T528" s="78"/>
      <c r="U528" s="78"/>
      <c r="Z528" s="479">
        <f t="shared" si="66"/>
        <v>12</v>
      </c>
    </row>
    <row r="529" spans="1:26" ht="18.75" customHeight="1" x14ac:dyDescent="0.35">
      <c r="A529" s="78"/>
      <c r="B529" s="332">
        <f>IF(N529="",0,COUNTIF($N$7:N529,N529))</f>
        <v>0</v>
      </c>
      <c r="C529" s="332" t="str">
        <f t="shared" si="60"/>
        <v>0</v>
      </c>
      <c r="D529" s="332">
        <f>IF(P529="",0,COUNTIF($P$7:P529,P529))</f>
        <v>0</v>
      </c>
      <c r="E529" s="332" t="str">
        <f t="shared" si="61"/>
        <v>0</v>
      </c>
      <c r="F529" s="332">
        <f>IF(Q529="",0,COUNTIF($Q$7:Q529,Q529))</f>
        <v>0</v>
      </c>
      <c r="G529" s="332" t="str">
        <f t="shared" si="62"/>
        <v>0</v>
      </c>
      <c r="H529" s="335">
        <f t="shared" si="63"/>
        <v>46021</v>
      </c>
      <c r="I529" s="332">
        <f t="shared" si="64"/>
        <v>50</v>
      </c>
      <c r="J529" s="78"/>
      <c r="K529" s="304"/>
      <c r="L529" s="6"/>
      <c r="M529" s="12"/>
      <c r="N529" s="6"/>
      <c r="O529" s="96" t="str">
        <f t="shared" si="65"/>
        <v/>
      </c>
      <c r="P529" s="12"/>
      <c r="Q529" s="304"/>
      <c r="R529" s="5"/>
      <c r="S529" s="5"/>
      <c r="T529" s="78"/>
      <c r="U529" s="78"/>
      <c r="Z529" s="479">
        <f t="shared" si="66"/>
        <v>12</v>
      </c>
    </row>
    <row r="530" spans="1:26" ht="18.75" customHeight="1" x14ac:dyDescent="0.35">
      <c r="A530" s="78"/>
      <c r="B530" s="332">
        <f>IF(N530="",0,COUNTIF($N$7:N530,N530))</f>
        <v>0</v>
      </c>
      <c r="C530" s="332" t="str">
        <f t="shared" si="60"/>
        <v>0</v>
      </c>
      <c r="D530" s="332">
        <f>IF(P530="",0,COUNTIF($P$7:P530,P530))</f>
        <v>0</v>
      </c>
      <c r="E530" s="332" t="str">
        <f t="shared" si="61"/>
        <v>0</v>
      </c>
      <c r="F530" s="332">
        <f>IF(Q530="",0,COUNTIF($Q$7:Q530,Q530))</f>
        <v>0</v>
      </c>
      <c r="G530" s="332" t="str">
        <f t="shared" si="62"/>
        <v>0</v>
      </c>
      <c r="H530" s="335">
        <f t="shared" si="63"/>
        <v>46021</v>
      </c>
      <c r="I530" s="332">
        <f t="shared" si="64"/>
        <v>50</v>
      </c>
      <c r="J530" s="78"/>
      <c r="K530" s="304"/>
      <c r="L530" s="6"/>
      <c r="M530" s="12"/>
      <c r="N530" s="6"/>
      <c r="O530" s="96" t="str">
        <f t="shared" si="65"/>
        <v/>
      </c>
      <c r="P530" s="12"/>
      <c r="Q530" s="304"/>
      <c r="R530" s="5"/>
      <c r="S530" s="5"/>
      <c r="T530" s="78"/>
      <c r="U530" s="78"/>
      <c r="Z530" s="479">
        <f t="shared" si="66"/>
        <v>12</v>
      </c>
    </row>
    <row r="531" spans="1:26" ht="18.75" customHeight="1" x14ac:dyDescent="0.35">
      <c r="A531" s="78"/>
      <c r="B531" s="332">
        <f>IF(N531="",0,COUNTIF($N$7:N531,N531))</f>
        <v>0</v>
      </c>
      <c r="C531" s="332" t="str">
        <f t="shared" si="60"/>
        <v>0</v>
      </c>
      <c r="D531" s="332">
        <f>IF(P531="",0,COUNTIF($P$7:P531,P531))</f>
        <v>0</v>
      </c>
      <c r="E531" s="332" t="str">
        <f t="shared" si="61"/>
        <v>0</v>
      </c>
      <c r="F531" s="332">
        <f>IF(Q531="",0,COUNTIF($Q$7:Q531,Q531))</f>
        <v>0</v>
      </c>
      <c r="G531" s="332" t="str">
        <f t="shared" si="62"/>
        <v>0</v>
      </c>
      <c r="H531" s="335">
        <f t="shared" si="63"/>
        <v>46021</v>
      </c>
      <c r="I531" s="332">
        <f t="shared" si="64"/>
        <v>50</v>
      </c>
      <c r="J531" s="78"/>
      <c r="K531" s="304"/>
      <c r="L531" s="6"/>
      <c r="M531" s="12"/>
      <c r="N531" s="6"/>
      <c r="O531" s="96" t="str">
        <f t="shared" si="65"/>
        <v/>
      </c>
      <c r="P531" s="12"/>
      <c r="Q531" s="304"/>
      <c r="R531" s="5"/>
      <c r="S531" s="5"/>
      <c r="T531" s="78"/>
      <c r="U531" s="78"/>
      <c r="Z531" s="479">
        <f t="shared" si="66"/>
        <v>12</v>
      </c>
    </row>
    <row r="532" spans="1:26" ht="18.75" customHeight="1" x14ac:dyDescent="0.35">
      <c r="A532" s="78"/>
      <c r="B532" s="332">
        <f>IF(N532="",0,COUNTIF($N$7:N532,N532))</f>
        <v>0</v>
      </c>
      <c r="C532" s="332" t="str">
        <f t="shared" si="60"/>
        <v>0</v>
      </c>
      <c r="D532" s="332">
        <f>IF(P532="",0,COUNTIF($P$7:P532,P532))</f>
        <v>0</v>
      </c>
      <c r="E532" s="332" t="str">
        <f t="shared" si="61"/>
        <v>0</v>
      </c>
      <c r="F532" s="332">
        <f>IF(Q532="",0,COUNTIF($Q$7:Q532,Q532))</f>
        <v>0</v>
      </c>
      <c r="G532" s="332" t="str">
        <f t="shared" si="62"/>
        <v>0</v>
      </c>
      <c r="H532" s="335">
        <f t="shared" si="63"/>
        <v>46021</v>
      </c>
      <c r="I532" s="332">
        <f t="shared" si="64"/>
        <v>50</v>
      </c>
      <c r="J532" s="78"/>
      <c r="K532" s="304"/>
      <c r="L532" s="6"/>
      <c r="M532" s="12"/>
      <c r="N532" s="6"/>
      <c r="O532" s="96" t="str">
        <f t="shared" si="65"/>
        <v/>
      </c>
      <c r="P532" s="12"/>
      <c r="Q532" s="304"/>
      <c r="R532" s="5"/>
      <c r="S532" s="5"/>
      <c r="T532" s="78"/>
      <c r="U532" s="78"/>
      <c r="Z532" s="479">
        <f t="shared" si="66"/>
        <v>12</v>
      </c>
    </row>
    <row r="533" spans="1:26" ht="18.75" customHeight="1" x14ac:dyDescent="0.35">
      <c r="A533" s="78"/>
      <c r="B533" s="332">
        <f>IF(N533="",0,COUNTIF($N$7:N533,N533))</f>
        <v>0</v>
      </c>
      <c r="C533" s="332" t="str">
        <f t="shared" si="60"/>
        <v>0</v>
      </c>
      <c r="D533" s="332">
        <f>IF(P533="",0,COUNTIF($P$7:P533,P533))</f>
        <v>0</v>
      </c>
      <c r="E533" s="332" t="str">
        <f t="shared" si="61"/>
        <v>0</v>
      </c>
      <c r="F533" s="332">
        <f>IF(Q533="",0,COUNTIF($Q$7:Q533,Q533))</f>
        <v>0</v>
      </c>
      <c r="G533" s="332" t="str">
        <f t="shared" si="62"/>
        <v>0</v>
      </c>
      <c r="H533" s="335">
        <f t="shared" si="63"/>
        <v>46021</v>
      </c>
      <c r="I533" s="332">
        <f t="shared" si="64"/>
        <v>50</v>
      </c>
      <c r="J533" s="78"/>
      <c r="K533" s="304"/>
      <c r="L533" s="6"/>
      <c r="M533" s="12"/>
      <c r="N533" s="6"/>
      <c r="O533" s="96" t="str">
        <f t="shared" si="65"/>
        <v/>
      </c>
      <c r="P533" s="12"/>
      <c r="Q533" s="304"/>
      <c r="R533" s="5"/>
      <c r="S533" s="5"/>
      <c r="T533" s="78"/>
      <c r="U533" s="78"/>
      <c r="Z533" s="479">
        <f t="shared" si="66"/>
        <v>12</v>
      </c>
    </row>
    <row r="534" spans="1:26" ht="18.75" customHeight="1" x14ac:dyDescent="0.35">
      <c r="A534" s="78"/>
      <c r="B534" s="332">
        <f>IF(N534="",0,COUNTIF($N$7:N534,N534))</f>
        <v>0</v>
      </c>
      <c r="C534" s="332" t="str">
        <f t="shared" si="60"/>
        <v>0</v>
      </c>
      <c r="D534" s="332">
        <f>IF(P534="",0,COUNTIF($P$7:P534,P534))</f>
        <v>0</v>
      </c>
      <c r="E534" s="332" t="str">
        <f t="shared" si="61"/>
        <v>0</v>
      </c>
      <c r="F534" s="332">
        <f>IF(Q534="",0,COUNTIF($Q$7:Q534,Q534))</f>
        <v>0</v>
      </c>
      <c r="G534" s="332" t="str">
        <f t="shared" si="62"/>
        <v>0</v>
      </c>
      <c r="H534" s="335">
        <f t="shared" si="63"/>
        <v>46021</v>
      </c>
      <c r="I534" s="332">
        <f t="shared" si="64"/>
        <v>50</v>
      </c>
      <c r="J534" s="78"/>
      <c r="K534" s="304"/>
      <c r="L534" s="6"/>
      <c r="M534" s="12"/>
      <c r="N534" s="6"/>
      <c r="O534" s="96" t="str">
        <f t="shared" si="65"/>
        <v/>
      </c>
      <c r="P534" s="12"/>
      <c r="Q534" s="304"/>
      <c r="R534" s="5"/>
      <c r="S534" s="5"/>
      <c r="T534" s="78"/>
      <c r="U534" s="78"/>
      <c r="Z534" s="479">
        <f t="shared" si="66"/>
        <v>12</v>
      </c>
    </row>
    <row r="535" spans="1:26" ht="18.75" customHeight="1" x14ac:dyDescent="0.35">
      <c r="A535" s="78"/>
      <c r="B535" s="332">
        <f>IF(N535="",0,COUNTIF($N$7:N535,N535))</f>
        <v>0</v>
      </c>
      <c r="C535" s="332" t="str">
        <f t="shared" si="60"/>
        <v>0</v>
      </c>
      <c r="D535" s="332">
        <f>IF(P535="",0,COUNTIF($P$7:P535,P535))</f>
        <v>0</v>
      </c>
      <c r="E535" s="332" t="str">
        <f t="shared" si="61"/>
        <v>0</v>
      </c>
      <c r="F535" s="332">
        <f>IF(Q535="",0,COUNTIF($Q$7:Q535,Q535))</f>
        <v>0</v>
      </c>
      <c r="G535" s="332" t="str">
        <f t="shared" si="62"/>
        <v>0</v>
      </c>
      <c r="H535" s="335">
        <f t="shared" si="63"/>
        <v>46021</v>
      </c>
      <c r="I535" s="332">
        <f t="shared" si="64"/>
        <v>50</v>
      </c>
      <c r="J535" s="78"/>
      <c r="K535" s="304"/>
      <c r="L535" s="6"/>
      <c r="M535" s="12"/>
      <c r="N535" s="6"/>
      <c r="O535" s="96" t="str">
        <f t="shared" si="65"/>
        <v/>
      </c>
      <c r="P535" s="12"/>
      <c r="Q535" s="304"/>
      <c r="R535" s="5"/>
      <c r="S535" s="5"/>
      <c r="T535" s="78"/>
      <c r="U535" s="78"/>
      <c r="Z535" s="479">
        <f t="shared" si="66"/>
        <v>12</v>
      </c>
    </row>
    <row r="536" spans="1:26" ht="18.75" customHeight="1" x14ac:dyDescent="0.35">
      <c r="A536" s="78"/>
      <c r="B536" s="332">
        <f>IF(N536="",0,COUNTIF($N$7:N536,N536))</f>
        <v>0</v>
      </c>
      <c r="C536" s="332" t="str">
        <f t="shared" si="60"/>
        <v>0</v>
      </c>
      <c r="D536" s="332">
        <f>IF(P536="",0,COUNTIF($P$7:P536,P536))</f>
        <v>0</v>
      </c>
      <c r="E536" s="332" t="str">
        <f t="shared" si="61"/>
        <v>0</v>
      </c>
      <c r="F536" s="332">
        <f>IF(Q536="",0,COUNTIF($Q$7:Q536,Q536))</f>
        <v>0</v>
      </c>
      <c r="G536" s="332" t="str">
        <f t="shared" si="62"/>
        <v>0</v>
      </c>
      <c r="H536" s="335">
        <f t="shared" si="63"/>
        <v>46021</v>
      </c>
      <c r="I536" s="332">
        <f t="shared" si="64"/>
        <v>50</v>
      </c>
      <c r="J536" s="78"/>
      <c r="K536" s="304"/>
      <c r="L536" s="6"/>
      <c r="M536" s="12"/>
      <c r="N536" s="6"/>
      <c r="O536" s="96" t="str">
        <f t="shared" si="65"/>
        <v/>
      </c>
      <c r="P536" s="12"/>
      <c r="Q536" s="304"/>
      <c r="R536" s="5"/>
      <c r="S536" s="5"/>
      <c r="T536" s="78"/>
      <c r="U536" s="78"/>
      <c r="Z536" s="479">
        <f t="shared" si="66"/>
        <v>12</v>
      </c>
    </row>
    <row r="537" spans="1:26" ht="18.75" customHeight="1" x14ac:dyDescent="0.35">
      <c r="A537" s="78"/>
      <c r="B537" s="332">
        <f>IF(N537="",0,COUNTIF($N$7:N537,N537))</f>
        <v>0</v>
      </c>
      <c r="C537" s="332" t="str">
        <f t="shared" si="60"/>
        <v>0</v>
      </c>
      <c r="D537" s="332">
        <f>IF(P537="",0,COUNTIF($P$7:P537,P537))</f>
        <v>0</v>
      </c>
      <c r="E537" s="332" t="str">
        <f t="shared" si="61"/>
        <v>0</v>
      </c>
      <c r="F537" s="332">
        <f>IF(Q537="",0,COUNTIF($Q$7:Q537,Q537))</f>
        <v>0</v>
      </c>
      <c r="G537" s="332" t="str">
        <f t="shared" si="62"/>
        <v>0</v>
      </c>
      <c r="H537" s="335">
        <f t="shared" si="63"/>
        <v>46021</v>
      </c>
      <c r="I537" s="332">
        <f t="shared" si="64"/>
        <v>50</v>
      </c>
      <c r="J537" s="78"/>
      <c r="K537" s="304"/>
      <c r="L537" s="6"/>
      <c r="M537" s="12"/>
      <c r="N537" s="6"/>
      <c r="O537" s="96" t="str">
        <f t="shared" si="65"/>
        <v/>
      </c>
      <c r="P537" s="12"/>
      <c r="Q537" s="304"/>
      <c r="R537" s="5"/>
      <c r="S537" s="5"/>
      <c r="T537" s="78"/>
      <c r="U537" s="78"/>
      <c r="Z537" s="479">
        <f t="shared" si="66"/>
        <v>12</v>
      </c>
    </row>
    <row r="538" spans="1:26" ht="18.75" customHeight="1" x14ac:dyDescent="0.35">
      <c r="A538" s="78"/>
      <c r="B538" s="332">
        <f>IF(N538="",0,COUNTIF($N$7:N538,N538))</f>
        <v>0</v>
      </c>
      <c r="C538" s="332" t="str">
        <f t="shared" si="60"/>
        <v>0</v>
      </c>
      <c r="D538" s="332">
        <f>IF(P538="",0,COUNTIF($P$7:P538,P538))</f>
        <v>0</v>
      </c>
      <c r="E538" s="332" t="str">
        <f t="shared" si="61"/>
        <v>0</v>
      </c>
      <c r="F538" s="332">
        <f>IF(Q538="",0,COUNTIF($Q$7:Q538,Q538))</f>
        <v>0</v>
      </c>
      <c r="G538" s="332" t="str">
        <f t="shared" si="62"/>
        <v>0</v>
      </c>
      <c r="H538" s="335">
        <f t="shared" si="63"/>
        <v>46021</v>
      </c>
      <c r="I538" s="332">
        <f t="shared" si="64"/>
        <v>50</v>
      </c>
      <c r="J538" s="78"/>
      <c r="K538" s="304"/>
      <c r="L538" s="6"/>
      <c r="M538" s="12"/>
      <c r="N538" s="6"/>
      <c r="O538" s="96" t="str">
        <f t="shared" si="65"/>
        <v/>
      </c>
      <c r="P538" s="12"/>
      <c r="Q538" s="304"/>
      <c r="R538" s="5"/>
      <c r="S538" s="5"/>
      <c r="T538" s="78"/>
      <c r="U538" s="78"/>
      <c r="Z538" s="479">
        <f t="shared" si="66"/>
        <v>12</v>
      </c>
    </row>
    <row r="539" spans="1:26" ht="18.75" customHeight="1" x14ac:dyDescent="0.35">
      <c r="A539" s="78"/>
      <c r="B539" s="332">
        <f>IF(N539="",0,COUNTIF($N$7:N539,N539))</f>
        <v>0</v>
      </c>
      <c r="C539" s="332" t="str">
        <f t="shared" si="60"/>
        <v>0</v>
      </c>
      <c r="D539" s="332">
        <f>IF(P539="",0,COUNTIF($P$7:P539,P539))</f>
        <v>0</v>
      </c>
      <c r="E539" s="332" t="str">
        <f t="shared" si="61"/>
        <v>0</v>
      </c>
      <c r="F539" s="332">
        <f>IF(Q539="",0,COUNTIF($Q$7:Q539,Q539))</f>
        <v>0</v>
      </c>
      <c r="G539" s="332" t="str">
        <f t="shared" si="62"/>
        <v>0</v>
      </c>
      <c r="H539" s="335">
        <f t="shared" si="63"/>
        <v>46021</v>
      </c>
      <c r="I539" s="332">
        <f t="shared" si="64"/>
        <v>50</v>
      </c>
      <c r="J539" s="78"/>
      <c r="K539" s="304"/>
      <c r="L539" s="6"/>
      <c r="M539" s="12"/>
      <c r="N539" s="6"/>
      <c r="O539" s="96" t="str">
        <f t="shared" si="65"/>
        <v/>
      </c>
      <c r="P539" s="12"/>
      <c r="Q539" s="304"/>
      <c r="R539" s="5"/>
      <c r="S539" s="5"/>
      <c r="T539" s="78"/>
      <c r="U539" s="78"/>
      <c r="Z539" s="479">
        <f t="shared" si="66"/>
        <v>12</v>
      </c>
    </row>
    <row r="540" spans="1:26" ht="18.75" customHeight="1" x14ac:dyDescent="0.35">
      <c r="A540" s="78"/>
      <c r="B540" s="332">
        <f>IF(N540="",0,COUNTIF($N$7:N540,N540))</f>
        <v>0</v>
      </c>
      <c r="C540" s="332" t="str">
        <f t="shared" si="60"/>
        <v>0</v>
      </c>
      <c r="D540" s="332">
        <f>IF(P540="",0,COUNTIF($P$7:P540,P540))</f>
        <v>0</v>
      </c>
      <c r="E540" s="332" t="str">
        <f t="shared" si="61"/>
        <v>0</v>
      </c>
      <c r="F540" s="332">
        <f>IF(Q540="",0,COUNTIF($Q$7:Q540,Q540))</f>
        <v>0</v>
      </c>
      <c r="G540" s="332" t="str">
        <f t="shared" si="62"/>
        <v>0</v>
      </c>
      <c r="H540" s="335">
        <f t="shared" si="63"/>
        <v>46021</v>
      </c>
      <c r="I540" s="332">
        <f t="shared" si="64"/>
        <v>50</v>
      </c>
      <c r="J540" s="78"/>
      <c r="K540" s="304"/>
      <c r="L540" s="6"/>
      <c r="M540" s="12"/>
      <c r="N540" s="6"/>
      <c r="O540" s="96" t="str">
        <f t="shared" si="65"/>
        <v/>
      </c>
      <c r="P540" s="12"/>
      <c r="Q540" s="304"/>
      <c r="R540" s="5"/>
      <c r="S540" s="5"/>
      <c r="T540" s="78"/>
      <c r="U540" s="78"/>
      <c r="Z540" s="479">
        <f t="shared" si="66"/>
        <v>12</v>
      </c>
    </row>
    <row r="541" spans="1:26" ht="18.75" customHeight="1" x14ac:dyDescent="0.35">
      <c r="A541" s="78"/>
      <c r="B541" s="332">
        <f>IF(N541="",0,COUNTIF($N$7:N541,N541))</f>
        <v>0</v>
      </c>
      <c r="C541" s="332" t="str">
        <f t="shared" si="60"/>
        <v>0</v>
      </c>
      <c r="D541" s="332">
        <f>IF(P541="",0,COUNTIF($P$7:P541,P541))</f>
        <v>0</v>
      </c>
      <c r="E541" s="332" t="str">
        <f t="shared" si="61"/>
        <v>0</v>
      </c>
      <c r="F541" s="332">
        <f>IF(Q541="",0,COUNTIF($Q$7:Q541,Q541))</f>
        <v>0</v>
      </c>
      <c r="G541" s="332" t="str">
        <f t="shared" si="62"/>
        <v>0</v>
      </c>
      <c r="H541" s="335">
        <f t="shared" si="63"/>
        <v>46021</v>
      </c>
      <c r="I541" s="332">
        <f t="shared" si="64"/>
        <v>50</v>
      </c>
      <c r="J541" s="78"/>
      <c r="K541" s="304"/>
      <c r="L541" s="6"/>
      <c r="M541" s="12"/>
      <c r="N541" s="6"/>
      <c r="O541" s="96" t="str">
        <f t="shared" si="65"/>
        <v/>
      </c>
      <c r="P541" s="12"/>
      <c r="Q541" s="304"/>
      <c r="R541" s="5"/>
      <c r="S541" s="5"/>
      <c r="T541" s="78"/>
      <c r="U541" s="78"/>
      <c r="Z541" s="479">
        <f t="shared" si="66"/>
        <v>12</v>
      </c>
    </row>
    <row r="542" spans="1:26" ht="18.75" customHeight="1" x14ac:dyDescent="0.35">
      <c r="A542" s="78"/>
      <c r="B542" s="332">
        <f>IF(N542="",0,COUNTIF($N$7:N542,N542))</f>
        <v>0</v>
      </c>
      <c r="C542" s="332" t="str">
        <f t="shared" si="60"/>
        <v>0</v>
      </c>
      <c r="D542" s="332">
        <f>IF(P542="",0,COUNTIF($P$7:P542,P542))</f>
        <v>0</v>
      </c>
      <c r="E542" s="332" t="str">
        <f t="shared" si="61"/>
        <v>0</v>
      </c>
      <c r="F542" s="332">
        <f>IF(Q542="",0,COUNTIF($Q$7:Q542,Q542))</f>
        <v>0</v>
      </c>
      <c r="G542" s="332" t="str">
        <f t="shared" si="62"/>
        <v>0</v>
      </c>
      <c r="H542" s="335">
        <f t="shared" si="63"/>
        <v>46021</v>
      </c>
      <c r="I542" s="332">
        <f t="shared" si="64"/>
        <v>50</v>
      </c>
      <c r="J542" s="78"/>
      <c r="K542" s="304"/>
      <c r="L542" s="6"/>
      <c r="M542" s="12"/>
      <c r="N542" s="6"/>
      <c r="O542" s="96" t="str">
        <f t="shared" si="65"/>
        <v/>
      </c>
      <c r="P542" s="12"/>
      <c r="Q542" s="304"/>
      <c r="R542" s="5"/>
      <c r="S542" s="5"/>
      <c r="T542" s="78"/>
      <c r="U542" s="78"/>
      <c r="Z542" s="479">
        <f t="shared" si="66"/>
        <v>12</v>
      </c>
    </row>
    <row r="543" spans="1:26" ht="18.75" customHeight="1" x14ac:dyDescent="0.35">
      <c r="A543" s="78"/>
      <c r="B543" s="332">
        <f>IF(N543="",0,COUNTIF($N$7:N543,N543))</f>
        <v>0</v>
      </c>
      <c r="C543" s="332" t="str">
        <f t="shared" si="60"/>
        <v>0</v>
      </c>
      <c r="D543" s="332">
        <f>IF(P543="",0,COUNTIF($P$7:P543,P543))</f>
        <v>0</v>
      </c>
      <c r="E543" s="332" t="str">
        <f t="shared" si="61"/>
        <v>0</v>
      </c>
      <c r="F543" s="332">
        <f>IF(Q543="",0,COUNTIF($Q$7:Q543,Q543))</f>
        <v>0</v>
      </c>
      <c r="G543" s="332" t="str">
        <f t="shared" si="62"/>
        <v>0</v>
      </c>
      <c r="H543" s="335">
        <f t="shared" si="63"/>
        <v>46021</v>
      </c>
      <c r="I543" s="332">
        <f t="shared" si="64"/>
        <v>50</v>
      </c>
      <c r="J543" s="78"/>
      <c r="K543" s="304"/>
      <c r="L543" s="6"/>
      <c r="M543" s="12"/>
      <c r="N543" s="6"/>
      <c r="O543" s="96" t="str">
        <f t="shared" si="65"/>
        <v/>
      </c>
      <c r="P543" s="12"/>
      <c r="Q543" s="304"/>
      <c r="R543" s="5"/>
      <c r="S543" s="5"/>
      <c r="T543" s="78"/>
      <c r="U543" s="78"/>
      <c r="Z543" s="479">
        <f t="shared" si="66"/>
        <v>12</v>
      </c>
    </row>
    <row r="544" spans="1:26" ht="18.75" customHeight="1" x14ac:dyDescent="0.35">
      <c r="A544" s="78"/>
      <c r="B544" s="332">
        <f>IF(N544="",0,COUNTIF($N$7:N544,N544))</f>
        <v>0</v>
      </c>
      <c r="C544" s="332" t="str">
        <f t="shared" si="60"/>
        <v>0</v>
      </c>
      <c r="D544" s="332">
        <f>IF(P544="",0,COUNTIF($P$7:P544,P544))</f>
        <v>0</v>
      </c>
      <c r="E544" s="332" t="str">
        <f t="shared" si="61"/>
        <v>0</v>
      </c>
      <c r="F544" s="332">
        <f>IF(Q544="",0,COUNTIF($Q$7:Q544,Q544))</f>
        <v>0</v>
      </c>
      <c r="G544" s="332" t="str">
        <f t="shared" si="62"/>
        <v>0</v>
      </c>
      <c r="H544" s="335">
        <f t="shared" si="63"/>
        <v>46021</v>
      </c>
      <c r="I544" s="332">
        <f t="shared" si="64"/>
        <v>50</v>
      </c>
      <c r="J544" s="78"/>
      <c r="K544" s="304"/>
      <c r="L544" s="6"/>
      <c r="M544" s="12"/>
      <c r="N544" s="6"/>
      <c r="O544" s="96" t="str">
        <f t="shared" si="65"/>
        <v/>
      </c>
      <c r="P544" s="12"/>
      <c r="Q544" s="304"/>
      <c r="R544" s="5"/>
      <c r="S544" s="5"/>
      <c r="T544" s="78"/>
      <c r="U544" s="78"/>
      <c r="Z544" s="479">
        <f t="shared" si="66"/>
        <v>12</v>
      </c>
    </row>
    <row r="545" spans="1:26" ht="18.75" customHeight="1" x14ac:dyDescent="0.35">
      <c r="A545" s="78"/>
      <c r="B545" s="332">
        <f>IF(N545="",0,COUNTIF($N$7:N545,N545))</f>
        <v>0</v>
      </c>
      <c r="C545" s="332" t="str">
        <f t="shared" si="60"/>
        <v>0</v>
      </c>
      <c r="D545" s="332">
        <f>IF(P545="",0,COUNTIF($P$7:P545,P545))</f>
        <v>0</v>
      </c>
      <c r="E545" s="332" t="str">
        <f t="shared" si="61"/>
        <v>0</v>
      </c>
      <c r="F545" s="332">
        <f>IF(Q545="",0,COUNTIF($Q$7:Q545,Q545))</f>
        <v>0</v>
      </c>
      <c r="G545" s="332" t="str">
        <f t="shared" si="62"/>
        <v>0</v>
      </c>
      <c r="H545" s="335">
        <f t="shared" si="63"/>
        <v>46021</v>
      </c>
      <c r="I545" s="332">
        <f t="shared" si="64"/>
        <v>50</v>
      </c>
      <c r="J545" s="78"/>
      <c r="K545" s="304"/>
      <c r="L545" s="6"/>
      <c r="M545" s="12"/>
      <c r="N545" s="6"/>
      <c r="O545" s="96" t="str">
        <f t="shared" si="65"/>
        <v/>
      </c>
      <c r="P545" s="12"/>
      <c r="Q545" s="304"/>
      <c r="R545" s="5"/>
      <c r="S545" s="5"/>
      <c r="T545" s="78"/>
      <c r="U545" s="78"/>
      <c r="Z545" s="479">
        <f t="shared" si="66"/>
        <v>12</v>
      </c>
    </row>
    <row r="546" spans="1:26" ht="18.75" customHeight="1" x14ac:dyDescent="0.35">
      <c r="A546" s="78"/>
      <c r="B546" s="332">
        <f>IF(N546="",0,COUNTIF($N$7:N546,N546))</f>
        <v>0</v>
      </c>
      <c r="C546" s="332" t="str">
        <f t="shared" si="60"/>
        <v>0</v>
      </c>
      <c r="D546" s="332">
        <f>IF(P546="",0,COUNTIF($P$7:P546,P546))</f>
        <v>0</v>
      </c>
      <c r="E546" s="332" t="str">
        <f t="shared" si="61"/>
        <v>0</v>
      </c>
      <c r="F546" s="332">
        <f>IF(Q546="",0,COUNTIF($Q$7:Q546,Q546))</f>
        <v>0</v>
      </c>
      <c r="G546" s="332" t="str">
        <f t="shared" si="62"/>
        <v>0</v>
      </c>
      <c r="H546" s="335">
        <f t="shared" si="63"/>
        <v>46021</v>
      </c>
      <c r="I546" s="332">
        <f t="shared" si="64"/>
        <v>50</v>
      </c>
      <c r="J546" s="78"/>
      <c r="K546" s="304"/>
      <c r="L546" s="6"/>
      <c r="M546" s="12"/>
      <c r="N546" s="6"/>
      <c r="O546" s="96" t="str">
        <f t="shared" si="65"/>
        <v/>
      </c>
      <c r="P546" s="12"/>
      <c r="Q546" s="304"/>
      <c r="R546" s="5"/>
      <c r="S546" s="5"/>
      <c r="T546" s="78"/>
      <c r="U546" s="78"/>
      <c r="Z546" s="479">
        <f t="shared" si="66"/>
        <v>12</v>
      </c>
    </row>
    <row r="547" spans="1:26" ht="18.75" customHeight="1" x14ac:dyDescent="0.35">
      <c r="A547" s="78"/>
      <c r="B547" s="332">
        <f>IF(N547="",0,COUNTIF($N$7:N547,N547))</f>
        <v>0</v>
      </c>
      <c r="C547" s="332" t="str">
        <f t="shared" si="60"/>
        <v>0</v>
      </c>
      <c r="D547" s="332">
        <f>IF(P547="",0,COUNTIF($P$7:P547,P547))</f>
        <v>0</v>
      </c>
      <c r="E547" s="332" t="str">
        <f t="shared" si="61"/>
        <v>0</v>
      </c>
      <c r="F547" s="332">
        <f>IF(Q547="",0,COUNTIF($Q$7:Q547,Q547))</f>
        <v>0</v>
      </c>
      <c r="G547" s="332" t="str">
        <f t="shared" si="62"/>
        <v>0</v>
      </c>
      <c r="H547" s="335">
        <f t="shared" si="63"/>
        <v>46021</v>
      </c>
      <c r="I547" s="332">
        <f t="shared" si="64"/>
        <v>50</v>
      </c>
      <c r="J547" s="78"/>
      <c r="K547" s="304"/>
      <c r="L547" s="6"/>
      <c r="M547" s="12"/>
      <c r="N547" s="6"/>
      <c r="O547" s="96" t="str">
        <f t="shared" si="65"/>
        <v/>
      </c>
      <c r="P547" s="12"/>
      <c r="Q547" s="304"/>
      <c r="R547" s="5"/>
      <c r="S547" s="5"/>
      <c r="T547" s="78"/>
      <c r="U547" s="78"/>
      <c r="Z547" s="479">
        <f t="shared" si="66"/>
        <v>12</v>
      </c>
    </row>
    <row r="548" spans="1:26" ht="18.75" customHeight="1" x14ac:dyDescent="0.35">
      <c r="A548" s="78"/>
      <c r="B548" s="332">
        <f>IF(N548="",0,COUNTIF($N$7:N548,N548))</f>
        <v>0</v>
      </c>
      <c r="C548" s="332" t="str">
        <f t="shared" si="60"/>
        <v>0</v>
      </c>
      <c r="D548" s="332">
        <f>IF(P548="",0,COUNTIF($P$7:P548,P548))</f>
        <v>0</v>
      </c>
      <c r="E548" s="332" t="str">
        <f t="shared" si="61"/>
        <v>0</v>
      </c>
      <c r="F548" s="332">
        <f>IF(Q548="",0,COUNTIF($Q$7:Q548,Q548))</f>
        <v>0</v>
      </c>
      <c r="G548" s="332" t="str">
        <f t="shared" si="62"/>
        <v>0</v>
      </c>
      <c r="H548" s="335">
        <f t="shared" si="63"/>
        <v>46021</v>
      </c>
      <c r="I548" s="332">
        <f t="shared" si="64"/>
        <v>50</v>
      </c>
      <c r="J548" s="78"/>
      <c r="K548" s="304"/>
      <c r="L548" s="6"/>
      <c r="M548" s="12"/>
      <c r="N548" s="6"/>
      <c r="O548" s="96" t="str">
        <f t="shared" si="65"/>
        <v/>
      </c>
      <c r="P548" s="12"/>
      <c r="Q548" s="304"/>
      <c r="R548" s="5"/>
      <c r="S548" s="5"/>
      <c r="T548" s="78"/>
      <c r="U548" s="78"/>
      <c r="Z548" s="479">
        <f t="shared" si="66"/>
        <v>12</v>
      </c>
    </row>
    <row r="549" spans="1:26" ht="18.75" customHeight="1" x14ac:dyDescent="0.35">
      <c r="A549" s="78"/>
      <c r="B549" s="332">
        <f>IF(N549="",0,COUNTIF($N$7:N549,N549))</f>
        <v>0</v>
      </c>
      <c r="C549" s="332" t="str">
        <f t="shared" si="60"/>
        <v>0</v>
      </c>
      <c r="D549" s="332">
        <f>IF(P549="",0,COUNTIF($P$7:P549,P549))</f>
        <v>0</v>
      </c>
      <c r="E549" s="332" t="str">
        <f t="shared" si="61"/>
        <v>0</v>
      </c>
      <c r="F549" s="332">
        <f>IF(Q549="",0,COUNTIF($Q$7:Q549,Q549))</f>
        <v>0</v>
      </c>
      <c r="G549" s="332" t="str">
        <f t="shared" si="62"/>
        <v>0</v>
      </c>
      <c r="H549" s="335">
        <f t="shared" si="63"/>
        <v>46021</v>
      </c>
      <c r="I549" s="332">
        <f t="shared" si="64"/>
        <v>50</v>
      </c>
      <c r="J549" s="78"/>
      <c r="K549" s="304"/>
      <c r="L549" s="6"/>
      <c r="M549" s="12"/>
      <c r="N549" s="6"/>
      <c r="O549" s="96" t="str">
        <f t="shared" si="65"/>
        <v/>
      </c>
      <c r="P549" s="12"/>
      <c r="Q549" s="304"/>
      <c r="R549" s="5"/>
      <c r="S549" s="5"/>
      <c r="T549" s="78"/>
      <c r="U549" s="78"/>
      <c r="Z549" s="479">
        <f t="shared" si="66"/>
        <v>12</v>
      </c>
    </row>
    <row r="550" spans="1:26" ht="18.75" customHeight="1" x14ac:dyDescent="0.35">
      <c r="A550" s="78"/>
      <c r="B550" s="332">
        <f>IF(N550="",0,COUNTIF($N$7:N550,N550))</f>
        <v>0</v>
      </c>
      <c r="C550" s="332" t="str">
        <f t="shared" si="60"/>
        <v>0</v>
      </c>
      <c r="D550" s="332">
        <f>IF(P550="",0,COUNTIF($P$7:P550,P550))</f>
        <v>0</v>
      </c>
      <c r="E550" s="332" t="str">
        <f t="shared" si="61"/>
        <v>0</v>
      </c>
      <c r="F550" s="332">
        <f>IF(Q550="",0,COUNTIF($Q$7:Q550,Q550))</f>
        <v>0</v>
      </c>
      <c r="G550" s="332" t="str">
        <f t="shared" si="62"/>
        <v>0</v>
      </c>
      <c r="H550" s="335">
        <f t="shared" si="63"/>
        <v>46021</v>
      </c>
      <c r="I550" s="332">
        <f t="shared" si="64"/>
        <v>50</v>
      </c>
      <c r="J550" s="78"/>
      <c r="K550" s="304"/>
      <c r="L550" s="6"/>
      <c r="M550" s="12"/>
      <c r="N550" s="6"/>
      <c r="O550" s="96" t="str">
        <f t="shared" si="65"/>
        <v/>
      </c>
      <c r="P550" s="12"/>
      <c r="Q550" s="304"/>
      <c r="R550" s="5"/>
      <c r="S550" s="5"/>
      <c r="T550" s="78"/>
      <c r="U550" s="78"/>
      <c r="Z550" s="479">
        <f t="shared" si="66"/>
        <v>12</v>
      </c>
    </row>
    <row r="551" spans="1:26" ht="18.75" customHeight="1" x14ac:dyDescent="0.35">
      <c r="A551" s="78"/>
      <c r="B551" s="332">
        <f>IF(N551="",0,COUNTIF($N$7:N551,N551))</f>
        <v>0</v>
      </c>
      <c r="C551" s="332" t="str">
        <f t="shared" si="60"/>
        <v>0</v>
      </c>
      <c r="D551" s="332">
        <f>IF(P551="",0,COUNTIF($P$7:P551,P551))</f>
        <v>0</v>
      </c>
      <c r="E551" s="332" t="str">
        <f t="shared" si="61"/>
        <v>0</v>
      </c>
      <c r="F551" s="332">
        <f>IF(Q551="",0,COUNTIF($Q$7:Q551,Q551))</f>
        <v>0</v>
      </c>
      <c r="G551" s="332" t="str">
        <f t="shared" si="62"/>
        <v>0</v>
      </c>
      <c r="H551" s="335">
        <f t="shared" si="63"/>
        <v>46021</v>
      </c>
      <c r="I551" s="332">
        <f t="shared" si="64"/>
        <v>50</v>
      </c>
      <c r="J551" s="78"/>
      <c r="K551" s="304"/>
      <c r="L551" s="6"/>
      <c r="M551" s="12"/>
      <c r="N551" s="6"/>
      <c r="O551" s="96" t="str">
        <f t="shared" si="65"/>
        <v/>
      </c>
      <c r="P551" s="12"/>
      <c r="Q551" s="304"/>
      <c r="R551" s="5"/>
      <c r="S551" s="5"/>
      <c r="T551" s="78"/>
      <c r="U551" s="78"/>
      <c r="Z551" s="479">
        <f t="shared" si="66"/>
        <v>12</v>
      </c>
    </row>
    <row r="552" spans="1:26" ht="18.75" customHeight="1" x14ac:dyDescent="0.35">
      <c r="A552" s="78"/>
      <c r="B552" s="332">
        <f>IF(N552="",0,COUNTIF($N$7:N552,N552))</f>
        <v>0</v>
      </c>
      <c r="C552" s="332" t="str">
        <f t="shared" si="60"/>
        <v>0</v>
      </c>
      <c r="D552" s="332">
        <f>IF(P552="",0,COUNTIF($P$7:P552,P552))</f>
        <v>0</v>
      </c>
      <c r="E552" s="332" t="str">
        <f t="shared" si="61"/>
        <v>0</v>
      </c>
      <c r="F552" s="332">
        <f>IF(Q552="",0,COUNTIF($Q$7:Q552,Q552))</f>
        <v>0</v>
      </c>
      <c r="G552" s="332" t="str">
        <f t="shared" si="62"/>
        <v>0</v>
      </c>
      <c r="H552" s="335">
        <f t="shared" si="63"/>
        <v>46021</v>
      </c>
      <c r="I552" s="332">
        <f t="shared" si="64"/>
        <v>50</v>
      </c>
      <c r="J552" s="78"/>
      <c r="K552" s="304"/>
      <c r="L552" s="6"/>
      <c r="M552" s="12"/>
      <c r="N552" s="6"/>
      <c r="O552" s="96" t="str">
        <f t="shared" si="65"/>
        <v/>
      </c>
      <c r="P552" s="12"/>
      <c r="Q552" s="304"/>
      <c r="R552" s="5"/>
      <c r="S552" s="5"/>
      <c r="T552" s="78"/>
      <c r="U552" s="78"/>
      <c r="Z552" s="479">
        <f t="shared" si="66"/>
        <v>12</v>
      </c>
    </row>
    <row r="553" spans="1:26" ht="18.75" customHeight="1" x14ac:dyDescent="0.35">
      <c r="A553" s="78"/>
      <c r="B553" s="332">
        <f>IF(N553="",0,COUNTIF($N$7:N553,N553))</f>
        <v>0</v>
      </c>
      <c r="C553" s="332" t="str">
        <f t="shared" si="60"/>
        <v>0</v>
      </c>
      <c r="D553" s="332">
        <f>IF(P553="",0,COUNTIF($P$7:P553,P553))</f>
        <v>0</v>
      </c>
      <c r="E553" s="332" t="str">
        <f t="shared" si="61"/>
        <v>0</v>
      </c>
      <c r="F553" s="332">
        <f>IF(Q553="",0,COUNTIF($Q$7:Q553,Q553))</f>
        <v>0</v>
      </c>
      <c r="G553" s="332" t="str">
        <f t="shared" si="62"/>
        <v>0</v>
      </c>
      <c r="H553" s="335">
        <f t="shared" si="63"/>
        <v>46021</v>
      </c>
      <c r="I553" s="332">
        <f t="shared" si="64"/>
        <v>50</v>
      </c>
      <c r="J553" s="78"/>
      <c r="K553" s="304"/>
      <c r="L553" s="6"/>
      <c r="M553" s="12"/>
      <c r="N553" s="6"/>
      <c r="O553" s="96" t="str">
        <f t="shared" si="65"/>
        <v/>
      </c>
      <c r="P553" s="12"/>
      <c r="Q553" s="304"/>
      <c r="R553" s="5"/>
      <c r="S553" s="5"/>
      <c r="T553" s="78"/>
      <c r="U553" s="78"/>
      <c r="Z553" s="479">
        <f t="shared" si="66"/>
        <v>12</v>
      </c>
    </row>
    <row r="554" spans="1:26" ht="18.75" customHeight="1" x14ac:dyDescent="0.35">
      <c r="A554" s="78"/>
      <c r="B554" s="332">
        <f>IF(N554="",0,COUNTIF($N$7:N554,N554))</f>
        <v>0</v>
      </c>
      <c r="C554" s="332" t="str">
        <f t="shared" si="60"/>
        <v>0</v>
      </c>
      <c r="D554" s="332">
        <f>IF(P554="",0,COUNTIF($P$7:P554,P554))</f>
        <v>0</v>
      </c>
      <c r="E554" s="332" t="str">
        <f t="shared" si="61"/>
        <v>0</v>
      </c>
      <c r="F554" s="332">
        <f>IF(Q554="",0,COUNTIF($Q$7:Q554,Q554))</f>
        <v>0</v>
      </c>
      <c r="G554" s="332" t="str">
        <f t="shared" si="62"/>
        <v>0</v>
      </c>
      <c r="H554" s="335">
        <f t="shared" si="63"/>
        <v>46021</v>
      </c>
      <c r="I554" s="332">
        <f t="shared" si="64"/>
        <v>50</v>
      </c>
      <c r="J554" s="78"/>
      <c r="K554" s="304"/>
      <c r="L554" s="6"/>
      <c r="M554" s="12"/>
      <c r="N554" s="6"/>
      <c r="O554" s="96" t="str">
        <f t="shared" si="65"/>
        <v/>
      </c>
      <c r="P554" s="12"/>
      <c r="Q554" s="304"/>
      <c r="R554" s="5"/>
      <c r="S554" s="5"/>
      <c r="T554" s="78"/>
      <c r="U554" s="78"/>
      <c r="Z554" s="479">
        <f t="shared" si="66"/>
        <v>12</v>
      </c>
    </row>
    <row r="555" spans="1:26" ht="18.75" customHeight="1" x14ac:dyDescent="0.35">
      <c r="A555" s="78"/>
      <c r="B555" s="332">
        <f>IF(N555="",0,COUNTIF($N$7:N555,N555))</f>
        <v>0</v>
      </c>
      <c r="C555" s="332" t="str">
        <f t="shared" si="60"/>
        <v>0</v>
      </c>
      <c r="D555" s="332">
        <f>IF(P555="",0,COUNTIF($P$7:P555,P555))</f>
        <v>0</v>
      </c>
      <c r="E555" s="332" t="str">
        <f t="shared" si="61"/>
        <v>0</v>
      </c>
      <c r="F555" s="332">
        <f>IF(Q555="",0,COUNTIF($Q$7:Q555,Q555))</f>
        <v>0</v>
      </c>
      <c r="G555" s="332" t="str">
        <f t="shared" si="62"/>
        <v>0</v>
      </c>
      <c r="H555" s="335">
        <f t="shared" si="63"/>
        <v>46021</v>
      </c>
      <c r="I555" s="332">
        <f t="shared" si="64"/>
        <v>50</v>
      </c>
      <c r="J555" s="78"/>
      <c r="K555" s="304"/>
      <c r="L555" s="6"/>
      <c r="M555" s="12"/>
      <c r="N555" s="6"/>
      <c r="O555" s="96" t="str">
        <f t="shared" si="65"/>
        <v/>
      </c>
      <c r="P555" s="12"/>
      <c r="Q555" s="304"/>
      <c r="R555" s="5"/>
      <c r="S555" s="5"/>
      <c r="T555" s="78"/>
      <c r="U555" s="78"/>
      <c r="Z555" s="479">
        <f t="shared" si="66"/>
        <v>12</v>
      </c>
    </row>
    <row r="556" spans="1:26" ht="18.75" customHeight="1" x14ac:dyDescent="0.35">
      <c r="A556" s="78"/>
      <c r="B556" s="332">
        <f>IF(N556="",0,COUNTIF($N$7:N556,N556))</f>
        <v>0</v>
      </c>
      <c r="C556" s="332" t="str">
        <f t="shared" si="60"/>
        <v>0</v>
      </c>
      <c r="D556" s="332">
        <f>IF(P556="",0,COUNTIF($P$7:P556,P556))</f>
        <v>0</v>
      </c>
      <c r="E556" s="332" t="str">
        <f t="shared" si="61"/>
        <v>0</v>
      </c>
      <c r="F556" s="332">
        <f>IF(Q556="",0,COUNTIF($Q$7:Q556,Q556))</f>
        <v>0</v>
      </c>
      <c r="G556" s="332" t="str">
        <f t="shared" si="62"/>
        <v>0</v>
      </c>
      <c r="H556" s="335">
        <f t="shared" si="63"/>
        <v>46021</v>
      </c>
      <c r="I556" s="332">
        <f t="shared" si="64"/>
        <v>50</v>
      </c>
      <c r="J556" s="78"/>
      <c r="K556" s="304"/>
      <c r="L556" s="6"/>
      <c r="M556" s="12"/>
      <c r="N556" s="6"/>
      <c r="O556" s="96" t="str">
        <f t="shared" si="65"/>
        <v/>
      </c>
      <c r="P556" s="12"/>
      <c r="Q556" s="304"/>
      <c r="R556" s="5"/>
      <c r="S556" s="5"/>
      <c r="T556" s="78"/>
      <c r="U556" s="78"/>
      <c r="Z556" s="479">
        <f t="shared" si="66"/>
        <v>12</v>
      </c>
    </row>
    <row r="557" spans="1:26" ht="18.75" customHeight="1" x14ac:dyDescent="0.35">
      <c r="A557" s="78"/>
      <c r="B557" s="332">
        <f>IF(N557="",0,COUNTIF($N$7:N557,N557))</f>
        <v>0</v>
      </c>
      <c r="C557" s="332" t="str">
        <f t="shared" si="60"/>
        <v>0</v>
      </c>
      <c r="D557" s="332">
        <f>IF(P557="",0,COUNTIF($P$7:P557,P557))</f>
        <v>0</v>
      </c>
      <c r="E557" s="332" t="str">
        <f t="shared" si="61"/>
        <v>0</v>
      </c>
      <c r="F557" s="332">
        <f>IF(Q557="",0,COUNTIF($Q$7:Q557,Q557))</f>
        <v>0</v>
      </c>
      <c r="G557" s="332" t="str">
        <f t="shared" si="62"/>
        <v>0</v>
      </c>
      <c r="H557" s="335">
        <f t="shared" si="63"/>
        <v>46021</v>
      </c>
      <c r="I557" s="332">
        <f t="shared" si="64"/>
        <v>50</v>
      </c>
      <c r="J557" s="78"/>
      <c r="K557" s="304"/>
      <c r="L557" s="6"/>
      <c r="M557" s="12"/>
      <c r="N557" s="6"/>
      <c r="O557" s="96" t="str">
        <f t="shared" si="65"/>
        <v/>
      </c>
      <c r="P557" s="12"/>
      <c r="Q557" s="304"/>
      <c r="R557" s="5"/>
      <c r="S557" s="5"/>
      <c r="T557" s="78"/>
      <c r="U557" s="78"/>
      <c r="Z557" s="479">
        <f t="shared" si="66"/>
        <v>12</v>
      </c>
    </row>
    <row r="558" spans="1:26" ht="18.75" customHeight="1" x14ac:dyDescent="0.35">
      <c r="A558" s="78"/>
      <c r="B558" s="332">
        <f>IF(N558="",0,COUNTIF($N$7:N558,N558))</f>
        <v>0</v>
      </c>
      <c r="C558" s="332" t="str">
        <f t="shared" si="60"/>
        <v>0</v>
      </c>
      <c r="D558" s="332">
        <f>IF(P558="",0,COUNTIF($P$7:P558,P558))</f>
        <v>0</v>
      </c>
      <c r="E558" s="332" t="str">
        <f t="shared" si="61"/>
        <v>0</v>
      </c>
      <c r="F558" s="332">
        <f>IF(Q558="",0,COUNTIF($Q$7:Q558,Q558))</f>
        <v>0</v>
      </c>
      <c r="G558" s="332" t="str">
        <f t="shared" si="62"/>
        <v>0</v>
      </c>
      <c r="H558" s="335">
        <f t="shared" si="63"/>
        <v>46021</v>
      </c>
      <c r="I558" s="332">
        <f t="shared" si="64"/>
        <v>50</v>
      </c>
      <c r="J558" s="78"/>
      <c r="K558" s="304"/>
      <c r="L558" s="6"/>
      <c r="M558" s="12"/>
      <c r="N558" s="6"/>
      <c r="O558" s="96" t="str">
        <f t="shared" si="65"/>
        <v/>
      </c>
      <c r="P558" s="12"/>
      <c r="Q558" s="304"/>
      <c r="R558" s="5"/>
      <c r="S558" s="5"/>
      <c r="T558" s="78"/>
      <c r="U558" s="78"/>
      <c r="Z558" s="479">
        <f t="shared" si="66"/>
        <v>12</v>
      </c>
    </row>
    <row r="559" spans="1:26" ht="18.75" customHeight="1" x14ac:dyDescent="0.35">
      <c r="A559" s="78"/>
      <c r="B559" s="332">
        <f>IF(N559="",0,COUNTIF($N$7:N559,N559))</f>
        <v>0</v>
      </c>
      <c r="C559" s="332" t="str">
        <f t="shared" si="60"/>
        <v>0</v>
      </c>
      <c r="D559" s="332">
        <f>IF(P559="",0,COUNTIF($P$7:P559,P559))</f>
        <v>0</v>
      </c>
      <c r="E559" s="332" t="str">
        <f t="shared" si="61"/>
        <v>0</v>
      </c>
      <c r="F559" s="332">
        <f>IF(Q559="",0,COUNTIF($Q$7:Q559,Q559))</f>
        <v>0</v>
      </c>
      <c r="G559" s="332" t="str">
        <f t="shared" si="62"/>
        <v>0</v>
      </c>
      <c r="H559" s="335">
        <f t="shared" si="63"/>
        <v>46021</v>
      </c>
      <c r="I559" s="332">
        <f t="shared" si="64"/>
        <v>50</v>
      </c>
      <c r="J559" s="78"/>
      <c r="K559" s="304"/>
      <c r="L559" s="6"/>
      <c r="M559" s="12"/>
      <c r="N559" s="6"/>
      <c r="O559" s="96" t="str">
        <f t="shared" si="65"/>
        <v/>
      </c>
      <c r="P559" s="12"/>
      <c r="Q559" s="304"/>
      <c r="R559" s="5"/>
      <c r="S559" s="5"/>
      <c r="T559" s="78"/>
      <c r="U559" s="78"/>
      <c r="Z559" s="479">
        <f t="shared" si="66"/>
        <v>12</v>
      </c>
    </row>
    <row r="560" spans="1:26" ht="18.75" customHeight="1" x14ac:dyDescent="0.35">
      <c r="A560" s="78"/>
      <c r="B560" s="332">
        <f>IF(N560="",0,COUNTIF($N$7:N560,N560))</f>
        <v>0</v>
      </c>
      <c r="C560" s="332" t="str">
        <f t="shared" si="60"/>
        <v>0</v>
      </c>
      <c r="D560" s="332">
        <f>IF(P560="",0,COUNTIF($P$7:P560,P560))</f>
        <v>0</v>
      </c>
      <c r="E560" s="332" t="str">
        <f t="shared" si="61"/>
        <v>0</v>
      </c>
      <c r="F560" s="332">
        <f>IF(Q560="",0,COUNTIF($Q$7:Q560,Q560))</f>
        <v>0</v>
      </c>
      <c r="G560" s="332" t="str">
        <f t="shared" si="62"/>
        <v>0</v>
      </c>
      <c r="H560" s="335">
        <f t="shared" si="63"/>
        <v>46021</v>
      </c>
      <c r="I560" s="332">
        <f t="shared" si="64"/>
        <v>50</v>
      </c>
      <c r="J560" s="78"/>
      <c r="K560" s="304"/>
      <c r="L560" s="6"/>
      <c r="M560" s="12"/>
      <c r="N560" s="6"/>
      <c r="O560" s="96" t="str">
        <f t="shared" si="65"/>
        <v/>
      </c>
      <c r="P560" s="12"/>
      <c r="Q560" s="304"/>
      <c r="R560" s="5"/>
      <c r="S560" s="5"/>
      <c r="T560" s="78"/>
      <c r="U560" s="78"/>
      <c r="Z560" s="479">
        <f t="shared" si="66"/>
        <v>12</v>
      </c>
    </row>
    <row r="561" spans="1:26" ht="18.75" customHeight="1" x14ac:dyDescent="0.35">
      <c r="A561" s="78"/>
      <c r="B561" s="332">
        <f>IF(N561="",0,COUNTIF($N$7:N561,N561))</f>
        <v>0</v>
      </c>
      <c r="C561" s="332" t="str">
        <f t="shared" si="60"/>
        <v>0</v>
      </c>
      <c r="D561" s="332">
        <f>IF(P561="",0,COUNTIF($P$7:P561,P561))</f>
        <v>0</v>
      </c>
      <c r="E561" s="332" t="str">
        <f t="shared" si="61"/>
        <v>0</v>
      </c>
      <c r="F561" s="332">
        <f>IF(Q561="",0,COUNTIF($Q$7:Q561,Q561))</f>
        <v>0</v>
      </c>
      <c r="G561" s="332" t="str">
        <f t="shared" si="62"/>
        <v>0</v>
      </c>
      <c r="H561" s="335">
        <f t="shared" si="63"/>
        <v>46021</v>
      </c>
      <c r="I561" s="332">
        <f t="shared" si="64"/>
        <v>50</v>
      </c>
      <c r="J561" s="78"/>
      <c r="K561" s="304"/>
      <c r="L561" s="6"/>
      <c r="M561" s="12"/>
      <c r="N561" s="6"/>
      <c r="O561" s="96" t="str">
        <f t="shared" si="65"/>
        <v/>
      </c>
      <c r="P561" s="12"/>
      <c r="Q561" s="304"/>
      <c r="R561" s="5"/>
      <c r="S561" s="5"/>
      <c r="T561" s="78"/>
      <c r="U561" s="78"/>
      <c r="Z561" s="479">
        <f t="shared" si="66"/>
        <v>12</v>
      </c>
    </row>
    <row r="562" spans="1:26" ht="18.75" customHeight="1" x14ac:dyDescent="0.35">
      <c r="A562" s="78"/>
      <c r="B562" s="332">
        <f>IF(N562="",0,COUNTIF($N$7:N562,N562))</f>
        <v>0</v>
      </c>
      <c r="C562" s="332" t="str">
        <f t="shared" si="60"/>
        <v>0</v>
      </c>
      <c r="D562" s="332">
        <f>IF(P562="",0,COUNTIF($P$7:P562,P562))</f>
        <v>0</v>
      </c>
      <c r="E562" s="332" t="str">
        <f t="shared" si="61"/>
        <v>0</v>
      </c>
      <c r="F562" s="332">
        <f>IF(Q562="",0,COUNTIF($Q$7:Q562,Q562))</f>
        <v>0</v>
      </c>
      <c r="G562" s="332" t="str">
        <f t="shared" si="62"/>
        <v>0</v>
      </c>
      <c r="H562" s="335">
        <f t="shared" si="63"/>
        <v>46021</v>
      </c>
      <c r="I562" s="332">
        <f t="shared" si="64"/>
        <v>50</v>
      </c>
      <c r="J562" s="78"/>
      <c r="K562" s="304"/>
      <c r="L562" s="6"/>
      <c r="M562" s="12"/>
      <c r="N562" s="6"/>
      <c r="O562" s="96" t="str">
        <f t="shared" si="65"/>
        <v/>
      </c>
      <c r="P562" s="12"/>
      <c r="Q562" s="304"/>
      <c r="R562" s="5"/>
      <c r="S562" s="5"/>
      <c r="T562" s="78"/>
      <c r="U562" s="78"/>
      <c r="Z562" s="479">
        <f t="shared" si="66"/>
        <v>12</v>
      </c>
    </row>
    <row r="563" spans="1:26" ht="18.75" customHeight="1" x14ac:dyDescent="0.35">
      <c r="A563" s="78"/>
      <c r="B563" s="332">
        <f>IF(N563="",0,COUNTIF($N$7:N563,N563))</f>
        <v>0</v>
      </c>
      <c r="C563" s="332" t="str">
        <f t="shared" si="60"/>
        <v>0</v>
      </c>
      <c r="D563" s="332">
        <f>IF(P563="",0,COUNTIF($P$7:P563,P563))</f>
        <v>0</v>
      </c>
      <c r="E563" s="332" t="str">
        <f t="shared" si="61"/>
        <v>0</v>
      </c>
      <c r="F563" s="332">
        <f>IF(Q563="",0,COUNTIF($Q$7:Q563,Q563))</f>
        <v>0</v>
      </c>
      <c r="G563" s="332" t="str">
        <f t="shared" si="62"/>
        <v>0</v>
      </c>
      <c r="H563" s="335">
        <f t="shared" si="63"/>
        <v>46021</v>
      </c>
      <c r="I563" s="332">
        <f t="shared" si="64"/>
        <v>50</v>
      </c>
      <c r="J563" s="78"/>
      <c r="K563" s="304"/>
      <c r="L563" s="6"/>
      <c r="M563" s="12"/>
      <c r="N563" s="6"/>
      <c r="O563" s="96" t="str">
        <f t="shared" si="65"/>
        <v/>
      </c>
      <c r="P563" s="12"/>
      <c r="Q563" s="304"/>
      <c r="R563" s="5"/>
      <c r="S563" s="5"/>
      <c r="T563" s="78"/>
      <c r="U563" s="78"/>
      <c r="Z563" s="479">
        <f t="shared" si="66"/>
        <v>12</v>
      </c>
    </row>
    <row r="564" spans="1:26" ht="18.75" customHeight="1" x14ac:dyDescent="0.35">
      <c r="A564" s="78"/>
      <c r="B564" s="332">
        <f>IF(N564="",0,COUNTIF($N$7:N564,N564))</f>
        <v>0</v>
      </c>
      <c r="C564" s="332" t="str">
        <f t="shared" ref="C564:C627" si="67">B564&amp;N564</f>
        <v>0</v>
      </c>
      <c r="D564" s="332">
        <f>IF(P564="",0,COUNTIF($P$7:P564,P564))</f>
        <v>0</v>
      </c>
      <c r="E564" s="332" t="str">
        <f t="shared" ref="E564:E627" si="68">D564&amp;P564</f>
        <v>0</v>
      </c>
      <c r="F564" s="332">
        <f>IF(Q564="",0,COUNTIF($Q$7:Q564,Q564))</f>
        <v>0</v>
      </c>
      <c r="G564" s="332" t="str">
        <f t="shared" ref="G564:G627" si="69">F564&amp;Q564</f>
        <v>0</v>
      </c>
      <c r="H564" s="335">
        <f t="shared" ref="H564:H627" si="70">IF(K564&lt;&gt;"",K564,H563)</f>
        <v>46021</v>
      </c>
      <c r="I564" s="332">
        <f t="shared" ref="I564:I627" si="71">IF(L564&lt;&gt;"",L564,I563)</f>
        <v>50</v>
      </c>
      <c r="J564" s="78"/>
      <c r="K564" s="304"/>
      <c r="L564" s="6"/>
      <c r="M564" s="12"/>
      <c r="N564" s="6"/>
      <c r="O564" s="96" t="str">
        <f t="shared" ref="O564:O627" si="72">IF(N564&lt;&gt;"",VLOOKUP(N564,DA,2,FALSE),"")</f>
        <v/>
      </c>
      <c r="P564" s="12"/>
      <c r="Q564" s="304"/>
      <c r="R564" s="5"/>
      <c r="S564" s="5"/>
      <c r="T564" s="78"/>
      <c r="U564" s="78"/>
      <c r="Z564" s="479">
        <f t="shared" si="66"/>
        <v>12</v>
      </c>
    </row>
    <row r="565" spans="1:26" ht="18.75" customHeight="1" x14ac:dyDescent="0.35">
      <c r="A565" s="78"/>
      <c r="B565" s="332">
        <f>IF(N565="",0,COUNTIF($N$7:N565,N565))</f>
        <v>0</v>
      </c>
      <c r="C565" s="332" t="str">
        <f t="shared" si="67"/>
        <v>0</v>
      </c>
      <c r="D565" s="332">
        <f>IF(P565="",0,COUNTIF($P$7:P565,P565))</f>
        <v>0</v>
      </c>
      <c r="E565" s="332" t="str">
        <f t="shared" si="68"/>
        <v>0</v>
      </c>
      <c r="F565" s="332">
        <f>IF(Q565="",0,COUNTIF($Q$7:Q565,Q565))</f>
        <v>0</v>
      </c>
      <c r="G565" s="332" t="str">
        <f t="shared" si="69"/>
        <v>0</v>
      </c>
      <c r="H565" s="335">
        <f t="shared" si="70"/>
        <v>46021</v>
      </c>
      <c r="I565" s="332">
        <f t="shared" si="71"/>
        <v>50</v>
      </c>
      <c r="J565" s="78"/>
      <c r="K565" s="304"/>
      <c r="L565" s="6"/>
      <c r="M565" s="12"/>
      <c r="N565" s="6"/>
      <c r="O565" s="96" t="str">
        <f t="shared" si="72"/>
        <v/>
      </c>
      <c r="P565" s="12"/>
      <c r="Q565" s="304"/>
      <c r="R565" s="5"/>
      <c r="S565" s="5"/>
      <c r="T565" s="78"/>
      <c r="U565" s="78"/>
      <c r="Z565" s="479">
        <f t="shared" si="66"/>
        <v>12</v>
      </c>
    </row>
    <row r="566" spans="1:26" ht="18.75" customHeight="1" x14ac:dyDescent="0.35">
      <c r="A566" s="78"/>
      <c r="B566" s="332">
        <f>IF(N566="",0,COUNTIF($N$7:N566,N566))</f>
        <v>0</v>
      </c>
      <c r="C566" s="332" t="str">
        <f t="shared" si="67"/>
        <v>0</v>
      </c>
      <c r="D566" s="332">
        <f>IF(P566="",0,COUNTIF($P$7:P566,P566))</f>
        <v>0</v>
      </c>
      <c r="E566" s="332" t="str">
        <f t="shared" si="68"/>
        <v>0</v>
      </c>
      <c r="F566" s="332">
        <f>IF(Q566="",0,COUNTIF($Q$7:Q566,Q566))</f>
        <v>0</v>
      </c>
      <c r="G566" s="332" t="str">
        <f t="shared" si="69"/>
        <v>0</v>
      </c>
      <c r="H566" s="335">
        <f t="shared" si="70"/>
        <v>46021</v>
      </c>
      <c r="I566" s="332">
        <f t="shared" si="71"/>
        <v>50</v>
      </c>
      <c r="J566" s="78"/>
      <c r="K566" s="304"/>
      <c r="L566" s="6"/>
      <c r="M566" s="12"/>
      <c r="N566" s="6"/>
      <c r="O566" s="96" t="str">
        <f t="shared" si="72"/>
        <v/>
      </c>
      <c r="P566" s="12"/>
      <c r="Q566" s="304"/>
      <c r="R566" s="5"/>
      <c r="S566" s="5"/>
      <c r="T566" s="78"/>
      <c r="U566" s="78"/>
      <c r="Z566" s="479">
        <f t="shared" si="66"/>
        <v>12</v>
      </c>
    </row>
    <row r="567" spans="1:26" ht="18.75" customHeight="1" x14ac:dyDescent="0.35">
      <c r="A567" s="78"/>
      <c r="B567" s="332">
        <f>IF(N567="",0,COUNTIF($N$7:N567,N567))</f>
        <v>0</v>
      </c>
      <c r="C567" s="332" t="str">
        <f t="shared" si="67"/>
        <v>0</v>
      </c>
      <c r="D567" s="332">
        <f>IF(P567="",0,COUNTIF($P$7:P567,P567))</f>
        <v>0</v>
      </c>
      <c r="E567" s="332" t="str">
        <f t="shared" si="68"/>
        <v>0</v>
      </c>
      <c r="F567" s="332">
        <f>IF(Q567="",0,COUNTIF($Q$7:Q567,Q567))</f>
        <v>0</v>
      </c>
      <c r="G567" s="332" t="str">
        <f t="shared" si="69"/>
        <v>0</v>
      </c>
      <c r="H567" s="335">
        <f t="shared" si="70"/>
        <v>46021</v>
      </c>
      <c r="I567" s="332">
        <f t="shared" si="71"/>
        <v>50</v>
      </c>
      <c r="J567" s="78"/>
      <c r="K567" s="304"/>
      <c r="L567" s="6"/>
      <c r="M567" s="12"/>
      <c r="N567" s="6"/>
      <c r="O567" s="96" t="str">
        <f t="shared" si="72"/>
        <v/>
      </c>
      <c r="P567" s="12"/>
      <c r="Q567" s="304"/>
      <c r="R567" s="5"/>
      <c r="S567" s="5"/>
      <c r="T567" s="78"/>
      <c r="U567" s="78"/>
      <c r="Z567" s="479">
        <f t="shared" si="66"/>
        <v>12</v>
      </c>
    </row>
    <row r="568" spans="1:26" ht="18.75" customHeight="1" x14ac:dyDescent="0.35">
      <c r="A568" s="78"/>
      <c r="B568" s="332">
        <f>IF(N568="",0,COUNTIF($N$7:N568,N568))</f>
        <v>0</v>
      </c>
      <c r="C568" s="332" t="str">
        <f t="shared" si="67"/>
        <v>0</v>
      </c>
      <c r="D568" s="332">
        <f>IF(P568="",0,COUNTIF($P$7:P568,P568))</f>
        <v>0</v>
      </c>
      <c r="E568" s="332" t="str">
        <f t="shared" si="68"/>
        <v>0</v>
      </c>
      <c r="F568" s="332">
        <f>IF(Q568="",0,COUNTIF($Q$7:Q568,Q568))</f>
        <v>0</v>
      </c>
      <c r="G568" s="332" t="str">
        <f t="shared" si="69"/>
        <v>0</v>
      </c>
      <c r="H568" s="335">
        <f t="shared" si="70"/>
        <v>46021</v>
      </c>
      <c r="I568" s="332">
        <f t="shared" si="71"/>
        <v>50</v>
      </c>
      <c r="J568" s="78"/>
      <c r="K568" s="304"/>
      <c r="L568" s="6"/>
      <c r="M568" s="12"/>
      <c r="N568" s="6"/>
      <c r="O568" s="96" t="str">
        <f t="shared" si="72"/>
        <v/>
      </c>
      <c r="P568" s="12"/>
      <c r="Q568" s="304"/>
      <c r="R568" s="5"/>
      <c r="S568" s="5"/>
      <c r="T568" s="78"/>
      <c r="U568" s="78"/>
      <c r="Z568" s="479">
        <f t="shared" si="66"/>
        <v>12</v>
      </c>
    </row>
    <row r="569" spans="1:26" ht="18.75" customHeight="1" x14ac:dyDescent="0.35">
      <c r="A569" s="78"/>
      <c r="B569" s="332">
        <f>IF(N569="",0,COUNTIF($N$7:N569,N569))</f>
        <v>0</v>
      </c>
      <c r="C569" s="332" t="str">
        <f t="shared" si="67"/>
        <v>0</v>
      </c>
      <c r="D569" s="332">
        <f>IF(P569="",0,COUNTIF($P$7:P569,P569))</f>
        <v>0</v>
      </c>
      <c r="E569" s="332" t="str">
        <f t="shared" si="68"/>
        <v>0</v>
      </c>
      <c r="F569" s="332">
        <f>IF(Q569="",0,COUNTIF($Q$7:Q569,Q569))</f>
        <v>0</v>
      </c>
      <c r="G569" s="332" t="str">
        <f t="shared" si="69"/>
        <v>0</v>
      </c>
      <c r="H569" s="335">
        <f t="shared" si="70"/>
        <v>46021</v>
      </c>
      <c r="I569" s="332">
        <f t="shared" si="71"/>
        <v>50</v>
      </c>
      <c r="J569" s="78"/>
      <c r="K569" s="304"/>
      <c r="L569" s="6"/>
      <c r="M569" s="12"/>
      <c r="N569" s="6"/>
      <c r="O569" s="96" t="str">
        <f t="shared" si="72"/>
        <v/>
      </c>
      <c r="P569" s="12"/>
      <c r="Q569" s="304"/>
      <c r="R569" s="5"/>
      <c r="S569" s="5"/>
      <c r="T569" s="78"/>
      <c r="U569" s="78"/>
      <c r="Z569" s="479">
        <f t="shared" si="66"/>
        <v>12</v>
      </c>
    </row>
    <row r="570" spans="1:26" ht="18.75" customHeight="1" x14ac:dyDescent="0.35">
      <c r="A570" s="78"/>
      <c r="B570" s="332">
        <f>IF(N570="",0,COUNTIF($N$7:N570,N570))</f>
        <v>0</v>
      </c>
      <c r="C570" s="332" t="str">
        <f t="shared" si="67"/>
        <v>0</v>
      </c>
      <c r="D570" s="332">
        <f>IF(P570="",0,COUNTIF($P$7:P570,P570))</f>
        <v>0</v>
      </c>
      <c r="E570" s="332" t="str">
        <f t="shared" si="68"/>
        <v>0</v>
      </c>
      <c r="F570" s="332">
        <f>IF(Q570="",0,COUNTIF($Q$7:Q570,Q570))</f>
        <v>0</v>
      </c>
      <c r="G570" s="332" t="str">
        <f t="shared" si="69"/>
        <v>0</v>
      </c>
      <c r="H570" s="335">
        <f t="shared" si="70"/>
        <v>46021</v>
      </c>
      <c r="I570" s="332">
        <f t="shared" si="71"/>
        <v>50</v>
      </c>
      <c r="J570" s="78"/>
      <c r="K570" s="304"/>
      <c r="L570" s="6"/>
      <c r="M570" s="12"/>
      <c r="N570" s="6"/>
      <c r="O570" s="96" t="str">
        <f t="shared" si="72"/>
        <v/>
      </c>
      <c r="P570" s="12"/>
      <c r="Q570" s="304"/>
      <c r="R570" s="5"/>
      <c r="S570" s="5"/>
      <c r="T570" s="78"/>
      <c r="U570" s="78"/>
      <c r="Z570" s="479">
        <f t="shared" si="66"/>
        <v>12</v>
      </c>
    </row>
    <row r="571" spans="1:26" ht="18.75" customHeight="1" x14ac:dyDescent="0.35">
      <c r="A571" s="78"/>
      <c r="B571" s="332">
        <f>IF(N571="",0,COUNTIF($N$7:N571,N571))</f>
        <v>0</v>
      </c>
      <c r="C571" s="332" t="str">
        <f t="shared" si="67"/>
        <v>0</v>
      </c>
      <c r="D571" s="332">
        <f>IF(P571="",0,COUNTIF($P$7:P571,P571))</f>
        <v>0</v>
      </c>
      <c r="E571" s="332" t="str">
        <f t="shared" si="68"/>
        <v>0</v>
      </c>
      <c r="F571" s="332">
        <f>IF(Q571="",0,COUNTIF($Q$7:Q571,Q571))</f>
        <v>0</v>
      </c>
      <c r="G571" s="332" t="str">
        <f t="shared" si="69"/>
        <v>0</v>
      </c>
      <c r="H571" s="335">
        <f t="shared" si="70"/>
        <v>46021</v>
      </c>
      <c r="I571" s="332">
        <f t="shared" si="71"/>
        <v>50</v>
      </c>
      <c r="J571" s="78"/>
      <c r="K571" s="304"/>
      <c r="L571" s="6"/>
      <c r="M571" s="12"/>
      <c r="N571" s="6"/>
      <c r="O571" s="96" t="str">
        <f t="shared" si="72"/>
        <v/>
      </c>
      <c r="P571" s="12"/>
      <c r="Q571" s="304"/>
      <c r="R571" s="5"/>
      <c r="S571" s="5"/>
      <c r="T571" s="78"/>
      <c r="U571" s="78"/>
      <c r="Z571" s="479">
        <f t="shared" si="66"/>
        <v>12</v>
      </c>
    </row>
    <row r="572" spans="1:26" ht="18.75" customHeight="1" x14ac:dyDescent="0.35">
      <c r="A572" s="78"/>
      <c r="B572" s="332">
        <f>IF(N572="",0,COUNTIF($N$7:N572,N572))</f>
        <v>0</v>
      </c>
      <c r="C572" s="332" t="str">
        <f t="shared" si="67"/>
        <v>0</v>
      </c>
      <c r="D572" s="332">
        <f>IF(P572="",0,COUNTIF($P$7:P572,P572))</f>
        <v>0</v>
      </c>
      <c r="E572" s="332" t="str">
        <f t="shared" si="68"/>
        <v>0</v>
      </c>
      <c r="F572" s="332">
        <f>IF(Q572="",0,COUNTIF($Q$7:Q572,Q572))</f>
        <v>0</v>
      </c>
      <c r="G572" s="332" t="str">
        <f t="shared" si="69"/>
        <v>0</v>
      </c>
      <c r="H572" s="335">
        <f t="shared" si="70"/>
        <v>46021</v>
      </c>
      <c r="I572" s="332">
        <f t="shared" si="71"/>
        <v>50</v>
      </c>
      <c r="J572" s="78"/>
      <c r="K572" s="304"/>
      <c r="L572" s="6"/>
      <c r="M572" s="12"/>
      <c r="N572" s="6"/>
      <c r="O572" s="96" t="str">
        <f t="shared" si="72"/>
        <v/>
      </c>
      <c r="P572" s="12"/>
      <c r="Q572" s="304"/>
      <c r="R572" s="5"/>
      <c r="S572" s="5"/>
      <c r="T572" s="78"/>
      <c r="U572" s="78"/>
      <c r="Z572" s="479">
        <f t="shared" si="66"/>
        <v>12</v>
      </c>
    </row>
    <row r="573" spans="1:26" ht="18.75" customHeight="1" x14ac:dyDescent="0.35">
      <c r="A573" s="78"/>
      <c r="B573" s="332">
        <f>IF(N573="",0,COUNTIF($N$7:N573,N573))</f>
        <v>0</v>
      </c>
      <c r="C573" s="332" t="str">
        <f t="shared" si="67"/>
        <v>0</v>
      </c>
      <c r="D573" s="332">
        <f>IF(P573="",0,COUNTIF($P$7:P573,P573))</f>
        <v>0</v>
      </c>
      <c r="E573" s="332" t="str">
        <f t="shared" si="68"/>
        <v>0</v>
      </c>
      <c r="F573" s="332">
        <f>IF(Q573="",0,COUNTIF($Q$7:Q573,Q573))</f>
        <v>0</v>
      </c>
      <c r="G573" s="332" t="str">
        <f t="shared" si="69"/>
        <v>0</v>
      </c>
      <c r="H573" s="335">
        <f t="shared" si="70"/>
        <v>46021</v>
      </c>
      <c r="I573" s="332">
        <f t="shared" si="71"/>
        <v>50</v>
      </c>
      <c r="J573" s="78"/>
      <c r="K573" s="304"/>
      <c r="L573" s="6"/>
      <c r="M573" s="12"/>
      <c r="N573" s="6"/>
      <c r="O573" s="96" t="str">
        <f t="shared" si="72"/>
        <v/>
      </c>
      <c r="P573" s="12"/>
      <c r="Q573" s="304"/>
      <c r="R573" s="5"/>
      <c r="S573" s="5"/>
      <c r="T573" s="78"/>
      <c r="U573" s="78"/>
      <c r="Z573" s="479">
        <f t="shared" si="66"/>
        <v>12</v>
      </c>
    </row>
    <row r="574" spans="1:26" ht="18.75" customHeight="1" x14ac:dyDescent="0.35">
      <c r="A574" s="78"/>
      <c r="B574" s="332">
        <f>IF(N574="",0,COUNTIF($N$7:N574,N574))</f>
        <v>0</v>
      </c>
      <c r="C574" s="332" t="str">
        <f t="shared" si="67"/>
        <v>0</v>
      </c>
      <c r="D574" s="332">
        <f>IF(P574="",0,COUNTIF($P$7:P574,P574))</f>
        <v>0</v>
      </c>
      <c r="E574" s="332" t="str">
        <f t="shared" si="68"/>
        <v>0</v>
      </c>
      <c r="F574" s="332">
        <f>IF(Q574="",0,COUNTIF($Q$7:Q574,Q574))</f>
        <v>0</v>
      </c>
      <c r="G574" s="332" t="str">
        <f t="shared" si="69"/>
        <v>0</v>
      </c>
      <c r="H574" s="335">
        <f t="shared" si="70"/>
        <v>46021</v>
      </c>
      <c r="I574" s="332">
        <f t="shared" si="71"/>
        <v>50</v>
      </c>
      <c r="J574" s="78"/>
      <c r="K574" s="304"/>
      <c r="L574" s="6"/>
      <c r="M574" s="12"/>
      <c r="N574" s="6"/>
      <c r="O574" s="96" t="str">
        <f t="shared" si="72"/>
        <v/>
      </c>
      <c r="P574" s="12"/>
      <c r="Q574" s="304"/>
      <c r="R574" s="5"/>
      <c r="S574" s="5"/>
      <c r="T574" s="78"/>
      <c r="U574" s="78"/>
      <c r="Z574" s="479">
        <f t="shared" si="66"/>
        <v>12</v>
      </c>
    </row>
    <row r="575" spans="1:26" ht="18.75" customHeight="1" x14ac:dyDescent="0.35">
      <c r="A575" s="78"/>
      <c r="B575" s="332">
        <f>IF(N575="",0,COUNTIF($N$7:N575,N575))</f>
        <v>0</v>
      </c>
      <c r="C575" s="332" t="str">
        <f t="shared" si="67"/>
        <v>0</v>
      </c>
      <c r="D575" s="332">
        <f>IF(P575="",0,COUNTIF($P$7:P575,P575))</f>
        <v>0</v>
      </c>
      <c r="E575" s="332" t="str">
        <f t="shared" si="68"/>
        <v>0</v>
      </c>
      <c r="F575" s="332">
        <f>IF(Q575="",0,COUNTIF($Q$7:Q575,Q575))</f>
        <v>0</v>
      </c>
      <c r="G575" s="332" t="str">
        <f t="shared" si="69"/>
        <v>0</v>
      </c>
      <c r="H575" s="335">
        <f t="shared" si="70"/>
        <v>46021</v>
      </c>
      <c r="I575" s="332">
        <f t="shared" si="71"/>
        <v>50</v>
      </c>
      <c r="J575" s="78"/>
      <c r="K575" s="304"/>
      <c r="L575" s="6"/>
      <c r="M575" s="12"/>
      <c r="N575" s="6"/>
      <c r="O575" s="96" t="str">
        <f t="shared" si="72"/>
        <v/>
      </c>
      <c r="P575" s="12"/>
      <c r="Q575" s="304"/>
      <c r="R575" s="5"/>
      <c r="S575" s="5"/>
      <c r="T575" s="78"/>
      <c r="U575" s="78"/>
      <c r="Z575" s="479">
        <f t="shared" si="66"/>
        <v>12</v>
      </c>
    </row>
    <row r="576" spans="1:26" ht="18.75" customHeight="1" x14ac:dyDescent="0.35">
      <c r="A576" s="78"/>
      <c r="B576" s="332">
        <f>IF(N576="",0,COUNTIF($N$7:N576,N576))</f>
        <v>0</v>
      </c>
      <c r="C576" s="332" t="str">
        <f t="shared" si="67"/>
        <v>0</v>
      </c>
      <c r="D576" s="332">
        <f>IF(P576="",0,COUNTIF($P$7:P576,P576))</f>
        <v>0</v>
      </c>
      <c r="E576" s="332" t="str">
        <f t="shared" si="68"/>
        <v>0</v>
      </c>
      <c r="F576" s="332">
        <f>IF(Q576="",0,COUNTIF($Q$7:Q576,Q576))</f>
        <v>0</v>
      </c>
      <c r="G576" s="332" t="str">
        <f t="shared" si="69"/>
        <v>0</v>
      </c>
      <c r="H576" s="335">
        <f t="shared" si="70"/>
        <v>46021</v>
      </c>
      <c r="I576" s="332">
        <f t="shared" si="71"/>
        <v>50</v>
      </c>
      <c r="J576" s="78"/>
      <c r="K576" s="304"/>
      <c r="L576" s="6"/>
      <c r="M576" s="12"/>
      <c r="N576" s="6"/>
      <c r="O576" s="96" t="str">
        <f t="shared" si="72"/>
        <v/>
      </c>
      <c r="P576" s="12"/>
      <c r="Q576" s="304"/>
      <c r="R576" s="5"/>
      <c r="S576" s="5"/>
      <c r="T576" s="78"/>
      <c r="U576" s="78"/>
      <c r="Z576" s="479">
        <f t="shared" si="66"/>
        <v>12</v>
      </c>
    </row>
    <row r="577" spans="1:26" ht="18.75" customHeight="1" x14ac:dyDescent="0.35">
      <c r="A577" s="78"/>
      <c r="B577" s="332">
        <f>IF(N577="",0,COUNTIF($N$7:N577,N577))</f>
        <v>0</v>
      </c>
      <c r="C577" s="332" t="str">
        <f t="shared" si="67"/>
        <v>0</v>
      </c>
      <c r="D577" s="332">
        <f>IF(P577="",0,COUNTIF($P$7:P577,P577))</f>
        <v>0</v>
      </c>
      <c r="E577" s="332" t="str">
        <f t="shared" si="68"/>
        <v>0</v>
      </c>
      <c r="F577" s="332">
        <f>IF(Q577="",0,COUNTIF($Q$7:Q577,Q577))</f>
        <v>0</v>
      </c>
      <c r="G577" s="332" t="str">
        <f t="shared" si="69"/>
        <v>0</v>
      </c>
      <c r="H577" s="335">
        <f t="shared" si="70"/>
        <v>46021</v>
      </c>
      <c r="I577" s="332">
        <f t="shared" si="71"/>
        <v>50</v>
      </c>
      <c r="J577" s="78"/>
      <c r="K577" s="304"/>
      <c r="L577" s="6"/>
      <c r="M577" s="12"/>
      <c r="N577" s="6"/>
      <c r="O577" s="96" t="str">
        <f t="shared" si="72"/>
        <v/>
      </c>
      <c r="P577" s="12"/>
      <c r="Q577" s="304"/>
      <c r="R577" s="5"/>
      <c r="S577" s="5"/>
      <c r="T577" s="78"/>
      <c r="U577" s="78"/>
      <c r="Z577" s="479">
        <f t="shared" si="66"/>
        <v>12</v>
      </c>
    </row>
    <row r="578" spans="1:26" ht="18.75" customHeight="1" x14ac:dyDescent="0.35">
      <c r="A578" s="78"/>
      <c r="B578" s="332">
        <f>IF(N578="",0,COUNTIF($N$7:N578,N578))</f>
        <v>0</v>
      </c>
      <c r="C578" s="332" t="str">
        <f t="shared" si="67"/>
        <v>0</v>
      </c>
      <c r="D578" s="332">
        <f>IF(P578="",0,COUNTIF($P$7:P578,P578))</f>
        <v>0</v>
      </c>
      <c r="E578" s="332" t="str">
        <f t="shared" si="68"/>
        <v>0</v>
      </c>
      <c r="F578" s="332">
        <f>IF(Q578="",0,COUNTIF($Q$7:Q578,Q578))</f>
        <v>0</v>
      </c>
      <c r="G578" s="332" t="str">
        <f t="shared" si="69"/>
        <v>0</v>
      </c>
      <c r="H578" s="335">
        <f t="shared" si="70"/>
        <v>46021</v>
      </c>
      <c r="I578" s="332">
        <f t="shared" si="71"/>
        <v>50</v>
      </c>
      <c r="J578" s="78"/>
      <c r="K578" s="304"/>
      <c r="L578" s="6"/>
      <c r="M578" s="12"/>
      <c r="N578" s="6"/>
      <c r="O578" s="96" t="str">
        <f t="shared" si="72"/>
        <v/>
      </c>
      <c r="P578" s="12"/>
      <c r="Q578" s="304"/>
      <c r="R578" s="5"/>
      <c r="S578" s="5"/>
      <c r="T578" s="78"/>
      <c r="U578" s="78"/>
      <c r="Z578" s="479">
        <f t="shared" si="66"/>
        <v>12</v>
      </c>
    </row>
    <row r="579" spans="1:26" ht="18.75" customHeight="1" x14ac:dyDescent="0.35">
      <c r="A579" s="78"/>
      <c r="B579" s="332">
        <f>IF(N579="",0,COUNTIF($N$7:N579,N579))</f>
        <v>0</v>
      </c>
      <c r="C579" s="332" t="str">
        <f t="shared" si="67"/>
        <v>0</v>
      </c>
      <c r="D579" s="332">
        <f>IF(P579="",0,COUNTIF($P$7:P579,P579))</f>
        <v>0</v>
      </c>
      <c r="E579" s="332" t="str">
        <f t="shared" si="68"/>
        <v>0</v>
      </c>
      <c r="F579" s="332">
        <f>IF(Q579="",0,COUNTIF($Q$7:Q579,Q579))</f>
        <v>0</v>
      </c>
      <c r="G579" s="332" t="str">
        <f t="shared" si="69"/>
        <v>0</v>
      </c>
      <c r="H579" s="335">
        <f t="shared" si="70"/>
        <v>46021</v>
      </c>
      <c r="I579" s="332">
        <f t="shared" si="71"/>
        <v>50</v>
      </c>
      <c r="J579" s="78"/>
      <c r="K579" s="304"/>
      <c r="L579" s="6"/>
      <c r="M579" s="12"/>
      <c r="N579" s="6"/>
      <c r="O579" s="96" t="str">
        <f t="shared" si="72"/>
        <v/>
      </c>
      <c r="P579" s="12"/>
      <c r="Q579" s="304"/>
      <c r="R579" s="5"/>
      <c r="S579" s="5"/>
      <c r="T579" s="78"/>
      <c r="U579" s="78"/>
      <c r="Z579" s="479">
        <f t="shared" si="66"/>
        <v>12</v>
      </c>
    </row>
    <row r="580" spans="1:26" ht="18.75" customHeight="1" x14ac:dyDescent="0.35">
      <c r="A580" s="78"/>
      <c r="B580" s="332">
        <f>IF(N580="",0,COUNTIF($N$7:N580,N580))</f>
        <v>0</v>
      </c>
      <c r="C580" s="332" t="str">
        <f t="shared" si="67"/>
        <v>0</v>
      </c>
      <c r="D580" s="332">
        <f>IF(P580="",0,COUNTIF($P$7:P580,P580))</f>
        <v>0</v>
      </c>
      <c r="E580" s="332" t="str">
        <f t="shared" si="68"/>
        <v>0</v>
      </c>
      <c r="F580" s="332">
        <f>IF(Q580="",0,COUNTIF($Q$7:Q580,Q580))</f>
        <v>0</v>
      </c>
      <c r="G580" s="332" t="str">
        <f t="shared" si="69"/>
        <v>0</v>
      </c>
      <c r="H580" s="335">
        <f t="shared" si="70"/>
        <v>46021</v>
      </c>
      <c r="I580" s="332">
        <f t="shared" si="71"/>
        <v>50</v>
      </c>
      <c r="J580" s="78"/>
      <c r="K580" s="304"/>
      <c r="L580" s="6"/>
      <c r="M580" s="12"/>
      <c r="N580" s="6"/>
      <c r="O580" s="96" t="str">
        <f t="shared" si="72"/>
        <v/>
      </c>
      <c r="P580" s="12"/>
      <c r="Q580" s="304"/>
      <c r="R580" s="5"/>
      <c r="S580" s="5"/>
      <c r="T580" s="78"/>
      <c r="U580" s="78"/>
      <c r="Z580" s="479">
        <f t="shared" si="66"/>
        <v>12</v>
      </c>
    </row>
    <row r="581" spans="1:26" ht="18.75" customHeight="1" x14ac:dyDescent="0.35">
      <c r="A581" s="78"/>
      <c r="B581" s="332">
        <f>IF(N581="",0,COUNTIF($N$7:N581,N581))</f>
        <v>0</v>
      </c>
      <c r="C581" s="332" t="str">
        <f t="shared" si="67"/>
        <v>0</v>
      </c>
      <c r="D581" s="332">
        <f>IF(P581="",0,COUNTIF($P$7:P581,P581))</f>
        <v>0</v>
      </c>
      <c r="E581" s="332" t="str">
        <f t="shared" si="68"/>
        <v>0</v>
      </c>
      <c r="F581" s="332">
        <f>IF(Q581="",0,COUNTIF($Q$7:Q581,Q581))</f>
        <v>0</v>
      </c>
      <c r="G581" s="332" t="str">
        <f t="shared" si="69"/>
        <v>0</v>
      </c>
      <c r="H581" s="335">
        <f t="shared" si="70"/>
        <v>46021</v>
      </c>
      <c r="I581" s="332">
        <f t="shared" si="71"/>
        <v>50</v>
      </c>
      <c r="J581" s="78"/>
      <c r="K581" s="304"/>
      <c r="L581" s="6"/>
      <c r="M581" s="12"/>
      <c r="N581" s="6"/>
      <c r="O581" s="96" t="str">
        <f t="shared" si="72"/>
        <v/>
      </c>
      <c r="P581" s="12"/>
      <c r="Q581" s="304"/>
      <c r="R581" s="5"/>
      <c r="S581" s="5"/>
      <c r="T581" s="78"/>
      <c r="U581" s="78"/>
      <c r="Z581" s="479">
        <f t="shared" si="66"/>
        <v>12</v>
      </c>
    </row>
    <row r="582" spans="1:26" ht="18.75" customHeight="1" x14ac:dyDescent="0.35">
      <c r="A582" s="78"/>
      <c r="B582" s="332">
        <f>IF(N582="",0,COUNTIF($N$7:N582,N582))</f>
        <v>0</v>
      </c>
      <c r="C582" s="332" t="str">
        <f t="shared" si="67"/>
        <v>0</v>
      </c>
      <c r="D582" s="332">
        <f>IF(P582="",0,COUNTIF($P$7:P582,P582))</f>
        <v>0</v>
      </c>
      <c r="E582" s="332" t="str">
        <f t="shared" si="68"/>
        <v>0</v>
      </c>
      <c r="F582" s="332">
        <f>IF(Q582="",0,COUNTIF($Q$7:Q582,Q582))</f>
        <v>0</v>
      </c>
      <c r="G582" s="332" t="str">
        <f t="shared" si="69"/>
        <v>0</v>
      </c>
      <c r="H582" s="335">
        <f t="shared" si="70"/>
        <v>46021</v>
      </c>
      <c r="I582" s="332">
        <f t="shared" si="71"/>
        <v>50</v>
      </c>
      <c r="J582" s="78"/>
      <c r="K582" s="304"/>
      <c r="L582" s="6"/>
      <c r="M582" s="12"/>
      <c r="N582" s="6"/>
      <c r="O582" s="96" t="str">
        <f t="shared" si="72"/>
        <v/>
      </c>
      <c r="P582" s="12"/>
      <c r="Q582" s="304"/>
      <c r="R582" s="5"/>
      <c r="S582" s="5"/>
      <c r="T582" s="78"/>
      <c r="U582" s="78"/>
      <c r="Z582" s="479">
        <f t="shared" si="66"/>
        <v>12</v>
      </c>
    </row>
    <row r="583" spans="1:26" ht="18.75" customHeight="1" x14ac:dyDescent="0.35">
      <c r="A583" s="78"/>
      <c r="B583" s="332">
        <f>IF(N583="",0,COUNTIF($N$7:N583,N583))</f>
        <v>0</v>
      </c>
      <c r="C583" s="332" t="str">
        <f t="shared" si="67"/>
        <v>0</v>
      </c>
      <c r="D583" s="332">
        <f>IF(P583="",0,COUNTIF($P$7:P583,P583))</f>
        <v>0</v>
      </c>
      <c r="E583" s="332" t="str">
        <f t="shared" si="68"/>
        <v>0</v>
      </c>
      <c r="F583" s="332">
        <f>IF(Q583="",0,COUNTIF($Q$7:Q583,Q583))</f>
        <v>0</v>
      </c>
      <c r="G583" s="332" t="str">
        <f t="shared" si="69"/>
        <v>0</v>
      </c>
      <c r="H583" s="335">
        <f t="shared" si="70"/>
        <v>46021</v>
      </c>
      <c r="I583" s="332">
        <f t="shared" si="71"/>
        <v>50</v>
      </c>
      <c r="J583" s="78"/>
      <c r="K583" s="304"/>
      <c r="L583" s="6"/>
      <c r="M583" s="12"/>
      <c r="N583" s="6"/>
      <c r="O583" s="96" t="str">
        <f t="shared" si="72"/>
        <v/>
      </c>
      <c r="P583" s="12"/>
      <c r="Q583" s="304"/>
      <c r="R583" s="5"/>
      <c r="S583" s="5"/>
      <c r="T583" s="78"/>
      <c r="U583" s="78"/>
      <c r="Z583" s="479">
        <f t="shared" si="66"/>
        <v>12</v>
      </c>
    </row>
    <row r="584" spans="1:26" ht="18.75" customHeight="1" x14ac:dyDescent="0.35">
      <c r="A584" s="78"/>
      <c r="B584" s="332">
        <f>IF(N584="",0,COUNTIF($N$7:N584,N584))</f>
        <v>0</v>
      </c>
      <c r="C584" s="332" t="str">
        <f t="shared" si="67"/>
        <v>0</v>
      </c>
      <c r="D584" s="332">
        <f>IF(P584="",0,COUNTIF($P$7:P584,P584))</f>
        <v>0</v>
      </c>
      <c r="E584" s="332" t="str">
        <f t="shared" si="68"/>
        <v>0</v>
      </c>
      <c r="F584" s="332">
        <f>IF(Q584="",0,COUNTIF($Q$7:Q584,Q584))</f>
        <v>0</v>
      </c>
      <c r="G584" s="332" t="str">
        <f t="shared" si="69"/>
        <v>0</v>
      </c>
      <c r="H584" s="335">
        <f t="shared" si="70"/>
        <v>46021</v>
      </c>
      <c r="I584" s="332">
        <f t="shared" si="71"/>
        <v>50</v>
      </c>
      <c r="J584" s="78"/>
      <c r="K584" s="304"/>
      <c r="L584" s="6"/>
      <c r="M584" s="12"/>
      <c r="N584" s="6"/>
      <c r="O584" s="96" t="str">
        <f t="shared" si="72"/>
        <v/>
      </c>
      <c r="P584" s="12"/>
      <c r="Q584" s="304"/>
      <c r="R584" s="5"/>
      <c r="S584" s="5"/>
      <c r="T584" s="78"/>
      <c r="U584" s="78"/>
      <c r="Z584" s="479">
        <f t="shared" ref="Z584:Z647" si="73">IF(H584="","",MONTH(H584))</f>
        <v>12</v>
      </c>
    </row>
    <row r="585" spans="1:26" ht="18.75" customHeight="1" x14ac:dyDescent="0.35">
      <c r="A585" s="78"/>
      <c r="B585" s="332">
        <f>IF(N585="",0,COUNTIF($N$7:N585,N585))</f>
        <v>0</v>
      </c>
      <c r="C585" s="332" t="str">
        <f t="shared" si="67"/>
        <v>0</v>
      </c>
      <c r="D585" s="332">
        <f>IF(P585="",0,COUNTIF($P$7:P585,P585))</f>
        <v>0</v>
      </c>
      <c r="E585" s="332" t="str">
        <f t="shared" si="68"/>
        <v>0</v>
      </c>
      <c r="F585" s="332">
        <f>IF(Q585="",0,COUNTIF($Q$7:Q585,Q585))</f>
        <v>0</v>
      </c>
      <c r="G585" s="332" t="str">
        <f t="shared" si="69"/>
        <v>0</v>
      </c>
      <c r="H585" s="335">
        <f t="shared" si="70"/>
        <v>46021</v>
      </c>
      <c r="I585" s="332">
        <f t="shared" si="71"/>
        <v>50</v>
      </c>
      <c r="J585" s="78"/>
      <c r="K585" s="304"/>
      <c r="L585" s="6"/>
      <c r="M585" s="12"/>
      <c r="N585" s="6"/>
      <c r="O585" s="96" t="str">
        <f t="shared" si="72"/>
        <v/>
      </c>
      <c r="P585" s="12"/>
      <c r="Q585" s="304"/>
      <c r="R585" s="5"/>
      <c r="S585" s="5"/>
      <c r="T585" s="78"/>
      <c r="U585" s="78"/>
      <c r="Z585" s="479">
        <f t="shared" si="73"/>
        <v>12</v>
      </c>
    </row>
    <row r="586" spans="1:26" ht="18.75" customHeight="1" x14ac:dyDescent="0.35">
      <c r="A586" s="78"/>
      <c r="B586" s="332">
        <f>IF(N586="",0,COUNTIF($N$7:N586,N586))</f>
        <v>0</v>
      </c>
      <c r="C586" s="332" t="str">
        <f t="shared" si="67"/>
        <v>0</v>
      </c>
      <c r="D586" s="332">
        <f>IF(P586="",0,COUNTIF($P$7:P586,P586))</f>
        <v>0</v>
      </c>
      <c r="E586" s="332" t="str">
        <f t="shared" si="68"/>
        <v>0</v>
      </c>
      <c r="F586" s="332">
        <f>IF(Q586="",0,COUNTIF($Q$7:Q586,Q586))</f>
        <v>0</v>
      </c>
      <c r="G586" s="332" t="str">
        <f t="shared" si="69"/>
        <v>0</v>
      </c>
      <c r="H586" s="335">
        <f t="shared" si="70"/>
        <v>46021</v>
      </c>
      <c r="I586" s="332">
        <f t="shared" si="71"/>
        <v>50</v>
      </c>
      <c r="J586" s="78"/>
      <c r="K586" s="304"/>
      <c r="L586" s="6"/>
      <c r="M586" s="12"/>
      <c r="N586" s="6"/>
      <c r="O586" s="96" t="str">
        <f t="shared" si="72"/>
        <v/>
      </c>
      <c r="P586" s="12"/>
      <c r="Q586" s="304"/>
      <c r="R586" s="5"/>
      <c r="S586" s="5"/>
      <c r="T586" s="78"/>
      <c r="U586" s="78"/>
      <c r="Z586" s="479">
        <f t="shared" si="73"/>
        <v>12</v>
      </c>
    </row>
    <row r="587" spans="1:26" ht="18.75" customHeight="1" x14ac:dyDescent="0.35">
      <c r="A587" s="78"/>
      <c r="B587" s="332">
        <f>IF(N587="",0,COUNTIF($N$7:N587,N587))</f>
        <v>0</v>
      </c>
      <c r="C587" s="332" t="str">
        <f t="shared" si="67"/>
        <v>0</v>
      </c>
      <c r="D587" s="332">
        <f>IF(P587="",0,COUNTIF($P$7:P587,P587))</f>
        <v>0</v>
      </c>
      <c r="E587" s="332" t="str">
        <f t="shared" si="68"/>
        <v>0</v>
      </c>
      <c r="F587" s="332">
        <f>IF(Q587="",0,COUNTIF($Q$7:Q587,Q587))</f>
        <v>0</v>
      </c>
      <c r="G587" s="332" t="str">
        <f t="shared" si="69"/>
        <v>0</v>
      </c>
      <c r="H587" s="335">
        <f t="shared" si="70"/>
        <v>46021</v>
      </c>
      <c r="I587" s="332">
        <f t="shared" si="71"/>
        <v>50</v>
      </c>
      <c r="J587" s="78"/>
      <c r="K587" s="304"/>
      <c r="L587" s="6"/>
      <c r="M587" s="12"/>
      <c r="N587" s="6"/>
      <c r="O587" s="96" t="str">
        <f t="shared" si="72"/>
        <v/>
      </c>
      <c r="P587" s="12"/>
      <c r="Q587" s="304"/>
      <c r="R587" s="5"/>
      <c r="S587" s="5"/>
      <c r="T587" s="78"/>
      <c r="U587" s="78"/>
      <c r="Z587" s="479">
        <f t="shared" si="73"/>
        <v>12</v>
      </c>
    </row>
    <row r="588" spans="1:26" ht="18.75" customHeight="1" x14ac:dyDescent="0.35">
      <c r="A588" s="78"/>
      <c r="B588" s="332">
        <f>IF(N588="",0,COUNTIF($N$7:N588,N588))</f>
        <v>0</v>
      </c>
      <c r="C588" s="332" t="str">
        <f t="shared" si="67"/>
        <v>0</v>
      </c>
      <c r="D588" s="332">
        <f>IF(P588="",0,COUNTIF($P$7:P588,P588))</f>
        <v>0</v>
      </c>
      <c r="E588" s="332" t="str">
        <f t="shared" si="68"/>
        <v>0</v>
      </c>
      <c r="F588" s="332">
        <f>IF(Q588="",0,COUNTIF($Q$7:Q588,Q588))</f>
        <v>0</v>
      </c>
      <c r="G588" s="332" t="str">
        <f t="shared" si="69"/>
        <v>0</v>
      </c>
      <c r="H588" s="335">
        <f t="shared" si="70"/>
        <v>46021</v>
      </c>
      <c r="I588" s="332">
        <f t="shared" si="71"/>
        <v>50</v>
      </c>
      <c r="J588" s="78"/>
      <c r="K588" s="304"/>
      <c r="L588" s="6"/>
      <c r="M588" s="12"/>
      <c r="N588" s="6"/>
      <c r="O588" s="96" t="str">
        <f t="shared" si="72"/>
        <v/>
      </c>
      <c r="P588" s="12"/>
      <c r="Q588" s="304"/>
      <c r="R588" s="5"/>
      <c r="S588" s="5"/>
      <c r="T588" s="78"/>
      <c r="U588" s="78"/>
      <c r="Z588" s="479">
        <f t="shared" si="73"/>
        <v>12</v>
      </c>
    </row>
    <row r="589" spans="1:26" ht="18.75" customHeight="1" x14ac:dyDescent="0.35">
      <c r="A589" s="78"/>
      <c r="B589" s="332">
        <f>IF(N589="",0,COUNTIF($N$7:N589,N589))</f>
        <v>0</v>
      </c>
      <c r="C589" s="332" t="str">
        <f t="shared" si="67"/>
        <v>0</v>
      </c>
      <c r="D589" s="332">
        <f>IF(P589="",0,COUNTIF($P$7:P589,P589))</f>
        <v>0</v>
      </c>
      <c r="E589" s="332" t="str">
        <f t="shared" si="68"/>
        <v>0</v>
      </c>
      <c r="F589" s="332">
        <f>IF(Q589="",0,COUNTIF($Q$7:Q589,Q589))</f>
        <v>0</v>
      </c>
      <c r="G589" s="332" t="str">
        <f t="shared" si="69"/>
        <v>0</v>
      </c>
      <c r="H589" s="335">
        <f t="shared" si="70"/>
        <v>46021</v>
      </c>
      <c r="I589" s="332">
        <f t="shared" si="71"/>
        <v>50</v>
      </c>
      <c r="J589" s="78"/>
      <c r="K589" s="304"/>
      <c r="L589" s="6"/>
      <c r="M589" s="12"/>
      <c r="N589" s="6"/>
      <c r="O589" s="96" t="str">
        <f t="shared" si="72"/>
        <v/>
      </c>
      <c r="P589" s="12"/>
      <c r="Q589" s="304"/>
      <c r="R589" s="5"/>
      <c r="S589" s="5"/>
      <c r="T589" s="78"/>
      <c r="U589" s="78"/>
      <c r="Z589" s="479">
        <f t="shared" si="73"/>
        <v>12</v>
      </c>
    </row>
    <row r="590" spans="1:26" ht="18.75" customHeight="1" x14ac:dyDescent="0.35">
      <c r="A590" s="78"/>
      <c r="B590" s="332">
        <f>IF(N590="",0,COUNTIF($N$7:N590,N590))</f>
        <v>0</v>
      </c>
      <c r="C590" s="332" t="str">
        <f t="shared" si="67"/>
        <v>0</v>
      </c>
      <c r="D590" s="332">
        <f>IF(P590="",0,COUNTIF($P$7:P590,P590))</f>
        <v>0</v>
      </c>
      <c r="E590" s="332" t="str">
        <f t="shared" si="68"/>
        <v>0</v>
      </c>
      <c r="F590" s="332">
        <f>IF(Q590="",0,COUNTIF($Q$7:Q590,Q590))</f>
        <v>0</v>
      </c>
      <c r="G590" s="332" t="str">
        <f t="shared" si="69"/>
        <v>0</v>
      </c>
      <c r="H590" s="335">
        <f t="shared" si="70"/>
        <v>46021</v>
      </c>
      <c r="I590" s="332">
        <f t="shared" si="71"/>
        <v>50</v>
      </c>
      <c r="J590" s="78"/>
      <c r="K590" s="304"/>
      <c r="L590" s="6"/>
      <c r="M590" s="12"/>
      <c r="N590" s="6"/>
      <c r="O590" s="96" t="str">
        <f t="shared" si="72"/>
        <v/>
      </c>
      <c r="P590" s="12"/>
      <c r="Q590" s="304"/>
      <c r="R590" s="5"/>
      <c r="S590" s="5"/>
      <c r="T590" s="78"/>
      <c r="U590" s="78"/>
      <c r="Z590" s="479">
        <f t="shared" si="73"/>
        <v>12</v>
      </c>
    </row>
    <row r="591" spans="1:26" ht="18.75" customHeight="1" x14ac:dyDescent="0.35">
      <c r="A591" s="78"/>
      <c r="B591" s="332">
        <f>IF(N591="",0,COUNTIF($N$7:N591,N591))</f>
        <v>0</v>
      </c>
      <c r="C591" s="332" t="str">
        <f t="shared" si="67"/>
        <v>0</v>
      </c>
      <c r="D591" s="332">
        <f>IF(P591="",0,COUNTIF($P$7:P591,P591))</f>
        <v>0</v>
      </c>
      <c r="E591" s="332" t="str">
        <f t="shared" si="68"/>
        <v>0</v>
      </c>
      <c r="F591" s="332">
        <f>IF(Q591="",0,COUNTIF($Q$7:Q591,Q591))</f>
        <v>0</v>
      </c>
      <c r="G591" s="332" t="str">
        <f t="shared" si="69"/>
        <v>0</v>
      </c>
      <c r="H591" s="335">
        <f t="shared" si="70"/>
        <v>46021</v>
      </c>
      <c r="I591" s="332">
        <f t="shared" si="71"/>
        <v>50</v>
      </c>
      <c r="J591" s="78"/>
      <c r="K591" s="304"/>
      <c r="L591" s="6"/>
      <c r="M591" s="12"/>
      <c r="N591" s="6"/>
      <c r="O591" s="96" t="str">
        <f t="shared" si="72"/>
        <v/>
      </c>
      <c r="P591" s="12"/>
      <c r="Q591" s="304"/>
      <c r="R591" s="5"/>
      <c r="S591" s="5"/>
      <c r="T591" s="78"/>
      <c r="U591" s="78"/>
      <c r="Z591" s="479">
        <f t="shared" si="73"/>
        <v>12</v>
      </c>
    </row>
    <row r="592" spans="1:26" ht="18.75" customHeight="1" x14ac:dyDescent="0.35">
      <c r="A592" s="78"/>
      <c r="B592" s="332">
        <f>IF(N592="",0,COUNTIF($N$7:N592,N592))</f>
        <v>0</v>
      </c>
      <c r="C592" s="332" t="str">
        <f t="shared" si="67"/>
        <v>0</v>
      </c>
      <c r="D592" s="332">
        <f>IF(P592="",0,COUNTIF($P$7:P592,P592))</f>
        <v>0</v>
      </c>
      <c r="E592" s="332" t="str">
        <f t="shared" si="68"/>
        <v>0</v>
      </c>
      <c r="F592" s="332">
        <f>IF(Q592="",0,COUNTIF($Q$7:Q592,Q592))</f>
        <v>0</v>
      </c>
      <c r="G592" s="332" t="str">
        <f t="shared" si="69"/>
        <v>0</v>
      </c>
      <c r="H592" s="335">
        <f t="shared" si="70"/>
        <v>46021</v>
      </c>
      <c r="I592" s="332">
        <f t="shared" si="71"/>
        <v>50</v>
      </c>
      <c r="J592" s="78"/>
      <c r="K592" s="304"/>
      <c r="L592" s="6"/>
      <c r="M592" s="12"/>
      <c r="N592" s="6"/>
      <c r="O592" s="96" t="str">
        <f t="shared" si="72"/>
        <v/>
      </c>
      <c r="P592" s="12"/>
      <c r="Q592" s="304"/>
      <c r="R592" s="5"/>
      <c r="S592" s="5"/>
      <c r="T592" s="78"/>
      <c r="U592" s="78"/>
      <c r="Z592" s="479">
        <f t="shared" si="73"/>
        <v>12</v>
      </c>
    </row>
    <row r="593" spans="1:26" ht="18.75" customHeight="1" x14ac:dyDescent="0.35">
      <c r="A593" s="78"/>
      <c r="B593" s="332">
        <f>IF(N593="",0,COUNTIF($N$7:N593,N593))</f>
        <v>0</v>
      </c>
      <c r="C593" s="332" t="str">
        <f t="shared" si="67"/>
        <v>0</v>
      </c>
      <c r="D593" s="332">
        <f>IF(P593="",0,COUNTIF($P$7:P593,P593))</f>
        <v>0</v>
      </c>
      <c r="E593" s="332" t="str">
        <f t="shared" si="68"/>
        <v>0</v>
      </c>
      <c r="F593" s="332">
        <f>IF(Q593="",0,COUNTIF($Q$7:Q593,Q593))</f>
        <v>0</v>
      </c>
      <c r="G593" s="332" t="str">
        <f t="shared" si="69"/>
        <v>0</v>
      </c>
      <c r="H593" s="335">
        <f t="shared" si="70"/>
        <v>46021</v>
      </c>
      <c r="I593" s="332">
        <f t="shared" si="71"/>
        <v>50</v>
      </c>
      <c r="J593" s="78"/>
      <c r="K593" s="304"/>
      <c r="L593" s="6"/>
      <c r="M593" s="12"/>
      <c r="N593" s="6"/>
      <c r="O593" s="96" t="str">
        <f t="shared" si="72"/>
        <v/>
      </c>
      <c r="P593" s="12"/>
      <c r="Q593" s="304"/>
      <c r="R593" s="5"/>
      <c r="S593" s="5"/>
      <c r="T593" s="78"/>
      <c r="U593" s="78"/>
      <c r="Z593" s="479">
        <f t="shared" si="73"/>
        <v>12</v>
      </c>
    </row>
    <row r="594" spans="1:26" ht="18.75" customHeight="1" x14ac:dyDescent="0.35">
      <c r="A594" s="78"/>
      <c r="B594" s="332">
        <f>IF(N594="",0,COUNTIF($N$7:N594,N594))</f>
        <v>0</v>
      </c>
      <c r="C594" s="332" t="str">
        <f t="shared" si="67"/>
        <v>0</v>
      </c>
      <c r="D594" s="332">
        <f>IF(P594="",0,COUNTIF($P$7:P594,P594))</f>
        <v>0</v>
      </c>
      <c r="E594" s="332" t="str">
        <f t="shared" si="68"/>
        <v>0</v>
      </c>
      <c r="F594" s="332">
        <f>IF(Q594="",0,COUNTIF($Q$7:Q594,Q594))</f>
        <v>0</v>
      </c>
      <c r="G594" s="332" t="str">
        <f t="shared" si="69"/>
        <v>0</v>
      </c>
      <c r="H594" s="335">
        <f t="shared" si="70"/>
        <v>46021</v>
      </c>
      <c r="I594" s="332">
        <f t="shared" si="71"/>
        <v>50</v>
      </c>
      <c r="J594" s="78"/>
      <c r="K594" s="304"/>
      <c r="L594" s="6"/>
      <c r="M594" s="12"/>
      <c r="N594" s="6"/>
      <c r="O594" s="96" t="str">
        <f t="shared" si="72"/>
        <v/>
      </c>
      <c r="P594" s="12"/>
      <c r="Q594" s="304"/>
      <c r="R594" s="5"/>
      <c r="S594" s="5"/>
      <c r="T594" s="78"/>
      <c r="U594" s="78"/>
      <c r="Z594" s="479">
        <f t="shared" si="73"/>
        <v>12</v>
      </c>
    </row>
    <row r="595" spans="1:26" ht="18.75" customHeight="1" x14ac:dyDescent="0.35">
      <c r="A595" s="78"/>
      <c r="B595" s="332">
        <f>IF(N595="",0,COUNTIF($N$7:N595,N595))</f>
        <v>0</v>
      </c>
      <c r="C595" s="332" t="str">
        <f t="shared" si="67"/>
        <v>0</v>
      </c>
      <c r="D595" s="332">
        <f>IF(P595="",0,COUNTIF($P$7:P595,P595))</f>
        <v>0</v>
      </c>
      <c r="E595" s="332" t="str">
        <f t="shared" si="68"/>
        <v>0</v>
      </c>
      <c r="F595" s="332">
        <f>IF(Q595="",0,COUNTIF($Q$7:Q595,Q595))</f>
        <v>0</v>
      </c>
      <c r="G595" s="332" t="str">
        <f t="shared" si="69"/>
        <v>0</v>
      </c>
      <c r="H595" s="335">
        <f t="shared" si="70"/>
        <v>46021</v>
      </c>
      <c r="I595" s="332">
        <f t="shared" si="71"/>
        <v>50</v>
      </c>
      <c r="J595" s="78"/>
      <c r="K595" s="304"/>
      <c r="L595" s="6"/>
      <c r="M595" s="12"/>
      <c r="N595" s="6"/>
      <c r="O595" s="96" t="str">
        <f t="shared" si="72"/>
        <v/>
      </c>
      <c r="P595" s="12"/>
      <c r="Q595" s="304"/>
      <c r="R595" s="5"/>
      <c r="S595" s="5"/>
      <c r="T595" s="78"/>
      <c r="U595" s="78"/>
      <c r="Z595" s="479">
        <f t="shared" si="73"/>
        <v>12</v>
      </c>
    </row>
    <row r="596" spans="1:26" ht="18.75" customHeight="1" x14ac:dyDescent="0.35">
      <c r="A596" s="78"/>
      <c r="B596" s="332">
        <f>IF(N596="",0,COUNTIF($N$7:N596,N596))</f>
        <v>0</v>
      </c>
      <c r="C596" s="332" t="str">
        <f t="shared" si="67"/>
        <v>0</v>
      </c>
      <c r="D596" s="332">
        <f>IF(P596="",0,COUNTIF($P$7:P596,P596))</f>
        <v>0</v>
      </c>
      <c r="E596" s="332" t="str">
        <f t="shared" si="68"/>
        <v>0</v>
      </c>
      <c r="F596" s="332">
        <f>IF(Q596="",0,COUNTIF($Q$7:Q596,Q596))</f>
        <v>0</v>
      </c>
      <c r="G596" s="332" t="str">
        <f t="shared" si="69"/>
        <v>0</v>
      </c>
      <c r="H596" s="335">
        <f t="shared" si="70"/>
        <v>46021</v>
      </c>
      <c r="I596" s="332">
        <f t="shared" si="71"/>
        <v>50</v>
      </c>
      <c r="J596" s="78"/>
      <c r="K596" s="304"/>
      <c r="L596" s="6"/>
      <c r="M596" s="12"/>
      <c r="N596" s="6"/>
      <c r="O596" s="96" t="str">
        <f t="shared" si="72"/>
        <v/>
      </c>
      <c r="P596" s="12"/>
      <c r="Q596" s="304"/>
      <c r="R596" s="5"/>
      <c r="S596" s="5"/>
      <c r="T596" s="78"/>
      <c r="U596" s="78"/>
      <c r="Z596" s="479">
        <f t="shared" si="73"/>
        <v>12</v>
      </c>
    </row>
    <row r="597" spans="1:26" ht="18.75" customHeight="1" x14ac:dyDescent="0.35">
      <c r="A597" s="78"/>
      <c r="B597" s="332">
        <f>IF(N597="",0,COUNTIF($N$7:N597,N597))</f>
        <v>0</v>
      </c>
      <c r="C597" s="332" t="str">
        <f t="shared" si="67"/>
        <v>0</v>
      </c>
      <c r="D597" s="332">
        <f>IF(P597="",0,COUNTIF($P$7:P597,P597))</f>
        <v>0</v>
      </c>
      <c r="E597" s="332" t="str">
        <f t="shared" si="68"/>
        <v>0</v>
      </c>
      <c r="F597" s="332">
        <f>IF(Q597="",0,COUNTIF($Q$7:Q597,Q597))</f>
        <v>0</v>
      </c>
      <c r="G597" s="332" t="str">
        <f t="shared" si="69"/>
        <v>0</v>
      </c>
      <c r="H597" s="335">
        <f t="shared" si="70"/>
        <v>46021</v>
      </c>
      <c r="I597" s="332">
        <f t="shared" si="71"/>
        <v>50</v>
      </c>
      <c r="J597" s="78"/>
      <c r="K597" s="304"/>
      <c r="L597" s="6"/>
      <c r="M597" s="12"/>
      <c r="N597" s="6"/>
      <c r="O597" s="96" t="str">
        <f t="shared" si="72"/>
        <v/>
      </c>
      <c r="P597" s="12"/>
      <c r="Q597" s="304"/>
      <c r="R597" s="5"/>
      <c r="S597" s="5"/>
      <c r="T597" s="78"/>
      <c r="U597" s="78"/>
      <c r="Z597" s="479">
        <f t="shared" si="73"/>
        <v>12</v>
      </c>
    </row>
    <row r="598" spans="1:26" ht="18.75" customHeight="1" x14ac:dyDescent="0.35">
      <c r="A598" s="78"/>
      <c r="B598" s="332">
        <f>IF(N598="",0,COUNTIF($N$7:N598,N598))</f>
        <v>0</v>
      </c>
      <c r="C598" s="332" t="str">
        <f t="shared" si="67"/>
        <v>0</v>
      </c>
      <c r="D598" s="332">
        <f>IF(P598="",0,COUNTIF($P$7:P598,P598))</f>
        <v>0</v>
      </c>
      <c r="E598" s="332" t="str">
        <f t="shared" si="68"/>
        <v>0</v>
      </c>
      <c r="F598" s="332">
        <f>IF(Q598="",0,COUNTIF($Q$7:Q598,Q598))</f>
        <v>0</v>
      </c>
      <c r="G598" s="332" t="str">
        <f t="shared" si="69"/>
        <v>0</v>
      </c>
      <c r="H598" s="335">
        <f t="shared" si="70"/>
        <v>46021</v>
      </c>
      <c r="I598" s="332">
        <f t="shared" si="71"/>
        <v>50</v>
      </c>
      <c r="J598" s="78"/>
      <c r="K598" s="304"/>
      <c r="L598" s="6"/>
      <c r="M598" s="12"/>
      <c r="N598" s="6"/>
      <c r="O598" s="96" t="str">
        <f t="shared" si="72"/>
        <v/>
      </c>
      <c r="P598" s="12"/>
      <c r="Q598" s="304"/>
      <c r="R598" s="5"/>
      <c r="S598" s="5"/>
      <c r="T598" s="78"/>
      <c r="U598" s="78"/>
      <c r="Z598" s="479">
        <f t="shared" si="73"/>
        <v>12</v>
      </c>
    </row>
    <row r="599" spans="1:26" ht="18.75" customHeight="1" x14ac:dyDescent="0.35">
      <c r="A599" s="78"/>
      <c r="B599" s="332">
        <f>IF(N599="",0,COUNTIF($N$7:N599,N599))</f>
        <v>0</v>
      </c>
      <c r="C599" s="332" t="str">
        <f t="shared" si="67"/>
        <v>0</v>
      </c>
      <c r="D599" s="332">
        <f>IF(P599="",0,COUNTIF($P$7:P599,P599))</f>
        <v>0</v>
      </c>
      <c r="E599" s="332" t="str">
        <f t="shared" si="68"/>
        <v>0</v>
      </c>
      <c r="F599" s="332">
        <f>IF(Q599="",0,COUNTIF($Q$7:Q599,Q599))</f>
        <v>0</v>
      </c>
      <c r="G599" s="332" t="str">
        <f t="shared" si="69"/>
        <v>0</v>
      </c>
      <c r="H599" s="335">
        <f t="shared" si="70"/>
        <v>46021</v>
      </c>
      <c r="I599" s="332">
        <f t="shared" si="71"/>
        <v>50</v>
      </c>
      <c r="J599" s="78"/>
      <c r="K599" s="304"/>
      <c r="L599" s="6"/>
      <c r="M599" s="12"/>
      <c r="N599" s="6"/>
      <c r="O599" s="96" t="str">
        <f t="shared" si="72"/>
        <v/>
      </c>
      <c r="P599" s="12"/>
      <c r="Q599" s="304"/>
      <c r="R599" s="5"/>
      <c r="S599" s="5"/>
      <c r="T599" s="78"/>
      <c r="U599" s="78"/>
      <c r="Z599" s="479">
        <f t="shared" si="73"/>
        <v>12</v>
      </c>
    </row>
    <row r="600" spans="1:26" ht="18.75" customHeight="1" x14ac:dyDescent="0.35">
      <c r="A600" s="78"/>
      <c r="B600" s="332">
        <f>IF(N600="",0,COUNTIF($N$7:N600,N600))</f>
        <v>0</v>
      </c>
      <c r="C600" s="332" t="str">
        <f t="shared" si="67"/>
        <v>0</v>
      </c>
      <c r="D600" s="332">
        <f>IF(P600="",0,COUNTIF($P$7:P600,P600))</f>
        <v>0</v>
      </c>
      <c r="E600" s="332" t="str">
        <f t="shared" si="68"/>
        <v>0</v>
      </c>
      <c r="F600" s="332">
        <f>IF(Q600="",0,COUNTIF($Q$7:Q600,Q600))</f>
        <v>0</v>
      </c>
      <c r="G600" s="332" t="str">
        <f t="shared" si="69"/>
        <v>0</v>
      </c>
      <c r="H600" s="335">
        <f t="shared" si="70"/>
        <v>46021</v>
      </c>
      <c r="I600" s="332">
        <f t="shared" si="71"/>
        <v>50</v>
      </c>
      <c r="J600" s="78"/>
      <c r="K600" s="304"/>
      <c r="L600" s="6"/>
      <c r="M600" s="12"/>
      <c r="N600" s="6"/>
      <c r="O600" s="96" t="str">
        <f t="shared" si="72"/>
        <v/>
      </c>
      <c r="P600" s="12"/>
      <c r="Q600" s="304"/>
      <c r="R600" s="5"/>
      <c r="S600" s="5"/>
      <c r="T600" s="78"/>
      <c r="U600" s="78"/>
      <c r="Z600" s="479">
        <f t="shared" si="73"/>
        <v>12</v>
      </c>
    </row>
    <row r="601" spans="1:26" ht="18.75" customHeight="1" x14ac:dyDescent="0.35">
      <c r="A601" s="78"/>
      <c r="B601" s="332">
        <f>IF(N601="",0,COUNTIF($N$7:N601,N601))</f>
        <v>0</v>
      </c>
      <c r="C601" s="332" t="str">
        <f t="shared" si="67"/>
        <v>0</v>
      </c>
      <c r="D601" s="332">
        <f>IF(P601="",0,COUNTIF($P$7:P601,P601))</f>
        <v>0</v>
      </c>
      <c r="E601" s="332" t="str">
        <f t="shared" si="68"/>
        <v>0</v>
      </c>
      <c r="F601" s="332">
        <f>IF(Q601="",0,COUNTIF($Q$7:Q601,Q601))</f>
        <v>0</v>
      </c>
      <c r="G601" s="332" t="str">
        <f t="shared" si="69"/>
        <v>0</v>
      </c>
      <c r="H601" s="335">
        <f t="shared" si="70"/>
        <v>46021</v>
      </c>
      <c r="I601" s="332">
        <f t="shared" si="71"/>
        <v>50</v>
      </c>
      <c r="J601" s="78"/>
      <c r="K601" s="304"/>
      <c r="L601" s="6"/>
      <c r="M601" s="12"/>
      <c r="N601" s="6"/>
      <c r="O601" s="96" t="str">
        <f t="shared" si="72"/>
        <v/>
      </c>
      <c r="P601" s="12"/>
      <c r="Q601" s="304"/>
      <c r="R601" s="5"/>
      <c r="S601" s="5"/>
      <c r="T601" s="78"/>
      <c r="U601" s="78"/>
      <c r="Z601" s="479">
        <f t="shared" si="73"/>
        <v>12</v>
      </c>
    </row>
    <row r="602" spans="1:26" ht="18.75" customHeight="1" x14ac:dyDescent="0.35">
      <c r="A602" s="78"/>
      <c r="B602" s="332">
        <f>IF(N602="",0,COUNTIF($N$7:N602,N602))</f>
        <v>0</v>
      </c>
      <c r="C602" s="332" t="str">
        <f t="shared" si="67"/>
        <v>0</v>
      </c>
      <c r="D602" s="332">
        <f>IF(P602="",0,COUNTIF($P$7:P602,P602))</f>
        <v>0</v>
      </c>
      <c r="E602" s="332" t="str">
        <f t="shared" si="68"/>
        <v>0</v>
      </c>
      <c r="F602" s="332">
        <f>IF(Q602="",0,COUNTIF($Q$7:Q602,Q602))</f>
        <v>0</v>
      </c>
      <c r="G602" s="332" t="str">
        <f t="shared" si="69"/>
        <v>0</v>
      </c>
      <c r="H602" s="335">
        <f t="shared" si="70"/>
        <v>46021</v>
      </c>
      <c r="I602" s="332">
        <f t="shared" si="71"/>
        <v>50</v>
      </c>
      <c r="J602" s="78"/>
      <c r="K602" s="304"/>
      <c r="L602" s="6"/>
      <c r="M602" s="12"/>
      <c r="N602" s="6"/>
      <c r="O602" s="96" t="str">
        <f t="shared" si="72"/>
        <v/>
      </c>
      <c r="P602" s="12"/>
      <c r="Q602" s="304"/>
      <c r="R602" s="5"/>
      <c r="S602" s="5"/>
      <c r="T602" s="78"/>
      <c r="U602" s="78"/>
      <c r="Z602" s="479">
        <f t="shared" si="73"/>
        <v>12</v>
      </c>
    </row>
    <row r="603" spans="1:26" ht="18.75" customHeight="1" x14ac:dyDescent="0.35">
      <c r="A603" s="78"/>
      <c r="B603" s="332">
        <f>IF(N603="",0,COUNTIF($N$7:N603,N603))</f>
        <v>0</v>
      </c>
      <c r="C603" s="332" t="str">
        <f t="shared" si="67"/>
        <v>0</v>
      </c>
      <c r="D603" s="332">
        <f>IF(P603="",0,COUNTIF($P$7:P603,P603))</f>
        <v>0</v>
      </c>
      <c r="E603" s="332" t="str">
        <f t="shared" si="68"/>
        <v>0</v>
      </c>
      <c r="F603" s="332">
        <f>IF(Q603="",0,COUNTIF($Q$7:Q603,Q603))</f>
        <v>0</v>
      </c>
      <c r="G603" s="332" t="str">
        <f t="shared" si="69"/>
        <v>0</v>
      </c>
      <c r="H603" s="335">
        <f t="shared" si="70"/>
        <v>46021</v>
      </c>
      <c r="I603" s="332">
        <f t="shared" si="71"/>
        <v>50</v>
      </c>
      <c r="J603" s="78"/>
      <c r="K603" s="304"/>
      <c r="L603" s="6"/>
      <c r="M603" s="12"/>
      <c r="N603" s="6"/>
      <c r="O603" s="96" t="str">
        <f t="shared" si="72"/>
        <v/>
      </c>
      <c r="P603" s="12"/>
      <c r="Q603" s="304"/>
      <c r="R603" s="5"/>
      <c r="S603" s="5"/>
      <c r="T603" s="78"/>
      <c r="U603" s="78"/>
      <c r="Z603" s="479">
        <f t="shared" si="73"/>
        <v>12</v>
      </c>
    </row>
    <row r="604" spans="1:26" ht="18.75" customHeight="1" x14ac:dyDescent="0.35">
      <c r="A604" s="78"/>
      <c r="B604" s="332">
        <f>IF(N604="",0,COUNTIF($N$7:N604,N604))</f>
        <v>0</v>
      </c>
      <c r="C604" s="332" t="str">
        <f t="shared" si="67"/>
        <v>0</v>
      </c>
      <c r="D604" s="332">
        <f>IF(P604="",0,COUNTIF($P$7:P604,P604))</f>
        <v>0</v>
      </c>
      <c r="E604" s="332" t="str">
        <f t="shared" si="68"/>
        <v>0</v>
      </c>
      <c r="F604" s="332">
        <f>IF(Q604="",0,COUNTIF($Q$7:Q604,Q604))</f>
        <v>0</v>
      </c>
      <c r="G604" s="332" t="str">
        <f t="shared" si="69"/>
        <v>0</v>
      </c>
      <c r="H604" s="335">
        <f t="shared" si="70"/>
        <v>46021</v>
      </c>
      <c r="I604" s="332">
        <f t="shared" si="71"/>
        <v>50</v>
      </c>
      <c r="J604" s="78"/>
      <c r="K604" s="304"/>
      <c r="L604" s="6"/>
      <c r="M604" s="12"/>
      <c r="N604" s="6"/>
      <c r="O604" s="96" t="str">
        <f t="shared" si="72"/>
        <v/>
      </c>
      <c r="P604" s="12"/>
      <c r="Q604" s="304"/>
      <c r="R604" s="5"/>
      <c r="S604" s="5"/>
      <c r="T604" s="78"/>
      <c r="U604" s="78"/>
      <c r="Z604" s="479">
        <f t="shared" si="73"/>
        <v>12</v>
      </c>
    </row>
    <row r="605" spans="1:26" ht="18.75" customHeight="1" x14ac:dyDescent="0.35">
      <c r="A605" s="78"/>
      <c r="B605" s="332">
        <f>IF(N605="",0,COUNTIF($N$7:N605,N605))</f>
        <v>0</v>
      </c>
      <c r="C605" s="332" t="str">
        <f t="shared" si="67"/>
        <v>0</v>
      </c>
      <c r="D605" s="332">
        <f>IF(P605="",0,COUNTIF($P$7:P605,P605))</f>
        <v>0</v>
      </c>
      <c r="E605" s="332" t="str">
        <f t="shared" si="68"/>
        <v>0</v>
      </c>
      <c r="F605" s="332">
        <f>IF(Q605="",0,COUNTIF($Q$7:Q605,Q605))</f>
        <v>0</v>
      </c>
      <c r="G605" s="332" t="str">
        <f t="shared" si="69"/>
        <v>0</v>
      </c>
      <c r="H605" s="335">
        <f t="shared" si="70"/>
        <v>46021</v>
      </c>
      <c r="I605" s="332">
        <f t="shared" si="71"/>
        <v>50</v>
      </c>
      <c r="J605" s="78"/>
      <c r="K605" s="304"/>
      <c r="L605" s="6"/>
      <c r="M605" s="12"/>
      <c r="N605" s="6"/>
      <c r="O605" s="96" t="str">
        <f t="shared" si="72"/>
        <v/>
      </c>
      <c r="P605" s="12"/>
      <c r="Q605" s="304"/>
      <c r="R605" s="5"/>
      <c r="S605" s="5"/>
      <c r="T605" s="78"/>
      <c r="U605" s="78"/>
      <c r="Z605" s="479">
        <f t="shared" si="73"/>
        <v>12</v>
      </c>
    </row>
    <row r="606" spans="1:26" ht="18.75" customHeight="1" x14ac:dyDescent="0.35">
      <c r="A606" s="78"/>
      <c r="B606" s="332">
        <f>IF(N606="",0,COUNTIF($N$7:N606,N606))</f>
        <v>0</v>
      </c>
      <c r="C606" s="332" t="str">
        <f t="shared" si="67"/>
        <v>0</v>
      </c>
      <c r="D606" s="332">
        <f>IF(P606="",0,COUNTIF($P$7:P606,P606))</f>
        <v>0</v>
      </c>
      <c r="E606" s="332" t="str">
        <f t="shared" si="68"/>
        <v>0</v>
      </c>
      <c r="F606" s="332">
        <f>IF(Q606="",0,COUNTIF($Q$7:Q606,Q606))</f>
        <v>0</v>
      </c>
      <c r="G606" s="332" t="str">
        <f t="shared" si="69"/>
        <v>0</v>
      </c>
      <c r="H606" s="335">
        <f t="shared" si="70"/>
        <v>46021</v>
      </c>
      <c r="I606" s="332">
        <f t="shared" si="71"/>
        <v>50</v>
      </c>
      <c r="J606" s="78"/>
      <c r="K606" s="304"/>
      <c r="L606" s="6"/>
      <c r="M606" s="12"/>
      <c r="N606" s="6"/>
      <c r="O606" s="96" t="str">
        <f t="shared" si="72"/>
        <v/>
      </c>
      <c r="P606" s="12"/>
      <c r="Q606" s="304"/>
      <c r="R606" s="5"/>
      <c r="S606" s="5"/>
      <c r="T606" s="78"/>
      <c r="U606" s="78"/>
      <c r="Z606" s="479">
        <f t="shared" si="73"/>
        <v>12</v>
      </c>
    </row>
    <row r="607" spans="1:26" ht="18.75" customHeight="1" x14ac:dyDescent="0.35">
      <c r="A607" s="78"/>
      <c r="B607" s="332">
        <f>IF(N607="",0,COUNTIF($N$7:N607,N607))</f>
        <v>0</v>
      </c>
      <c r="C607" s="332" t="str">
        <f t="shared" si="67"/>
        <v>0</v>
      </c>
      <c r="D607" s="332">
        <f>IF(P607="",0,COUNTIF($P$7:P607,P607))</f>
        <v>0</v>
      </c>
      <c r="E607" s="332" t="str">
        <f t="shared" si="68"/>
        <v>0</v>
      </c>
      <c r="F607" s="332">
        <f>IF(Q607="",0,COUNTIF($Q$7:Q607,Q607))</f>
        <v>0</v>
      </c>
      <c r="G607" s="332" t="str">
        <f t="shared" si="69"/>
        <v>0</v>
      </c>
      <c r="H607" s="335">
        <f t="shared" si="70"/>
        <v>46021</v>
      </c>
      <c r="I607" s="332">
        <f t="shared" si="71"/>
        <v>50</v>
      </c>
      <c r="J607" s="78"/>
      <c r="K607" s="304"/>
      <c r="L607" s="6"/>
      <c r="M607" s="12"/>
      <c r="N607" s="6"/>
      <c r="O607" s="96" t="str">
        <f t="shared" si="72"/>
        <v/>
      </c>
      <c r="P607" s="12"/>
      <c r="Q607" s="304"/>
      <c r="R607" s="5"/>
      <c r="S607" s="5"/>
      <c r="T607" s="78"/>
      <c r="U607" s="78"/>
      <c r="Z607" s="479">
        <f t="shared" si="73"/>
        <v>12</v>
      </c>
    </row>
    <row r="608" spans="1:26" ht="18.75" customHeight="1" x14ac:dyDescent="0.35">
      <c r="A608" s="78"/>
      <c r="B608" s="332">
        <f>IF(N608="",0,COUNTIF($N$7:N608,N608))</f>
        <v>0</v>
      </c>
      <c r="C608" s="332" t="str">
        <f t="shared" si="67"/>
        <v>0</v>
      </c>
      <c r="D608" s="332">
        <f>IF(P608="",0,COUNTIF($P$7:P608,P608))</f>
        <v>0</v>
      </c>
      <c r="E608" s="332" t="str">
        <f t="shared" si="68"/>
        <v>0</v>
      </c>
      <c r="F608" s="332">
        <f>IF(Q608="",0,COUNTIF($Q$7:Q608,Q608))</f>
        <v>0</v>
      </c>
      <c r="G608" s="332" t="str">
        <f t="shared" si="69"/>
        <v>0</v>
      </c>
      <c r="H608" s="335">
        <f t="shared" si="70"/>
        <v>46021</v>
      </c>
      <c r="I608" s="332">
        <f t="shared" si="71"/>
        <v>50</v>
      </c>
      <c r="J608" s="78"/>
      <c r="K608" s="304"/>
      <c r="L608" s="6"/>
      <c r="M608" s="12"/>
      <c r="N608" s="6"/>
      <c r="O608" s="96" t="str">
        <f t="shared" si="72"/>
        <v/>
      </c>
      <c r="P608" s="12"/>
      <c r="Q608" s="304"/>
      <c r="R608" s="5"/>
      <c r="S608" s="5"/>
      <c r="T608" s="78"/>
      <c r="U608" s="78"/>
      <c r="Z608" s="479">
        <f t="shared" si="73"/>
        <v>12</v>
      </c>
    </row>
    <row r="609" spans="1:26" ht="18.75" customHeight="1" x14ac:dyDescent="0.35">
      <c r="A609" s="78"/>
      <c r="B609" s="332">
        <f>IF(N609="",0,COUNTIF($N$7:N609,N609))</f>
        <v>0</v>
      </c>
      <c r="C609" s="332" t="str">
        <f t="shared" si="67"/>
        <v>0</v>
      </c>
      <c r="D609" s="332">
        <f>IF(P609="",0,COUNTIF($P$7:P609,P609))</f>
        <v>0</v>
      </c>
      <c r="E609" s="332" t="str">
        <f t="shared" si="68"/>
        <v>0</v>
      </c>
      <c r="F609" s="332">
        <f>IF(Q609="",0,COUNTIF($Q$7:Q609,Q609))</f>
        <v>0</v>
      </c>
      <c r="G609" s="332" t="str">
        <f t="shared" si="69"/>
        <v>0</v>
      </c>
      <c r="H609" s="335">
        <f t="shared" si="70"/>
        <v>46021</v>
      </c>
      <c r="I609" s="332">
        <f t="shared" si="71"/>
        <v>50</v>
      </c>
      <c r="J609" s="78"/>
      <c r="K609" s="304"/>
      <c r="L609" s="6"/>
      <c r="M609" s="12"/>
      <c r="N609" s="6"/>
      <c r="O609" s="96" t="str">
        <f t="shared" si="72"/>
        <v/>
      </c>
      <c r="P609" s="12"/>
      <c r="Q609" s="304"/>
      <c r="R609" s="5"/>
      <c r="S609" s="5"/>
      <c r="T609" s="78"/>
      <c r="U609" s="78"/>
      <c r="Z609" s="479">
        <f t="shared" si="73"/>
        <v>12</v>
      </c>
    </row>
    <row r="610" spans="1:26" ht="18.75" customHeight="1" x14ac:dyDescent="0.35">
      <c r="A610" s="78"/>
      <c r="B610" s="332">
        <f>IF(N610="",0,COUNTIF($N$7:N610,N610))</f>
        <v>0</v>
      </c>
      <c r="C610" s="332" t="str">
        <f t="shared" si="67"/>
        <v>0</v>
      </c>
      <c r="D610" s="332">
        <f>IF(P610="",0,COUNTIF($P$7:P610,P610))</f>
        <v>0</v>
      </c>
      <c r="E610" s="332" t="str">
        <f t="shared" si="68"/>
        <v>0</v>
      </c>
      <c r="F610" s="332">
        <f>IF(Q610="",0,COUNTIF($Q$7:Q610,Q610))</f>
        <v>0</v>
      </c>
      <c r="G610" s="332" t="str">
        <f t="shared" si="69"/>
        <v>0</v>
      </c>
      <c r="H610" s="335">
        <f t="shared" si="70"/>
        <v>46021</v>
      </c>
      <c r="I610" s="332">
        <f t="shared" si="71"/>
        <v>50</v>
      </c>
      <c r="J610" s="78"/>
      <c r="K610" s="304"/>
      <c r="L610" s="6"/>
      <c r="M610" s="12"/>
      <c r="N610" s="6"/>
      <c r="O610" s="96" t="str">
        <f t="shared" si="72"/>
        <v/>
      </c>
      <c r="P610" s="12"/>
      <c r="Q610" s="304"/>
      <c r="R610" s="5"/>
      <c r="S610" s="5"/>
      <c r="T610" s="78"/>
      <c r="U610" s="78"/>
      <c r="Z610" s="479">
        <f t="shared" si="73"/>
        <v>12</v>
      </c>
    </row>
    <row r="611" spans="1:26" ht="18.75" customHeight="1" x14ac:dyDescent="0.35">
      <c r="A611" s="78"/>
      <c r="B611" s="332">
        <f>IF(N611="",0,COUNTIF($N$7:N611,N611))</f>
        <v>0</v>
      </c>
      <c r="C611" s="332" t="str">
        <f t="shared" si="67"/>
        <v>0</v>
      </c>
      <c r="D611" s="332">
        <f>IF(P611="",0,COUNTIF($P$7:P611,P611))</f>
        <v>0</v>
      </c>
      <c r="E611" s="332" t="str">
        <f t="shared" si="68"/>
        <v>0</v>
      </c>
      <c r="F611" s="332">
        <f>IF(Q611="",0,COUNTIF($Q$7:Q611,Q611))</f>
        <v>0</v>
      </c>
      <c r="G611" s="332" t="str">
        <f t="shared" si="69"/>
        <v>0</v>
      </c>
      <c r="H611" s="335">
        <f t="shared" si="70"/>
        <v>46021</v>
      </c>
      <c r="I611" s="332">
        <f t="shared" si="71"/>
        <v>50</v>
      </c>
      <c r="J611" s="78"/>
      <c r="K611" s="304"/>
      <c r="L611" s="6"/>
      <c r="M611" s="12"/>
      <c r="N611" s="6"/>
      <c r="O611" s="96" t="str">
        <f t="shared" si="72"/>
        <v/>
      </c>
      <c r="P611" s="12"/>
      <c r="Q611" s="304"/>
      <c r="R611" s="5"/>
      <c r="S611" s="5"/>
      <c r="T611" s="78"/>
      <c r="U611" s="78"/>
      <c r="Z611" s="479">
        <f t="shared" si="73"/>
        <v>12</v>
      </c>
    </row>
    <row r="612" spans="1:26" ht="18.75" customHeight="1" x14ac:dyDescent="0.35">
      <c r="A612" s="78"/>
      <c r="B612" s="332">
        <f>IF(N612="",0,COUNTIF($N$7:N612,N612))</f>
        <v>0</v>
      </c>
      <c r="C612" s="332" t="str">
        <f t="shared" si="67"/>
        <v>0</v>
      </c>
      <c r="D612" s="332">
        <f>IF(P612="",0,COUNTIF($P$7:P612,P612))</f>
        <v>0</v>
      </c>
      <c r="E612" s="332" t="str">
        <f t="shared" si="68"/>
        <v>0</v>
      </c>
      <c r="F612" s="332">
        <f>IF(Q612="",0,COUNTIF($Q$7:Q612,Q612))</f>
        <v>0</v>
      </c>
      <c r="G612" s="332" t="str">
        <f t="shared" si="69"/>
        <v>0</v>
      </c>
      <c r="H612" s="335">
        <f t="shared" si="70"/>
        <v>46021</v>
      </c>
      <c r="I612" s="332">
        <f t="shared" si="71"/>
        <v>50</v>
      </c>
      <c r="J612" s="78"/>
      <c r="K612" s="304"/>
      <c r="L612" s="6"/>
      <c r="M612" s="12"/>
      <c r="N612" s="6"/>
      <c r="O612" s="96" t="str">
        <f t="shared" si="72"/>
        <v/>
      </c>
      <c r="P612" s="12"/>
      <c r="Q612" s="304"/>
      <c r="R612" s="5"/>
      <c r="S612" s="5"/>
      <c r="T612" s="78"/>
      <c r="U612" s="78"/>
      <c r="Z612" s="479">
        <f t="shared" si="73"/>
        <v>12</v>
      </c>
    </row>
    <row r="613" spans="1:26" ht="18.75" customHeight="1" x14ac:dyDescent="0.35">
      <c r="A613" s="78"/>
      <c r="B613" s="332">
        <f>IF(N613="",0,COUNTIF($N$7:N613,N613))</f>
        <v>0</v>
      </c>
      <c r="C613" s="332" t="str">
        <f t="shared" si="67"/>
        <v>0</v>
      </c>
      <c r="D613" s="332">
        <f>IF(P613="",0,COUNTIF($P$7:P613,P613))</f>
        <v>0</v>
      </c>
      <c r="E613" s="332" t="str">
        <f t="shared" si="68"/>
        <v>0</v>
      </c>
      <c r="F613" s="332">
        <f>IF(Q613="",0,COUNTIF($Q$7:Q613,Q613))</f>
        <v>0</v>
      </c>
      <c r="G613" s="332" t="str">
        <f t="shared" si="69"/>
        <v>0</v>
      </c>
      <c r="H613" s="335">
        <f t="shared" si="70"/>
        <v>46021</v>
      </c>
      <c r="I613" s="332">
        <f t="shared" si="71"/>
        <v>50</v>
      </c>
      <c r="J613" s="78"/>
      <c r="K613" s="304"/>
      <c r="L613" s="6"/>
      <c r="M613" s="12"/>
      <c r="N613" s="6"/>
      <c r="O613" s="96" t="str">
        <f t="shared" si="72"/>
        <v/>
      </c>
      <c r="P613" s="12"/>
      <c r="Q613" s="304"/>
      <c r="R613" s="5"/>
      <c r="S613" s="5"/>
      <c r="T613" s="78"/>
      <c r="U613" s="78"/>
      <c r="Z613" s="479">
        <f t="shared" si="73"/>
        <v>12</v>
      </c>
    </row>
    <row r="614" spans="1:26" ht="18.75" customHeight="1" x14ac:dyDescent="0.35">
      <c r="A614" s="78"/>
      <c r="B614" s="332">
        <f>IF(N614="",0,COUNTIF($N$7:N614,N614))</f>
        <v>0</v>
      </c>
      <c r="C614" s="332" t="str">
        <f t="shared" si="67"/>
        <v>0</v>
      </c>
      <c r="D614" s="332">
        <f>IF(P614="",0,COUNTIF($P$7:P614,P614))</f>
        <v>0</v>
      </c>
      <c r="E614" s="332" t="str">
        <f t="shared" si="68"/>
        <v>0</v>
      </c>
      <c r="F614" s="332">
        <f>IF(Q614="",0,COUNTIF($Q$7:Q614,Q614))</f>
        <v>0</v>
      </c>
      <c r="G614" s="332" t="str">
        <f t="shared" si="69"/>
        <v>0</v>
      </c>
      <c r="H614" s="335">
        <f t="shared" si="70"/>
        <v>46021</v>
      </c>
      <c r="I614" s="332">
        <f t="shared" si="71"/>
        <v>50</v>
      </c>
      <c r="J614" s="78"/>
      <c r="K614" s="304"/>
      <c r="L614" s="6"/>
      <c r="M614" s="12"/>
      <c r="N614" s="6"/>
      <c r="O614" s="96" t="str">
        <f t="shared" si="72"/>
        <v/>
      </c>
      <c r="P614" s="12"/>
      <c r="Q614" s="304"/>
      <c r="R614" s="5"/>
      <c r="S614" s="5"/>
      <c r="T614" s="78"/>
      <c r="U614" s="78"/>
      <c r="Z614" s="479">
        <f t="shared" si="73"/>
        <v>12</v>
      </c>
    </row>
    <row r="615" spans="1:26" ht="18.75" customHeight="1" x14ac:dyDescent="0.35">
      <c r="A615" s="78"/>
      <c r="B615" s="332">
        <f>IF(N615="",0,COUNTIF($N$7:N615,N615))</f>
        <v>0</v>
      </c>
      <c r="C615" s="332" t="str">
        <f t="shared" si="67"/>
        <v>0</v>
      </c>
      <c r="D615" s="332">
        <f>IF(P615="",0,COUNTIF($P$7:P615,P615))</f>
        <v>0</v>
      </c>
      <c r="E615" s="332" t="str">
        <f t="shared" si="68"/>
        <v>0</v>
      </c>
      <c r="F615" s="332">
        <f>IF(Q615="",0,COUNTIF($Q$7:Q615,Q615))</f>
        <v>0</v>
      </c>
      <c r="G615" s="332" t="str">
        <f t="shared" si="69"/>
        <v>0</v>
      </c>
      <c r="H615" s="335">
        <f t="shared" si="70"/>
        <v>46021</v>
      </c>
      <c r="I615" s="332">
        <f t="shared" si="71"/>
        <v>50</v>
      </c>
      <c r="J615" s="78"/>
      <c r="K615" s="304"/>
      <c r="L615" s="6"/>
      <c r="M615" s="12"/>
      <c r="N615" s="6"/>
      <c r="O615" s="96" t="str">
        <f t="shared" si="72"/>
        <v/>
      </c>
      <c r="P615" s="12"/>
      <c r="Q615" s="304"/>
      <c r="R615" s="5"/>
      <c r="S615" s="5"/>
      <c r="T615" s="78"/>
      <c r="U615" s="78"/>
      <c r="Z615" s="479">
        <f t="shared" si="73"/>
        <v>12</v>
      </c>
    </row>
    <row r="616" spans="1:26" ht="18.75" customHeight="1" x14ac:dyDescent="0.35">
      <c r="A616" s="78"/>
      <c r="B616" s="332">
        <f>IF(N616="",0,COUNTIF($N$7:N616,N616))</f>
        <v>0</v>
      </c>
      <c r="C616" s="332" t="str">
        <f t="shared" si="67"/>
        <v>0</v>
      </c>
      <c r="D616" s="332">
        <f>IF(P616="",0,COUNTIF($P$7:P616,P616))</f>
        <v>0</v>
      </c>
      <c r="E616" s="332" t="str">
        <f t="shared" si="68"/>
        <v>0</v>
      </c>
      <c r="F616" s="332">
        <f>IF(Q616="",0,COUNTIF($Q$7:Q616,Q616))</f>
        <v>0</v>
      </c>
      <c r="G616" s="332" t="str">
        <f t="shared" si="69"/>
        <v>0</v>
      </c>
      <c r="H616" s="335">
        <f t="shared" si="70"/>
        <v>46021</v>
      </c>
      <c r="I616" s="332">
        <f t="shared" si="71"/>
        <v>50</v>
      </c>
      <c r="J616" s="78"/>
      <c r="K616" s="304"/>
      <c r="L616" s="6"/>
      <c r="M616" s="12"/>
      <c r="N616" s="6"/>
      <c r="O616" s="96" t="str">
        <f t="shared" si="72"/>
        <v/>
      </c>
      <c r="P616" s="12"/>
      <c r="Q616" s="304"/>
      <c r="R616" s="5"/>
      <c r="S616" s="5"/>
      <c r="T616" s="78"/>
      <c r="U616" s="78"/>
      <c r="Z616" s="479">
        <f t="shared" si="73"/>
        <v>12</v>
      </c>
    </row>
    <row r="617" spans="1:26" ht="18.75" customHeight="1" x14ac:dyDescent="0.35">
      <c r="A617" s="78"/>
      <c r="B617" s="332">
        <f>IF(N617="",0,COUNTIF($N$7:N617,N617))</f>
        <v>0</v>
      </c>
      <c r="C617" s="332" t="str">
        <f t="shared" si="67"/>
        <v>0</v>
      </c>
      <c r="D617" s="332">
        <f>IF(P617="",0,COUNTIF($P$7:P617,P617))</f>
        <v>0</v>
      </c>
      <c r="E617" s="332" t="str">
        <f t="shared" si="68"/>
        <v>0</v>
      </c>
      <c r="F617" s="332">
        <f>IF(Q617="",0,COUNTIF($Q$7:Q617,Q617))</f>
        <v>0</v>
      </c>
      <c r="G617" s="332" t="str">
        <f t="shared" si="69"/>
        <v>0</v>
      </c>
      <c r="H617" s="335">
        <f t="shared" si="70"/>
        <v>46021</v>
      </c>
      <c r="I617" s="332">
        <f t="shared" si="71"/>
        <v>50</v>
      </c>
      <c r="J617" s="78"/>
      <c r="K617" s="304"/>
      <c r="L617" s="6"/>
      <c r="M617" s="12"/>
      <c r="N617" s="6"/>
      <c r="O617" s="96" t="str">
        <f t="shared" si="72"/>
        <v/>
      </c>
      <c r="P617" s="12"/>
      <c r="Q617" s="304"/>
      <c r="R617" s="5"/>
      <c r="S617" s="5"/>
      <c r="T617" s="78"/>
      <c r="U617" s="78"/>
      <c r="Z617" s="479">
        <f t="shared" si="73"/>
        <v>12</v>
      </c>
    </row>
    <row r="618" spans="1:26" ht="18.75" customHeight="1" x14ac:dyDescent="0.35">
      <c r="A618" s="78"/>
      <c r="B618" s="332">
        <f>IF(N618="",0,COUNTIF($N$7:N618,N618))</f>
        <v>0</v>
      </c>
      <c r="C618" s="332" t="str">
        <f t="shared" si="67"/>
        <v>0</v>
      </c>
      <c r="D618" s="332">
        <f>IF(P618="",0,COUNTIF($P$7:P618,P618))</f>
        <v>0</v>
      </c>
      <c r="E618" s="332" t="str">
        <f t="shared" si="68"/>
        <v>0</v>
      </c>
      <c r="F618" s="332">
        <f>IF(Q618="",0,COUNTIF($Q$7:Q618,Q618))</f>
        <v>0</v>
      </c>
      <c r="G618" s="332" t="str">
        <f t="shared" si="69"/>
        <v>0</v>
      </c>
      <c r="H618" s="335">
        <f t="shared" si="70"/>
        <v>46021</v>
      </c>
      <c r="I618" s="332">
        <f t="shared" si="71"/>
        <v>50</v>
      </c>
      <c r="J618" s="78"/>
      <c r="K618" s="304"/>
      <c r="L618" s="6"/>
      <c r="M618" s="12"/>
      <c r="N618" s="6"/>
      <c r="O618" s="96" t="str">
        <f t="shared" si="72"/>
        <v/>
      </c>
      <c r="P618" s="12"/>
      <c r="Q618" s="304"/>
      <c r="R618" s="5"/>
      <c r="S618" s="5"/>
      <c r="T618" s="78"/>
      <c r="U618" s="78"/>
      <c r="Z618" s="479">
        <f t="shared" si="73"/>
        <v>12</v>
      </c>
    </row>
    <row r="619" spans="1:26" ht="18.75" customHeight="1" x14ac:dyDescent="0.35">
      <c r="A619" s="78"/>
      <c r="B619" s="332">
        <f>IF(N619="",0,COUNTIF($N$7:N619,N619))</f>
        <v>0</v>
      </c>
      <c r="C619" s="332" t="str">
        <f t="shared" si="67"/>
        <v>0</v>
      </c>
      <c r="D619" s="332">
        <f>IF(P619="",0,COUNTIF($P$7:P619,P619))</f>
        <v>0</v>
      </c>
      <c r="E619" s="332" t="str">
        <f t="shared" si="68"/>
        <v>0</v>
      </c>
      <c r="F619" s="332">
        <f>IF(Q619="",0,COUNTIF($Q$7:Q619,Q619))</f>
        <v>0</v>
      </c>
      <c r="G619" s="332" t="str">
        <f t="shared" si="69"/>
        <v>0</v>
      </c>
      <c r="H619" s="335">
        <f t="shared" si="70"/>
        <v>46021</v>
      </c>
      <c r="I619" s="332">
        <f t="shared" si="71"/>
        <v>50</v>
      </c>
      <c r="J619" s="78"/>
      <c r="K619" s="304"/>
      <c r="L619" s="6"/>
      <c r="M619" s="12"/>
      <c r="N619" s="6"/>
      <c r="O619" s="96" t="str">
        <f t="shared" si="72"/>
        <v/>
      </c>
      <c r="P619" s="12"/>
      <c r="Q619" s="304"/>
      <c r="R619" s="5"/>
      <c r="S619" s="5"/>
      <c r="T619" s="78"/>
      <c r="U619" s="78"/>
      <c r="Z619" s="479">
        <f t="shared" si="73"/>
        <v>12</v>
      </c>
    </row>
    <row r="620" spans="1:26" ht="18.75" customHeight="1" x14ac:dyDescent="0.35">
      <c r="A620" s="78"/>
      <c r="B620" s="332">
        <f>IF(N620="",0,COUNTIF($N$7:N620,N620))</f>
        <v>0</v>
      </c>
      <c r="C620" s="332" t="str">
        <f t="shared" si="67"/>
        <v>0</v>
      </c>
      <c r="D620" s="332">
        <f>IF(P620="",0,COUNTIF($P$7:P620,P620))</f>
        <v>0</v>
      </c>
      <c r="E620" s="332" t="str">
        <f t="shared" si="68"/>
        <v>0</v>
      </c>
      <c r="F620" s="332">
        <f>IF(Q620="",0,COUNTIF($Q$7:Q620,Q620))</f>
        <v>0</v>
      </c>
      <c r="G620" s="332" t="str">
        <f t="shared" si="69"/>
        <v>0</v>
      </c>
      <c r="H620" s="335">
        <f t="shared" si="70"/>
        <v>46021</v>
      </c>
      <c r="I620" s="332">
        <f t="shared" si="71"/>
        <v>50</v>
      </c>
      <c r="J620" s="78"/>
      <c r="K620" s="304"/>
      <c r="L620" s="6"/>
      <c r="M620" s="12"/>
      <c r="N620" s="6"/>
      <c r="O620" s="96" t="str">
        <f t="shared" si="72"/>
        <v/>
      </c>
      <c r="P620" s="12"/>
      <c r="Q620" s="304"/>
      <c r="R620" s="5"/>
      <c r="S620" s="5"/>
      <c r="T620" s="78"/>
      <c r="U620" s="78"/>
      <c r="Z620" s="479">
        <f t="shared" si="73"/>
        <v>12</v>
      </c>
    </row>
    <row r="621" spans="1:26" ht="18.75" customHeight="1" x14ac:dyDescent="0.35">
      <c r="A621" s="78"/>
      <c r="B621" s="332">
        <f>IF(N621="",0,COUNTIF($N$7:N621,N621))</f>
        <v>0</v>
      </c>
      <c r="C621" s="332" t="str">
        <f t="shared" si="67"/>
        <v>0</v>
      </c>
      <c r="D621" s="332">
        <f>IF(P621="",0,COUNTIF($P$7:P621,P621))</f>
        <v>0</v>
      </c>
      <c r="E621" s="332" t="str">
        <f t="shared" si="68"/>
        <v>0</v>
      </c>
      <c r="F621" s="332">
        <f>IF(Q621="",0,COUNTIF($Q$7:Q621,Q621))</f>
        <v>0</v>
      </c>
      <c r="G621" s="332" t="str">
        <f t="shared" si="69"/>
        <v>0</v>
      </c>
      <c r="H621" s="335">
        <f t="shared" si="70"/>
        <v>46021</v>
      </c>
      <c r="I621" s="332">
        <f t="shared" si="71"/>
        <v>50</v>
      </c>
      <c r="J621" s="78"/>
      <c r="K621" s="304"/>
      <c r="L621" s="6"/>
      <c r="M621" s="12"/>
      <c r="N621" s="6"/>
      <c r="O621" s="96" t="str">
        <f t="shared" si="72"/>
        <v/>
      </c>
      <c r="P621" s="12"/>
      <c r="Q621" s="304"/>
      <c r="R621" s="5"/>
      <c r="S621" s="5"/>
      <c r="T621" s="78"/>
      <c r="U621" s="78"/>
      <c r="Z621" s="479">
        <f t="shared" si="73"/>
        <v>12</v>
      </c>
    </row>
    <row r="622" spans="1:26" ht="18.75" customHeight="1" x14ac:dyDescent="0.35">
      <c r="A622" s="78"/>
      <c r="B622" s="332">
        <f>IF(N622="",0,COUNTIF($N$7:N622,N622))</f>
        <v>0</v>
      </c>
      <c r="C622" s="332" t="str">
        <f t="shared" si="67"/>
        <v>0</v>
      </c>
      <c r="D622" s="332">
        <f>IF(P622="",0,COUNTIF($P$7:P622,P622))</f>
        <v>0</v>
      </c>
      <c r="E622" s="332" t="str">
        <f t="shared" si="68"/>
        <v>0</v>
      </c>
      <c r="F622" s="332">
        <f>IF(Q622="",0,COUNTIF($Q$7:Q622,Q622))</f>
        <v>0</v>
      </c>
      <c r="G622" s="332" t="str">
        <f t="shared" si="69"/>
        <v>0</v>
      </c>
      <c r="H622" s="335">
        <f t="shared" si="70"/>
        <v>46021</v>
      </c>
      <c r="I622" s="332">
        <f t="shared" si="71"/>
        <v>50</v>
      </c>
      <c r="J622" s="78"/>
      <c r="K622" s="304"/>
      <c r="L622" s="6"/>
      <c r="M622" s="12"/>
      <c r="N622" s="6"/>
      <c r="O622" s="96" t="str">
        <f t="shared" si="72"/>
        <v/>
      </c>
      <c r="P622" s="12"/>
      <c r="Q622" s="304"/>
      <c r="R622" s="5"/>
      <c r="S622" s="5"/>
      <c r="T622" s="78"/>
      <c r="U622" s="78"/>
      <c r="Z622" s="479">
        <f t="shared" si="73"/>
        <v>12</v>
      </c>
    </row>
    <row r="623" spans="1:26" ht="18.75" customHeight="1" x14ac:dyDescent="0.35">
      <c r="A623" s="78"/>
      <c r="B623" s="332">
        <f>IF(N623="",0,COUNTIF($N$7:N623,N623))</f>
        <v>0</v>
      </c>
      <c r="C623" s="332" t="str">
        <f t="shared" si="67"/>
        <v>0</v>
      </c>
      <c r="D623" s="332">
        <f>IF(P623="",0,COUNTIF($P$7:P623,P623))</f>
        <v>0</v>
      </c>
      <c r="E623" s="332" t="str">
        <f t="shared" si="68"/>
        <v>0</v>
      </c>
      <c r="F623" s="332">
        <f>IF(Q623="",0,COUNTIF($Q$7:Q623,Q623))</f>
        <v>0</v>
      </c>
      <c r="G623" s="332" t="str">
        <f t="shared" si="69"/>
        <v>0</v>
      </c>
      <c r="H623" s="335">
        <f t="shared" si="70"/>
        <v>46021</v>
      </c>
      <c r="I623" s="332">
        <f t="shared" si="71"/>
        <v>50</v>
      </c>
      <c r="J623" s="78"/>
      <c r="K623" s="304"/>
      <c r="L623" s="6"/>
      <c r="M623" s="12"/>
      <c r="N623" s="6"/>
      <c r="O623" s="96" t="str">
        <f t="shared" si="72"/>
        <v/>
      </c>
      <c r="P623" s="12"/>
      <c r="Q623" s="304"/>
      <c r="R623" s="5"/>
      <c r="S623" s="5"/>
      <c r="T623" s="78"/>
      <c r="U623" s="78"/>
      <c r="Z623" s="479">
        <f t="shared" si="73"/>
        <v>12</v>
      </c>
    </row>
    <row r="624" spans="1:26" ht="18.75" customHeight="1" x14ac:dyDescent="0.35">
      <c r="A624" s="78"/>
      <c r="B624" s="332">
        <f>IF(N624="",0,COUNTIF($N$7:N624,N624))</f>
        <v>0</v>
      </c>
      <c r="C624" s="332" t="str">
        <f t="shared" si="67"/>
        <v>0</v>
      </c>
      <c r="D624" s="332">
        <f>IF(P624="",0,COUNTIF($P$7:P624,P624))</f>
        <v>0</v>
      </c>
      <c r="E624" s="332" t="str">
        <f t="shared" si="68"/>
        <v>0</v>
      </c>
      <c r="F624" s="332">
        <f>IF(Q624="",0,COUNTIF($Q$7:Q624,Q624))</f>
        <v>0</v>
      </c>
      <c r="G624" s="332" t="str">
        <f t="shared" si="69"/>
        <v>0</v>
      </c>
      <c r="H624" s="335">
        <f t="shared" si="70"/>
        <v>46021</v>
      </c>
      <c r="I624" s="332">
        <f t="shared" si="71"/>
        <v>50</v>
      </c>
      <c r="J624" s="78"/>
      <c r="K624" s="304"/>
      <c r="L624" s="6"/>
      <c r="M624" s="12"/>
      <c r="N624" s="6"/>
      <c r="O624" s="96" t="str">
        <f t="shared" si="72"/>
        <v/>
      </c>
      <c r="P624" s="12"/>
      <c r="Q624" s="304"/>
      <c r="R624" s="5"/>
      <c r="S624" s="5"/>
      <c r="T624" s="78"/>
      <c r="U624" s="78"/>
      <c r="Z624" s="479">
        <f t="shared" si="73"/>
        <v>12</v>
      </c>
    </row>
    <row r="625" spans="1:26" ht="18.75" customHeight="1" x14ac:dyDescent="0.35">
      <c r="A625" s="78"/>
      <c r="B625" s="332">
        <f>IF(N625="",0,COUNTIF($N$7:N625,N625))</f>
        <v>0</v>
      </c>
      <c r="C625" s="332" t="str">
        <f t="shared" si="67"/>
        <v>0</v>
      </c>
      <c r="D625" s="332">
        <f>IF(P625="",0,COUNTIF($P$7:P625,P625))</f>
        <v>0</v>
      </c>
      <c r="E625" s="332" t="str">
        <f t="shared" si="68"/>
        <v>0</v>
      </c>
      <c r="F625" s="332">
        <f>IF(Q625="",0,COUNTIF($Q$7:Q625,Q625))</f>
        <v>0</v>
      </c>
      <c r="G625" s="332" t="str">
        <f t="shared" si="69"/>
        <v>0</v>
      </c>
      <c r="H625" s="335">
        <f t="shared" si="70"/>
        <v>46021</v>
      </c>
      <c r="I625" s="332">
        <f t="shared" si="71"/>
        <v>50</v>
      </c>
      <c r="J625" s="78"/>
      <c r="K625" s="304"/>
      <c r="L625" s="6"/>
      <c r="M625" s="12"/>
      <c r="N625" s="6"/>
      <c r="O625" s="96" t="str">
        <f t="shared" si="72"/>
        <v/>
      </c>
      <c r="P625" s="12"/>
      <c r="Q625" s="304"/>
      <c r="R625" s="5"/>
      <c r="S625" s="5"/>
      <c r="T625" s="78"/>
      <c r="U625" s="78"/>
      <c r="Z625" s="479">
        <f t="shared" si="73"/>
        <v>12</v>
      </c>
    </row>
    <row r="626" spans="1:26" ht="18.75" customHeight="1" x14ac:dyDescent="0.35">
      <c r="A626" s="78"/>
      <c r="B626" s="332">
        <f>IF(N626="",0,COUNTIF($N$7:N626,N626))</f>
        <v>0</v>
      </c>
      <c r="C626" s="332" t="str">
        <f t="shared" si="67"/>
        <v>0</v>
      </c>
      <c r="D626" s="332">
        <f>IF(P626="",0,COUNTIF($P$7:P626,P626))</f>
        <v>0</v>
      </c>
      <c r="E626" s="332" t="str">
        <f t="shared" si="68"/>
        <v>0</v>
      </c>
      <c r="F626" s="332">
        <f>IF(Q626="",0,COUNTIF($Q$7:Q626,Q626))</f>
        <v>0</v>
      </c>
      <c r="G626" s="332" t="str">
        <f t="shared" si="69"/>
        <v>0</v>
      </c>
      <c r="H626" s="335">
        <f t="shared" si="70"/>
        <v>46021</v>
      </c>
      <c r="I626" s="332">
        <f t="shared" si="71"/>
        <v>50</v>
      </c>
      <c r="J626" s="78"/>
      <c r="K626" s="304"/>
      <c r="L626" s="6"/>
      <c r="M626" s="12"/>
      <c r="N626" s="6"/>
      <c r="O626" s="96" t="str">
        <f t="shared" si="72"/>
        <v/>
      </c>
      <c r="P626" s="12"/>
      <c r="Q626" s="304"/>
      <c r="R626" s="5"/>
      <c r="S626" s="5"/>
      <c r="T626" s="78"/>
      <c r="U626" s="78"/>
      <c r="Z626" s="479">
        <f t="shared" si="73"/>
        <v>12</v>
      </c>
    </row>
    <row r="627" spans="1:26" ht="18.75" customHeight="1" x14ac:dyDescent="0.35">
      <c r="A627" s="78"/>
      <c r="B627" s="332">
        <f>IF(N627="",0,COUNTIF($N$7:N627,N627))</f>
        <v>0</v>
      </c>
      <c r="C627" s="332" t="str">
        <f t="shared" si="67"/>
        <v>0</v>
      </c>
      <c r="D627" s="332">
        <f>IF(P627="",0,COUNTIF($P$7:P627,P627))</f>
        <v>0</v>
      </c>
      <c r="E627" s="332" t="str">
        <f t="shared" si="68"/>
        <v>0</v>
      </c>
      <c r="F627" s="332">
        <f>IF(Q627="",0,COUNTIF($Q$7:Q627,Q627))</f>
        <v>0</v>
      </c>
      <c r="G627" s="332" t="str">
        <f t="shared" si="69"/>
        <v>0</v>
      </c>
      <c r="H627" s="335">
        <f t="shared" si="70"/>
        <v>46021</v>
      </c>
      <c r="I627" s="332">
        <f t="shared" si="71"/>
        <v>50</v>
      </c>
      <c r="J627" s="78"/>
      <c r="K627" s="304"/>
      <c r="L627" s="6"/>
      <c r="M627" s="12"/>
      <c r="N627" s="6"/>
      <c r="O627" s="96" t="str">
        <f t="shared" si="72"/>
        <v/>
      </c>
      <c r="P627" s="12"/>
      <c r="Q627" s="304"/>
      <c r="R627" s="5"/>
      <c r="S627" s="5"/>
      <c r="T627" s="78"/>
      <c r="U627" s="78"/>
      <c r="Z627" s="479">
        <f t="shared" si="73"/>
        <v>12</v>
      </c>
    </row>
    <row r="628" spans="1:26" ht="18.75" customHeight="1" x14ac:dyDescent="0.35">
      <c r="A628" s="78"/>
      <c r="B628" s="332">
        <f>IF(N628="",0,COUNTIF($N$7:N628,N628))</f>
        <v>0</v>
      </c>
      <c r="C628" s="332" t="str">
        <f t="shared" ref="C628:C691" si="74">B628&amp;N628</f>
        <v>0</v>
      </c>
      <c r="D628" s="332">
        <f>IF(P628="",0,COUNTIF($P$7:P628,P628))</f>
        <v>0</v>
      </c>
      <c r="E628" s="332" t="str">
        <f t="shared" ref="E628:E691" si="75">D628&amp;P628</f>
        <v>0</v>
      </c>
      <c r="F628" s="332">
        <f>IF(Q628="",0,COUNTIF($Q$7:Q628,Q628))</f>
        <v>0</v>
      </c>
      <c r="G628" s="332" t="str">
        <f t="shared" ref="G628:G691" si="76">F628&amp;Q628</f>
        <v>0</v>
      </c>
      <c r="H628" s="335">
        <f t="shared" ref="H628:H691" si="77">IF(K628&lt;&gt;"",K628,H627)</f>
        <v>46021</v>
      </c>
      <c r="I628" s="332">
        <f t="shared" ref="I628:I691" si="78">IF(L628&lt;&gt;"",L628,I627)</f>
        <v>50</v>
      </c>
      <c r="J628" s="78"/>
      <c r="K628" s="304"/>
      <c r="L628" s="6"/>
      <c r="M628" s="12"/>
      <c r="N628" s="6"/>
      <c r="O628" s="96" t="str">
        <f t="shared" ref="O628:O691" si="79">IF(N628&lt;&gt;"",VLOOKUP(N628,DA,2,FALSE),"")</f>
        <v/>
      </c>
      <c r="P628" s="12"/>
      <c r="Q628" s="304"/>
      <c r="R628" s="5"/>
      <c r="S628" s="5"/>
      <c r="T628" s="78"/>
      <c r="U628" s="78"/>
      <c r="Z628" s="479">
        <f t="shared" si="73"/>
        <v>12</v>
      </c>
    </row>
    <row r="629" spans="1:26" ht="18.75" customHeight="1" x14ac:dyDescent="0.35">
      <c r="A629" s="78"/>
      <c r="B629" s="332">
        <f>IF(N629="",0,COUNTIF($N$7:N629,N629))</f>
        <v>0</v>
      </c>
      <c r="C629" s="332" t="str">
        <f t="shared" si="74"/>
        <v>0</v>
      </c>
      <c r="D629" s="332">
        <f>IF(P629="",0,COUNTIF($P$7:P629,P629))</f>
        <v>0</v>
      </c>
      <c r="E629" s="332" t="str">
        <f t="shared" si="75"/>
        <v>0</v>
      </c>
      <c r="F629" s="332">
        <f>IF(Q629="",0,COUNTIF($Q$7:Q629,Q629))</f>
        <v>0</v>
      </c>
      <c r="G629" s="332" t="str">
        <f t="shared" si="76"/>
        <v>0</v>
      </c>
      <c r="H629" s="335">
        <f t="shared" si="77"/>
        <v>46021</v>
      </c>
      <c r="I629" s="332">
        <f t="shared" si="78"/>
        <v>50</v>
      </c>
      <c r="J629" s="78"/>
      <c r="K629" s="304"/>
      <c r="L629" s="6"/>
      <c r="M629" s="12"/>
      <c r="N629" s="6"/>
      <c r="O629" s="96" t="str">
        <f t="shared" si="79"/>
        <v/>
      </c>
      <c r="P629" s="12"/>
      <c r="Q629" s="304"/>
      <c r="R629" s="5"/>
      <c r="S629" s="5"/>
      <c r="T629" s="78"/>
      <c r="U629" s="78"/>
      <c r="Z629" s="479">
        <f t="shared" si="73"/>
        <v>12</v>
      </c>
    </row>
    <row r="630" spans="1:26" ht="18.75" customHeight="1" x14ac:dyDescent="0.35">
      <c r="A630" s="78"/>
      <c r="B630" s="332">
        <f>IF(N630="",0,COUNTIF($N$7:N630,N630))</f>
        <v>0</v>
      </c>
      <c r="C630" s="332" t="str">
        <f t="shared" si="74"/>
        <v>0</v>
      </c>
      <c r="D630" s="332">
        <f>IF(P630="",0,COUNTIF($P$7:P630,P630))</f>
        <v>0</v>
      </c>
      <c r="E630" s="332" t="str">
        <f t="shared" si="75"/>
        <v>0</v>
      </c>
      <c r="F630" s="332">
        <f>IF(Q630="",0,COUNTIF($Q$7:Q630,Q630))</f>
        <v>0</v>
      </c>
      <c r="G630" s="332" t="str">
        <f t="shared" si="76"/>
        <v>0</v>
      </c>
      <c r="H630" s="335">
        <f t="shared" si="77"/>
        <v>46021</v>
      </c>
      <c r="I630" s="332">
        <f t="shared" si="78"/>
        <v>50</v>
      </c>
      <c r="J630" s="78"/>
      <c r="K630" s="304"/>
      <c r="L630" s="6"/>
      <c r="M630" s="12"/>
      <c r="N630" s="6"/>
      <c r="O630" s="96" t="str">
        <f t="shared" si="79"/>
        <v/>
      </c>
      <c r="P630" s="12"/>
      <c r="Q630" s="304"/>
      <c r="R630" s="5"/>
      <c r="S630" s="5"/>
      <c r="T630" s="78"/>
      <c r="U630" s="78"/>
      <c r="Z630" s="479">
        <f t="shared" si="73"/>
        <v>12</v>
      </c>
    </row>
    <row r="631" spans="1:26" ht="18.75" customHeight="1" x14ac:dyDescent="0.35">
      <c r="A631" s="78"/>
      <c r="B631" s="332">
        <f>IF(N631="",0,COUNTIF($N$7:N631,N631))</f>
        <v>0</v>
      </c>
      <c r="C631" s="332" t="str">
        <f t="shared" si="74"/>
        <v>0</v>
      </c>
      <c r="D631" s="332">
        <f>IF(P631="",0,COUNTIF($P$7:P631,P631))</f>
        <v>0</v>
      </c>
      <c r="E631" s="332" t="str">
        <f t="shared" si="75"/>
        <v>0</v>
      </c>
      <c r="F631" s="332">
        <f>IF(Q631="",0,COUNTIF($Q$7:Q631,Q631))</f>
        <v>0</v>
      </c>
      <c r="G631" s="332" t="str">
        <f t="shared" si="76"/>
        <v>0</v>
      </c>
      <c r="H631" s="335">
        <f t="shared" si="77"/>
        <v>46021</v>
      </c>
      <c r="I631" s="332">
        <f t="shared" si="78"/>
        <v>50</v>
      </c>
      <c r="J631" s="78"/>
      <c r="K631" s="304"/>
      <c r="L631" s="6"/>
      <c r="M631" s="12"/>
      <c r="N631" s="6"/>
      <c r="O631" s="96" t="str">
        <f t="shared" si="79"/>
        <v/>
      </c>
      <c r="P631" s="12"/>
      <c r="Q631" s="304"/>
      <c r="R631" s="5"/>
      <c r="S631" s="5"/>
      <c r="T631" s="78"/>
      <c r="U631" s="78"/>
      <c r="Z631" s="479">
        <f t="shared" si="73"/>
        <v>12</v>
      </c>
    </row>
    <row r="632" spans="1:26" ht="18.75" customHeight="1" x14ac:dyDescent="0.35">
      <c r="A632" s="78"/>
      <c r="B632" s="332">
        <f>IF(N632="",0,COUNTIF($N$7:N632,N632))</f>
        <v>0</v>
      </c>
      <c r="C632" s="332" t="str">
        <f t="shared" si="74"/>
        <v>0</v>
      </c>
      <c r="D632" s="332">
        <f>IF(P632="",0,COUNTIF($P$7:P632,P632))</f>
        <v>0</v>
      </c>
      <c r="E632" s="332" t="str">
        <f t="shared" si="75"/>
        <v>0</v>
      </c>
      <c r="F632" s="332">
        <f>IF(Q632="",0,COUNTIF($Q$7:Q632,Q632))</f>
        <v>0</v>
      </c>
      <c r="G632" s="332" t="str">
        <f t="shared" si="76"/>
        <v>0</v>
      </c>
      <c r="H632" s="335">
        <f t="shared" si="77"/>
        <v>46021</v>
      </c>
      <c r="I632" s="332">
        <f t="shared" si="78"/>
        <v>50</v>
      </c>
      <c r="J632" s="78"/>
      <c r="K632" s="304"/>
      <c r="L632" s="6"/>
      <c r="M632" s="12"/>
      <c r="N632" s="6"/>
      <c r="O632" s="96" t="str">
        <f t="shared" si="79"/>
        <v/>
      </c>
      <c r="P632" s="12"/>
      <c r="Q632" s="304"/>
      <c r="R632" s="5"/>
      <c r="S632" s="5"/>
      <c r="T632" s="78"/>
      <c r="U632" s="78"/>
      <c r="Z632" s="479">
        <f t="shared" si="73"/>
        <v>12</v>
      </c>
    </row>
    <row r="633" spans="1:26" ht="18.75" customHeight="1" x14ac:dyDescent="0.35">
      <c r="A633" s="78"/>
      <c r="B633" s="332">
        <f>IF(N633="",0,COUNTIF($N$7:N633,N633))</f>
        <v>0</v>
      </c>
      <c r="C633" s="332" t="str">
        <f t="shared" si="74"/>
        <v>0</v>
      </c>
      <c r="D633" s="332">
        <f>IF(P633="",0,COUNTIF($P$7:P633,P633))</f>
        <v>0</v>
      </c>
      <c r="E633" s="332" t="str">
        <f t="shared" si="75"/>
        <v>0</v>
      </c>
      <c r="F633" s="332">
        <f>IF(Q633="",0,COUNTIF($Q$7:Q633,Q633))</f>
        <v>0</v>
      </c>
      <c r="G633" s="332" t="str">
        <f t="shared" si="76"/>
        <v>0</v>
      </c>
      <c r="H633" s="335">
        <f t="shared" si="77"/>
        <v>46021</v>
      </c>
      <c r="I633" s="332">
        <f t="shared" si="78"/>
        <v>50</v>
      </c>
      <c r="J633" s="78"/>
      <c r="K633" s="304"/>
      <c r="L633" s="6"/>
      <c r="M633" s="12"/>
      <c r="N633" s="6"/>
      <c r="O633" s="96" t="str">
        <f t="shared" si="79"/>
        <v/>
      </c>
      <c r="P633" s="12"/>
      <c r="Q633" s="304"/>
      <c r="R633" s="5"/>
      <c r="S633" s="5"/>
      <c r="T633" s="78"/>
      <c r="U633" s="78"/>
      <c r="Z633" s="479">
        <f t="shared" si="73"/>
        <v>12</v>
      </c>
    </row>
    <row r="634" spans="1:26" ht="18.75" customHeight="1" x14ac:dyDescent="0.35">
      <c r="A634" s="78"/>
      <c r="B634" s="332">
        <f>IF(N634="",0,COUNTIF($N$7:N634,N634))</f>
        <v>0</v>
      </c>
      <c r="C634" s="332" t="str">
        <f t="shared" si="74"/>
        <v>0</v>
      </c>
      <c r="D634" s="332">
        <f>IF(P634="",0,COUNTIF($P$7:P634,P634))</f>
        <v>0</v>
      </c>
      <c r="E634" s="332" t="str">
        <f t="shared" si="75"/>
        <v>0</v>
      </c>
      <c r="F634" s="332">
        <f>IF(Q634="",0,COUNTIF($Q$7:Q634,Q634))</f>
        <v>0</v>
      </c>
      <c r="G634" s="332" t="str">
        <f t="shared" si="76"/>
        <v>0</v>
      </c>
      <c r="H634" s="335">
        <f t="shared" si="77"/>
        <v>46021</v>
      </c>
      <c r="I634" s="332">
        <f t="shared" si="78"/>
        <v>50</v>
      </c>
      <c r="J634" s="78"/>
      <c r="K634" s="304"/>
      <c r="L634" s="6"/>
      <c r="M634" s="12"/>
      <c r="N634" s="6"/>
      <c r="O634" s="96" t="str">
        <f t="shared" si="79"/>
        <v/>
      </c>
      <c r="P634" s="12"/>
      <c r="Q634" s="304"/>
      <c r="R634" s="5"/>
      <c r="S634" s="5"/>
      <c r="T634" s="78"/>
      <c r="U634" s="78"/>
      <c r="Z634" s="479">
        <f t="shared" si="73"/>
        <v>12</v>
      </c>
    </row>
    <row r="635" spans="1:26" ht="18.75" customHeight="1" x14ac:dyDescent="0.35">
      <c r="A635" s="78"/>
      <c r="B635" s="332">
        <f>IF(N635="",0,COUNTIF($N$7:N635,N635))</f>
        <v>0</v>
      </c>
      <c r="C635" s="332" t="str">
        <f t="shared" si="74"/>
        <v>0</v>
      </c>
      <c r="D635" s="332">
        <f>IF(P635="",0,COUNTIF($P$7:P635,P635))</f>
        <v>0</v>
      </c>
      <c r="E635" s="332" t="str">
        <f t="shared" si="75"/>
        <v>0</v>
      </c>
      <c r="F635" s="332">
        <f>IF(Q635="",0,COUNTIF($Q$7:Q635,Q635))</f>
        <v>0</v>
      </c>
      <c r="G635" s="332" t="str">
        <f t="shared" si="76"/>
        <v>0</v>
      </c>
      <c r="H635" s="335">
        <f t="shared" si="77"/>
        <v>46021</v>
      </c>
      <c r="I635" s="332">
        <f t="shared" si="78"/>
        <v>50</v>
      </c>
      <c r="J635" s="78"/>
      <c r="K635" s="304"/>
      <c r="L635" s="6"/>
      <c r="M635" s="12"/>
      <c r="N635" s="6"/>
      <c r="O635" s="96" t="str">
        <f t="shared" si="79"/>
        <v/>
      </c>
      <c r="P635" s="12"/>
      <c r="Q635" s="304"/>
      <c r="R635" s="5"/>
      <c r="S635" s="5"/>
      <c r="T635" s="78"/>
      <c r="U635" s="78"/>
      <c r="Z635" s="479">
        <f t="shared" si="73"/>
        <v>12</v>
      </c>
    </row>
    <row r="636" spans="1:26" ht="18.75" customHeight="1" x14ac:dyDescent="0.35">
      <c r="A636" s="78"/>
      <c r="B636" s="332">
        <f>IF(N636="",0,COUNTIF($N$7:N636,N636))</f>
        <v>0</v>
      </c>
      <c r="C636" s="332" t="str">
        <f t="shared" si="74"/>
        <v>0</v>
      </c>
      <c r="D636" s="332">
        <f>IF(P636="",0,COUNTIF($P$7:P636,P636))</f>
        <v>0</v>
      </c>
      <c r="E636" s="332" t="str">
        <f t="shared" si="75"/>
        <v>0</v>
      </c>
      <c r="F636" s="332">
        <f>IF(Q636="",0,COUNTIF($Q$7:Q636,Q636))</f>
        <v>0</v>
      </c>
      <c r="G636" s="332" t="str">
        <f t="shared" si="76"/>
        <v>0</v>
      </c>
      <c r="H636" s="335">
        <f t="shared" si="77"/>
        <v>46021</v>
      </c>
      <c r="I636" s="332">
        <f t="shared" si="78"/>
        <v>50</v>
      </c>
      <c r="J636" s="78"/>
      <c r="K636" s="304"/>
      <c r="L636" s="6"/>
      <c r="M636" s="12"/>
      <c r="N636" s="6"/>
      <c r="O636" s="96" t="str">
        <f t="shared" si="79"/>
        <v/>
      </c>
      <c r="P636" s="12"/>
      <c r="Q636" s="304"/>
      <c r="R636" s="5"/>
      <c r="S636" s="5"/>
      <c r="T636" s="78"/>
      <c r="U636" s="78"/>
      <c r="Z636" s="479">
        <f t="shared" si="73"/>
        <v>12</v>
      </c>
    </row>
    <row r="637" spans="1:26" ht="18.75" customHeight="1" x14ac:dyDescent="0.35">
      <c r="A637" s="78"/>
      <c r="B637" s="332">
        <f>IF(N637="",0,COUNTIF($N$7:N637,N637))</f>
        <v>0</v>
      </c>
      <c r="C637" s="332" t="str">
        <f t="shared" si="74"/>
        <v>0</v>
      </c>
      <c r="D637" s="332">
        <f>IF(P637="",0,COUNTIF($P$7:P637,P637))</f>
        <v>0</v>
      </c>
      <c r="E637" s="332" t="str">
        <f t="shared" si="75"/>
        <v>0</v>
      </c>
      <c r="F637" s="332">
        <f>IF(Q637="",0,COUNTIF($Q$7:Q637,Q637))</f>
        <v>0</v>
      </c>
      <c r="G637" s="332" t="str">
        <f t="shared" si="76"/>
        <v>0</v>
      </c>
      <c r="H637" s="335">
        <f t="shared" si="77"/>
        <v>46021</v>
      </c>
      <c r="I637" s="332">
        <f t="shared" si="78"/>
        <v>50</v>
      </c>
      <c r="J637" s="78"/>
      <c r="K637" s="304"/>
      <c r="L637" s="6"/>
      <c r="M637" s="12"/>
      <c r="N637" s="6"/>
      <c r="O637" s="96" t="str">
        <f t="shared" si="79"/>
        <v/>
      </c>
      <c r="P637" s="12"/>
      <c r="Q637" s="304"/>
      <c r="R637" s="5"/>
      <c r="S637" s="5"/>
      <c r="T637" s="78"/>
      <c r="U637" s="78"/>
      <c r="Z637" s="479">
        <f t="shared" si="73"/>
        <v>12</v>
      </c>
    </row>
    <row r="638" spans="1:26" ht="18.75" customHeight="1" x14ac:dyDescent="0.35">
      <c r="A638" s="78"/>
      <c r="B638" s="332">
        <f>IF(N638="",0,COUNTIF($N$7:N638,N638))</f>
        <v>0</v>
      </c>
      <c r="C638" s="332" t="str">
        <f t="shared" si="74"/>
        <v>0</v>
      </c>
      <c r="D638" s="332">
        <f>IF(P638="",0,COUNTIF($P$7:P638,P638))</f>
        <v>0</v>
      </c>
      <c r="E638" s="332" t="str">
        <f t="shared" si="75"/>
        <v>0</v>
      </c>
      <c r="F638" s="332">
        <f>IF(Q638="",0,COUNTIF($Q$7:Q638,Q638))</f>
        <v>0</v>
      </c>
      <c r="G638" s="332" t="str">
        <f t="shared" si="76"/>
        <v>0</v>
      </c>
      <c r="H638" s="335">
        <f t="shared" si="77"/>
        <v>46021</v>
      </c>
      <c r="I638" s="332">
        <f t="shared" si="78"/>
        <v>50</v>
      </c>
      <c r="J638" s="78"/>
      <c r="K638" s="304"/>
      <c r="L638" s="6"/>
      <c r="M638" s="12"/>
      <c r="N638" s="6"/>
      <c r="O638" s="96" t="str">
        <f t="shared" si="79"/>
        <v/>
      </c>
      <c r="P638" s="12"/>
      <c r="Q638" s="304"/>
      <c r="R638" s="5"/>
      <c r="S638" s="5"/>
      <c r="T638" s="78"/>
      <c r="U638" s="78"/>
      <c r="Z638" s="479">
        <f t="shared" si="73"/>
        <v>12</v>
      </c>
    </row>
    <row r="639" spans="1:26" ht="18.75" customHeight="1" x14ac:dyDescent="0.35">
      <c r="A639" s="78"/>
      <c r="B639" s="332">
        <f>IF(N639="",0,COUNTIF($N$7:N639,N639))</f>
        <v>0</v>
      </c>
      <c r="C639" s="332" t="str">
        <f t="shared" si="74"/>
        <v>0</v>
      </c>
      <c r="D639" s="332">
        <f>IF(P639="",0,COUNTIF($P$7:P639,P639))</f>
        <v>0</v>
      </c>
      <c r="E639" s="332" t="str">
        <f t="shared" si="75"/>
        <v>0</v>
      </c>
      <c r="F639" s="332">
        <f>IF(Q639="",0,COUNTIF($Q$7:Q639,Q639))</f>
        <v>0</v>
      </c>
      <c r="G639" s="332" t="str">
        <f t="shared" si="76"/>
        <v>0</v>
      </c>
      <c r="H639" s="335">
        <f t="shared" si="77"/>
        <v>46021</v>
      </c>
      <c r="I639" s="332">
        <f t="shared" si="78"/>
        <v>50</v>
      </c>
      <c r="J639" s="78"/>
      <c r="K639" s="304"/>
      <c r="L639" s="6"/>
      <c r="M639" s="12"/>
      <c r="N639" s="6"/>
      <c r="O639" s="96" t="str">
        <f t="shared" si="79"/>
        <v/>
      </c>
      <c r="P639" s="12"/>
      <c r="Q639" s="304"/>
      <c r="R639" s="5"/>
      <c r="S639" s="5"/>
      <c r="T639" s="78"/>
      <c r="U639" s="78"/>
      <c r="Z639" s="479">
        <f t="shared" si="73"/>
        <v>12</v>
      </c>
    </row>
    <row r="640" spans="1:26" ht="18.75" customHeight="1" x14ac:dyDescent="0.35">
      <c r="A640" s="78"/>
      <c r="B640" s="332">
        <f>IF(N640="",0,COUNTIF($N$7:N640,N640))</f>
        <v>0</v>
      </c>
      <c r="C640" s="332" t="str">
        <f t="shared" si="74"/>
        <v>0</v>
      </c>
      <c r="D640" s="332">
        <f>IF(P640="",0,COUNTIF($P$7:P640,P640))</f>
        <v>0</v>
      </c>
      <c r="E640" s="332" t="str">
        <f t="shared" si="75"/>
        <v>0</v>
      </c>
      <c r="F640" s="332">
        <f>IF(Q640="",0,COUNTIF($Q$7:Q640,Q640))</f>
        <v>0</v>
      </c>
      <c r="G640" s="332" t="str">
        <f t="shared" si="76"/>
        <v>0</v>
      </c>
      <c r="H640" s="335">
        <f t="shared" si="77"/>
        <v>46021</v>
      </c>
      <c r="I640" s="332">
        <f t="shared" si="78"/>
        <v>50</v>
      </c>
      <c r="J640" s="78"/>
      <c r="K640" s="304"/>
      <c r="L640" s="6"/>
      <c r="M640" s="12"/>
      <c r="N640" s="6"/>
      <c r="O640" s="96" t="str">
        <f t="shared" si="79"/>
        <v/>
      </c>
      <c r="P640" s="12"/>
      <c r="Q640" s="304"/>
      <c r="R640" s="5"/>
      <c r="S640" s="5"/>
      <c r="T640" s="78"/>
      <c r="U640" s="78"/>
      <c r="Z640" s="479">
        <f t="shared" si="73"/>
        <v>12</v>
      </c>
    </row>
    <row r="641" spans="1:26" ht="18.75" customHeight="1" x14ac:dyDescent="0.35">
      <c r="A641" s="78"/>
      <c r="B641" s="332">
        <f>IF(N641="",0,COUNTIF($N$7:N641,N641))</f>
        <v>0</v>
      </c>
      <c r="C641" s="332" t="str">
        <f t="shared" si="74"/>
        <v>0</v>
      </c>
      <c r="D641" s="332">
        <f>IF(P641="",0,COUNTIF($P$7:P641,P641))</f>
        <v>0</v>
      </c>
      <c r="E641" s="332" t="str">
        <f t="shared" si="75"/>
        <v>0</v>
      </c>
      <c r="F641" s="332">
        <f>IF(Q641="",0,COUNTIF($Q$7:Q641,Q641))</f>
        <v>0</v>
      </c>
      <c r="G641" s="332" t="str">
        <f t="shared" si="76"/>
        <v>0</v>
      </c>
      <c r="H641" s="335">
        <f t="shared" si="77"/>
        <v>46021</v>
      </c>
      <c r="I641" s="332">
        <f t="shared" si="78"/>
        <v>50</v>
      </c>
      <c r="J641" s="78"/>
      <c r="K641" s="304"/>
      <c r="L641" s="6"/>
      <c r="M641" s="12"/>
      <c r="N641" s="6"/>
      <c r="O641" s="96" t="str">
        <f t="shared" si="79"/>
        <v/>
      </c>
      <c r="P641" s="12"/>
      <c r="Q641" s="304"/>
      <c r="R641" s="5"/>
      <c r="S641" s="5"/>
      <c r="T641" s="78"/>
      <c r="U641" s="78"/>
      <c r="Z641" s="479">
        <f t="shared" si="73"/>
        <v>12</v>
      </c>
    </row>
    <row r="642" spans="1:26" ht="18.75" customHeight="1" x14ac:dyDescent="0.35">
      <c r="A642" s="78"/>
      <c r="B642" s="332">
        <f>IF(N642="",0,COUNTIF($N$7:N642,N642))</f>
        <v>0</v>
      </c>
      <c r="C642" s="332" t="str">
        <f t="shared" si="74"/>
        <v>0</v>
      </c>
      <c r="D642" s="332">
        <f>IF(P642="",0,COUNTIF($P$7:P642,P642))</f>
        <v>0</v>
      </c>
      <c r="E642" s="332" t="str">
        <f t="shared" si="75"/>
        <v>0</v>
      </c>
      <c r="F642" s="332">
        <f>IF(Q642="",0,COUNTIF($Q$7:Q642,Q642))</f>
        <v>0</v>
      </c>
      <c r="G642" s="332" t="str">
        <f t="shared" si="76"/>
        <v>0</v>
      </c>
      <c r="H642" s="335">
        <f t="shared" si="77"/>
        <v>46021</v>
      </c>
      <c r="I642" s="332">
        <f t="shared" si="78"/>
        <v>50</v>
      </c>
      <c r="J642" s="78"/>
      <c r="K642" s="304"/>
      <c r="L642" s="6"/>
      <c r="M642" s="12"/>
      <c r="N642" s="6"/>
      <c r="O642" s="96" t="str">
        <f t="shared" si="79"/>
        <v/>
      </c>
      <c r="P642" s="12"/>
      <c r="Q642" s="304"/>
      <c r="R642" s="5"/>
      <c r="S642" s="5"/>
      <c r="T642" s="78"/>
      <c r="U642" s="78"/>
      <c r="Z642" s="479">
        <f t="shared" si="73"/>
        <v>12</v>
      </c>
    </row>
    <row r="643" spans="1:26" ht="18.75" customHeight="1" x14ac:dyDescent="0.35">
      <c r="A643" s="78"/>
      <c r="B643" s="332">
        <f>IF(N643="",0,COUNTIF($N$7:N643,N643))</f>
        <v>0</v>
      </c>
      <c r="C643" s="332" t="str">
        <f t="shared" si="74"/>
        <v>0</v>
      </c>
      <c r="D643" s="332">
        <f>IF(P643="",0,COUNTIF($P$7:P643,P643))</f>
        <v>0</v>
      </c>
      <c r="E643" s="332" t="str">
        <f t="shared" si="75"/>
        <v>0</v>
      </c>
      <c r="F643" s="332">
        <f>IF(Q643="",0,COUNTIF($Q$7:Q643,Q643))</f>
        <v>0</v>
      </c>
      <c r="G643" s="332" t="str">
        <f t="shared" si="76"/>
        <v>0</v>
      </c>
      <c r="H643" s="335">
        <f t="shared" si="77"/>
        <v>46021</v>
      </c>
      <c r="I643" s="332">
        <f t="shared" si="78"/>
        <v>50</v>
      </c>
      <c r="J643" s="78"/>
      <c r="K643" s="304"/>
      <c r="L643" s="6"/>
      <c r="M643" s="12"/>
      <c r="N643" s="6"/>
      <c r="O643" s="96" t="str">
        <f t="shared" si="79"/>
        <v/>
      </c>
      <c r="P643" s="12"/>
      <c r="Q643" s="304"/>
      <c r="R643" s="5"/>
      <c r="S643" s="5"/>
      <c r="T643" s="78"/>
      <c r="U643" s="78"/>
      <c r="Z643" s="479">
        <f t="shared" si="73"/>
        <v>12</v>
      </c>
    </row>
    <row r="644" spans="1:26" ht="18.75" customHeight="1" x14ac:dyDescent="0.35">
      <c r="A644" s="78"/>
      <c r="B644" s="332">
        <f>IF(N644="",0,COUNTIF($N$7:N644,N644))</f>
        <v>0</v>
      </c>
      <c r="C644" s="332" t="str">
        <f t="shared" si="74"/>
        <v>0</v>
      </c>
      <c r="D644" s="332">
        <f>IF(P644="",0,COUNTIF($P$7:P644,P644))</f>
        <v>0</v>
      </c>
      <c r="E644" s="332" t="str">
        <f t="shared" si="75"/>
        <v>0</v>
      </c>
      <c r="F644" s="332">
        <f>IF(Q644="",0,COUNTIF($Q$7:Q644,Q644))</f>
        <v>0</v>
      </c>
      <c r="G644" s="332" t="str">
        <f t="shared" si="76"/>
        <v>0</v>
      </c>
      <c r="H644" s="335">
        <f t="shared" si="77"/>
        <v>46021</v>
      </c>
      <c r="I644" s="332">
        <f t="shared" si="78"/>
        <v>50</v>
      </c>
      <c r="J644" s="78"/>
      <c r="K644" s="304"/>
      <c r="L644" s="6"/>
      <c r="M644" s="12"/>
      <c r="N644" s="6"/>
      <c r="O644" s="96" t="str">
        <f t="shared" si="79"/>
        <v/>
      </c>
      <c r="P644" s="12"/>
      <c r="Q644" s="304"/>
      <c r="R644" s="5"/>
      <c r="S644" s="5"/>
      <c r="T644" s="78"/>
      <c r="U644" s="78"/>
      <c r="Z644" s="479">
        <f t="shared" si="73"/>
        <v>12</v>
      </c>
    </row>
    <row r="645" spans="1:26" ht="18.75" customHeight="1" x14ac:dyDescent="0.35">
      <c r="A645" s="78"/>
      <c r="B645" s="332">
        <f>IF(N645="",0,COUNTIF($N$7:N645,N645))</f>
        <v>0</v>
      </c>
      <c r="C645" s="332" t="str">
        <f t="shared" si="74"/>
        <v>0</v>
      </c>
      <c r="D645" s="332">
        <f>IF(P645="",0,COUNTIF($P$7:P645,P645))</f>
        <v>0</v>
      </c>
      <c r="E645" s="332" t="str">
        <f t="shared" si="75"/>
        <v>0</v>
      </c>
      <c r="F645" s="332">
        <f>IF(Q645="",0,COUNTIF($Q$7:Q645,Q645))</f>
        <v>0</v>
      </c>
      <c r="G645" s="332" t="str">
        <f t="shared" si="76"/>
        <v>0</v>
      </c>
      <c r="H645" s="335">
        <f t="shared" si="77"/>
        <v>46021</v>
      </c>
      <c r="I645" s="332">
        <f t="shared" si="78"/>
        <v>50</v>
      </c>
      <c r="J645" s="78"/>
      <c r="K645" s="304"/>
      <c r="L645" s="6"/>
      <c r="M645" s="12"/>
      <c r="N645" s="6"/>
      <c r="O645" s="96" t="str">
        <f t="shared" si="79"/>
        <v/>
      </c>
      <c r="P645" s="12"/>
      <c r="Q645" s="304"/>
      <c r="R645" s="5"/>
      <c r="S645" s="5"/>
      <c r="T645" s="78"/>
      <c r="U645" s="78"/>
      <c r="Z645" s="479">
        <f t="shared" si="73"/>
        <v>12</v>
      </c>
    </row>
    <row r="646" spans="1:26" ht="18.75" customHeight="1" x14ac:dyDescent="0.35">
      <c r="A646" s="78"/>
      <c r="B646" s="332">
        <f>IF(N646="",0,COUNTIF($N$7:N646,N646))</f>
        <v>0</v>
      </c>
      <c r="C646" s="332" t="str">
        <f t="shared" si="74"/>
        <v>0</v>
      </c>
      <c r="D646" s="332">
        <f>IF(P646="",0,COUNTIF($P$7:P646,P646))</f>
        <v>0</v>
      </c>
      <c r="E646" s="332" t="str">
        <f t="shared" si="75"/>
        <v>0</v>
      </c>
      <c r="F646" s="332">
        <f>IF(Q646="",0,COUNTIF($Q$7:Q646,Q646))</f>
        <v>0</v>
      </c>
      <c r="G646" s="332" t="str">
        <f t="shared" si="76"/>
        <v>0</v>
      </c>
      <c r="H646" s="335">
        <f t="shared" si="77"/>
        <v>46021</v>
      </c>
      <c r="I646" s="332">
        <f t="shared" si="78"/>
        <v>50</v>
      </c>
      <c r="J646" s="78"/>
      <c r="K646" s="304"/>
      <c r="L646" s="6"/>
      <c r="M646" s="12"/>
      <c r="N646" s="6"/>
      <c r="O646" s="96" t="str">
        <f t="shared" si="79"/>
        <v/>
      </c>
      <c r="P646" s="12"/>
      <c r="Q646" s="304"/>
      <c r="R646" s="5"/>
      <c r="S646" s="5"/>
      <c r="T646" s="78"/>
      <c r="U646" s="78"/>
      <c r="Z646" s="479">
        <f t="shared" si="73"/>
        <v>12</v>
      </c>
    </row>
    <row r="647" spans="1:26" ht="18.75" customHeight="1" x14ac:dyDescent="0.35">
      <c r="A647" s="78"/>
      <c r="B647" s="332">
        <f>IF(N647="",0,COUNTIF($N$7:N647,N647))</f>
        <v>0</v>
      </c>
      <c r="C647" s="332" t="str">
        <f t="shared" si="74"/>
        <v>0</v>
      </c>
      <c r="D647" s="332">
        <f>IF(P647="",0,COUNTIF($P$7:P647,P647))</f>
        <v>0</v>
      </c>
      <c r="E647" s="332" t="str">
        <f t="shared" si="75"/>
        <v>0</v>
      </c>
      <c r="F647" s="332">
        <f>IF(Q647="",0,COUNTIF($Q$7:Q647,Q647))</f>
        <v>0</v>
      </c>
      <c r="G647" s="332" t="str">
        <f t="shared" si="76"/>
        <v>0</v>
      </c>
      <c r="H647" s="335">
        <f t="shared" si="77"/>
        <v>46021</v>
      </c>
      <c r="I647" s="332">
        <f t="shared" si="78"/>
        <v>50</v>
      </c>
      <c r="J647" s="78"/>
      <c r="K647" s="304"/>
      <c r="L647" s="6"/>
      <c r="M647" s="12"/>
      <c r="N647" s="6"/>
      <c r="O647" s="96" t="str">
        <f t="shared" si="79"/>
        <v/>
      </c>
      <c r="P647" s="12"/>
      <c r="Q647" s="304"/>
      <c r="R647" s="5"/>
      <c r="S647" s="5"/>
      <c r="T647" s="78"/>
      <c r="U647" s="78"/>
      <c r="Z647" s="479">
        <f t="shared" si="73"/>
        <v>12</v>
      </c>
    </row>
    <row r="648" spans="1:26" ht="18.75" customHeight="1" x14ac:dyDescent="0.35">
      <c r="A648" s="78"/>
      <c r="B648" s="332">
        <f>IF(N648="",0,COUNTIF($N$7:N648,N648))</f>
        <v>0</v>
      </c>
      <c r="C648" s="332" t="str">
        <f t="shared" si="74"/>
        <v>0</v>
      </c>
      <c r="D648" s="332">
        <f>IF(P648="",0,COUNTIF($P$7:P648,P648))</f>
        <v>0</v>
      </c>
      <c r="E648" s="332" t="str">
        <f t="shared" si="75"/>
        <v>0</v>
      </c>
      <c r="F648" s="332">
        <f>IF(Q648="",0,COUNTIF($Q$7:Q648,Q648))</f>
        <v>0</v>
      </c>
      <c r="G648" s="332" t="str">
        <f t="shared" si="76"/>
        <v>0</v>
      </c>
      <c r="H648" s="335">
        <f t="shared" si="77"/>
        <v>46021</v>
      </c>
      <c r="I648" s="332">
        <f t="shared" si="78"/>
        <v>50</v>
      </c>
      <c r="J648" s="78"/>
      <c r="K648" s="304"/>
      <c r="L648" s="6"/>
      <c r="M648" s="12"/>
      <c r="N648" s="6"/>
      <c r="O648" s="96" t="str">
        <f t="shared" si="79"/>
        <v/>
      </c>
      <c r="P648" s="12"/>
      <c r="Q648" s="304"/>
      <c r="R648" s="5"/>
      <c r="S648" s="5"/>
      <c r="T648" s="78"/>
      <c r="U648" s="78"/>
      <c r="Z648" s="479">
        <f t="shared" ref="Z648:Z711" si="80">IF(H648="","",MONTH(H648))</f>
        <v>12</v>
      </c>
    </row>
    <row r="649" spans="1:26" ht="18.75" customHeight="1" x14ac:dyDescent="0.35">
      <c r="A649" s="78"/>
      <c r="B649" s="332">
        <f>IF(N649="",0,COUNTIF($N$7:N649,N649))</f>
        <v>0</v>
      </c>
      <c r="C649" s="332" t="str">
        <f t="shared" si="74"/>
        <v>0</v>
      </c>
      <c r="D649" s="332">
        <f>IF(P649="",0,COUNTIF($P$7:P649,P649))</f>
        <v>0</v>
      </c>
      <c r="E649" s="332" t="str">
        <f t="shared" si="75"/>
        <v>0</v>
      </c>
      <c r="F649" s="332">
        <f>IF(Q649="",0,COUNTIF($Q$7:Q649,Q649))</f>
        <v>0</v>
      </c>
      <c r="G649" s="332" t="str">
        <f t="shared" si="76"/>
        <v>0</v>
      </c>
      <c r="H649" s="335">
        <f t="shared" si="77"/>
        <v>46021</v>
      </c>
      <c r="I649" s="332">
        <f t="shared" si="78"/>
        <v>50</v>
      </c>
      <c r="J649" s="78"/>
      <c r="K649" s="304"/>
      <c r="L649" s="6"/>
      <c r="M649" s="12"/>
      <c r="N649" s="6"/>
      <c r="O649" s="96" t="str">
        <f t="shared" si="79"/>
        <v/>
      </c>
      <c r="P649" s="12"/>
      <c r="Q649" s="304"/>
      <c r="R649" s="5"/>
      <c r="S649" s="5"/>
      <c r="T649" s="78"/>
      <c r="U649" s="78"/>
      <c r="Z649" s="479">
        <f t="shared" si="80"/>
        <v>12</v>
      </c>
    </row>
    <row r="650" spans="1:26" ht="18.75" customHeight="1" x14ac:dyDescent="0.35">
      <c r="A650" s="78"/>
      <c r="B650" s="332">
        <f>IF(N650="",0,COUNTIF($N$7:N650,N650))</f>
        <v>0</v>
      </c>
      <c r="C650" s="332" t="str">
        <f t="shared" si="74"/>
        <v>0</v>
      </c>
      <c r="D650" s="332">
        <f>IF(P650="",0,COUNTIF($P$7:P650,P650))</f>
        <v>0</v>
      </c>
      <c r="E650" s="332" t="str">
        <f t="shared" si="75"/>
        <v>0</v>
      </c>
      <c r="F650" s="332">
        <f>IF(Q650="",0,COUNTIF($Q$7:Q650,Q650))</f>
        <v>0</v>
      </c>
      <c r="G650" s="332" t="str">
        <f t="shared" si="76"/>
        <v>0</v>
      </c>
      <c r="H650" s="335">
        <f t="shared" si="77"/>
        <v>46021</v>
      </c>
      <c r="I650" s="332">
        <f t="shared" si="78"/>
        <v>50</v>
      </c>
      <c r="J650" s="78"/>
      <c r="K650" s="304"/>
      <c r="L650" s="6"/>
      <c r="M650" s="12"/>
      <c r="N650" s="6"/>
      <c r="O650" s="96" t="str">
        <f t="shared" si="79"/>
        <v/>
      </c>
      <c r="P650" s="12"/>
      <c r="Q650" s="304"/>
      <c r="R650" s="5"/>
      <c r="S650" s="5"/>
      <c r="T650" s="78"/>
      <c r="U650" s="78"/>
      <c r="Z650" s="479">
        <f t="shared" si="80"/>
        <v>12</v>
      </c>
    </row>
    <row r="651" spans="1:26" ht="18.75" customHeight="1" x14ac:dyDescent="0.35">
      <c r="A651" s="78"/>
      <c r="B651" s="332">
        <f>IF(N651="",0,COUNTIF($N$7:N651,N651))</f>
        <v>0</v>
      </c>
      <c r="C651" s="332" t="str">
        <f t="shared" si="74"/>
        <v>0</v>
      </c>
      <c r="D651" s="332">
        <f>IF(P651="",0,COUNTIF($P$7:P651,P651))</f>
        <v>0</v>
      </c>
      <c r="E651" s="332" t="str">
        <f t="shared" si="75"/>
        <v>0</v>
      </c>
      <c r="F651" s="332">
        <f>IF(Q651="",0,COUNTIF($Q$7:Q651,Q651))</f>
        <v>0</v>
      </c>
      <c r="G651" s="332" t="str">
        <f t="shared" si="76"/>
        <v>0</v>
      </c>
      <c r="H651" s="335">
        <f t="shared" si="77"/>
        <v>46021</v>
      </c>
      <c r="I651" s="332">
        <f t="shared" si="78"/>
        <v>50</v>
      </c>
      <c r="J651" s="78"/>
      <c r="K651" s="304"/>
      <c r="L651" s="6"/>
      <c r="M651" s="12"/>
      <c r="N651" s="6"/>
      <c r="O651" s="96" t="str">
        <f t="shared" si="79"/>
        <v/>
      </c>
      <c r="P651" s="12"/>
      <c r="Q651" s="304"/>
      <c r="R651" s="5"/>
      <c r="S651" s="5"/>
      <c r="T651" s="78"/>
      <c r="U651" s="78"/>
      <c r="Z651" s="479">
        <f t="shared" si="80"/>
        <v>12</v>
      </c>
    </row>
    <row r="652" spans="1:26" ht="18.75" customHeight="1" x14ac:dyDescent="0.35">
      <c r="A652" s="78"/>
      <c r="B652" s="332">
        <f>IF(N652="",0,COUNTIF($N$7:N652,N652))</f>
        <v>0</v>
      </c>
      <c r="C652" s="332" t="str">
        <f t="shared" si="74"/>
        <v>0</v>
      </c>
      <c r="D652" s="332">
        <f>IF(P652="",0,COUNTIF($P$7:P652,P652))</f>
        <v>0</v>
      </c>
      <c r="E652" s="332" t="str">
        <f t="shared" si="75"/>
        <v>0</v>
      </c>
      <c r="F652" s="332">
        <f>IF(Q652="",0,COUNTIF($Q$7:Q652,Q652))</f>
        <v>0</v>
      </c>
      <c r="G652" s="332" t="str">
        <f t="shared" si="76"/>
        <v>0</v>
      </c>
      <c r="H652" s="335">
        <f t="shared" si="77"/>
        <v>46021</v>
      </c>
      <c r="I652" s="332">
        <f t="shared" si="78"/>
        <v>50</v>
      </c>
      <c r="J652" s="78"/>
      <c r="K652" s="304"/>
      <c r="L652" s="6"/>
      <c r="M652" s="12"/>
      <c r="N652" s="6"/>
      <c r="O652" s="96" t="str">
        <f t="shared" si="79"/>
        <v/>
      </c>
      <c r="P652" s="12"/>
      <c r="Q652" s="304"/>
      <c r="R652" s="5"/>
      <c r="S652" s="5"/>
      <c r="T652" s="78"/>
      <c r="U652" s="78"/>
      <c r="Z652" s="479">
        <f t="shared" si="80"/>
        <v>12</v>
      </c>
    </row>
    <row r="653" spans="1:26" ht="18.75" customHeight="1" x14ac:dyDescent="0.35">
      <c r="A653" s="78"/>
      <c r="B653" s="332">
        <f>IF(N653="",0,COUNTIF($N$7:N653,N653))</f>
        <v>0</v>
      </c>
      <c r="C653" s="332" t="str">
        <f t="shared" si="74"/>
        <v>0</v>
      </c>
      <c r="D653" s="332">
        <f>IF(P653="",0,COUNTIF($P$7:P653,P653))</f>
        <v>0</v>
      </c>
      <c r="E653" s="332" t="str">
        <f t="shared" si="75"/>
        <v>0</v>
      </c>
      <c r="F653" s="332">
        <f>IF(Q653="",0,COUNTIF($Q$7:Q653,Q653))</f>
        <v>0</v>
      </c>
      <c r="G653" s="332" t="str">
        <f t="shared" si="76"/>
        <v>0</v>
      </c>
      <c r="H653" s="335">
        <f t="shared" si="77"/>
        <v>46021</v>
      </c>
      <c r="I653" s="332">
        <f t="shared" si="78"/>
        <v>50</v>
      </c>
      <c r="J653" s="78"/>
      <c r="K653" s="304"/>
      <c r="L653" s="6"/>
      <c r="M653" s="12"/>
      <c r="N653" s="6"/>
      <c r="O653" s="96" t="str">
        <f t="shared" si="79"/>
        <v/>
      </c>
      <c r="P653" s="12"/>
      <c r="Q653" s="304"/>
      <c r="R653" s="5"/>
      <c r="S653" s="5"/>
      <c r="T653" s="78"/>
      <c r="U653" s="78"/>
      <c r="Z653" s="479">
        <f t="shared" si="80"/>
        <v>12</v>
      </c>
    </row>
    <row r="654" spans="1:26" ht="18.75" customHeight="1" x14ac:dyDescent="0.35">
      <c r="A654" s="78"/>
      <c r="B654" s="332">
        <f>IF(N654="",0,COUNTIF($N$7:N654,N654))</f>
        <v>0</v>
      </c>
      <c r="C654" s="332" t="str">
        <f t="shared" si="74"/>
        <v>0</v>
      </c>
      <c r="D654" s="332">
        <f>IF(P654="",0,COUNTIF($P$7:P654,P654))</f>
        <v>0</v>
      </c>
      <c r="E654" s="332" t="str">
        <f t="shared" si="75"/>
        <v>0</v>
      </c>
      <c r="F654" s="332">
        <f>IF(Q654="",0,COUNTIF($Q$7:Q654,Q654))</f>
        <v>0</v>
      </c>
      <c r="G654" s="332" t="str">
        <f t="shared" si="76"/>
        <v>0</v>
      </c>
      <c r="H654" s="335">
        <f t="shared" si="77"/>
        <v>46021</v>
      </c>
      <c r="I654" s="332">
        <f t="shared" si="78"/>
        <v>50</v>
      </c>
      <c r="J654" s="78"/>
      <c r="K654" s="304"/>
      <c r="L654" s="6"/>
      <c r="M654" s="12"/>
      <c r="N654" s="6"/>
      <c r="O654" s="96" t="str">
        <f t="shared" si="79"/>
        <v/>
      </c>
      <c r="P654" s="12"/>
      <c r="Q654" s="304"/>
      <c r="R654" s="5"/>
      <c r="S654" s="5"/>
      <c r="T654" s="78"/>
      <c r="U654" s="78"/>
      <c r="Z654" s="479">
        <f t="shared" si="80"/>
        <v>12</v>
      </c>
    </row>
    <row r="655" spans="1:26" ht="18.75" customHeight="1" x14ac:dyDescent="0.35">
      <c r="A655" s="78"/>
      <c r="B655" s="332">
        <f>IF(N655="",0,COUNTIF($N$7:N655,N655))</f>
        <v>0</v>
      </c>
      <c r="C655" s="332" t="str">
        <f t="shared" si="74"/>
        <v>0</v>
      </c>
      <c r="D655" s="332">
        <f>IF(P655="",0,COUNTIF($P$7:P655,P655))</f>
        <v>0</v>
      </c>
      <c r="E655" s="332" t="str">
        <f t="shared" si="75"/>
        <v>0</v>
      </c>
      <c r="F655" s="332">
        <f>IF(Q655="",0,COUNTIF($Q$7:Q655,Q655))</f>
        <v>0</v>
      </c>
      <c r="G655" s="332" t="str">
        <f t="shared" si="76"/>
        <v>0</v>
      </c>
      <c r="H655" s="335">
        <f t="shared" si="77"/>
        <v>46021</v>
      </c>
      <c r="I655" s="332">
        <f t="shared" si="78"/>
        <v>50</v>
      </c>
      <c r="J655" s="78"/>
      <c r="K655" s="304"/>
      <c r="L655" s="6"/>
      <c r="M655" s="12"/>
      <c r="N655" s="6"/>
      <c r="O655" s="96" t="str">
        <f t="shared" si="79"/>
        <v/>
      </c>
      <c r="P655" s="12"/>
      <c r="Q655" s="304"/>
      <c r="R655" s="5"/>
      <c r="S655" s="5"/>
      <c r="T655" s="78"/>
      <c r="U655" s="78"/>
      <c r="Z655" s="479">
        <f t="shared" si="80"/>
        <v>12</v>
      </c>
    </row>
    <row r="656" spans="1:26" ht="18.75" customHeight="1" x14ac:dyDescent="0.35">
      <c r="A656" s="78"/>
      <c r="B656" s="332">
        <f>IF(N656="",0,COUNTIF($N$7:N656,N656))</f>
        <v>0</v>
      </c>
      <c r="C656" s="332" t="str">
        <f t="shared" si="74"/>
        <v>0</v>
      </c>
      <c r="D656" s="332">
        <f>IF(P656="",0,COUNTIF($P$7:P656,P656))</f>
        <v>0</v>
      </c>
      <c r="E656" s="332" t="str">
        <f t="shared" si="75"/>
        <v>0</v>
      </c>
      <c r="F656" s="332">
        <f>IF(Q656="",0,COUNTIF($Q$7:Q656,Q656))</f>
        <v>0</v>
      </c>
      <c r="G656" s="332" t="str">
        <f t="shared" si="76"/>
        <v>0</v>
      </c>
      <c r="H656" s="335">
        <f t="shared" si="77"/>
        <v>46021</v>
      </c>
      <c r="I656" s="332">
        <f t="shared" si="78"/>
        <v>50</v>
      </c>
      <c r="J656" s="78"/>
      <c r="K656" s="304"/>
      <c r="L656" s="6"/>
      <c r="M656" s="12"/>
      <c r="N656" s="6"/>
      <c r="O656" s="96" t="str">
        <f t="shared" si="79"/>
        <v/>
      </c>
      <c r="P656" s="12"/>
      <c r="Q656" s="304"/>
      <c r="R656" s="5"/>
      <c r="S656" s="5"/>
      <c r="T656" s="78"/>
      <c r="U656" s="78"/>
      <c r="Z656" s="479">
        <f t="shared" si="80"/>
        <v>12</v>
      </c>
    </row>
    <row r="657" spans="1:26" ht="18.75" customHeight="1" x14ac:dyDescent="0.35">
      <c r="A657" s="78"/>
      <c r="B657" s="332">
        <f>IF(N657="",0,COUNTIF($N$7:N657,N657))</f>
        <v>0</v>
      </c>
      <c r="C657" s="332" t="str">
        <f t="shared" si="74"/>
        <v>0</v>
      </c>
      <c r="D657" s="332">
        <f>IF(P657="",0,COUNTIF($P$7:P657,P657))</f>
        <v>0</v>
      </c>
      <c r="E657" s="332" t="str">
        <f t="shared" si="75"/>
        <v>0</v>
      </c>
      <c r="F657" s="332">
        <f>IF(Q657="",0,COUNTIF($Q$7:Q657,Q657))</f>
        <v>0</v>
      </c>
      <c r="G657" s="332" t="str">
        <f t="shared" si="76"/>
        <v>0</v>
      </c>
      <c r="H657" s="335">
        <f t="shared" si="77"/>
        <v>46021</v>
      </c>
      <c r="I657" s="332">
        <f t="shared" si="78"/>
        <v>50</v>
      </c>
      <c r="J657" s="78"/>
      <c r="K657" s="304"/>
      <c r="L657" s="6"/>
      <c r="M657" s="12"/>
      <c r="N657" s="6"/>
      <c r="O657" s="96" t="str">
        <f t="shared" si="79"/>
        <v/>
      </c>
      <c r="P657" s="12"/>
      <c r="Q657" s="304"/>
      <c r="R657" s="5"/>
      <c r="S657" s="5"/>
      <c r="T657" s="78"/>
      <c r="U657" s="78"/>
      <c r="Z657" s="479">
        <f t="shared" si="80"/>
        <v>12</v>
      </c>
    </row>
    <row r="658" spans="1:26" ht="18.75" customHeight="1" x14ac:dyDescent="0.35">
      <c r="A658" s="78"/>
      <c r="B658" s="332">
        <f>IF(N658="",0,COUNTIF($N$7:N658,N658))</f>
        <v>0</v>
      </c>
      <c r="C658" s="332" t="str">
        <f t="shared" si="74"/>
        <v>0</v>
      </c>
      <c r="D658" s="332">
        <f>IF(P658="",0,COUNTIF($P$7:P658,P658))</f>
        <v>0</v>
      </c>
      <c r="E658" s="332" t="str">
        <f t="shared" si="75"/>
        <v>0</v>
      </c>
      <c r="F658" s="332">
        <f>IF(Q658="",0,COUNTIF($Q$7:Q658,Q658))</f>
        <v>0</v>
      </c>
      <c r="G658" s="332" t="str">
        <f t="shared" si="76"/>
        <v>0</v>
      </c>
      <c r="H658" s="335">
        <f t="shared" si="77"/>
        <v>46021</v>
      </c>
      <c r="I658" s="332">
        <f t="shared" si="78"/>
        <v>50</v>
      </c>
      <c r="J658" s="78"/>
      <c r="K658" s="304"/>
      <c r="L658" s="6"/>
      <c r="M658" s="12"/>
      <c r="N658" s="6"/>
      <c r="O658" s="96" t="str">
        <f t="shared" si="79"/>
        <v/>
      </c>
      <c r="P658" s="12"/>
      <c r="Q658" s="304"/>
      <c r="R658" s="5"/>
      <c r="S658" s="5"/>
      <c r="T658" s="78"/>
      <c r="U658" s="78"/>
      <c r="Z658" s="479">
        <f t="shared" si="80"/>
        <v>12</v>
      </c>
    </row>
    <row r="659" spans="1:26" ht="18.75" customHeight="1" x14ac:dyDescent="0.35">
      <c r="A659" s="78"/>
      <c r="B659" s="332">
        <f>IF(N659="",0,COUNTIF($N$7:N659,N659))</f>
        <v>0</v>
      </c>
      <c r="C659" s="332" t="str">
        <f t="shared" si="74"/>
        <v>0</v>
      </c>
      <c r="D659" s="332">
        <f>IF(P659="",0,COUNTIF($P$7:P659,P659))</f>
        <v>0</v>
      </c>
      <c r="E659" s="332" t="str">
        <f t="shared" si="75"/>
        <v>0</v>
      </c>
      <c r="F659" s="332">
        <f>IF(Q659="",0,COUNTIF($Q$7:Q659,Q659))</f>
        <v>0</v>
      </c>
      <c r="G659" s="332" t="str">
        <f t="shared" si="76"/>
        <v>0</v>
      </c>
      <c r="H659" s="335">
        <f t="shared" si="77"/>
        <v>46021</v>
      </c>
      <c r="I659" s="332">
        <f t="shared" si="78"/>
        <v>50</v>
      </c>
      <c r="J659" s="78"/>
      <c r="K659" s="304"/>
      <c r="L659" s="6"/>
      <c r="M659" s="12"/>
      <c r="N659" s="6"/>
      <c r="O659" s="96" t="str">
        <f t="shared" si="79"/>
        <v/>
      </c>
      <c r="P659" s="12"/>
      <c r="Q659" s="304"/>
      <c r="R659" s="5"/>
      <c r="S659" s="5"/>
      <c r="T659" s="78"/>
      <c r="U659" s="78"/>
      <c r="Z659" s="479">
        <f t="shared" si="80"/>
        <v>12</v>
      </c>
    </row>
    <row r="660" spans="1:26" ht="18.75" customHeight="1" x14ac:dyDescent="0.35">
      <c r="A660" s="78"/>
      <c r="B660" s="332">
        <f>IF(N660="",0,COUNTIF($N$7:N660,N660))</f>
        <v>0</v>
      </c>
      <c r="C660" s="332" t="str">
        <f t="shared" si="74"/>
        <v>0</v>
      </c>
      <c r="D660" s="332">
        <f>IF(P660="",0,COUNTIF($P$7:P660,P660))</f>
        <v>0</v>
      </c>
      <c r="E660" s="332" t="str">
        <f t="shared" si="75"/>
        <v>0</v>
      </c>
      <c r="F660" s="332">
        <f>IF(Q660="",0,COUNTIF($Q$7:Q660,Q660))</f>
        <v>0</v>
      </c>
      <c r="G660" s="332" t="str">
        <f t="shared" si="76"/>
        <v>0</v>
      </c>
      <c r="H660" s="335">
        <f t="shared" si="77"/>
        <v>46021</v>
      </c>
      <c r="I660" s="332">
        <f t="shared" si="78"/>
        <v>50</v>
      </c>
      <c r="J660" s="78"/>
      <c r="K660" s="304"/>
      <c r="L660" s="6"/>
      <c r="M660" s="12"/>
      <c r="N660" s="6"/>
      <c r="O660" s="96" t="str">
        <f t="shared" si="79"/>
        <v/>
      </c>
      <c r="P660" s="12"/>
      <c r="Q660" s="304"/>
      <c r="R660" s="5"/>
      <c r="S660" s="5"/>
      <c r="T660" s="78"/>
      <c r="U660" s="78"/>
      <c r="Z660" s="479">
        <f t="shared" si="80"/>
        <v>12</v>
      </c>
    </row>
    <row r="661" spans="1:26" ht="18.75" customHeight="1" x14ac:dyDescent="0.35">
      <c r="A661" s="78"/>
      <c r="B661" s="332">
        <f>IF(N661="",0,COUNTIF($N$7:N661,N661))</f>
        <v>0</v>
      </c>
      <c r="C661" s="332" t="str">
        <f t="shared" si="74"/>
        <v>0</v>
      </c>
      <c r="D661" s="332">
        <f>IF(P661="",0,COUNTIF($P$7:P661,P661))</f>
        <v>0</v>
      </c>
      <c r="E661" s="332" t="str">
        <f t="shared" si="75"/>
        <v>0</v>
      </c>
      <c r="F661" s="332">
        <f>IF(Q661="",0,COUNTIF($Q$7:Q661,Q661))</f>
        <v>0</v>
      </c>
      <c r="G661" s="332" t="str">
        <f t="shared" si="76"/>
        <v>0</v>
      </c>
      <c r="H661" s="335">
        <f t="shared" si="77"/>
        <v>46021</v>
      </c>
      <c r="I661" s="332">
        <f t="shared" si="78"/>
        <v>50</v>
      </c>
      <c r="J661" s="78"/>
      <c r="K661" s="304"/>
      <c r="L661" s="6"/>
      <c r="M661" s="12"/>
      <c r="N661" s="6"/>
      <c r="O661" s="96" t="str">
        <f t="shared" si="79"/>
        <v/>
      </c>
      <c r="P661" s="12"/>
      <c r="Q661" s="304"/>
      <c r="R661" s="5"/>
      <c r="S661" s="5"/>
      <c r="T661" s="78"/>
      <c r="U661" s="78"/>
      <c r="Z661" s="479">
        <f t="shared" si="80"/>
        <v>12</v>
      </c>
    </row>
    <row r="662" spans="1:26" ht="18.75" customHeight="1" x14ac:dyDescent="0.35">
      <c r="A662" s="78"/>
      <c r="B662" s="332">
        <f>IF(N662="",0,COUNTIF($N$7:N662,N662))</f>
        <v>0</v>
      </c>
      <c r="C662" s="332" t="str">
        <f t="shared" si="74"/>
        <v>0</v>
      </c>
      <c r="D662" s="332">
        <f>IF(P662="",0,COUNTIF($P$7:P662,P662))</f>
        <v>0</v>
      </c>
      <c r="E662" s="332" t="str">
        <f t="shared" si="75"/>
        <v>0</v>
      </c>
      <c r="F662" s="332">
        <f>IF(Q662="",0,COUNTIF($Q$7:Q662,Q662))</f>
        <v>0</v>
      </c>
      <c r="G662" s="332" t="str">
        <f t="shared" si="76"/>
        <v>0</v>
      </c>
      <c r="H662" s="335">
        <f t="shared" si="77"/>
        <v>46021</v>
      </c>
      <c r="I662" s="332">
        <f t="shared" si="78"/>
        <v>50</v>
      </c>
      <c r="J662" s="78"/>
      <c r="K662" s="304"/>
      <c r="L662" s="6"/>
      <c r="M662" s="12"/>
      <c r="N662" s="6"/>
      <c r="O662" s="96" t="str">
        <f t="shared" si="79"/>
        <v/>
      </c>
      <c r="P662" s="12"/>
      <c r="Q662" s="304"/>
      <c r="R662" s="5"/>
      <c r="S662" s="5"/>
      <c r="T662" s="78"/>
      <c r="U662" s="78"/>
      <c r="Z662" s="479">
        <f t="shared" si="80"/>
        <v>12</v>
      </c>
    </row>
    <row r="663" spans="1:26" ht="18.75" customHeight="1" x14ac:dyDescent="0.35">
      <c r="A663" s="78"/>
      <c r="B663" s="332">
        <f>IF(N663="",0,COUNTIF($N$7:N663,N663))</f>
        <v>0</v>
      </c>
      <c r="C663" s="332" t="str">
        <f t="shared" si="74"/>
        <v>0</v>
      </c>
      <c r="D663" s="332">
        <f>IF(P663="",0,COUNTIF($P$7:P663,P663))</f>
        <v>0</v>
      </c>
      <c r="E663" s="332" t="str">
        <f t="shared" si="75"/>
        <v>0</v>
      </c>
      <c r="F663" s="332">
        <f>IF(Q663="",0,COUNTIF($Q$7:Q663,Q663))</f>
        <v>0</v>
      </c>
      <c r="G663" s="332" t="str">
        <f t="shared" si="76"/>
        <v>0</v>
      </c>
      <c r="H663" s="335">
        <f t="shared" si="77"/>
        <v>46021</v>
      </c>
      <c r="I663" s="332">
        <f t="shared" si="78"/>
        <v>50</v>
      </c>
      <c r="J663" s="78"/>
      <c r="K663" s="304"/>
      <c r="L663" s="6"/>
      <c r="M663" s="12"/>
      <c r="N663" s="6"/>
      <c r="O663" s="96" t="str">
        <f t="shared" si="79"/>
        <v/>
      </c>
      <c r="P663" s="12"/>
      <c r="Q663" s="304"/>
      <c r="R663" s="5"/>
      <c r="S663" s="5"/>
      <c r="T663" s="78"/>
      <c r="U663" s="78"/>
      <c r="Z663" s="479">
        <f t="shared" si="80"/>
        <v>12</v>
      </c>
    </row>
    <row r="664" spans="1:26" ht="18.75" customHeight="1" x14ac:dyDescent="0.35">
      <c r="A664" s="78"/>
      <c r="B664" s="332">
        <f>IF(N664="",0,COUNTIF($N$7:N664,N664))</f>
        <v>0</v>
      </c>
      <c r="C664" s="332" t="str">
        <f t="shared" si="74"/>
        <v>0</v>
      </c>
      <c r="D664" s="332">
        <f>IF(P664="",0,COUNTIF($P$7:P664,P664))</f>
        <v>0</v>
      </c>
      <c r="E664" s="332" t="str">
        <f t="shared" si="75"/>
        <v>0</v>
      </c>
      <c r="F664" s="332">
        <f>IF(Q664="",0,COUNTIF($Q$7:Q664,Q664))</f>
        <v>0</v>
      </c>
      <c r="G664" s="332" t="str">
        <f t="shared" si="76"/>
        <v>0</v>
      </c>
      <c r="H664" s="335">
        <f t="shared" si="77"/>
        <v>46021</v>
      </c>
      <c r="I664" s="332">
        <f t="shared" si="78"/>
        <v>50</v>
      </c>
      <c r="J664" s="78"/>
      <c r="K664" s="304"/>
      <c r="L664" s="6"/>
      <c r="M664" s="12"/>
      <c r="N664" s="6"/>
      <c r="O664" s="96" t="str">
        <f t="shared" si="79"/>
        <v/>
      </c>
      <c r="P664" s="12"/>
      <c r="Q664" s="304"/>
      <c r="R664" s="5"/>
      <c r="S664" s="5"/>
      <c r="T664" s="78"/>
      <c r="U664" s="78"/>
      <c r="Z664" s="479">
        <f t="shared" si="80"/>
        <v>12</v>
      </c>
    </row>
    <row r="665" spans="1:26" ht="18.75" customHeight="1" x14ac:dyDescent="0.35">
      <c r="A665" s="78"/>
      <c r="B665" s="332">
        <f>IF(N665="",0,COUNTIF($N$7:N665,N665))</f>
        <v>0</v>
      </c>
      <c r="C665" s="332" t="str">
        <f t="shared" si="74"/>
        <v>0</v>
      </c>
      <c r="D665" s="332">
        <f>IF(P665="",0,COUNTIF($P$7:P665,P665))</f>
        <v>0</v>
      </c>
      <c r="E665" s="332" t="str">
        <f t="shared" si="75"/>
        <v>0</v>
      </c>
      <c r="F665" s="332">
        <f>IF(Q665="",0,COUNTIF($Q$7:Q665,Q665))</f>
        <v>0</v>
      </c>
      <c r="G665" s="332" t="str">
        <f t="shared" si="76"/>
        <v>0</v>
      </c>
      <c r="H665" s="335">
        <f t="shared" si="77"/>
        <v>46021</v>
      </c>
      <c r="I665" s="332">
        <f t="shared" si="78"/>
        <v>50</v>
      </c>
      <c r="J665" s="78"/>
      <c r="K665" s="304"/>
      <c r="L665" s="6"/>
      <c r="M665" s="12"/>
      <c r="N665" s="6"/>
      <c r="O665" s="96" t="str">
        <f t="shared" si="79"/>
        <v/>
      </c>
      <c r="P665" s="12"/>
      <c r="Q665" s="304"/>
      <c r="R665" s="5"/>
      <c r="S665" s="5"/>
      <c r="T665" s="78"/>
      <c r="U665" s="78"/>
      <c r="Z665" s="479">
        <f t="shared" si="80"/>
        <v>12</v>
      </c>
    </row>
    <row r="666" spans="1:26" ht="18.75" customHeight="1" x14ac:dyDescent="0.35">
      <c r="A666" s="78"/>
      <c r="B666" s="332">
        <f>IF(N666="",0,COUNTIF($N$7:N666,N666))</f>
        <v>0</v>
      </c>
      <c r="C666" s="332" t="str">
        <f t="shared" si="74"/>
        <v>0</v>
      </c>
      <c r="D666" s="332">
        <f>IF(P666="",0,COUNTIF($P$7:P666,P666))</f>
        <v>0</v>
      </c>
      <c r="E666" s="332" t="str">
        <f t="shared" si="75"/>
        <v>0</v>
      </c>
      <c r="F666" s="332">
        <f>IF(Q666="",0,COUNTIF($Q$7:Q666,Q666))</f>
        <v>0</v>
      </c>
      <c r="G666" s="332" t="str">
        <f t="shared" si="76"/>
        <v>0</v>
      </c>
      <c r="H666" s="335">
        <f t="shared" si="77"/>
        <v>46021</v>
      </c>
      <c r="I666" s="332">
        <f t="shared" si="78"/>
        <v>50</v>
      </c>
      <c r="J666" s="78"/>
      <c r="K666" s="304"/>
      <c r="L666" s="6"/>
      <c r="M666" s="12"/>
      <c r="N666" s="6"/>
      <c r="O666" s="96" t="str">
        <f t="shared" si="79"/>
        <v/>
      </c>
      <c r="P666" s="12"/>
      <c r="Q666" s="304"/>
      <c r="R666" s="5"/>
      <c r="S666" s="5"/>
      <c r="T666" s="78"/>
      <c r="U666" s="78"/>
      <c r="Z666" s="479">
        <f t="shared" si="80"/>
        <v>12</v>
      </c>
    </row>
    <row r="667" spans="1:26" ht="18.75" customHeight="1" x14ac:dyDescent="0.35">
      <c r="A667" s="78"/>
      <c r="B667" s="332">
        <f>IF(N667="",0,COUNTIF($N$7:N667,N667))</f>
        <v>0</v>
      </c>
      <c r="C667" s="332" t="str">
        <f t="shared" si="74"/>
        <v>0</v>
      </c>
      <c r="D667" s="332">
        <f>IF(P667="",0,COUNTIF($P$7:P667,P667))</f>
        <v>0</v>
      </c>
      <c r="E667" s="332" t="str">
        <f t="shared" si="75"/>
        <v>0</v>
      </c>
      <c r="F667" s="332">
        <f>IF(Q667="",0,COUNTIF($Q$7:Q667,Q667))</f>
        <v>0</v>
      </c>
      <c r="G667" s="332" t="str">
        <f t="shared" si="76"/>
        <v>0</v>
      </c>
      <c r="H667" s="335">
        <f t="shared" si="77"/>
        <v>46021</v>
      </c>
      <c r="I667" s="332">
        <f t="shared" si="78"/>
        <v>50</v>
      </c>
      <c r="J667" s="78"/>
      <c r="K667" s="304"/>
      <c r="L667" s="6"/>
      <c r="M667" s="12"/>
      <c r="N667" s="6"/>
      <c r="O667" s="96" t="str">
        <f t="shared" si="79"/>
        <v/>
      </c>
      <c r="P667" s="12"/>
      <c r="Q667" s="304"/>
      <c r="R667" s="5"/>
      <c r="S667" s="5"/>
      <c r="T667" s="78"/>
      <c r="U667" s="78"/>
      <c r="Z667" s="479">
        <f t="shared" si="80"/>
        <v>12</v>
      </c>
    </row>
    <row r="668" spans="1:26" ht="18.75" customHeight="1" x14ac:dyDescent="0.35">
      <c r="A668" s="78"/>
      <c r="B668" s="332">
        <f>IF(N668="",0,COUNTIF($N$7:N668,N668))</f>
        <v>0</v>
      </c>
      <c r="C668" s="332" t="str">
        <f t="shared" si="74"/>
        <v>0</v>
      </c>
      <c r="D668" s="332">
        <f>IF(P668="",0,COUNTIF($P$7:P668,P668))</f>
        <v>0</v>
      </c>
      <c r="E668" s="332" t="str">
        <f t="shared" si="75"/>
        <v>0</v>
      </c>
      <c r="F668" s="332">
        <f>IF(Q668="",0,COUNTIF($Q$7:Q668,Q668))</f>
        <v>0</v>
      </c>
      <c r="G668" s="332" t="str">
        <f t="shared" si="76"/>
        <v>0</v>
      </c>
      <c r="H668" s="335">
        <f t="shared" si="77"/>
        <v>46021</v>
      </c>
      <c r="I668" s="332">
        <f t="shared" si="78"/>
        <v>50</v>
      </c>
      <c r="J668" s="78"/>
      <c r="K668" s="304"/>
      <c r="L668" s="6"/>
      <c r="M668" s="12"/>
      <c r="N668" s="6"/>
      <c r="O668" s="96" t="str">
        <f t="shared" si="79"/>
        <v/>
      </c>
      <c r="P668" s="12"/>
      <c r="Q668" s="304"/>
      <c r="R668" s="5"/>
      <c r="S668" s="5"/>
      <c r="T668" s="78"/>
      <c r="U668" s="78"/>
      <c r="Z668" s="479">
        <f t="shared" si="80"/>
        <v>12</v>
      </c>
    </row>
    <row r="669" spans="1:26" ht="18.75" customHeight="1" x14ac:dyDescent="0.35">
      <c r="A669" s="78"/>
      <c r="B669" s="332">
        <f>IF(N669="",0,COUNTIF($N$7:N669,N669))</f>
        <v>0</v>
      </c>
      <c r="C669" s="332" t="str">
        <f t="shared" si="74"/>
        <v>0</v>
      </c>
      <c r="D669" s="332">
        <f>IF(P669="",0,COUNTIF($P$7:P669,P669))</f>
        <v>0</v>
      </c>
      <c r="E669" s="332" t="str">
        <f t="shared" si="75"/>
        <v>0</v>
      </c>
      <c r="F669" s="332">
        <f>IF(Q669="",0,COUNTIF($Q$7:Q669,Q669))</f>
        <v>0</v>
      </c>
      <c r="G669" s="332" t="str">
        <f t="shared" si="76"/>
        <v>0</v>
      </c>
      <c r="H669" s="335">
        <f t="shared" si="77"/>
        <v>46021</v>
      </c>
      <c r="I669" s="332">
        <f t="shared" si="78"/>
        <v>50</v>
      </c>
      <c r="J669" s="78"/>
      <c r="K669" s="304"/>
      <c r="L669" s="6"/>
      <c r="M669" s="12"/>
      <c r="N669" s="6"/>
      <c r="O669" s="96" t="str">
        <f t="shared" si="79"/>
        <v/>
      </c>
      <c r="P669" s="12"/>
      <c r="Q669" s="304"/>
      <c r="R669" s="5"/>
      <c r="S669" s="5"/>
      <c r="T669" s="78"/>
      <c r="U669" s="78"/>
      <c r="Z669" s="479">
        <f t="shared" si="80"/>
        <v>12</v>
      </c>
    </row>
    <row r="670" spans="1:26" ht="18.75" customHeight="1" x14ac:dyDescent="0.35">
      <c r="A670" s="78"/>
      <c r="B670" s="332">
        <f>IF(N670="",0,COUNTIF($N$7:N670,N670))</f>
        <v>0</v>
      </c>
      <c r="C670" s="332" t="str">
        <f t="shared" si="74"/>
        <v>0</v>
      </c>
      <c r="D670" s="332">
        <f>IF(P670="",0,COUNTIF($P$7:P670,P670))</f>
        <v>0</v>
      </c>
      <c r="E670" s="332" t="str">
        <f t="shared" si="75"/>
        <v>0</v>
      </c>
      <c r="F670" s="332">
        <f>IF(Q670="",0,COUNTIF($Q$7:Q670,Q670))</f>
        <v>0</v>
      </c>
      <c r="G670" s="332" t="str">
        <f t="shared" si="76"/>
        <v>0</v>
      </c>
      <c r="H670" s="335">
        <f t="shared" si="77"/>
        <v>46021</v>
      </c>
      <c r="I670" s="332">
        <f t="shared" si="78"/>
        <v>50</v>
      </c>
      <c r="J670" s="78"/>
      <c r="K670" s="304"/>
      <c r="L670" s="6"/>
      <c r="M670" s="12"/>
      <c r="N670" s="6"/>
      <c r="O670" s="96" t="str">
        <f t="shared" si="79"/>
        <v/>
      </c>
      <c r="P670" s="12"/>
      <c r="Q670" s="304"/>
      <c r="R670" s="5"/>
      <c r="S670" s="5"/>
      <c r="T670" s="78"/>
      <c r="U670" s="78"/>
      <c r="Z670" s="479">
        <f t="shared" si="80"/>
        <v>12</v>
      </c>
    </row>
    <row r="671" spans="1:26" ht="18.75" customHeight="1" x14ac:dyDescent="0.35">
      <c r="A671" s="78"/>
      <c r="B671" s="332">
        <f>IF(N671="",0,COUNTIF($N$7:N671,N671))</f>
        <v>0</v>
      </c>
      <c r="C671" s="332" t="str">
        <f t="shared" si="74"/>
        <v>0</v>
      </c>
      <c r="D671" s="332">
        <f>IF(P671="",0,COUNTIF($P$7:P671,P671))</f>
        <v>0</v>
      </c>
      <c r="E671" s="332" t="str">
        <f t="shared" si="75"/>
        <v>0</v>
      </c>
      <c r="F671" s="332">
        <f>IF(Q671="",0,COUNTIF($Q$7:Q671,Q671))</f>
        <v>0</v>
      </c>
      <c r="G671" s="332" t="str">
        <f t="shared" si="76"/>
        <v>0</v>
      </c>
      <c r="H671" s="335">
        <f t="shared" si="77"/>
        <v>46021</v>
      </c>
      <c r="I671" s="332">
        <f t="shared" si="78"/>
        <v>50</v>
      </c>
      <c r="J671" s="78"/>
      <c r="K671" s="304"/>
      <c r="L671" s="6"/>
      <c r="M671" s="12"/>
      <c r="N671" s="6"/>
      <c r="O671" s="96" t="str">
        <f t="shared" si="79"/>
        <v/>
      </c>
      <c r="P671" s="12"/>
      <c r="Q671" s="304"/>
      <c r="R671" s="5"/>
      <c r="S671" s="5"/>
      <c r="T671" s="78"/>
      <c r="U671" s="78"/>
      <c r="Z671" s="479">
        <f t="shared" si="80"/>
        <v>12</v>
      </c>
    </row>
    <row r="672" spans="1:26" ht="18.75" customHeight="1" x14ac:dyDescent="0.35">
      <c r="A672" s="78"/>
      <c r="B672" s="332">
        <f>IF(N672="",0,COUNTIF($N$7:N672,N672))</f>
        <v>0</v>
      </c>
      <c r="C672" s="332" t="str">
        <f t="shared" si="74"/>
        <v>0</v>
      </c>
      <c r="D672" s="332">
        <f>IF(P672="",0,COUNTIF($P$7:P672,P672))</f>
        <v>0</v>
      </c>
      <c r="E672" s="332" t="str">
        <f t="shared" si="75"/>
        <v>0</v>
      </c>
      <c r="F672" s="332">
        <f>IF(Q672="",0,COUNTIF($Q$7:Q672,Q672))</f>
        <v>0</v>
      </c>
      <c r="G672" s="332" t="str">
        <f t="shared" si="76"/>
        <v>0</v>
      </c>
      <c r="H672" s="335">
        <f t="shared" si="77"/>
        <v>46021</v>
      </c>
      <c r="I672" s="332">
        <f t="shared" si="78"/>
        <v>50</v>
      </c>
      <c r="J672" s="78"/>
      <c r="K672" s="304"/>
      <c r="L672" s="6"/>
      <c r="M672" s="12"/>
      <c r="N672" s="6"/>
      <c r="O672" s="96" t="str">
        <f t="shared" si="79"/>
        <v/>
      </c>
      <c r="P672" s="12"/>
      <c r="Q672" s="304"/>
      <c r="R672" s="5"/>
      <c r="S672" s="5"/>
      <c r="T672" s="78"/>
      <c r="U672" s="78"/>
      <c r="Z672" s="479">
        <f t="shared" si="80"/>
        <v>12</v>
      </c>
    </row>
    <row r="673" spans="1:26" ht="18.75" customHeight="1" x14ac:dyDescent="0.35">
      <c r="A673" s="78"/>
      <c r="B673" s="332">
        <f>IF(N673="",0,COUNTIF($N$7:N673,N673))</f>
        <v>0</v>
      </c>
      <c r="C673" s="332" t="str">
        <f t="shared" si="74"/>
        <v>0</v>
      </c>
      <c r="D673" s="332">
        <f>IF(P673="",0,COUNTIF($P$7:P673,P673))</f>
        <v>0</v>
      </c>
      <c r="E673" s="332" t="str">
        <f t="shared" si="75"/>
        <v>0</v>
      </c>
      <c r="F673" s="332">
        <f>IF(Q673="",0,COUNTIF($Q$7:Q673,Q673))</f>
        <v>0</v>
      </c>
      <c r="G673" s="332" t="str">
        <f t="shared" si="76"/>
        <v>0</v>
      </c>
      <c r="H673" s="335">
        <f t="shared" si="77"/>
        <v>46021</v>
      </c>
      <c r="I673" s="332">
        <f t="shared" si="78"/>
        <v>50</v>
      </c>
      <c r="J673" s="78"/>
      <c r="K673" s="304"/>
      <c r="L673" s="6"/>
      <c r="M673" s="12"/>
      <c r="N673" s="6"/>
      <c r="O673" s="96" t="str">
        <f t="shared" si="79"/>
        <v/>
      </c>
      <c r="P673" s="12"/>
      <c r="Q673" s="304"/>
      <c r="R673" s="5"/>
      <c r="S673" s="5"/>
      <c r="T673" s="78"/>
      <c r="U673" s="78"/>
      <c r="Z673" s="479">
        <f t="shared" si="80"/>
        <v>12</v>
      </c>
    </row>
    <row r="674" spans="1:26" ht="18.75" customHeight="1" x14ac:dyDescent="0.35">
      <c r="A674" s="78"/>
      <c r="B674" s="332">
        <f>IF(N674="",0,COUNTIF($N$7:N674,N674))</f>
        <v>0</v>
      </c>
      <c r="C674" s="332" t="str">
        <f t="shared" si="74"/>
        <v>0</v>
      </c>
      <c r="D674" s="332">
        <f>IF(P674="",0,COUNTIF($P$7:P674,P674))</f>
        <v>0</v>
      </c>
      <c r="E674" s="332" t="str">
        <f t="shared" si="75"/>
        <v>0</v>
      </c>
      <c r="F674" s="332">
        <f>IF(Q674="",0,COUNTIF($Q$7:Q674,Q674))</f>
        <v>0</v>
      </c>
      <c r="G674" s="332" t="str">
        <f t="shared" si="76"/>
        <v>0</v>
      </c>
      <c r="H674" s="335">
        <f t="shared" si="77"/>
        <v>46021</v>
      </c>
      <c r="I674" s="332">
        <f t="shared" si="78"/>
        <v>50</v>
      </c>
      <c r="J674" s="78"/>
      <c r="K674" s="304"/>
      <c r="L674" s="6"/>
      <c r="M674" s="12"/>
      <c r="N674" s="6"/>
      <c r="O674" s="96" t="str">
        <f t="shared" si="79"/>
        <v/>
      </c>
      <c r="P674" s="12"/>
      <c r="Q674" s="304"/>
      <c r="R674" s="5"/>
      <c r="S674" s="5"/>
      <c r="T674" s="78"/>
      <c r="U674" s="78"/>
      <c r="Z674" s="479">
        <f t="shared" si="80"/>
        <v>12</v>
      </c>
    </row>
    <row r="675" spans="1:26" ht="18.75" customHeight="1" x14ac:dyDescent="0.35">
      <c r="A675" s="78"/>
      <c r="B675" s="332">
        <f>IF(N675="",0,COUNTIF($N$7:N675,N675))</f>
        <v>0</v>
      </c>
      <c r="C675" s="332" t="str">
        <f t="shared" si="74"/>
        <v>0</v>
      </c>
      <c r="D675" s="332">
        <f>IF(P675="",0,COUNTIF($P$7:P675,P675))</f>
        <v>0</v>
      </c>
      <c r="E675" s="332" t="str">
        <f t="shared" si="75"/>
        <v>0</v>
      </c>
      <c r="F675" s="332">
        <f>IF(Q675="",0,COUNTIF($Q$7:Q675,Q675))</f>
        <v>0</v>
      </c>
      <c r="G675" s="332" t="str">
        <f t="shared" si="76"/>
        <v>0</v>
      </c>
      <c r="H675" s="335">
        <f t="shared" si="77"/>
        <v>46021</v>
      </c>
      <c r="I675" s="332">
        <f t="shared" si="78"/>
        <v>50</v>
      </c>
      <c r="J675" s="78"/>
      <c r="K675" s="304"/>
      <c r="L675" s="6"/>
      <c r="M675" s="12"/>
      <c r="N675" s="6"/>
      <c r="O675" s="96" t="str">
        <f t="shared" si="79"/>
        <v/>
      </c>
      <c r="P675" s="12"/>
      <c r="Q675" s="304"/>
      <c r="R675" s="5"/>
      <c r="S675" s="5"/>
      <c r="T675" s="78"/>
      <c r="U675" s="78"/>
      <c r="Z675" s="479">
        <f t="shared" si="80"/>
        <v>12</v>
      </c>
    </row>
    <row r="676" spans="1:26" ht="18.75" customHeight="1" x14ac:dyDescent="0.35">
      <c r="A676" s="78"/>
      <c r="B676" s="332">
        <f>IF(N676="",0,COUNTIF($N$7:N676,N676))</f>
        <v>0</v>
      </c>
      <c r="C676" s="332" t="str">
        <f t="shared" si="74"/>
        <v>0</v>
      </c>
      <c r="D676" s="332">
        <f>IF(P676="",0,COUNTIF($P$7:P676,P676))</f>
        <v>0</v>
      </c>
      <c r="E676" s="332" t="str">
        <f t="shared" si="75"/>
        <v>0</v>
      </c>
      <c r="F676" s="332">
        <f>IF(Q676="",0,COUNTIF($Q$7:Q676,Q676))</f>
        <v>0</v>
      </c>
      <c r="G676" s="332" t="str">
        <f t="shared" si="76"/>
        <v>0</v>
      </c>
      <c r="H676" s="335">
        <f t="shared" si="77"/>
        <v>46021</v>
      </c>
      <c r="I676" s="332">
        <f t="shared" si="78"/>
        <v>50</v>
      </c>
      <c r="J676" s="78"/>
      <c r="K676" s="304"/>
      <c r="L676" s="6"/>
      <c r="M676" s="12"/>
      <c r="N676" s="6"/>
      <c r="O676" s="96" t="str">
        <f t="shared" si="79"/>
        <v/>
      </c>
      <c r="P676" s="12"/>
      <c r="Q676" s="304"/>
      <c r="R676" s="5"/>
      <c r="S676" s="5"/>
      <c r="T676" s="78"/>
      <c r="U676" s="78"/>
      <c r="Z676" s="479">
        <f t="shared" si="80"/>
        <v>12</v>
      </c>
    </row>
    <row r="677" spans="1:26" ht="18.75" customHeight="1" x14ac:dyDescent="0.35">
      <c r="A677" s="78"/>
      <c r="B677" s="332">
        <f>IF(N677="",0,COUNTIF($N$7:N677,N677))</f>
        <v>0</v>
      </c>
      <c r="C677" s="332" t="str">
        <f t="shared" si="74"/>
        <v>0</v>
      </c>
      <c r="D677" s="332">
        <f>IF(P677="",0,COUNTIF($P$7:P677,P677))</f>
        <v>0</v>
      </c>
      <c r="E677" s="332" t="str">
        <f t="shared" si="75"/>
        <v>0</v>
      </c>
      <c r="F677" s="332">
        <f>IF(Q677="",0,COUNTIF($Q$7:Q677,Q677))</f>
        <v>0</v>
      </c>
      <c r="G677" s="332" t="str">
        <f t="shared" si="76"/>
        <v>0</v>
      </c>
      <c r="H677" s="335">
        <f t="shared" si="77"/>
        <v>46021</v>
      </c>
      <c r="I677" s="332">
        <f t="shared" si="78"/>
        <v>50</v>
      </c>
      <c r="J677" s="78"/>
      <c r="K677" s="304"/>
      <c r="L677" s="6"/>
      <c r="M677" s="12"/>
      <c r="N677" s="6"/>
      <c r="O677" s="96" t="str">
        <f t="shared" si="79"/>
        <v/>
      </c>
      <c r="P677" s="12"/>
      <c r="Q677" s="304"/>
      <c r="R677" s="5"/>
      <c r="S677" s="5"/>
      <c r="T677" s="78"/>
      <c r="U677" s="78"/>
      <c r="Z677" s="479">
        <f t="shared" si="80"/>
        <v>12</v>
      </c>
    </row>
    <row r="678" spans="1:26" ht="18.75" customHeight="1" x14ac:dyDescent="0.35">
      <c r="A678" s="78"/>
      <c r="B678" s="332">
        <f>IF(N678="",0,COUNTIF($N$7:N678,N678))</f>
        <v>0</v>
      </c>
      <c r="C678" s="332" t="str">
        <f t="shared" si="74"/>
        <v>0</v>
      </c>
      <c r="D678" s="332">
        <f>IF(P678="",0,COUNTIF($P$7:P678,P678))</f>
        <v>0</v>
      </c>
      <c r="E678" s="332" t="str">
        <f t="shared" si="75"/>
        <v>0</v>
      </c>
      <c r="F678" s="332">
        <f>IF(Q678="",0,COUNTIF($Q$7:Q678,Q678))</f>
        <v>0</v>
      </c>
      <c r="G678" s="332" t="str">
        <f t="shared" si="76"/>
        <v>0</v>
      </c>
      <c r="H678" s="335">
        <f t="shared" si="77"/>
        <v>46021</v>
      </c>
      <c r="I678" s="332">
        <f t="shared" si="78"/>
        <v>50</v>
      </c>
      <c r="J678" s="78"/>
      <c r="K678" s="304"/>
      <c r="L678" s="6"/>
      <c r="M678" s="12"/>
      <c r="N678" s="6"/>
      <c r="O678" s="96" t="str">
        <f t="shared" si="79"/>
        <v/>
      </c>
      <c r="P678" s="12"/>
      <c r="Q678" s="304"/>
      <c r="R678" s="5"/>
      <c r="S678" s="5"/>
      <c r="T678" s="78"/>
      <c r="U678" s="78"/>
      <c r="Z678" s="479">
        <f t="shared" si="80"/>
        <v>12</v>
      </c>
    </row>
    <row r="679" spans="1:26" ht="18.75" customHeight="1" x14ac:dyDescent="0.35">
      <c r="A679" s="78"/>
      <c r="B679" s="332">
        <f>IF(N679="",0,COUNTIF($N$7:N679,N679))</f>
        <v>0</v>
      </c>
      <c r="C679" s="332" t="str">
        <f t="shared" si="74"/>
        <v>0</v>
      </c>
      <c r="D679" s="332">
        <f>IF(P679="",0,COUNTIF($P$7:P679,P679))</f>
        <v>0</v>
      </c>
      <c r="E679" s="332" t="str">
        <f t="shared" si="75"/>
        <v>0</v>
      </c>
      <c r="F679" s="332">
        <f>IF(Q679="",0,COUNTIF($Q$7:Q679,Q679))</f>
        <v>0</v>
      </c>
      <c r="G679" s="332" t="str">
        <f t="shared" si="76"/>
        <v>0</v>
      </c>
      <c r="H679" s="335">
        <f t="shared" si="77"/>
        <v>46021</v>
      </c>
      <c r="I679" s="332">
        <f t="shared" si="78"/>
        <v>50</v>
      </c>
      <c r="J679" s="78"/>
      <c r="K679" s="304"/>
      <c r="L679" s="6"/>
      <c r="M679" s="12"/>
      <c r="N679" s="6"/>
      <c r="O679" s="96" t="str">
        <f t="shared" si="79"/>
        <v/>
      </c>
      <c r="P679" s="12"/>
      <c r="Q679" s="304"/>
      <c r="R679" s="5"/>
      <c r="S679" s="5"/>
      <c r="T679" s="78"/>
      <c r="U679" s="78"/>
      <c r="Z679" s="479">
        <f t="shared" si="80"/>
        <v>12</v>
      </c>
    </row>
    <row r="680" spans="1:26" ht="18.75" customHeight="1" x14ac:dyDescent="0.35">
      <c r="A680" s="78"/>
      <c r="B680" s="332">
        <f>IF(N680="",0,COUNTIF($N$7:N680,N680))</f>
        <v>0</v>
      </c>
      <c r="C680" s="332" t="str">
        <f t="shared" si="74"/>
        <v>0</v>
      </c>
      <c r="D680" s="332">
        <f>IF(P680="",0,COUNTIF($P$7:P680,P680))</f>
        <v>0</v>
      </c>
      <c r="E680" s="332" t="str">
        <f t="shared" si="75"/>
        <v>0</v>
      </c>
      <c r="F680" s="332">
        <f>IF(Q680="",0,COUNTIF($Q$7:Q680,Q680))</f>
        <v>0</v>
      </c>
      <c r="G680" s="332" t="str">
        <f t="shared" si="76"/>
        <v>0</v>
      </c>
      <c r="H680" s="335">
        <f t="shared" si="77"/>
        <v>46021</v>
      </c>
      <c r="I680" s="332">
        <f t="shared" si="78"/>
        <v>50</v>
      </c>
      <c r="J680" s="78"/>
      <c r="K680" s="304"/>
      <c r="L680" s="6"/>
      <c r="M680" s="12"/>
      <c r="N680" s="6"/>
      <c r="O680" s="96" t="str">
        <f t="shared" si="79"/>
        <v/>
      </c>
      <c r="P680" s="12"/>
      <c r="Q680" s="304"/>
      <c r="R680" s="5"/>
      <c r="S680" s="5"/>
      <c r="T680" s="78"/>
      <c r="U680" s="78"/>
      <c r="Z680" s="479">
        <f t="shared" si="80"/>
        <v>12</v>
      </c>
    </row>
    <row r="681" spans="1:26" ht="18.75" customHeight="1" x14ac:dyDescent="0.35">
      <c r="A681" s="78"/>
      <c r="B681" s="332">
        <f>IF(N681="",0,COUNTIF($N$7:N681,N681))</f>
        <v>0</v>
      </c>
      <c r="C681" s="332" t="str">
        <f t="shared" si="74"/>
        <v>0</v>
      </c>
      <c r="D681" s="332">
        <f>IF(P681="",0,COUNTIF($P$7:P681,P681))</f>
        <v>0</v>
      </c>
      <c r="E681" s="332" t="str">
        <f t="shared" si="75"/>
        <v>0</v>
      </c>
      <c r="F681" s="332">
        <f>IF(Q681="",0,COUNTIF($Q$7:Q681,Q681))</f>
        <v>0</v>
      </c>
      <c r="G681" s="332" t="str">
        <f t="shared" si="76"/>
        <v>0</v>
      </c>
      <c r="H681" s="335">
        <f t="shared" si="77"/>
        <v>46021</v>
      </c>
      <c r="I681" s="332">
        <f t="shared" si="78"/>
        <v>50</v>
      </c>
      <c r="J681" s="78"/>
      <c r="K681" s="304"/>
      <c r="L681" s="6"/>
      <c r="M681" s="12"/>
      <c r="N681" s="6"/>
      <c r="O681" s="96" t="str">
        <f t="shared" si="79"/>
        <v/>
      </c>
      <c r="P681" s="12"/>
      <c r="Q681" s="304"/>
      <c r="R681" s="5"/>
      <c r="S681" s="5"/>
      <c r="T681" s="78"/>
      <c r="U681" s="78"/>
      <c r="Z681" s="479">
        <f t="shared" si="80"/>
        <v>12</v>
      </c>
    </row>
    <row r="682" spans="1:26" ht="18.75" customHeight="1" x14ac:dyDescent="0.35">
      <c r="A682" s="78"/>
      <c r="B682" s="332">
        <f>IF(N682="",0,COUNTIF($N$7:N682,N682))</f>
        <v>0</v>
      </c>
      <c r="C682" s="332" t="str">
        <f t="shared" si="74"/>
        <v>0</v>
      </c>
      <c r="D682" s="332">
        <f>IF(P682="",0,COUNTIF($P$7:P682,P682))</f>
        <v>0</v>
      </c>
      <c r="E682" s="332" t="str">
        <f t="shared" si="75"/>
        <v>0</v>
      </c>
      <c r="F682" s="332">
        <f>IF(Q682="",0,COUNTIF($Q$7:Q682,Q682))</f>
        <v>0</v>
      </c>
      <c r="G682" s="332" t="str">
        <f t="shared" si="76"/>
        <v>0</v>
      </c>
      <c r="H682" s="335">
        <f t="shared" si="77"/>
        <v>46021</v>
      </c>
      <c r="I682" s="332">
        <f t="shared" si="78"/>
        <v>50</v>
      </c>
      <c r="J682" s="78"/>
      <c r="K682" s="304"/>
      <c r="L682" s="6"/>
      <c r="M682" s="12"/>
      <c r="N682" s="6"/>
      <c r="O682" s="96" t="str">
        <f t="shared" si="79"/>
        <v/>
      </c>
      <c r="P682" s="12"/>
      <c r="Q682" s="304"/>
      <c r="R682" s="5"/>
      <c r="S682" s="5"/>
      <c r="T682" s="78"/>
      <c r="U682" s="78"/>
      <c r="Z682" s="479">
        <f t="shared" si="80"/>
        <v>12</v>
      </c>
    </row>
    <row r="683" spans="1:26" ht="18.75" customHeight="1" x14ac:dyDescent="0.35">
      <c r="A683" s="78"/>
      <c r="B683" s="332">
        <f>IF(N683="",0,COUNTIF($N$7:N683,N683))</f>
        <v>0</v>
      </c>
      <c r="C683" s="332" t="str">
        <f t="shared" si="74"/>
        <v>0</v>
      </c>
      <c r="D683" s="332">
        <f>IF(P683="",0,COUNTIF($P$7:P683,P683))</f>
        <v>0</v>
      </c>
      <c r="E683" s="332" t="str">
        <f t="shared" si="75"/>
        <v>0</v>
      </c>
      <c r="F683" s="332">
        <f>IF(Q683="",0,COUNTIF($Q$7:Q683,Q683))</f>
        <v>0</v>
      </c>
      <c r="G683" s="332" t="str">
        <f t="shared" si="76"/>
        <v>0</v>
      </c>
      <c r="H683" s="335">
        <f t="shared" si="77"/>
        <v>46021</v>
      </c>
      <c r="I683" s="332">
        <f t="shared" si="78"/>
        <v>50</v>
      </c>
      <c r="J683" s="78"/>
      <c r="K683" s="304"/>
      <c r="L683" s="6"/>
      <c r="M683" s="12"/>
      <c r="N683" s="6"/>
      <c r="O683" s="96" t="str">
        <f t="shared" si="79"/>
        <v/>
      </c>
      <c r="P683" s="12"/>
      <c r="Q683" s="304"/>
      <c r="R683" s="5"/>
      <c r="S683" s="5"/>
      <c r="T683" s="78"/>
      <c r="U683" s="78"/>
      <c r="Z683" s="479">
        <f t="shared" si="80"/>
        <v>12</v>
      </c>
    </row>
    <row r="684" spans="1:26" ht="18.75" customHeight="1" x14ac:dyDescent="0.35">
      <c r="A684" s="78"/>
      <c r="B684" s="332">
        <f>IF(N684="",0,COUNTIF($N$7:N684,N684))</f>
        <v>0</v>
      </c>
      <c r="C684" s="332" t="str">
        <f t="shared" si="74"/>
        <v>0</v>
      </c>
      <c r="D684" s="332">
        <f>IF(P684="",0,COUNTIF($P$7:P684,P684))</f>
        <v>0</v>
      </c>
      <c r="E684" s="332" t="str">
        <f t="shared" si="75"/>
        <v>0</v>
      </c>
      <c r="F684" s="332">
        <f>IF(Q684="",0,COUNTIF($Q$7:Q684,Q684))</f>
        <v>0</v>
      </c>
      <c r="G684" s="332" t="str">
        <f t="shared" si="76"/>
        <v>0</v>
      </c>
      <c r="H684" s="335">
        <f t="shared" si="77"/>
        <v>46021</v>
      </c>
      <c r="I684" s="332">
        <f t="shared" si="78"/>
        <v>50</v>
      </c>
      <c r="J684" s="78"/>
      <c r="K684" s="304"/>
      <c r="L684" s="6"/>
      <c r="M684" s="12"/>
      <c r="N684" s="6"/>
      <c r="O684" s="96" t="str">
        <f t="shared" si="79"/>
        <v/>
      </c>
      <c r="P684" s="12"/>
      <c r="Q684" s="304"/>
      <c r="R684" s="5"/>
      <c r="S684" s="5"/>
      <c r="T684" s="78"/>
      <c r="U684" s="78"/>
      <c r="Z684" s="479">
        <f t="shared" si="80"/>
        <v>12</v>
      </c>
    </row>
    <row r="685" spans="1:26" ht="18.75" customHeight="1" x14ac:dyDescent="0.35">
      <c r="A685" s="78"/>
      <c r="B685" s="332">
        <f>IF(N685="",0,COUNTIF($N$7:N685,N685))</f>
        <v>0</v>
      </c>
      <c r="C685" s="332" t="str">
        <f t="shared" si="74"/>
        <v>0</v>
      </c>
      <c r="D685" s="332">
        <f>IF(P685="",0,COUNTIF($P$7:P685,P685))</f>
        <v>0</v>
      </c>
      <c r="E685" s="332" t="str">
        <f t="shared" si="75"/>
        <v>0</v>
      </c>
      <c r="F685" s="332">
        <f>IF(Q685="",0,COUNTIF($Q$7:Q685,Q685))</f>
        <v>0</v>
      </c>
      <c r="G685" s="332" t="str">
        <f t="shared" si="76"/>
        <v>0</v>
      </c>
      <c r="H685" s="335">
        <f t="shared" si="77"/>
        <v>46021</v>
      </c>
      <c r="I685" s="332">
        <f t="shared" si="78"/>
        <v>50</v>
      </c>
      <c r="J685" s="78"/>
      <c r="K685" s="304"/>
      <c r="L685" s="6"/>
      <c r="M685" s="12"/>
      <c r="N685" s="6"/>
      <c r="O685" s="96" t="str">
        <f t="shared" si="79"/>
        <v/>
      </c>
      <c r="P685" s="12"/>
      <c r="Q685" s="304"/>
      <c r="R685" s="5"/>
      <c r="S685" s="5"/>
      <c r="T685" s="78"/>
      <c r="U685" s="78"/>
      <c r="Z685" s="479">
        <f t="shared" si="80"/>
        <v>12</v>
      </c>
    </row>
    <row r="686" spans="1:26" ht="18.75" customHeight="1" x14ac:dyDescent="0.35">
      <c r="A686" s="78"/>
      <c r="B686" s="332">
        <f>IF(N686="",0,COUNTIF($N$7:N686,N686))</f>
        <v>0</v>
      </c>
      <c r="C686" s="332" t="str">
        <f t="shared" si="74"/>
        <v>0</v>
      </c>
      <c r="D686" s="332">
        <f>IF(P686="",0,COUNTIF($P$7:P686,P686))</f>
        <v>0</v>
      </c>
      <c r="E686" s="332" t="str">
        <f t="shared" si="75"/>
        <v>0</v>
      </c>
      <c r="F686" s="332">
        <f>IF(Q686="",0,COUNTIF($Q$7:Q686,Q686))</f>
        <v>0</v>
      </c>
      <c r="G686" s="332" t="str">
        <f t="shared" si="76"/>
        <v>0</v>
      </c>
      <c r="H686" s="335">
        <f t="shared" si="77"/>
        <v>46021</v>
      </c>
      <c r="I686" s="332">
        <f t="shared" si="78"/>
        <v>50</v>
      </c>
      <c r="J686" s="78"/>
      <c r="K686" s="304"/>
      <c r="L686" s="6"/>
      <c r="M686" s="12"/>
      <c r="N686" s="6"/>
      <c r="O686" s="96" t="str">
        <f t="shared" si="79"/>
        <v/>
      </c>
      <c r="P686" s="12"/>
      <c r="Q686" s="304"/>
      <c r="R686" s="5"/>
      <c r="S686" s="5"/>
      <c r="T686" s="78"/>
      <c r="U686" s="78"/>
      <c r="Z686" s="479">
        <f t="shared" si="80"/>
        <v>12</v>
      </c>
    </row>
    <row r="687" spans="1:26" ht="18.75" customHeight="1" x14ac:dyDescent="0.35">
      <c r="A687" s="78"/>
      <c r="B687" s="332">
        <f>IF(N687="",0,COUNTIF($N$7:N687,N687))</f>
        <v>0</v>
      </c>
      <c r="C687" s="332" t="str">
        <f t="shared" si="74"/>
        <v>0</v>
      </c>
      <c r="D687" s="332">
        <f>IF(P687="",0,COUNTIF($P$7:P687,P687))</f>
        <v>0</v>
      </c>
      <c r="E687" s="332" t="str">
        <f t="shared" si="75"/>
        <v>0</v>
      </c>
      <c r="F687" s="332">
        <f>IF(Q687="",0,COUNTIF($Q$7:Q687,Q687))</f>
        <v>0</v>
      </c>
      <c r="G687" s="332" t="str">
        <f t="shared" si="76"/>
        <v>0</v>
      </c>
      <c r="H687" s="335">
        <f t="shared" si="77"/>
        <v>46021</v>
      </c>
      <c r="I687" s="332">
        <f t="shared" si="78"/>
        <v>50</v>
      </c>
      <c r="J687" s="78"/>
      <c r="K687" s="304"/>
      <c r="L687" s="6"/>
      <c r="M687" s="12"/>
      <c r="N687" s="6"/>
      <c r="O687" s="96" t="str">
        <f t="shared" si="79"/>
        <v/>
      </c>
      <c r="P687" s="12"/>
      <c r="Q687" s="304"/>
      <c r="R687" s="5"/>
      <c r="S687" s="5"/>
      <c r="T687" s="78"/>
      <c r="U687" s="78"/>
      <c r="Z687" s="479">
        <f t="shared" si="80"/>
        <v>12</v>
      </c>
    </row>
    <row r="688" spans="1:26" ht="18.75" customHeight="1" x14ac:dyDescent="0.35">
      <c r="A688" s="78"/>
      <c r="B688" s="332">
        <f>IF(N688="",0,COUNTIF($N$7:N688,N688))</f>
        <v>0</v>
      </c>
      <c r="C688" s="332" t="str">
        <f t="shared" si="74"/>
        <v>0</v>
      </c>
      <c r="D688" s="332">
        <f>IF(P688="",0,COUNTIF($P$7:P688,P688))</f>
        <v>0</v>
      </c>
      <c r="E688" s="332" t="str">
        <f t="shared" si="75"/>
        <v>0</v>
      </c>
      <c r="F688" s="332">
        <f>IF(Q688="",0,COUNTIF($Q$7:Q688,Q688))</f>
        <v>0</v>
      </c>
      <c r="G688" s="332" t="str">
        <f t="shared" si="76"/>
        <v>0</v>
      </c>
      <c r="H688" s="335">
        <f t="shared" si="77"/>
        <v>46021</v>
      </c>
      <c r="I688" s="332">
        <f t="shared" si="78"/>
        <v>50</v>
      </c>
      <c r="J688" s="78"/>
      <c r="K688" s="304"/>
      <c r="L688" s="6"/>
      <c r="M688" s="12"/>
      <c r="N688" s="6"/>
      <c r="O688" s="96" t="str">
        <f t="shared" si="79"/>
        <v/>
      </c>
      <c r="P688" s="12"/>
      <c r="Q688" s="304"/>
      <c r="R688" s="5"/>
      <c r="S688" s="5"/>
      <c r="T688" s="78"/>
      <c r="U688" s="78"/>
      <c r="Z688" s="479">
        <f t="shared" si="80"/>
        <v>12</v>
      </c>
    </row>
    <row r="689" spans="1:26" ht="18.75" customHeight="1" x14ac:dyDescent="0.35">
      <c r="A689" s="78"/>
      <c r="B689" s="332">
        <f>IF(N689="",0,COUNTIF($N$7:N689,N689))</f>
        <v>0</v>
      </c>
      <c r="C689" s="332" t="str">
        <f t="shared" si="74"/>
        <v>0</v>
      </c>
      <c r="D689" s="332">
        <f>IF(P689="",0,COUNTIF($P$7:P689,P689))</f>
        <v>0</v>
      </c>
      <c r="E689" s="332" t="str">
        <f t="shared" si="75"/>
        <v>0</v>
      </c>
      <c r="F689" s="332">
        <f>IF(Q689="",0,COUNTIF($Q$7:Q689,Q689))</f>
        <v>0</v>
      </c>
      <c r="G689" s="332" t="str">
        <f t="shared" si="76"/>
        <v>0</v>
      </c>
      <c r="H689" s="335">
        <f t="shared" si="77"/>
        <v>46021</v>
      </c>
      <c r="I689" s="332">
        <f t="shared" si="78"/>
        <v>50</v>
      </c>
      <c r="J689" s="78"/>
      <c r="K689" s="304"/>
      <c r="L689" s="6"/>
      <c r="M689" s="12"/>
      <c r="N689" s="6"/>
      <c r="O689" s="96" t="str">
        <f t="shared" si="79"/>
        <v/>
      </c>
      <c r="P689" s="12"/>
      <c r="Q689" s="304"/>
      <c r="R689" s="5"/>
      <c r="S689" s="5"/>
      <c r="T689" s="78"/>
      <c r="U689" s="78"/>
      <c r="Z689" s="479">
        <f t="shared" si="80"/>
        <v>12</v>
      </c>
    </row>
    <row r="690" spans="1:26" ht="18.75" customHeight="1" x14ac:dyDescent="0.35">
      <c r="A690" s="78"/>
      <c r="B690" s="332">
        <f>IF(N690="",0,COUNTIF($N$7:N690,N690))</f>
        <v>0</v>
      </c>
      <c r="C690" s="332" t="str">
        <f t="shared" si="74"/>
        <v>0</v>
      </c>
      <c r="D690" s="332">
        <f>IF(P690="",0,COUNTIF($P$7:P690,P690))</f>
        <v>0</v>
      </c>
      <c r="E690" s="332" t="str">
        <f t="shared" si="75"/>
        <v>0</v>
      </c>
      <c r="F690" s="332">
        <f>IF(Q690="",0,COUNTIF($Q$7:Q690,Q690))</f>
        <v>0</v>
      </c>
      <c r="G690" s="332" t="str">
        <f t="shared" si="76"/>
        <v>0</v>
      </c>
      <c r="H690" s="335">
        <f t="shared" si="77"/>
        <v>46021</v>
      </c>
      <c r="I690" s="332">
        <f t="shared" si="78"/>
        <v>50</v>
      </c>
      <c r="J690" s="78"/>
      <c r="K690" s="304"/>
      <c r="L690" s="6"/>
      <c r="M690" s="12"/>
      <c r="N690" s="6"/>
      <c r="O690" s="96" t="str">
        <f t="shared" si="79"/>
        <v/>
      </c>
      <c r="P690" s="12"/>
      <c r="Q690" s="304"/>
      <c r="R690" s="5"/>
      <c r="S690" s="5"/>
      <c r="T690" s="78"/>
      <c r="U690" s="78"/>
      <c r="Z690" s="479">
        <f t="shared" si="80"/>
        <v>12</v>
      </c>
    </row>
    <row r="691" spans="1:26" ht="18.75" customHeight="1" x14ac:dyDescent="0.35">
      <c r="A691" s="78"/>
      <c r="B691" s="332">
        <f>IF(N691="",0,COUNTIF($N$7:N691,N691))</f>
        <v>0</v>
      </c>
      <c r="C691" s="332" t="str">
        <f t="shared" si="74"/>
        <v>0</v>
      </c>
      <c r="D691" s="332">
        <f>IF(P691="",0,COUNTIF($P$7:P691,P691))</f>
        <v>0</v>
      </c>
      <c r="E691" s="332" t="str">
        <f t="shared" si="75"/>
        <v>0</v>
      </c>
      <c r="F691" s="332">
        <f>IF(Q691="",0,COUNTIF($Q$7:Q691,Q691))</f>
        <v>0</v>
      </c>
      <c r="G691" s="332" t="str">
        <f t="shared" si="76"/>
        <v>0</v>
      </c>
      <c r="H691" s="335">
        <f t="shared" si="77"/>
        <v>46021</v>
      </c>
      <c r="I691" s="332">
        <f t="shared" si="78"/>
        <v>50</v>
      </c>
      <c r="J691" s="78"/>
      <c r="K691" s="304"/>
      <c r="L691" s="6"/>
      <c r="M691" s="12"/>
      <c r="N691" s="6"/>
      <c r="O691" s="96" t="str">
        <f t="shared" si="79"/>
        <v/>
      </c>
      <c r="P691" s="12"/>
      <c r="Q691" s="304"/>
      <c r="R691" s="5"/>
      <c r="S691" s="5"/>
      <c r="T691" s="78"/>
      <c r="U691" s="78"/>
      <c r="Z691" s="479">
        <f t="shared" si="80"/>
        <v>12</v>
      </c>
    </row>
    <row r="692" spans="1:26" ht="18.75" customHeight="1" x14ac:dyDescent="0.35">
      <c r="A692" s="78"/>
      <c r="B692" s="332">
        <f>IF(N692="",0,COUNTIF($N$7:N692,N692))</f>
        <v>0</v>
      </c>
      <c r="C692" s="332" t="str">
        <f t="shared" ref="C692:C755" si="81">B692&amp;N692</f>
        <v>0</v>
      </c>
      <c r="D692" s="332">
        <f>IF(P692="",0,COUNTIF($P$7:P692,P692))</f>
        <v>0</v>
      </c>
      <c r="E692" s="332" t="str">
        <f t="shared" ref="E692:E755" si="82">D692&amp;P692</f>
        <v>0</v>
      </c>
      <c r="F692" s="332">
        <f>IF(Q692="",0,COUNTIF($Q$7:Q692,Q692))</f>
        <v>0</v>
      </c>
      <c r="G692" s="332" t="str">
        <f t="shared" ref="G692:G755" si="83">F692&amp;Q692</f>
        <v>0</v>
      </c>
      <c r="H692" s="335">
        <f t="shared" ref="H692:H755" si="84">IF(K692&lt;&gt;"",K692,H691)</f>
        <v>46021</v>
      </c>
      <c r="I692" s="332">
        <f t="shared" ref="I692:I755" si="85">IF(L692&lt;&gt;"",L692,I691)</f>
        <v>50</v>
      </c>
      <c r="J692" s="78"/>
      <c r="K692" s="304"/>
      <c r="L692" s="6"/>
      <c r="M692" s="12"/>
      <c r="N692" s="6"/>
      <c r="O692" s="96" t="str">
        <f t="shared" ref="O692:O755" si="86">IF(N692&lt;&gt;"",VLOOKUP(N692,DA,2,FALSE),"")</f>
        <v/>
      </c>
      <c r="P692" s="12"/>
      <c r="Q692" s="304"/>
      <c r="R692" s="5"/>
      <c r="S692" s="5"/>
      <c r="T692" s="78"/>
      <c r="U692" s="78"/>
      <c r="Z692" s="479">
        <f t="shared" si="80"/>
        <v>12</v>
      </c>
    </row>
    <row r="693" spans="1:26" ht="18.75" customHeight="1" x14ac:dyDescent="0.35">
      <c r="A693" s="78"/>
      <c r="B693" s="332">
        <f>IF(N693="",0,COUNTIF($N$7:N693,N693))</f>
        <v>0</v>
      </c>
      <c r="C693" s="332" t="str">
        <f t="shared" si="81"/>
        <v>0</v>
      </c>
      <c r="D693" s="332">
        <f>IF(P693="",0,COUNTIF($P$7:P693,P693))</f>
        <v>0</v>
      </c>
      <c r="E693" s="332" t="str">
        <f t="shared" si="82"/>
        <v>0</v>
      </c>
      <c r="F693" s="332">
        <f>IF(Q693="",0,COUNTIF($Q$7:Q693,Q693))</f>
        <v>0</v>
      </c>
      <c r="G693" s="332" t="str">
        <f t="shared" si="83"/>
        <v>0</v>
      </c>
      <c r="H693" s="335">
        <f t="shared" si="84"/>
        <v>46021</v>
      </c>
      <c r="I693" s="332">
        <f t="shared" si="85"/>
        <v>50</v>
      </c>
      <c r="J693" s="78"/>
      <c r="K693" s="304"/>
      <c r="L693" s="6"/>
      <c r="M693" s="12"/>
      <c r="N693" s="6"/>
      <c r="O693" s="96" t="str">
        <f t="shared" si="86"/>
        <v/>
      </c>
      <c r="P693" s="12"/>
      <c r="Q693" s="304"/>
      <c r="R693" s="5"/>
      <c r="S693" s="5"/>
      <c r="T693" s="78"/>
      <c r="U693" s="78"/>
      <c r="Z693" s="479">
        <f t="shared" si="80"/>
        <v>12</v>
      </c>
    </row>
    <row r="694" spans="1:26" ht="18.75" customHeight="1" x14ac:dyDescent="0.35">
      <c r="A694" s="78"/>
      <c r="B694" s="332">
        <f>IF(N694="",0,COUNTIF($N$7:N694,N694))</f>
        <v>0</v>
      </c>
      <c r="C694" s="332" t="str">
        <f t="shared" si="81"/>
        <v>0</v>
      </c>
      <c r="D694" s="332">
        <f>IF(P694="",0,COUNTIF($P$7:P694,P694))</f>
        <v>0</v>
      </c>
      <c r="E694" s="332" t="str">
        <f t="shared" si="82"/>
        <v>0</v>
      </c>
      <c r="F694" s="332">
        <f>IF(Q694="",0,COUNTIF($Q$7:Q694,Q694))</f>
        <v>0</v>
      </c>
      <c r="G694" s="332" t="str">
        <f t="shared" si="83"/>
        <v>0</v>
      </c>
      <c r="H694" s="335">
        <f t="shared" si="84"/>
        <v>46021</v>
      </c>
      <c r="I694" s="332">
        <f t="shared" si="85"/>
        <v>50</v>
      </c>
      <c r="J694" s="78"/>
      <c r="K694" s="304"/>
      <c r="L694" s="6"/>
      <c r="M694" s="12"/>
      <c r="N694" s="6"/>
      <c r="O694" s="96" t="str">
        <f t="shared" si="86"/>
        <v/>
      </c>
      <c r="P694" s="12"/>
      <c r="Q694" s="304"/>
      <c r="R694" s="5"/>
      <c r="S694" s="5"/>
      <c r="T694" s="78"/>
      <c r="U694" s="78"/>
      <c r="Z694" s="479">
        <f t="shared" si="80"/>
        <v>12</v>
      </c>
    </row>
    <row r="695" spans="1:26" ht="18.75" customHeight="1" x14ac:dyDescent="0.35">
      <c r="A695" s="78"/>
      <c r="B695" s="332">
        <f>IF(N695="",0,COUNTIF($N$7:N695,N695))</f>
        <v>0</v>
      </c>
      <c r="C695" s="332" t="str">
        <f t="shared" si="81"/>
        <v>0</v>
      </c>
      <c r="D695" s="332">
        <f>IF(P695="",0,COUNTIF($P$7:P695,P695))</f>
        <v>0</v>
      </c>
      <c r="E695" s="332" t="str">
        <f t="shared" si="82"/>
        <v>0</v>
      </c>
      <c r="F695" s="332">
        <f>IF(Q695="",0,COUNTIF($Q$7:Q695,Q695))</f>
        <v>0</v>
      </c>
      <c r="G695" s="332" t="str">
        <f t="shared" si="83"/>
        <v>0</v>
      </c>
      <c r="H695" s="335">
        <f t="shared" si="84"/>
        <v>46021</v>
      </c>
      <c r="I695" s="332">
        <f t="shared" si="85"/>
        <v>50</v>
      </c>
      <c r="J695" s="78"/>
      <c r="K695" s="304"/>
      <c r="L695" s="6"/>
      <c r="M695" s="12"/>
      <c r="N695" s="6"/>
      <c r="O695" s="96" t="str">
        <f t="shared" si="86"/>
        <v/>
      </c>
      <c r="P695" s="12"/>
      <c r="Q695" s="304"/>
      <c r="R695" s="5"/>
      <c r="S695" s="5"/>
      <c r="T695" s="78"/>
      <c r="U695" s="78"/>
      <c r="Z695" s="479">
        <f t="shared" si="80"/>
        <v>12</v>
      </c>
    </row>
    <row r="696" spans="1:26" ht="18.75" customHeight="1" x14ac:dyDescent="0.35">
      <c r="A696" s="78"/>
      <c r="B696" s="332">
        <f>IF(N696="",0,COUNTIF($N$7:N696,N696))</f>
        <v>0</v>
      </c>
      <c r="C696" s="332" t="str">
        <f t="shared" si="81"/>
        <v>0</v>
      </c>
      <c r="D696" s="332">
        <f>IF(P696="",0,COUNTIF($P$7:P696,P696))</f>
        <v>0</v>
      </c>
      <c r="E696" s="332" t="str">
        <f t="shared" si="82"/>
        <v>0</v>
      </c>
      <c r="F696" s="332">
        <f>IF(Q696="",0,COUNTIF($Q$7:Q696,Q696))</f>
        <v>0</v>
      </c>
      <c r="G696" s="332" t="str">
        <f t="shared" si="83"/>
        <v>0</v>
      </c>
      <c r="H696" s="335">
        <f t="shared" si="84"/>
        <v>46021</v>
      </c>
      <c r="I696" s="332">
        <f t="shared" si="85"/>
        <v>50</v>
      </c>
      <c r="J696" s="78"/>
      <c r="K696" s="304"/>
      <c r="L696" s="6"/>
      <c r="M696" s="12"/>
      <c r="N696" s="6"/>
      <c r="O696" s="96" t="str">
        <f t="shared" si="86"/>
        <v/>
      </c>
      <c r="P696" s="12"/>
      <c r="Q696" s="304"/>
      <c r="R696" s="5"/>
      <c r="S696" s="5"/>
      <c r="T696" s="78"/>
      <c r="U696" s="78"/>
      <c r="Z696" s="479">
        <f t="shared" si="80"/>
        <v>12</v>
      </c>
    </row>
    <row r="697" spans="1:26" ht="18.75" customHeight="1" x14ac:dyDescent="0.35">
      <c r="A697" s="78"/>
      <c r="B697" s="332">
        <f>IF(N697="",0,COUNTIF($N$7:N697,N697))</f>
        <v>0</v>
      </c>
      <c r="C697" s="332" t="str">
        <f t="shared" si="81"/>
        <v>0</v>
      </c>
      <c r="D697" s="332">
        <f>IF(P697="",0,COUNTIF($P$7:P697,P697))</f>
        <v>0</v>
      </c>
      <c r="E697" s="332" t="str">
        <f t="shared" si="82"/>
        <v>0</v>
      </c>
      <c r="F697" s="332">
        <f>IF(Q697="",0,COUNTIF($Q$7:Q697,Q697))</f>
        <v>0</v>
      </c>
      <c r="G697" s="332" t="str">
        <f t="shared" si="83"/>
        <v>0</v>
      </c>
      <c r="H697" s="335">
        <f t="shared" si="84"/>
        <v>46021</v>
      </c>
      <c r="I697" s="332">
        <f t="shared" si="85"/>
        <v>50</v>
      </c>
      <c r="J697" s="78"/>
      <c r="K697" s="304"/>
      <c r="L697" s="6"/>
      <c r="M697" s="12"/>
      <c r="N697" s="6"/>
      <c r="O697" s="96" t="str">
        <f t="shared" si="86"/>
        <v/>
      </c>
      <c r="P697" s="12"/>
      <c r="Q697" s="304"/>
      <c r="R697" s="5"/>
      <c r="S697" s="5"/>
      <c r="T697" s="78"/>
      <c r="U697" s="78"/>
      <c r="Z697" s="479">
        <f t="shared" si="80"/>
        <v>12</v>
      </c>
    </row>
    <row r="698" spans="1:26" ht="18.75" customHeight="1" x14ac:dyDescent="0.35">
      <c r="A698" s="78"/>
      <c r="B698" s="332">
        <f>IF(N698="",0,COUNTIF($N$7:N698,N698))</f>
        <v>0</v>
      </c>
      <c r="C698" s="332" t="str">
        <f t="shared" si="81"/>
        <v>0</v>
      </c>
      <c r="D698" s="332">
        <f>IF(P698="",0,COUNTIF($P$7:P698,P698))</f>
        <v>0</v>
      </c>
      <c r="E698" s="332" t="str">
        <f t="shared" si="82"/>
        <v>0</v>
      </c>
      <c r="F698" s="332">
        <f>IF(Q698="",0,COUNTIF($Q$7:Q698,Q698))</f>
        <v>0</v>
      </c>
      <c r="G698" s="332" t="str">
        <f t="shared" si="83"/>
        <v>0</v>
      </c>
      <c r="H698" s="335">
        <f t="shared" si="84"/>
        <v>46021</v>
      </c>
      <c r="I698" s="332">
        <f t="shared" si="85"/>
        <v>50</v>
      </c>
      <c r="J698" s="78"/>
      <c r="K698" s="304"/>
      <c r="L698" s="6"/>
      <c r="M698" s="12"/>
      <c r="N698" s="6"/>
      <c r="O698" s="96" t="str">
        <f t="shared" si="86"/>
        <v/>
      </c>
      <c r="P698" s="12"/>
      <c r="Q698" s="304"/>
      <c r="R698" s="5"/>
      <c r="S698" s="5"/>
      <c r="T698" s="78"/>
      <c r="U698" s="78"/>
      <c r="Z698" s="479">
        <f t="shared" si="80"/>
        <v>12</v>
      </c>
    </row>
    <row r="699" spans="1:26" ht="18.75" customHeight="1" x14ac:dyDescent="0.35">
      <c r="A699" s="78"/>
      <c r="B699" s="332">
        <f>IF(N699="",0,COUNTIF($N$7:N699,N699))</f>
        <v>0</v>
      </c>
      <c r="C699" s="332" t="str">
        <f t="shared" si="81"/>
        <v>0</v>
      </c>
      <c r="D699" s="332">
        <f>IF(P699="",0,COUNTIF($P$7:P699,P699))</f>
        <v>0</v>
      </c>
      <c r="E699" s="332" t="str">
        <f t="shared" si="82"/>
        <v>0</v>
      </c>
      <c r="F699" s="332">
        <f>IF(Q699="",0,COUNTIF($Q$7:Q699,Q699))</f>
        <v>0</v>
      </c>
      <c r="G699" s="332" t="str">
        <f t="shared" si="83"/>
        <v>0</v>
      </c>
      <c r="H699" s="335">
        <f t="shared" si="84"/>
        <v>46021</v>
      </c>
      <c r="I699" s="332">
        <f t="shared" si="85"/>
        <v>50</v>
      </c>
      <c r="J699" s="78"/>
      <c r="K699" s="304"/>
      <c r="L699" s="6"/>
      <c r="M699" s="12"/>
      <c r="N699" s="6"/>
      <c r="O699" s="96" t="str">
        <f t="shared" si="86"/>
        <v/>
      </c>
      <c r="P699" s="12"/>
      <c r="Q699" s="304"/>
      <c r="R699" s="5"/>
      <c r="S699" s="5"/>
      <c r="T699" s="78"/>
      <c r="U699" s="78"/>
      <c r="Z699" s="479">
        <f t="shared" si="80"/>
        <v>12</v>
      </c>
    </row>
    <row r="700" spans="1:26" ht="18.75" customHeight="1" x14ac:dyDescent="0.35">
      <c r="A700" s="78"/>
      <c r="B700" s="332">
        <f>IF(N700="",0,COUNTIF($N$7:N700,N700))</f>
        <v>0</v>
      </c>
      <c r="C700" s="332" t="str">
        <f t="shared" si="81"/>
        <v>0</v>
      </c>
      <c r="D700" s="332">
        <f>IF(P700="",0,COUNTIF($P$7:P700,P700))</f>
        <v>0</v>
      </c>
      <c r="E700" s="332" t="str">
        <f t="shared" si="82"/>
        <v>0</v>
      </c>
      <c r="F700" s="332">
        <f>IF(Q700="",0,COUNTIF($Q$7:Q700,Q700))</f>
        <v>0</v>
      </c>
      <c r="G700" s="332" t="str">
        <f t="shared" si="83"/>
        <v>0</v>
      </c>
      <c r="H700" s="335">
        <f t="shared" si="84"/>
        <v>46021</v>
      </c>
      <c r="I700" s="332">
        <f t="shared" si="85"/>
        <v>50</v>
      </c>
      <c r="J700" s="78"/>
      <c r="K700" s="304"/>
      <c r="L700" s="6"/>
      <c r="M700" s="12"/>
      <c r="N700" s="6"/>
      <c r="O700" s="96" t="str">
        <f t="shared" si="86"/>
        <v/>
      </c>
      <c r="P700" s="12"/>
      <c r="Q700" s="304"/>
      <c r="R700" s="5"/>
      <c r="S700" s="5"/>
      <c r="T700" s="78"/>
      <c r="U700" s="78"/>
      <c r="Z700" s="479">
        <f t="shared" si="80"/>
        <v>12</v>
      </c>
    </row>
    <row r="701" spans="1:26" ht="18.75" customHeight="1" x14ac:dyDescent="0.35">
      <c r="A701" s="78"/>
      <c r="B701" s="332">
        <f>IF(N701="",0,COUNTIF($N$7:N701,N701))</f>
        <v>0</v>
      </c>
      <c r="C701" s="332" t="str">
        <f t="shared" si="81"/>
        <v>0</v>
      </c>
      <c r="D701" s="332">
        <f>IF(P701="",0,COUNTIF($P$7:P701,P701))</f>
        <v>0</v>
      </c>
      <c r="E701" s="332" t="str">
        <f t="shared" si="82"/>
        <v>0</v>
      </c>
      <c r="F701" s="332">
        <f>IF(Q701="",0,COUNTIF($Q$7:Q701,Q701))</f>
        <v>0</v>
      </c>
      <c r="G701" s="332" t="str">
        <f t="shared" si="83"/>
        <v>0</v>
      </c>
      <c r="H701" s="335">
        <f t="shared" si="84"/>
        <v>46021</v>
      </c>
      <c r="I701" s="332">
        <f t="shared" si="85"/>
        <v>50</v>
      </c>
      <c r="J701" s="78"/>
      <c r="K701" s="304"/>
      <c r="L701" s="6"/>
      <c r="M701" s="12"/>
      <c r="N701" s="6"/>
      <c r="O701" s="96" t="str">
        <f t="shared" si="86"/>
        <v/>
      </c>
      <c r="P701" s="12"/>
      <c r="Q701" s="304"/>
      <c r="R701" s="5"/>
      <c r="S701" s="5"/>
      <c r="T701" s="78"/>
      <c r="U701" s="78"/>
      <c r="Z701" s="479">
        <f t="shared" si="80"/>
        <v>12</v>
      </c>
    </row>
    <row r="702" spans="1:26" ht="18.75" customHeight="1" x14ac:dyDescent="0.35">
      <c r="A702" s="78"/>
      <c r="B702" s="332">
        <f>IF(N702="",0,COUNTIF($N$7:N702,N702))</f>
        <v>0</v>
      </c>
      <c r="C702" s="332" t="str">
        <f t="shared" si="81"/>
        <v>0</v>
      </c>
      <c r="D702" s="332">
        <f>IF(P702="",0,COUNTIF($P$7:P702,P702))</f>
        <v>0</v>
      </c>
      <c r="E702" s="332" t="str">
        <f t="shared" si="82"/>
        <v>0</v>
      </c>
      <c r="F702" s="332">
        <f>IF(Q702="",0,COUNTIF($Q$7:Q702,Q702))</f>
        <v>0</v>
      </c>
      <c r="G702" s="332" t="str">
        <f t="shared" si="83"/>
        <v>0</v>
      </c>
      <c r="H702" s="335">
        <f t="shared" si="84"/>
        <v>46021</v>
      </c>
      <c r="I702" s="332">
        <f t="shared" si="85"/>
        <v>50</v>
      </c>
      <c r="J702" s="78"/>
      <c r="K702" s="304"/>
      <c r="L702" s="6"/>
      <c r="M702" s="12"/>
      <c r="N702" s="6"/>
      <c r="O702" s="96" t="str">
        <f t="shared" si="86"/>
        <v/>
      </c>
      <c r="P702" s="12"/>
      <c r="Q702" s="304"/>
      <c r="R702" s="5"/>
      <c r="S702" s="5"/>
      <c r="T702" s="78"/>
      <c r="U702" s="78"/>
      <c r="Z702" s="479">
        <f t="shared" si="80"/>
        <v>12</v>
      </c>
    </row>
    <row r="703" spans="1:26" ht="18.75" customHeight="1" x14ac:dyDescent="0.35">
      <c r="A703" s="78"/>
      <c r="B703" s="332">
        <f>IF(N703="",0,COUNTIF($N$7:N703,N703))</f>
        <v>0</v>
      </c>
      <c r="C703" s="332" t="str">
        <f t="shared" si="81"/>
        <v>0</v>
      </c>
      <c r="D703" s="332">
        <f>IF(P703="",0,COUNTIF($P$7:P703,P703))</f>
        <v>0</v>
      </c>
      <c r="E703" s="332" t="str">
        <f t="shared" si="82"/>
        <v>0</v>
      </c>
      <c r="F703" s="332">
        <f>IF(Q703="",0,COUNTIF($Q$7:Q703,Q703))</f>
        <v>0</v>
      </c>
      <c r="G703" s="332" t="str">
        <f t="shared" si="83"/>
        <v>0</v>
      </c>
      <c r="H703" s="335">
        <f t="shared" si="84"/>
        <v>46021</v>
      </c>
      <c r="I703" s="332">
        <f t="shared" si="85"/>
        <v>50</v>
      </c>
      <c r="J703" s="78"/>
      <c r="K703" s="304"/>
      <c r="L703" s="6"/>
      <c r="M703" s="12"/>
      <c r="N703" s="6"/>
      <c r="O703" s="96" t="str">
        <f t="shared" si="86"/>
        <v/>
      </c>
      <c r="P703" s="12"/>
      <c r="Q703" s="304"/>
      <c r="R703" s="5"/>
      <c r="S703" s="5"/>
      <c r="T703" s="78"/>
      <c r="U703" s="78"/>
      <c r="Z703" s="479">
        <f t="shared" si="80"/>
        <v>12</v>
      </c>
    </row>
    <row r="704" spans="1:26" ht="18.75" customHeight="1" x14ac:dyDescent="0.35">
      <c r="A704" s="78"/>
      <c r="B704" s="332">
        <f>IF(N704="",0,COUNTIF($N$7:N704,N704))</f>
        <v>0</v>
      </c>
      <c r="C704" s="332" t="str">
        <f t="shared" si="81"/>
        <v>0</v>
      </c>
      <c r="D704" s="332">
        <f>IF(P704="",0,COUNTIF($P$7:P704,P704))</f>
        <v>0</v>
      </c>
      <c r="E704" s="332" t="str">
        <f t="shared" si="82"/>
        <v>0</v>
      </c>
      <c r="F704" s="332">
        <f>IF(Q704="",0,COUNTIF($Q$7:Q704,Q704))</f>
        <v>0</v>
      </c>
      <c r="G704" s="332" t="str">
        <f t="shared" si="83"/>
        <v>0</v>
      </c>
      <c r="H704" s="335">
        <f t="shared" si="84"/>
        <v>46021</v>
      </c>
      <c r="I704" s="332">
        <f t="shared" si="85"/>
        <v>50</v>
      </c>
      <c r="J704" s="78"/>
      <c r="K704" s="304"/>
      <c r="L704" s="6"/>
      <c r="M704" s="12"/>
      <c r="N704" s="6"/>
      <c r="O704" s="96" t="str">
        <f t="shared" si="86"/>
        <v/>
      </c>
      <c r="P704" s="12"/>
      <c r="Q704" s="304"/>
      <c r="R704" s="5"/>
      <c r="S704" s="5"/>
      <c r="T704" s="78"/>
      <c r="U704" s="78"/>
      <c r="Z704" s="479">
        <f t="shared" si="80"/>
        <v>12</v>
      </c>
    </row>
    <row r="705" spans="1:26" ht="18.75" customHeight="1" x14ac:dyDescent="0.35">
      <c r="A705" s="78"/>
      <c r="B705" s="332">
        <f>IF(N705="",0,COUNTIF($N$7:N705,N705))</f>
        <v>0</v>
      </c>
      <c r="C705" s="332" t="str">
        <f t="shared" si="81"/>
        <v>0</v>
      </c>
      <c r="D705" s="332">
        <f>IF(P705="",0,COUNTIF($P$7:P705,P705))</f>
        <v>0</v>
      </c>
      <c r="E705" s="332" t="str">
        <f t="shared" si="82"/>
        <v>0</v>
      </c>
      <c r="F705" s="332">
        <f>IF(Q705="",0,COUNTIF($Q$7:Q705,Q705))</f>
        <v>0</v>
      </c>
      <c r="G705" s="332" t="str">
        <f t="shared" si="83"/>
        <v>0</v>
      </c>
      <c r="H705" s="335">
        <f t="shared" si="84"/>
        <v>46021</v>
      </c>
      <c r="I705" s="332">
        <f t="shared" si="85"/>
        <v>50</v>
      </c>
      <c r="J705" s="78"/>
      <c r="K705" s="304"/>
      <c r="L705" s="6"/>
      <c r="M705" s="12"/>
      <c r="N705" s="6"/>
      <c r="O705" s="96" t="str">
        <f t="shared" si="86"/>
        <v/>
      </c>
      <c r="P705" s="12"/>
      <c r="Q705" s="304"/>
      <c r="R705" s="5"/>
      <c r="S705" s="5"/>
      <c r="T705" s="78"/>
      <c r="U705" s="78"/>
      <c r="Z705" s="479">
        <f t="shared" si="80"/>
        <v>12</v>
      </c>
    </row>
    <row r="706" spans="1:26" ht="18.75" customHeight="1" x14ac:dyDescent="0.35">
      <c r="A706" s="78"/>
      <c r="B706" s="332">
        <f>IF(N706="",0,COUNTIF($N$7:N706,N706))</f>
        <v>0</v>
      </c>
      <c r="C706" s="332" t="str">
        <f t="shared" si="81"/>
        <v>0</v>
      </c>
      <c r="D706" s="332">
        <f>IF(P706="",0,COUNTIF($P$7:P706,P706))</f>
        <v>0</v>
      </c>
      <c r="E706" s="332" t="str">
        <f t="shared" si="82"/>
        <v>0</v>
      </c>
      <c r="F706" s="332">
        <f>IF(Q706="",0,COUNTIF($Q$7:Q706,Q706))</f>
        <v>0</v>
      </c>
      <c r="G706" s="332" t="str">
        <f t="shared" si="83"/>
        <v>0</v>
      </c>
      <c r="H706" s="335">
        <f t="shared" si="84"/>
        <v>46021</v>
      </c>
      <c r="I706" s="332">
        <f t="shared" si="85"/>
        <v>50</v>
      </c>
      <c r="J706" s="78"/>
      <c r="K706" s="304"/>
      <c r="L706" s="6"/>
      <c r="M706" s="12"/>
      <c r="N706" s="6"/>
      <c r="O706" s="96" t="str">
        <f t="shared" si="86"/>
        <v/>
      </c>
      <c r="P706" s="12"/>
      <c r="Q706" s="304"/>
      <c r="R706" s="5"/>
      <c r="S706" s="5"/>
      <c r="T706" s="78"/>
      <c r="U706" s="78"/>
      <c r="Z706" s="479">
        <f t="shared" si="80"/>
        <v>12</v>
      </c>
    </row>
    <row r="707" spans="1:26" ht="18.75" customHeight="1" x14ac:dyDescent="0.35">
      <c r="A707" s="78"/>
      <c r="B707" s="332">
        <f>IF(N707="",0,COUNTIF($N$7:N707,N707))</f>
        <v>0</v>
      </c>
      <c r="C707" s="332" t="str">
        <f t="shared" si="81"/>
        <v>0</v>
      </c>
      <c r="D707" s="332">
        <f>IF(P707="",0,COUNTIF($P$7:P707,P707))</f>
        <v>0</v>
      </c>
      <c r="E707" s="332" t="str">
        <f t="shared" si="82"/>
        <v>0</v>
      </c>
      <c r="F707" s="332">
        <f>IF(Q707="",0,COUNTIF($Q$7:Q707,Q707))</f>
        <v>0</v>
      </c>
      <c r="G707" s="332" t="str">
        <f t="shared" si="83"/>
        <v>0</v>
      </c>
      <c r="H707" s="335">
        <f t="shared" si="84"/>
        <v>46021</v>
      </c>
      <c r="I707" s="332">
        <f t="shared" si="85"/>
        <v>50</v>
      </c>
      <c r="J707" s="78"/>
      <c r="K707" s="304"/>
      <c r="L707" s="6"/>
      <c r="M707" s="12"/>
      <c r="N707" s="6"/>
      <c r="O707" s="96" t="str">
        <f t="shared" si="86"/>
        <v/>
      </c>
      <c r="P707" s="12"/>
      <c r="Q707" s="304"/>
      <c r="R707" s="5"/>
      <c r="S707" s="5"/>
      <c r="T707" s="78"/>
      <c r="U707" s="78"/>
      <c r="Z707" s="479">
        <f t="shared" si="80"/>
        <v>12</v>
      </c>
    </row>
    <row r="708" spans="1:26" ht="18.75" customHeight="1" x14ac:dyDescent="0.35">
      <c r="A708" s="78"/>
      <c r="B708" s="332">
        <f>IF(N708="",0,COUNTIF($N$7:N708,N708))</f>
        <v>0</v>
      </c>
      <c r="C708" s="332" t="str">
        <f t="shared" si="81"/>
        <v>0</v>
      </c>
      <c r="D708" s="332">
        <f>IF(P708="",0,COUNTIF($P$7:P708,P708))</f>
        <v>0</v>
      </c>
      <c r="E708" s="332" t="str">
        <f t="shared" si="82"/>
        <v>0</v>
      </c>
      <c r="F708" s="332">
        <f>IF(Q708="",0,COUNTIF($Q$7:Q708,Q708))</f>
        <v>0</v>
      </c>
      <c r="G708" s="332" t="str">
        <f t="shared" si="83"/>
        <v>0</v>
      </c>
      <c r="H708" s="335">
        <f t="shared" si="84"/>
        <v>46021</v>
      </c>
      <c r="I708" s="332">
        <f t="shared" si="85"/>
        <v>50</v>
      </c>
      <c r="J708" s="78"/>
      <c r="K708" s="304"/>
      <c r="L708" s="6"/>
      <c r="M708" s="12"/>
      <c r="N708" s="6"/>
      <c r="O708" s="96" t="str">
        <f t="shared" si="86"/>
        <v/>
      </c>
      <c r="P708" s="12"/>
      <c r="Q708" s="304"/>
      <c r="R708" s="5"/>
      <c r="S708" s="5"/>
      <c r="T708" s="78"/>
      <c r="U708" s="78"/>
      <c r="Z708" s="479">
        <f t="shared" si="80"/>
        <v>12</v>
      </c>
    </row>
    <row r="709" spans="1:26" ht="18.75" customHeight="1" x14ac:dyDescent="0.35">
      <c r="A709" s="78"/>
      <c r="B709" s="332">
        <f>IF(N709="",0,COUNTIF($N$7:N709,N709))</f>
        <v>0</v>
      </c>
      <c r="C709" s="332" t="str">
        <f t="shared" si="81"/>
        <v>0</v>
      </c>
      <c r="D709" s="332">
        <f>IF(P709="",0,COUNTIF($P$7:P709,P709))</f>
        <v>0</v>
      </c>
      <c r="E709" s="332" t="str">
        <f t="shared" si="82"/>
        <v>0</v>
      </c>
      <c r="F709" s="332">
        <f>IF(Q709="",0,COUNTIF($Q$7:Q709,Q709))</f>
        <v>0</v>
      </c>
      <c r="G709" s="332" t="str">
        <f t="shared" si="83"/>
        <v>0</v>
      </c>
      <c r="H709" s="335">
        <f t="shared" si="84"/>
        <v>46021</v>
      </c>
      <c r="I709" s="332">
        <f t="shared" si="85"/>
        <v>50</v>
      </c>
      <c r="J709" s="78"/>
      <c r="K709" s="304"/>
      <c r="L709" s="6"/>
      <c r="M709" s="12"/>
      <c r="N709" s="6"/>
      <c r="O709" s="96" t="str">
        <f t="shared" si="86"/>
        <v/>
      </c>
      <c r="P709" s="12"/>
      <c r="Q709" s="304"/>
      <c r="R709" s="5"/>
      <c r="S709" s="5"/>
      <c r="T709" s="78"/>
      <c r="U709" s="78"/>
      <c r="Z709" s="479">
        <f t="shared" si="80"/>
        <v>12</v>
      </c>
    </row>
    <row r="710" spans="1:26" ht="18.75" customHeight="1" x14ac:dyDescent="0.35">
      <c r="A710" s="78"/>
      <c r="B710" s="332">
        <f>IF(N710="",0,COUNTIF($N$7:N710,N710))</f>
        <v>0</v>
      </c>
      <c r="C710" s="332" t="str">
        <f t="shared" si="81"/>
        <v>0</v>
      </c>
      <c r="D710" s="332">
        <f>IF(P710="",0,COUNTIF($P$7:P710,P710))</f>
        <v>0</v>
      </c>
      <c r="E710" s="332" t="str">
        <f t="shared" si="82"/>
        <v>0</v>
      </c>
      <c r="F710" s="332">
        <f>IF(Q710="",0,COUNTIF($Q$7:Q710,Q710))</f>
        <v>0</v>
      </c>
      <c r="G710" s="332" t="str">
        <f t="shared" si="83"/>
        <v>0</v>
      </c>
      <c r="H710" s="335">
        <f t="shared" si="84"/>
        <v>46021</v>
      </c>
      <c r="I710" s="332">
        <f t="shared" si="85"/>
        <v>50</v>
      </c>
      <c r="J710" s="78"/>
      <c r="K710" s="304"/>
      <c r="L710" s="6"/>
      <c r="M710" s="12"/>
      <c r="N710" s="6"/>
      <c r="O710" s="96" t="str">
        <f t="shared" si="86"/>
        <v/>
      </c>
      <c r="P710" s="12"/>
      <c r="Q710" s="304"/>
      <c r="R710" s="5"/>
      <c r="S710" s="5"/>
      <c r="T710" s="78"/>
      <c r="U710" s="78"/>
      <c r="Z710" s="479">
        <f t="shared" si="80"/>
        <v>12</v>
      </c>
    </row>
    <row r="711" spans="1:26" ht="18.75" customHeight="1" x14ac:dyDescent="0.35">
      <c r="A711" s="78"/>
      <c r="B711" s="332">
        <f>IF(N711="",0,COUNTIF($N$7:N711,N711))</f>
        <v>0</v>
      </c>
      <c r="C711" s="332" t="str">
        <f t="shared" si="81"/>
        <v>0</v>
      </c>
      <c r="D711" s="332">
        <f>IF(P711="",0,COUNTIF($P$7:P711,P711))</f>
        <v>0</v>
      </c>
      <c r="E711" s="332" t="str">
        <f t="shared" si="82"/>
        <v>0</v>
      </c>
      <c r="F711" s="332">
        <f>IF(Q711="",0,COUNTIF($Q$7:Q711,Q711))</f>
        <v>0</v>
      </c>
      <c r="G711" s="332" t="str">
        <f t="shared" si="83"/>
        <v>0</v>
      </c>
      <c r="H711" s="335">
        <f t="shared" si="84"/>
        <v>46021</v>
      </c>
      <c r="I711" s="332">
        <f t="shared" si="85"/>
        <v>50</v>
      </c>
      <c r="J711" s="78"/>
      <c r="K711" s="304"/>
      <c r="L711" s="6"/>
      <c r="M711" s="12"/>
      <c r="N711" s="6"/>
      <c r="O711" s="96" t="str">
        <f t="shared" si="86"/>
        <v/>
      </c>
      <c r="P711" s="12"/>
      <c r="Q711" s="304"/>
      <c r="R711" s="5"/>
      <c r="S711" s="5"/>
      <c r="T711" s="78"/>
      <c r="U711" s="78"/>
      <c r="Z711" s="479">
        <f t="shared" si="80"/>
        <v>12</v>
      </c>
    </row>
    <row r="712" spans="1:26" ht="18.75" customHeight="1" x14ac:dyDescent="0.35">
      <c r="A712" s="78"/>
      <c r="B712" s="332">
        <f>IF(N712="",0,COUNTIF($N$7:N712,N712))</f>
        <v>0</v>
      </c>
      <c r="C712" s="332" t="str">
        <f t="shared" si="81"/>
        <v>0</v>
      </c>
      <c r="D712" s="332">
        <f>IF(P712="",0,COUNTIF($P$7:P712,P712))</f>
        <v>0</v>
      </c>
      <c r="E712" s="332" t="str">
        <f t="shared" si="82"/>
        <v>0</v>
      </c>
      <c r="F712" s="332">
        <f>IF(Q712="",0,COUNTIF($Q$7:Q712,Q712))</f>
        <v>0</v>
      </c>
      <c r="G712" s="332" t="str">
        <f t="shared" si="83"/>
        <v>0</v>
      </c>
      <c r="H712" s="335">
        <f t="shared" si="84"/>
        <v>46021</v>
      </c>
      <c r="I712" s="332">
        <f t="shared" si="85"/>
        <v>50</v>
      </c>
      <c r="J712" s="78"/>
      <c r="K712" s="304"/>
      <c r="L712" s="6"/>
      <c r="M712" s="12"/>
      <c r="N712" s="6"/>
      <c r="O712" s="96" t="str">
        <f t="shared" si="86"/>
        <v/>
      </c>
      <c r="P712" s="12"/>
      <c r="Q712" s="304"/>
      <c r="R712" s="5"/>
      <c r="S712" s="5"/>
      <c r="T712" s="78"/>
      <c r="U712" s="78"/>
      <c r="Z712" s="479">
        <f t="shared" ref="Z712:Z775" si="87">IF(H712="","",MONTH(H712))</f>
        <v>12</v>
      </c>
    </row>
    <row r="713" spans="1:26" ht="18.75" customHeight="1" x14ac:dyDescent="0.35">
      <c r="A713" s="78"/>
      <c r="B713" s="332">
        <f>IF(N713="",0,COUNTIF($N$7:N713,N713))</f>
        <v>0</v>
      </c>
      <c r="C713" s="332" t="str">
        <f t="shared" si="81"/>
        <v>0</v>
      </c>
      <c r="D713" s="332">
        <f>IF(P713="",0,COUNTIF($P$7:P713,P713))</f>
        <v>0</v>
      </c>
      <c r="E713" s="332" t="str">
        <f t="shared" si="82"/>
        <v>0</v>
      </c>
      <c r="F713" s="332">
        <f>IF(Q713="",0,COUNTIF($Q$7:Q713,Q713))</f>
        <v>0</v>
      </c>
      <c r="G713" s="332" t="str">
        <f t="shared" si="83"/>
        <v>0</v>
      </c>
      <c r="H713" s="335">
        <f t="shared" si="84"/>
        <v>46021</v>
      </c>
      <c r="I713" s="332">
        <f t="shared" si="85"/>
        <v>50</v>
      </c>
      <c r="J713" s="78"/>
      <c r="K713" s="304"/>
      <c r="L713" s="6"/>
      <c r="M713" s="12"/>
      <c r="N713" s="6"/>
      <c r="O713" s="96" t="str">
        <f t="shared" si="86"/>
        <v/>
      </c>
      <c r="P713" s="12"/>
      <c r="Q713" s="304"/>
      <c r="R713" s="5"/>
      <c r="S713" s="5"/>
      <c r="T713" s="78"/>
      <c r="U713" s="78"/>
      <c r="Z713" s="479">
        <f t="shared" si="87"/>
        <v>12</v>
      </c>
    </row>
    <row r="714" spans="1:26" ht="18.75" customHeight="1" x14ac:dyDescent="0.35">
      <c r="A714" s="78"/>
      <c r="B714" s="332">
        <f>IF(N714="",0,COUNTIF($N$7:N714,N714))</f>
        <v>0</v>
      </c>
      <c r="C714" s="332" t="str">
        <f t="shared" si="81"/>
        <v>0</v>
      </c>
      <c r="D714" s="332">
        <f>IF(P714="",0,COUNTIF($P$7:P714,P714))</f>
        <v>0</v>
      </c>
      <c r="E714" s="332" t="str">
        <f t="shared" si="82"/>
        <v>0</v>
      </c>
      <c r="F714" s="332">
        <f>IF(Q714="",0,COUNTIF($Q$7:Q714,Q714))</f>
        <v>0</v>
      </c>
      <c r="G714" s="332" t="str">
        <f t="shared" si="83"/>
        <v>0</v>
      </c>
      <c r="H714" s="335">
        <f t="shared" si="84"/>
        <v>46021</v>
      </c>
      <c r="I714" s="332">
        <f t="shared" si="85"/>
        <v>50</v>
      </c>
      <c r="J714" s="78"/>
      <c r="K714" s="304"/>
      <c r="L714" s="6"/>
      <c r="M714" s="12"/>
      <c r="N714" s="6"/>
      <c r="O714" s="96" t="str">
        <f t="shared" si="86"/>
        <v/>
      </c>
      <c r="P714" s="12"/>
      <c r="Q714" s="304"/>
      <c r="R714" s="5"/>
      <c r="S714" s="5"/>
      <c r="T714" s="78"/>
      <c r="U714" s="78"/>
      <c r="Z714" s="479">
        <f t="shared" si="87"/>
        <v>12</v>
      </c>
    </row>
    <row r="715" spans="1:26" ht="18.75" customHeight="1" x14ac:dyDescent="0.35">
      <c r="A715" s="78"/>
      <c r="B715" s="332">
        <f>IF(N715="",0,COUNTIF($N$7:N715,N715))</f>
        <v>0</v>
      </c>
      <c r="C715" s="332" t="str">
        <f t="shared" si="81"/>
        <v>0</v>
      </c>
      <c r="D715" s="332">
        <f>IF(P715="",0,COUNTIF($P$7:P715,P715))</f>
        <v>0</v>
      </c>
      <c r="E715" s="332" t="str">
        <f t="shared" si="82"/>
        <v>0</v>
      </c>
      <c r="F715" s="332">
        <f>IF(Q715="",0,COUNTIF($Q$7:Q715,Q715))</f>
        <v>0</v>
      </c>
      <c r="G715" s="332" t="str">
        <f t="shared" si="83"/>
        <v>0</v>
      </c>
      <c r="H715" s="335">
        <f t="shared" si="84"/>
        <v>46021</v>
      </c>
      <c r="I715" s="332">
        <f t="shared" si="85"/>
        <v>50</v>
      </c>
      <c r="J715" s="78"/>
      <c r="K715" s="304"/>
      <c r="L715" s="6"/>
      <c r="M715" s="12"/>
      <c r="N715" s="6"/>
      <c r="O715" s="96" t="str">
        <f t="shared" si="86"/>
        <v/>
      </c>
      <c r="P715" s="12"/>
      <c r="Q715" s="304"/>
      <c r="R715" s="5"/>
      <c r="S715" s="5"/>
      <c r="T715" s="78"/>
      <c r="U715" s="78"/>
      <c r="Z715" s="479">
        <f t="shared" si="87"/>
        <v>12</v>
      </c>
    </row>
    <row r="716" spans="1:26" ht="18.75" customHeight="1" x14ac:dyDescent="0.35">
      <c r="A716" s="78"/>
      <c r="B716" s="332">
        <f>IF(N716="",0,COUNTIF($N$7:N716,N716))</f>
        <v>0</v>
      </c>
      <c r="C716" s="332" t="str">
        <f t="shared" si="81"/>
        <v>0</v>
      </c>
      <c r="D716" s="332">
        <f>IF(P716="",0,COUNTIF($P$7:P716,P716))</f>
        <v>0</v>
      </c>
      <c r="E716" s="332" t="str">
        <f t="shared" si="82"/>
        <v>0</v>
      </c>
      <c r="F716" s="332">
        <f>IF(Q716="",0,COUNTIF($Q$7:Q716,Q716))</f>
        <v>0</v>
      </c>
      <c r="G716" s="332" t="str">
        <f t="shared" si="83"/>
        <v>0</v>
      </c>
      <c r="H716" s="335">
        <f t="shared" si="84"/>
        <v>46021</v>
      </c>
      <c r="I716" s="332">
        <f t="shared" si="85"/>
        <v>50</v>
      </c>
      <c r="J716" s="78"/>
      <c r="K716" s="304"/>
      <c r="L716" s="6"/>
      <c r="M716" s="12"/>
      <c r="N716" s="6"/>
      <c r="O716" s="96" t="str">
        <f t="shared" si="86"/>
        <v/>
      </c>
      <c r="P716" s="12"/>
      <c r="Q716" s="304"/>
      <c r="R716" s="5"/>
      <c r="S716" s="5"/>
      <c r="T716" s="78"/>
      <c r="U716" s="78"/>
      <c r="Z716" s="479">
        <f t="shared" si="87"/>
        <v>12</v>
      </c>
    </row>
    <row r="717" spans="1:26" ht="18.75" customHeight="1" x14ac:dyDescent="0.35">
      <c r="A717" s="78"/>
      <c r="B717" s="332">
        <f>IF(N717="",0,COUNTIF($N$7:N717,N717))</f>
        <v>0</v>
      </c>
      <c r="C717" s="332" t="str">
        <f t="shared" si="81"/>
        <v>0</v>
      </c>
      <c r="D717" s="332">
        <f>IF(P717="",0,COUNTIF($P$7:P717,P717))</f>
        <v>0</v>
      </c>
      <c r="E717" s="332" t="str">
        <f t="shared" si="82"/>
        <v>0</v>
      </c>
      <c r="F717" s="332">
        <f>IF(Q717="",0,COUNTIF($Q$7:Q717,Q717))</f>
        <v>0</v>
      </c>
      <c r="G717" s="332" t="str">
        <f t="shared" si="83"/>
        <v>0</v>
      </c>
      <c r="H717" s="335">
        <f t="shared" si="84"/>
        <v>46021</v>
      </c>
      <c r="I717" s="332">
        <f t="shared" si="85"/>
        <v>50</v>
      </c>
      <c r="J717" s="78"/>
      <c r="K717" s="304"/>
      <c r="L717" s="6"/>
      <c r="M717" s="12"/>
      <c r="N717" s="6"/>
      <c r="O717" s="96" t="str">
        <f t="shared" si="86"/>
        <v/>
      </c>
      <c r="P717" s="12"/>
      <c r="Q717" s="304"/>
      <c r="R717" s="5"/>
      <c r="S717" s="5"/>
      <c r="T717" s="78"/>
      <c r="U717" s="78"/>
      <c r="Z717" s="479">
        <f t="shared" si="87"/>
        <v>12</v>
      </c>
    </row>
    <row r="718" spans="1:26" ht="18.75" customHeight="1" x14ac:dyDescent="0.35">
      <c r="A718" s="78"/>
      <c r="B718" s="332">
        <f>IF(N718="",0,COUNTIF($N$7:N718,N718))</f>
        <v>0</v>
      </c>
      <c r="C718" s="332" t="str">
        <f t="shared" si="81"/>
        <v>0</v>
      </c>
      <c r="D718" s="332">
        <f>IF(P718="",0,COUNTIF($P$7:P718,P718))</f>
        <v>0</v>
      </c>
      <c r="E718" s="332" t="str">
        <f t="shared" si="82"/>
        <v>0</v>
      </c>
      <c r="F718" s="332">
        <f>IF(Q718="",0,COUNTIF($Q$7:Q718,Q718))</f>
        <v>0</v>
      </c>
      <c r="G718" s="332" t="str">
        <f t="shared" si="83"/>
        <v>0</v>
      </c>
      <c r="H718" s="335">
        <f t="shared" si="84"/>
        <v>46021</v>
      </c>
      <c r="I718" s="332">
        <f t="shared" si="85"/>
        <v>50</v>
      </c>
      <c r="J718" s="78"/>
      <c r="K718" s="304"/>
      <c r="L718" s="6"/>
      <c r="M718" s="12"/>
      <c r="N718" s="6"/>
      <c r="O718" s="96" t="str">
        <f t="shared" si="86"/>
        <v/>
      </c>
      <c r="P718" s="12"/>
      <c r="Q718" s="304"/>
      <c r="R718" s="5"/>
      <c r="S718" s="5"/>
      <c r="T718" s="78"/>
      <c r="U718" s="78"/>
      <c r="Z718" s="479">
        <f t="shared" si="87"/>
        <v>12</v>
      </c>
    </row>
    <row r="719" spans="1:26" ht="18.75" customHeight="1" x14ac:dyDescent="0.35">
      <c r="A719" s="78"/>
      <c r="B719" s="332">
        <f>IF(N719="",0,COUNTIF($N$7:N719,N719))</f>
        <v>0</v>
      </c>
      <c r="C719" s="332" t="str">
        <f t="shared" si="81"/>
        <v>0</v>
      </c>
      <c r="D719" s="332">
        <f>IF(P719="",0,COUNTIF($P$7:P719,P719))</f>
        <v>0</v>
      </c>
      <c r="E719" s="332" t="str">
        <f t="shared" si="82"/>
        <v>0</v>
      </c>
      <c r="F719" s="332">
        <f>IF(Q719="",0,COUNTIF($Q$7:Q719,Q719))</f>
        <v>0</v>
      </c>
      <c r="G719" s="332" t="str">
        <f t="shared" si="83"/>
        <v>0</v>
      </c>
      <c r="H719" s="335">
        <f t="shared" si="84"/>
        <v>46021</v>
      </c>
      <c r="I719" s="332">
        <f t="shared" si="85"/>
        <v>50</v>
      </c>
      <c r="J719" s="78"/>
      <c r="K719" s="304"/>
      <c r="L719" s="6"/>
      <c r="M719" s="12"/>
      <c r="N719" s="6"/>
      <c r="O719" s="96" t="str">
        <f t="shared" si="86"/>
        <v/>
      </c>
      <c r="P719" s="12"/>
      <c r="Q719" s="304"/>
      <c r="R719" s="5"/>
      <c r="S719" s="5"/>
      <c r="T719" s="78"/>
      <c r="U719" s="78"/>
      <c r="Z719" s="479">
        <f t="shared" si="87"/>
        <v>12</v>
      </c>
    </row>
    <row r="720" spans="1:26" ht="18.75" customHeight="1" x14ac:dyDescent="0.35">
      <c r="A720" s="78"/>
      <c r="B720" s="332">
        <f>IF(N720="",0,COUNTIF($N$7:N720,N720))</f>
        <v>0</v>
      </c>
      <c r="C720" s="332" t="str">
        <f t="shared" si="81"/>
        <v>0</v>
      </c>
      <c r="D720" s="332">
        <f>IF(P720="",0,COUNTIF($P$7:P720,P720))</f>
        <v>0</v>
      </c>
      <c r="E720" s="332" t="str">
        <f t="shared" si="82"/>
        <v>0</v>
      </c>
      <c r="F720" s="332">
        <f>IF(Q720="",0,COUNTIF($Q$7:Q720,Q720))</f>
        <v>0</v>
      </c>
      <c r="G720" s="332" t="str">
        <f t="shared" si="83"/>
        <v>0</v>
      </c>
      <c r="H720" s="335">
        <f t="shared" si="84"/>
        <v>46021</v>
      </c>
      <c r="I720" s="332">
        <f t="shared" si="85"/>
        <v>50</v>
      </c>
      <c r="J720" s="78"/>
      <c r="K720" s="304"/>
      <c r="L720" s="6"/>
      <c r="M720" s="12"/>
      <c r="N720" s="6"/>
      <c r="O720" s="96" t="str">
        <f t="shared" si="86"/>
        <v/>
      </c>
      <c r="P720" s="12"/>
      <c r="Q720" s="304"/>
      <c r="R720" s="5"/>
      <c r="S720" s="5"/>
      <c r="T720" s="78"/>
      <c r="U720" s="78"/>
      <c r="Z720" s="479">
        <f t="shared" si="87"/>
        <v>12</v>
      </c>
    </row>
    <row r="721" spans="1:26" ht="18.75" customHeight="1" x14ac:dyDescent="0.35">
      <c r="A721" s="78"/>
      <c r="B721" s="332">
        <f>IF(N721="",0,COUNTIF($N$7:N721,N721))</f>
        <v>0</v>
      </c>
      <c r="C721" s="332" t="str">
        <f t="shared" si="81"/>
        <v>0</v>
      </c>
      <c r="D721" s="332">
        <f>IF(P721="",0,COUNTIF($P$7:P721,P721))</f>
        <v>0</v>
      </c>
      <c r="E721" s="332" t="str">
        <f t="shared" si="82"/>
        <v>0</v>
      </c>
      <c r="F721" s="332">
        <f>IF(Q721="",0,COUNTIF($Q$7:Q721,Q721))</f>
        <v>0</v>
      </c>
      <c r="G721" s="332" t="str">
        <f t="shared" si="83"/>
        <v>0</v>
      </c>
      <c r="H721" s="335">
        <f t="shared" si="84"/>
        <v>46021</v>
      </c>
      <c r="I721" s="332">
        <f t="shared" si="85"/>
        <v>50</v>
      </c>
      <c r="J721" s="78"/>
      <c r="K721" s="304"/>
      <c r="L721" s="6"/>
      <c r="M721" s="12"/>
      <c r="N721" s="6"/>
      <c r="O721" s="96" t="str">
        <f t="shared" si="86"/>
        <v/>
      </c>
      <c r="P721" s="12"/>
      <c r="Q721" s="304"/>
      <c r="R721" s="5"/>
      <c r="S721" s="5"/>
      <c r="T721" s="78"/>
      <c r="U721" s="78"/>
      <c r="Z721" s="479">
        <f t="shared" si="87"/>
        <v>12</v>
      </c>
    </row>
    <row r="722" spans="1:26" ht="18.75" customHeight="1" x14ac:dyDescent="0.35">
      <c r="A722" s="78"/>
      <c r="B722" s="332">
        <f>IF(N722="",0,COUNTIF($N$7:N722,N722))</f>
        <v>0</v>
      </c>
      <c r="C722" s="332" t="str">
        <f t="shared" si="81"/>
        <v>0</v>
      </c>
      <c r="D722" s="332">
        <f>IF(P722="",0,COUNTIF($P$7:P722,P722))</f>
        <v>0</v>
      </c>
      <c r="E722" s="332" t="str">
        <f t="shared" si="82"/>
        <v>0</v>
      </c>
      <c r="F722" s="332">
        <f>IF(Q722="",0,COUNTIF($Q$7:Q722,Q722))</f>
        <v>0</v>
      </c>
      <c r="G722" s="332" t="str">
        <f t="shared" si="83"/>
        <v>0</v>
      </c>
      <c r="H722" s="335">
        <f t="shared" si="84"/>
        <v>46021</v>
      </c>
      <c r="I722" s="332">
        <f t="shared" si="85"/>
        <v>50</v>
      </c>
      <c r="J722" s="78"/>
      <c r="K722" s="304"/>
      <c r="L722" s="6"/>
      <c r="M722" s="12"/>
      <c r="N722" s="6"/>
      <c r="O722" s="96" t="str">
        <f t="shared" si="86"/>
        <v/>
      </c>
      <c r="P722" s="12"/>
      <c r="Q722" s="304"/>
      <c r="R722" s="5"/>
      <c r="S722" s="5"/>
      <c r="T722" s="78"/>
      <c r="U722" s="78"/>
      <c r="Z722" s="479">
        <f t="shared" si="87"/>
        <v>12</v>
      </c>
    </row>
    <row r="723" spans="1:26" ht="18.75" customHeight="1" x14ac:dyDescent="0.35">
      <c r="A723" s="78"/>
      <c r="B723" s="332">
        <f>IF(N723="",0,COUNTIF($N$7:N723,N723))</f>
        <v>0</v>
      </c>
      <c r="C723" s="332" t="str">
        <f t="shared" si="81"/>
        <v>0</v>
      </c>
      <c r="D723" s="332">
        <f>IF(P723="",0,COUNTIF($P$7:P723,P723))</f>
        <v>0</v>
      </c>
      <c r="E723" s="332" t="str">
        <f t="shared" si="82"/>
        <v>0</v>
      </c>
      <c r="F723" s="332">
        <f>IF(Q723="",0,COUNTIF($Q$7:Q723,Q723))</f>
        <v>0</v>
      </c>
      <c r="G723" s="332" t="str">
        <f t="shared" si="83"/>
        <v>0</v>
      </c>
      <c r="H723" s="335">
        <f t="shared" si="84"/>
        <v>46021</v>
      </c>
      <c r="I723" s="332">
        <f t="shared" si="85"/>
        <v>50</v>
      </c>
      <c r="J723" s="78"/>
      <c r="K723" s="304"/>
      <c r="L723" s="6"/>
      <c r="M723" s="12"/>
      <c r="N723" s="6"/>
      <c r="O723" s="96" t="str">
        <f t="shared" si="86"/>
        <v/>
      </c>
      <c r="P723" s="12"/>
      <c r="Q723" s="304"/>
      <c r="R723" s="5"/>
      <c r="S723" s="5"/>
      <c r="T723" s="78"/>
      <c r="U723" s="78"/>
      <c r="Z723" s="479">
        <f t="shared" si="87"/>
        <v>12</v>
      </c>
    </row>
    <row r="724" spans="1:26" ht="18.75" customHeight="1" x14ac:dyDescent="0.35">
      <c r="A724" s="78"/>
      <c r="B724" s="332">
        <f>IF(N724="",0,COUNTIF($N$7:N724,N724))</f>
        <v>0</v>
      </c>
      <c r="C724" s="332" t="str">
        <f t="shared" si="81"/>
        <v>0</v>
      </c>
      <c r="D724" s="332">
        <f>IF(P724="",0,COUNTIF($P$7:P724,P724))</f>
        <v>0</v>
      </c>
      <c r="E724" s="332" t="str">
        <f t="shared" si="82"/>
        <v>0</v>
      </c>
      <c r="F724" s="332">
        <f>IF(Q724="",0,COUNTIF($Q$7:Q724,Q724))</f>
        <v>0</v>
      </c>
      <c r="G724" s="332" t="str">
        <f t="shared" si="83"/>
        <v>0</v>
      </c>
      <c r="H724" s="335">
        <f t="shared" si="84"/>
        <v>46021</v>
      </c>
      <c r="I724" s="332">
        <f t="shared" si="85"/>
        <v>50</v>
      </c>
      <c r="J724" s="78"/>
      <c r="K724" s="304"/>
      <c r="L724" s="6"/>
      <c r="M724" s="12"/>
      <c r="N724" s="6"/>
      <c r="O724" s="96" t="str">
        <f t="shared" si="86"/>
        <v/>
      </c>
      <c r="P724" s="12"/>
      <c r="Q724" s="304"/>
      <c r="R724" s="5"/>
      <c r="S724" s="5"/>
      <c r="T724" s="78"/>
      <c r="U724" s="78"/>
      <c r="Z724" s="479">
        <f t="shared" si="87"/>
        <v>12</v>
      </c>
    </row>
    <row r="725" spans="1:26" ht="18.75" customHeight="1" x14ac:dyDescent="0.35">
      <c r="A725" s="78"/>
      <c r="B725" s="332">
        <f>IF(N725="",0,COUNTIF($N$7:N725,N725))</f>
        <v>0</v>
      </c>
      <c r="C725" s="332" t="str">
        <f t="shared" si="81"/>
        <v>0</v>
      </c>
      <c r="D725" s="332">
        <f>IF(P725="",0,COUNTIF($P$7:P725,P725))</f>
        <v>0</v>
      </c>
      <c r="E725" s="332" t="str">
        <f t="shared" si="82"/>
        <v>0</v>
      </c>
      <c r="F725" s="332">
        <f>IF(Q725="",0,COUNTIF($Q$7:Q725,Q725))</f>
        <v>0</v>
      </c>
      <c r="G725" s="332" t="str">
        <f t="shared" si="83"/>
        <v>0</v>
      </c>
      <c r="H725" s="335">
        <f t="shared" si="84"/>
        <v>46021</v>
      </c>
      <c r="I725" s="332">
        <f t="shared" si="85"/>
        <v>50</v>
      </c>
      <c r="J725" s="78"/>
      <c r="K725" s="304"/>
      <c r="L725" s="6"/>
      <c r="M725" s="12"/>
      <c r="N725" s="6"/>
      <c r="O725" s="96" t="str">
        <f t="shared" si="86"/>
        <v/>
      </c>
      <c r="P725" s="12"/>
      <c r="Q725" s="304"/>
      <c r="R725" s="5"/>
      <c r="S725" s="5"/>
      <c r="T725" s="78"/>
      <c r="U725" s="78"/>
      <c r="Z725" s="479">
        <f t="shared" si="87"/>
        <v>12</v>
      </c>
    </row>
    <row r="726" spans="1:26" ht="18.75" customHeight="1" x14ac:dyDescent="0.35">
      <c r="A726" s="78"/>
      <c r="B726" s="332">
        <f>IF(N726="",0,COUNTIF($N$7:N726,N726))</f>
        <v>0</v>
      </c>
      <c r="C726" s="332" t="str">
        <f t="shared" si="81"/>
        <v>0</v>
      </c>
      <c r="D726" s="332">
        <f>IF(P726="",0,COUNTIF($P$7:P726,P726))</f>
        <v>0</v>
      </c>
      <c r="E726" s="332" t="str">
        <f t="shared" si="82"/>
        <v>0</v>
      </c>
      <c r="F726" s="332">
        <f>IF(Q726="",0,COUNTIF($Q$7:Q726,Q726))</f>
        <v>0</v>
      </c>
      <c r="G726" s="332" t="str">
        <f t="shared" si="83"/>
        <v>0</v>
      </c>
      <c r="H726" s="335">
        <f t="shared" si="84"/>
        <v>46021</v>
      </c>
      <c r="I726" s="332">
        <f t="shared" si="85"/>
        <v>50</v>
      </c>
      <c r="J726" s="78"/>
      <c r="K726" s="304"/>
      <c r="L726" s="6"/>
      <c r="M726" s="12"/>
      <c r="N726" s="6"/>
      <c r="O726" s="96" t="str">
        <f t="shared" si="86"/>
        <v/>
      </c>
      <c r="P726" s="12"/>
      <c r="Q726" s="304"/>
      <c r="R726" s="5"/>
      <c r="S726" s="5"/>
      <c r="T726" s="78"/>
      <c r="U726" s="78"/>
      <c r="Z726" s="479">
        <f t="shared" si="87"/>
        <v>12</v>
      </c>
    </row>
    <row r="727" spans="1:26" ht="18.75" customHeight="1" x14ac:dyDescent="0.35">
      <c r="A727" s="78"/>
      <c r="B727" s="332">
        <f>IF(N727="",0,COUNTIF($N$7:N727,N727))</f>
        <v>0</v>
      </c>
      <c r="C727" s="332" t="str">
        <f t="shared" si="81"/>
        <v>0</v>
      </c>
      <c r="D727" s="332">
        <f>IF(P727="",0,COUNTIF($P$7:P727,P727))</f>
        <v>0</v>
      </c>
      <c r="E727" s="332" t="str">
        <f t="shared" si="82"/>
        <v>0</v>
      </c>
      <c r="F727" s="332">
        <f>IF(Q727="",0,COUNTIF($Q$7:Q727,Q727))</f>
        <v>0</v>
      </c>
      <c r="G727" s="332" t="str">
        <f t="shared" si="83"/>
        <v>0</v>
      </c>
      <c r="H727" s="335">
        <f t="shared" si="84"/>
        <v>46021</v>
      </c>
      <c r="I727" s="332">
        <f t="shared" si="85"/>
        <v>50</v>
      </c>
      <c r="J727" s="78"/>
      <c r="K727" s="304"/>
      <c r="L727" s="6"/>
      <c r="M727" s="12"/>
      <c r="N727" s="6"/>
      <c r="O727" s="96" t="str">
        <f t="shared" si="86"/>
        <v/>
      </c>
      <c r="P727" s="12"/>
      <c r="Q727" s="304"/>
      <c r="R727" s="5"/>
      <c r="S727" s="5"/>
      <c r="T727" s="78"/>
      <c r="U727" s="78"/>
      <c r="Z727" s="479">
        <f t="shared" si="87"/>
        <v>12</v>
      </c>
    </row>
    <row r="728" spans="1:26" ht="18.75" customHeight="1" x14ac:dyDescent="0.35">
      <c r="A728" s="78"/>
      <c r="B728" s="332">
        <f>IF(N728="",0,COUNTIF($N$7:N728,N728))</f>
        <v>0</v>
      </c>
      <c r="C728" s="332" t="str">
        <f t="shared" si="81"/>
        <v>0</v>
      </c>
      <c r="D728" s="332">
        <f>IF(P728="",0,COUNTIF($P$7:P728,P728))</f>
        <v>0</v>
      </c>
      <c r="E728" s="332" t="str">
        <f t="shared" si="82"/>
        <v>0</v>
      </c>
      <c r="F728" s="332">
        <f>IF(Q728="",0,COUNTIF($Q$7:Q728,Q728))</f>
        <v>0</v>
      </c>
      <c r="G728" s="332" t="str">
        <f t="shared" si="83"/>
        <v>0</v>
      </c>
      <c r="H728" s="335">
        <f t="shared" si="84"/>
        <v>46021</v>
      </c>
      <c r="I728" s="332">
        <f t="shared" si="85"/>
        <v>50</v>
      </c>
      <c r="J728" s="78"/>
      <c r="K728" s="304"/>
      <c r="L728" s="6"/>
      <c r="M728" s="12"/>
      <c r="N728" s="6"/>
      <c r="O728" s="96" t="str">
        <f t="shared" si="86"/>
        <v/>
      </c>
      <c r="P728" s="12"/>
      <c r="Q728" s="304"/>
      <c r="R728" s="5"/>
      <c r="S728" s="5"/>
      <c r="T728" s="78"/>
      <c r="U728" s="78"/>
      <c r="Z728" s="479">
        <f t="shared" si="87"/>
        <v>12</v>
      </c>
    </row>
    <row r="729" spans="1:26" ht="18.75" customHeight="1" x14ac:dyDescent="0.35">
      <c r="A729" s="78"/>
      <c r="B729" s="332">
        <f>IF(N729="",0,COUNTIF($N$7:N729,N729))</f>
        <v>0</v>
      </c>
      <c r="C729" s="332" t="str">
        <f t="shared" si="81"/>
        <v>0</v>
      </c>
      <c r="D729" s="332">
        <f>IF(P729="",0,COUNTIF($P$7:P729,P729))</f>
        <v>0</v>
      </c>
      <c r="E729" s="332" t="str">
        <f t="shared" si="82"/>
        <v>0</v>
      </c>
      <c r="F729" s="332">
        <f>IF(Q729="",0,COUNTIF($Q$7:Q729,Q729))</f>
        <v>0</v>
      </c>
      <c r="G729" s="332" t="str">
        <f t="shared" si="83"/>
        <v>0</v>
      </c>
      <c r="H729" s="335">
        <f t="shared" si="84"/>
        <v>46021</v>
      </c>
      <c r="I729" s="332">
        <f t="shared" si="85"/>
        <v>50</v>
      </c>
      <c r="J729" s="78"/>
      <c r="K729" s="304"/>
      <c r="L729" s="6"/>
      <c r="M729" s="12"/>
      <c r="N729" s="6"/>
      <c r="O729" s="96" t="str">
        <f t="shared" si="86"/>
        <v/>
      </c>
      <c r="P729" s="12"/>
      <c r="Q729" s="304"/>
      <c r="R729" s="5"/>
      <c r="S729" s="5"/>
      <c r="T729" s="78"/>
      <c r="U729" s="78"/>
      <c r="Z729" s="479">
        <f t="shared" si="87"/>
        <v>12</v>
      </c>
    </row>
    <row r="730" spans="1:26" ht="18.75" customHeight="1" x14ac:dyDescent="0.35">
      <c r="A730" s="78"/>
      <c r="B730" s="332">
        <f>IF(N730="",0,COUNTIF($N$7:N730,N730))</f>
        <v>0</v>
      </c>
      <c r="C730" s="332" t="str">
        <f t="shared" si="81"/>
        <v>0</v>
      </c>
      <c r="D730" s="332">
        <f>IF(P730="",0,COUNTIF($P$7:P730,P730))</f>
        <v>0</v>
      </c>
      <c r="E730" s="332" t="str">
        <f t="shared" si="82"/>
        <v>0</v>
      </c>
      <c r="F730" s="332">
        <f>IF(Q730="",0,COUNTIF($Q$7:Q730,Q730))</f>
        <v>0</v>
      </c>
      <c r="G730" s="332" t="str">
        <f t="shared" si="83"/>
        <v>0</v>
      </c>
      <c r="H730" s="335">
        <f t="shared" si="84"/>
        <v>46021</v>
      </c>
      <c r="I730" s="332">
        <f t="shared" si="85"/>
        <v>50</v>
      </c>
      <c r="J730" s="78"/>
      <c r="K730" s="304"/>
      <c r="L730" s="6"/>
      <c r="M730" s="12"/>
      <c r="N730" s="6"/>
      <c r="O730" s="96" t="str">
        <f t="shared" si="86"/>
        <v/>
      </c>
      <c r="P730" s="12"/>
      <c r="Q730" s="304"/>
      <c r="R730" s="5"/>
      <c r="S730" s="5"/>
      <c r="T730" s="78"/>
      <c r="U730" s="78"/>
      <c r="Z730" s="479">
        <f t="shared" si="87"/>
        <v>12</v>
      </c>
    </row>
    <row r="731" spans="1:26" ht="18.75" customHeight="1" x14ac:dyDescent="0.35">
      <c r="A731" s="78"/>
      <c r="B731" s="332">
        <f>IF(N731="",0,COUNTIF($N$7:N731,N731))</f>
        <v>0</v>
      </c>
      <c r="C731" s="332" t="str">
        <f t="shared" si="81"/>
        <v>0</v>
      </c>
      <c r="D731" s="332">
        <f>IF(P731="",0,COUNTIF($P$7:P731,P731))</f>
        <v>0</v>
      </c>
      <c r="E731" s="332" t="str">
        <f t="shared" si="82"/>
        <v>0</v>
      </c>
      <c r="F731" s="332">
        <f>IF(Q731="",0,COUNTIF($Q$7:Q731,Q731))</f>
        <v>0</v>
      </c>
      <c r="G731" s="332" t="str">
        <f t="shared" si="83"/>
        <v>0</v>
      </c>
      <c r="H731" s="335">
        <f t="shared" si="84"/>
        <v>46021</v>
      </c>
      <c r="I731" s="332">
        <f t="shared" si="85"/>
        <v>50</v>
      </c>
      <c r="J731" s="78"/>
      <c r="K731" s="304"/>
      <c r="L731" s="6"/>
      <c r="M731" s="12"/>
      <c r="N731" s="6"/>
      <c r="O731" s="96" t="str">
        <f t="shared" si="86"/>
        <v/>
      </c>
      <c r="P731" s="12"/>
      <c r="Q731" s="304"/>
      <c r="R731" s="5"/>
      <c r="S731" s="5"/>
      <c r="T731" s="78"/>
      <c r="U731" s="78"/>
      <c r="Z731" s="479">
        <f t="shared" si="87"/>
        <v>12</v>
      </c>
    </row>
    <row r="732" spans="1:26" ht="18.75" customHeight="1" x14ac:dyDescent="0.35">
      <c r="A732" s="78"/>
      <c r="B732" s="332">
        <f>IF(N732="",0,COUNTIF($N$7:N732,N732))</f>
        <v>0</v>
      </c>
      <c r="C732" s="332" t="str">
        <f t="shared" si="81"/>
        <v>0</v>
      </c>
      <c r="D732" s="332">
        <f>IF(P732="",0,COUNTIF($P$7:P732,P732))</f>
        <v>0</v>
      </c>
      <c r="E732" s="332" t="str">
        <f t="shared" si="82"/>
        <v>0</v>
      </c>
      <c r="F732" s="332">
        <f>IF(Q732="",0,COUNTIF($Q$7:Q732,Q732))</f>
        <v>0</v>
      </c>
      <c r="G732" s="332" t="str">
        <f t="shared" si="83"/>
        <v>0</v>
      </c>
      <c r="H732" s="335">
        <f t="shared" si="84"/>
        <v>46021</v>
      </c>
      <c r="I732" s="332">
        <f t="shared" si="85"/>
        <v>50</v>
      </c>
      <c r="J732" s="78"/>
      <c r="K732" s="304"/>
      <c r="L732" s="6"/>
      <c r="M732" s="12"/>
      <c r="N732" s="6"/>
      <c r="O732" s="96" t="str">
        <f t="shared" si="86"/>
        <v/>
      </c>
      <c r="P732" s="12"/>
      <c r="Q732" s="304"/>
      <c r="R732" s="5"/>
      <c r="S732" s="5"/>
      <c r="T732" s="78"/>
      <c r="U732" s="78"/>
      <c r="Z732" s="479">
        <f t="shared" si="87"/>
        <v>12</v>
      </c>
    </row>
    <row r="733" spans="1:26" ht="18.75" customHeight="1" x14ac:dyDescent="0.35">
      <c r="A733" s="78"/>
      <c r="B733" s="332">
        <f>IF(N733="",0,COUNTIF($N$7:N733,N733))</f>
        <v>0</v>
      </c>
      <c r="C733" s="332" t="str">
        <f t="shared" si="81"/>
        <v>0</v>
      </c>
      <c r="D733" s="332">
        <f>IF(P733="",0,COUNTIF($P$7:P733,P733))</f>
        <v>0</v>
      </c>
      <c r="E733" s="332" t="str">
        <f t="shared" si="82"/>
        <v>0</v>
      </c>
      <c r="F733" s="332">
        <f>IF(Q733="",0,COUNTIF($Q$7:Q733,Q733))</f>
        <v>0</v>
      </c>
      <c r="G733" s="332" t="str">
        <f t="shared" si="83"/>
        <v>0</v>
      </c>
      <c r="H733" s="335">
        <f t="shared" si="84"/>
        <v>46021</v>
      </c>
      <c r="I733" s="332">
        <f t="shared" si="85"/>
        <v>50</v>
      </c>
      <c r="J733" s="78"/>
      <c r="K733" s="304"/>
      <c r="L733" s="6"/>
      <c r="M733" s="12"/>
      <c r="N733" s="6"/>
      <c r="O733" s="96" t="str">
        <f t="shared" si="86"/>
        <v/>
      </c>
      <c r="P733" s="12"/>
      <c r="Q733" s="304"/>
      <c r="R733" s="5"/>
      <c r="S733" s="5"/>
      <c r="T733" s="78"/>
      <c r="U733" s="78"/>
      <c r="Z733" s="479">
        <f t="shared" si="87"/>
        <v>12</v>
      </c>
    </row>
    <row r="734" spans="1:26" ht="18.75" customHeight="1" x14ac:dyDescent="0.35">
      <c r="A734" s="78"/>
      <c r="B734" s="332">
        <f>IF(N734="",0,COUNTIF($N$7:N734,N734))</f>
        <v>0</v>
      </c>
      <c r="C734" s="332" t="str">
        <f t="shared" si="81"/>
        <v>0</v>
      </c>
      <c r="D734" s="332">
        <f>IF(P734="",0,COUNTIF($P$7:P734,P734))</f>
        <v>0</v>
      </c>
      <c r="E734" s="332" t="str">
        <f t="shared" si="82"/>
        <v>0</v>
      </c>
      <c r="F734" s="332">
        <f>IF(Q734="",0,COUNTIF($Q$7:Q734,Q734))</f>
        <v>0</v>
      </c>
      <c r="G734" s="332" t="str">
        <f t="shared" si="83"/>
        <v>0</v>
      </c>
      <c r="H734" s="335">
        <f t="shared" si="84"/>
        <v>46021</v>
      </c>
      <c r="I734" s="332">
        <f t="shared" si="85"/>
        <v>50</v>
      </c>
      <c r="J734" s="78"/>
      <c r="K734" s="304"/>
      <c r="L734" s="6"/>
      <c r="M734" s="12"/>
      <c r="N734" s="6"/>
      <c r="O734" s="96" t="str">
        <f t="shared" si="86"/>
        <v/>
      </c>
      <c r="P734" s="12"/>
      <c r="Q734" s="304"/>
      <c r="R734" s="5"/>
      <c r="S734" s="5"/>
      <c r="T734" s="78"/>
      <c r="U734" s="78"/>
      <c r="Z734" s="479">
        <f t="shared" si="87"/>
        <v>12</v>
      </c>
    </row>
    <row r="735" spans="1:26" ht="18.75" customHeight="1" x14ac:dyDescent="0.35">
      <c r="A735" s="78"/>
      <c r="B735" s="332">
        <f>IF(N735="",0,COUNTIF($N$7:N735,N735))</f>
        <v>0</v>
      </c>
      <c r="C735" s="332" t="str">
        <f t="shared" si="81"/>
        <v>0</v>
      </c>
      <c r="D735" s="332">
        <f>IF(P735="",0,COUNTIF($P$7:P735,P735))</f>
        <v>0</v>
      </c>
      <c r="E735" s="332" t="str">
        <f t="shared" si="82"/>
        <v>0</v>
      </c>
      <c r="F735" s="332">
        <f>IF(Q735="",0,COUNTIF($Q$7:Q735,Q735))</f>
        <v>0</v>
      </c>
      <c r="G735" s="332" t="str">
        <f t="shared" si="83"/>
        <v>0</v>
      </c>
      <c r="H735" s="335">
        <f t="shared" si="84"/>
        <v>46021</v>
      </c>
      <c r="I735" s="332">
        <f t="shared" si="85"/>
        <v>50</v>
      </c>
      <c r="J735" s="78"/>
      <c r="K735" s="304"/>
      <c r="L735" s="6"/>
      <c r="M735" s="12"/>
      <c r="N735" s="6"/>
      <c r="O735" s="96" t="str">
        <f t="shared" si="86"/>
        <v/>
      </c>
      <c r="P735" s="12"/>
      <c r="Q735" s="304"/>
      <c r="R735" s="5"/>
      <c r="S735" s="5"/>
      <c r="T735" s="78"/>
      <c r="U735" s="78"/>
      <c r="Z735" s="479">
        <f t="shared" si="87"/>
        <v>12</v>
      </c>
    </row>
    <row r="736" spans="1:26" ht="18.75" customHeight="1" x14ac:dyDescent="0.35">
      <c r="A736" s="78"/>
      <c r="B736" s="332">
        <f>IF(N736="",0,COUNTIF($N$7:N736,N736))</f>
        <v>0</v>
      </c>
      <c r="C736" s="332" t="str">
        <f t="shared" si="81"/>
        <v>0</v>
      </c>
      <c r="D736" s="332">
        <f>IF(P736="",0,COUNTIF($P$7:P736,P736))</f>
        <v>0</v>
      </c>
      <c r="E736" s="332" t="str">
        <f t="shared" si="82"/>
        <v>0</v>
      </c>
      <c r="F736" s="332">
        <f>IF(Q736="",0,COUNTIF($Q$7:Q736,Q736))</f>
        <v>0</v>
      </c>
      <c r="G736" s="332" t="str">
        <f t="shared" si="83"/>
        <v>0</v>
      </c>
      <c r="H736" s="335">
        <f t="shared" si="84"/>
        <v>46021</v>
      </c>
      <c r="I736" s="332">
        <f t="shared" si="85"/>
        <v>50</v>
      </c>
      <c r="J736" s="78"/>
      <c r="K736" s="304"/>
      <c r="L736" s="6"/>
      <c r="M736" s="12"/>
      <c r="N736" s="6"/>
      <c r="O736" s="96" t="str">
        <f t="shared" si="86"/>
        <v/>
      </c>
      <c r="P736" s="12"/>
      <c r="Q736" s="304"/>
      <c r="R736" s="5"/>
      <c r="S736" s="5"/>
      <c r="T736" s="78"/>
      <c r="U736" s="78"/>
      <c r="Z736" s="479">
        <f t="shared" si="87"/>
        <v>12</v>
      </c>
    </row>
    <row r="737" spans="1:26" ht="18.75" customHeight="1" x14ac:dyDescent="0.35">
      <c r="A737" s="78"/>
      <c r="B737" s="332">
        <f>IF(N737="",0,COUNTIF($N$7:N737,N737))</f>
        <v>0</v>
      </c>
      <c r="C737" s="332" t="str">
        <f t="shared" si="81"/>
        <v>0</v>
      </c>
      <c r="D737" s="332">
        <f>IF(P737="",0,COUNTIF($P$7:P737,P737))</f>
        <v>0</v>
      </c>
      <c r="E737" s="332" t="str">
        <f t="shared" si="82"/>
        <v>0</v>
      </c>
      <c r="F737" s="332">
        <f>IF(Q737="",0,COUNTIF($Q$7:Q737,Q737))</f>
        <v>0</v>
      </c>
      <c r="G737" s="332" t="str">
        <f t="shared" si="83"/>
        <v>0</v>
      </c>
      <c r="H737" s="335">
        <f t="shared" si="84"/>
        <v>46021</v>
      </c>
      <c r="I737" s="332">
        <f t="shared" si="85"/>
        <v>50</v>
      </c>
      <c r="J737" s="78"/>
      <c r="K737" s="304"/>
      <c r="L737" s="6"/>
      <c r="M737" s="12"/>
      <c r="N737" s="6"/>
      <c r="O737" s="96" t="str">
        <f t="shared" si="86"/>
        <v/>
      </c>
      <c r="P737" s="12"/>
      <c r="Q737" s="304"/>
      <c r="R737" s="5"/>
      <c r="S737" s="5"/>
      <c r="T737" s="78"/>
      <c r="U737" s="78"/>
      <c r="Z737" s="479">
        <f t="shared" si="87"/>
        <v>12</v>
      </c>
    </row>
    <row r="738" spans="1:26" ht="18.75" customHeight="1" x14ac:dyDescent="0.35">
      <c r="A738" s="78"/>
      <c r="B738" s="332">
        <f>IF(N738="",0,COUNTIF($N$7:N738,N738))</f>
        <v>0</v>
      </c>
      <c r="C738" s="332" t="str">
        <f t="shared" si="81"/>
        <v>0</v>
      </c>
      <c r="D738" s="332">
        <f>IF(P738="",0,COUNTIF($P$7:P738,P738))</f>
        <v>0</v>
      </c>
      <c r="E738" s="332" t="str">
        <f t="shared" si="82"/>
        <v>0</v>
      </c>
      <c r="F738" s="332">
        <f>IF(Q738="",0,COUNTIF($Q$7:Q738,Q738))</f>
        <v>0</v>
      </c>
      <c r="G738" s="332" t="str">
        <f t="shared" si="83"/>
        <v>0</v>
      </c>
      <c r="H738" s="335">
        <f t="shared" si="84"/>
        <v>46021</v>
      </c>
      <c r="I738" s="332">
        <f t="shared" si="85"/>
        <v>50</v>
      </c>
      <c r="J738" s="78"/>
      <c r="K738" s="304"/>
      <c r="L738" s="6"/>
      <c r="M738" s="12"/>
      <c r="N738" s="6"/>
      <c r="O738" s="96" t="str">
        <f t="shared" si="86"/>
        <v/>
      </c>
      <c r="P738" s="12"/>
      <c r="Q738" s="304"/>
      <c r="R738" s="5"/>
      <c r="S738" s="5"/>
      <c r="T738" s="78"/>
      <c r="U738" s="78"/>
      <c r="Z738" s="479">
        <f t="shared" si="87"/>
        <v>12</v>
      </c>
    </row>
    <row r="739" spans="1:26" ht="18.75" customHeight="1" x14ac:dyDescent="0.35">
      <c r="A739" s="78"/>
      <c r="B739" s="332">
        <f>IF(N739="",0,COUNTIF($N$7:N739,N739))</f>
        <v>0</v>
      </c>
      <c r="C739" s="332" t="str">
        <f t="shared" si="81"/>
        <v>0</v>
      </c>
      <c r="D739" s="332">
        <f>IF(P739="",0,COUNTIF($P$7:P739,P739))</f>
        <v>0</v>
      </c>
      <c r="E739" s="332" t="str">
        <f t="shared" si="82"/>
        <v>0</v>
      </c>
      <c r="F739" s="332">
        <f>IF(Q739="",0,COUNTIF($Q$7:Q739,Q739))</f>
        <v>0</v>
      </c>
      <c r="G739" s="332" t="str">
        <f t="shared" si="83"/>
        <v>0</v>
      </c>
      <c r="H739" s="335">
        <f t="shared" si="84"/>
        <v>46021</v>
      </c>
      <c r="I739" s="332">
        <f t="shared" si="85"/>
        <v>50</v>
      </c>
      <c r="J739" s="78"/>
      <c r="K739" s="304"/>
      <c r="L739" s="6"/>
      <c r="M739" s="12"/>
      <c r="N739" s="6"/>
      <c r="O739" s="96" t="str">
        <f t="shared" si="86"/>
        <v/>
      </c>
      <c r="P739" s="12"/>
      <c r="Q739" s="304"/>
      <c r="R739" s="5"/>
      <c r="S739" s="5"/>
      <c r="T739" s="78"/>
      <c r="U739" s="78"/>
      <c r="Z739" s="479">
        <f t="shared" si="87"/>
        <v>12</v>
      </c>
    </row>
    <row r="740" spans="1:26" ht="18.75" customHeight="1" x14ac:dyDescent="0.35">
      <c r="A740" s="78"/>
      <c r="B740" s="332">
        <f>IF(N740="",0,COUNTIF($N$7:N740,N740))</f>
        <v>0</v>
      </c>
      <c r="C740" s="332" t="str">
        <f t="shared" si="81"/>
        <v>0</v>
      </c>
      <c r="D740" s="332">
        <f>IF(P740="",0,COUNTIF($P$7:P740,P740))</f>
        <v>0</v>
      </c>
      <c r="E740" s="332" t="str">
        <f t="shared" si="82"/>
        <v>0</v>
      </c>
      <c r="F740" s="332">
        <f>IF(Q740="",0,COUNTIF($Q$7:Q740,Q740))</f>
        <v>0</v>
      </c>
      <c r="G740" s="332" t="str">
        <f t="shared" si="83"/>
        <v>0</v>
      </c>
      <c r="H740" s="335">
        <f t="shared" si="84"/>
        <v>46021</v>
      </c>
      <c r="I740" s="332">
        <f t="shared" si="85"/>
        <v>50</v>
      </c>
      <c r="J740" s="78"/>
      <c r="K740" s="304"/>
      <c r="L740" s="6"/>
      <c r="M740" s="12"/>
      <c r="N740" s="6"/>
      <c r="O740" s="96" t="str">
        <f t="shared" si="86"/>
        <v/>
      </c>
      <c r="P740" s="12"/>
      <c r="Q740" s="304"/>
      <c r="R740" s="5"/>
      <c r="S740" s="5"/>
      <c r="T740" s="78"/>
      <c r="U740" s="78"/>
      <c r="Z740" s="479">
        <f t="shared" si="87"/>
        <v>12</v>
      </c>
    </row>
    <row r="741" spans="1:26" ht="18.75" customHeight="1" x14ac:dyDescent="0.35">
      <c r="A741" s="78"/>
      <c r="B741" s="332">
        <f>IF(N741="",0,COUNTIF($N$7:N741,N741))</f>
        <v>0</v>
      </c>
      <c r="C741" s="332" t="str">
        <f t="shared" si="81"/>
        <v>0</v>
      </c>
      <c r="D741" s="332">
        <f>IF(P741="",0,COUNTIF($P$7:P741,P741))</f>
        <v>0</v>
      </c>
      <c r="E741" s="332" t="str">
        <f t="shared" si="82"/>
        <v>0</v>
      </c>
      <c r="F741" s="332">
        <f>IF(Q741="",0,COUNTIF($Q$7:Q741,Q741))</f>
        <v>0</v>
      </c>
      <c r="G741" s="332" t="str">
        <f t="shared" si="83"/>
        <v>0</v>
      </c>
      <c r="H741" s="335">
        <f t="shared" si="84"/>
        <v>46021</v>
      </c>
      <c r="I741" s="332">
        <f t="shared" si="85"/>
        <v>50</v>
      </c>
      <c r="J741" s="78"/>
      <c r="K741" s="304"/>
      <c r="L741" s="6"/>
      <c r="M741" s="12"/>
      <c r="N741" s="6"/>
      <c r="O741" s="96" t="str">
        <f t="shared" si="86"/>
        <v/>
      </c>
      <c r="P741" s="12"/>
      <c r="Q741" s="304"/>
      <c r="R741" s="5"/>
      <c r="S741" s="5"/>
      <c r="T741" s="78"/>
      <c r="U741" s="78"/>
      <c r="Z741" s="479">
        <f t="shared" si="87"/>
        <v>12</v>
      </c>
    </row>
    <row r="742" spans="1:26" ht="18.75" customHeight="1" x14ac:dyDescent="0.35">
      <c r="A742" s="78"/>
      <c r="B742" s="332">
        <f>IF(N742="",0,COUNTIF($N$7:N742,N742))</f>
        <v>0</v>
      </c>
      <c r="C742" s="332" t="str">
        <f t="shared" si="81"/>
        <v>0</v>
      </c>
      <c r="D742" s="332">
        <f>IF(P742="",0,COUNTIF($P$7:P742,P742))</f>
        <v>0</v>
      </c>
      <c r="E742" s="332" t="str">
        <f t="shared" si="82"/>
        <v>0</v>
      </c>
      <c r="F742" s="332">
        <f>IF(Q742="",0,COUNTIF($Q$7:Q742,Q742))</f>
        <v>0</v>
      </c>
      <c r="G742" s="332" t="str">
        <f t="shared" si="83"/>
        <v>0</v>
      </c>
      <c r="H742" s="335">
        <f t="shared" si="84"/>
        <v>46021</v>
      </c>
      <c r="I742" s="332">
        <f t="shared" si="85"/>
        <v>50</v>
      </c>
      <c r="J742" s="78"/>
      <c r="K742" s="304"/>
      <c r="L742" s="6"/>
      <c r="M742" s="12"/>
      <c r="N742" s="6"/>
      <c r="O742" s="96" t="str">
        <f t="shared" si="86"/>
        <v/>
      </c>
      <c r="P742" s="12"/>
      <c r="Q742" s="304"/>
      <c r="R742" s="5"/>
      <c r="S742" s="5"/>
      <c r="T742" s="78"/>
      <c r="U742" s="78"/>
      <c r="Z742" s="479">
        <f t="shared" si="87"/>
        <v>12</v>
      </c>
    </row>
    <row r="743" spans="1:26" ht="18.75" customHeight="1" x14ac:dyDescent="0.35">
      <c r="A743" s="78"/>
      <c r="B743" s="332">
        <f>IF(N743="",0,COUNTIF($N$7:N743,N743))</f>
        <v>0</v>
      </c>
      <c r="C743" s="332" t="str">
        <f t="shared" si="81"/>
        <v>0</v>
      </c>
      <c r="D743" s="332">
        <f>IF(P743="",0,COUNTIF($P$7:P743,P743))</f>
        <v>0</v>
      </c>
      <c r="E743" s="332" t="str">
        <f t="shared" si="82"/>
        <v>0</v>
      </c>
      <c r="F743" s="332">
        <f>IF(Q743="",0,COUNTIF($Q$7:Q743,Q743))</f>
        <v>0</v>
      </c>
      <c r="G743" s="332" t="str">
        <f t="shared" si="83"/>
        <v>0</v>
      </c>
      <c r="H743" s="335">
        <f t="shared" si="84"/>
        <v>46021</v>
      </c>
      <c r="I743" s="332">
        <f t="shared" si="85"/>
        <v>50</v>
      </c>
      <c r="J743" s="78"/>
      <c r="K743" s="304"/>
      <c r="L743" s="6"/>
      <c r="M743" s="12"/>
      <c r="N743" s="6"/>
      <c r="O743" s="96" t="str">
        <f t="shared" si="86"/>
        <v/>
      </c>
      <c r="P743" s="12"/>
      <c r="Q743" s="304"/>
      <c r="R743" s="5"/>
      <c r="S743" s="5"/>
      <c r="T743" s="78"/>
      <c r="U743" s="78"/>
      <c r="Z743" s="479">
        <f t="shared" si="87"/>
        <v>12</v>
      </c>
    </row>
    <row r="744" spans="1:26" ht="18.75" customHeight="1" x14ac:dyDescent="0.35">
      <c r="A744" s="78"/>
      <c r="B744" s="332">
        <f>IF(N744="",0,COUNTIF($N$7:N744,N744))</f>
        <v>0</v>
      </c>
      <c r="C744" s="332" t="str">
        <f t="shared" si="81"/>
        <v>0</v>
      </c>
      <c r="D744" s="332">
        <f>IF(P744="",0,COUNTIF($P$7:P744,P744))</f>
        <v>0</v>
      </c>
      <c r="E744" s="332" t="str">
        <f t="shared" si="82"/>
        <v>0</v>
      </c>
      <c r="F744" s="332">
        <f>IF(Q744="",0,COUNTIF($Q$7:Q744,Q744))</f>
        <v>0</v>
      </c>
      <c r="G744" s="332" t="str">
        <f t="shared" si="83"/>
        <v>0</v>
      </c>
      <c r="H744" s="335">
        <f t="shared" si="84"/>
        <v>46021</v>
      </c>
      <c r="I744" s="332">
        <f t="shared" si="85"/>
        <v>50</v>
      </c>
      <c r="J744" s="78"/>
      <c r="K744" s="304"/>
      <c r="L744" s="6"/>
      <c r="M744" s="12"/>
      <c r="N744" s="6"/>
      <c r="O744" s="96" t="str">
        <f t="shared" si="86"/>
        <v/>
      </c>
      <c r="P744" s="12"/>
      <c r="Q744" s="304"/>
      <c r="R744" s="5"/>
      <c r="S744" s="5"/>
      <c r="T744" s="78"/>
      <c r="U744" s="78"/>
      <c r="Z744" s="479">
        <f t="shared" si="87"/>
        <v>12</v>
      </c>
    </row>
    <row r="745" spans="1:26" ht="18.75" customHeight="1" x14ac:dyDescent="0.35">
      <c r="A745" s="78"/>
      <c r="B745" s="332">
        <f>IF(N745="",0,COUNTIF($N$7:N745,N745))</f>
        <v>0</v>
      </c>
      <c r="C745" s="332" t="str">
        <f t="shared" si="81"/>
        <v>0</v>
      </c>
      <c r="D745" s="332">
        <f>IF(P745="",0,COUNTIF($P$7:P745,P745))</f>
        <v>0</v>
      </c>
      <c r="E745" s="332" t="str">
        <f t="shared" si="82"/>
        <v>0</v>
      </c>
      <c r="F745" s="332">
        <f>IF(Q745="",0,COUNTIF($Q$7:Q745,Q745))</f>
        <v>0</v>
      </c>
      <c r="G745" s="332" t="str">
        <f t="shared" si="83"/>
        <v>0</v>
      </c>
      <c r="H745" s="335">
        <f t="shared" si="84"/>
        <v>46021</v>
      </c>
      <c r="I745" s="332">
        <f t="shared" si="85"/>
        <v>50</v>
      </c>
      <c r="J745" s="78"/>
      <c r="K745" s="304"/>
      <c r="L745" s="6"/>
      <c r="M745" s="12"/>
      <c r="N745" s="6"/>
      <c r="O745" s="96" t="str">
        <f t="shared" si="86"/>
        <v/>
      </c>
      <c r="P745" s="12"/>
      <c r="Q745" s="304"/>
      <c r="R745" s="5"/>
      <c r="S745" s="5"/>
      <c r="T745" s="78"/>
      <c r="U745" s="78"/>
      <c r="Z745" s="479">
        <f t="shared" si="87"/>
        <v>12</v>
      </c>
    </row>
    <row r="746" spans="1:26" ht="18.75" customHeight="1" x14ac:dyDescent="0.35">
      <c r="A746" s="78"/>
      <c r="B746" s="332">
        <f>IF(N746="",0,COUNTIF($N$7:N746,N746))</f>
        <v>0</v>
      </c>
      <c r="C746" s="332" t="str">
        <f t="shared" si="81"/>
        <v>0</v>
      </c>
      <c r="D746" s="332">
        <f>IF(P746="",0,COUNTIF($P$7:P746,P746))</f>
        <v>0</v>
      </c>
      <c r="E746" s="332" t="str">
        <f t="shared" si="82"/>
        <v>0</v>
      </c>
      <c r="F746" s="332">
        <f>IF(Q746="",0,COUNTIF($Q$7:Q746,Q746))</f>
        <v>0</v>
      </c>
      <c r="G746" s="332" t="str">
        <f t="shared" si="83"/>
        <v>0</v>
      </c>
      <c r="H746" s="335">
        <f t="shared" si="84"/>
        <v>46021</v>
      </c>
      <c r="I746" s="332">
        <f t="shared" si="85"/>
        <v>50</v>
      </c>
      <c r="J746" s="78"/>
      <c r="K746" s="304"/>
      <c r="L746" s="6"/>
      <c r="M746" s="12"/>
      <c r="N746" s="6"/>
      <c r="O746" s="96" t="str">
        <f t="shared" si="86"/>
        <v/>
      </c>
      <c r="P746" s="12"/>
      <c r="Q746" s="304"/>
      <c r="R746" s="5"/>
      <c r="S746" s="5"/>
      <c r="T746" s="78"/>
      <c r="U746" s="78"/>
      <c r="Z746" s="479">
        <f t="shared" si="87"/>
        <v>12</v>
      </c>
    </row>
    <row r="747" spans="1:26" ht="18.75" customHeight="1" x14ac:dyDescent="0.35">
      <c r="A747" s="78"/>
      <c r="B747" s="332">
        <f>IF(N747="",0,COUNTIF($N$7:N747,N747))</f>
        <v>0</v>
      </c>
      <c r="C747" s="332" t="str">
        <f t="shared" si="81"/>
        <v>0</v>
      </c>
      <c r="D747" s="332">
        <f>IF(P747="",0,COUNTIF($P$7:P747,P747))</f>
        <v>0</v>
      </c>
      <c r="E747" s="332" t="str">
        <f t="shared" si="82"/>
        <v>0</v>
      </c>
      <c r="F747" s="332">
        <f>IF(Q747="",0,COUNTIF($Q$7:Q747,Q747))</f>
        <v>0</v>
      </c>
      <c r="G747" s="332" t="str">
        <f t="shared" si="83"/>
        <v>0</v>
      </c>
      <c r="H747" s="335">
        <f t="shared" si="84"/>
        <v>46021</v>
      </c>
      <c r="I747" s="332">
        <f t="shared" si="85"/>
        <v>50</v>
      </c>
      <c r="J747" s="78"/>
      <c r="K747" s="304"/>
      <c r="L747" s="6"/>
      <c r="M747" s="12"/>
      <c r="N747" s="6"/>
      <c r="O747" s="96" t="str">
        <f t="shared" si="86"/>
        <v/>
      </c>
      <c r="P747" s="12"/>
      <c r="Q747" s="304"/>
      <c r="R747" s="5"/>
      <c r="S747" s="5"/>
      <c r="T747" s="78"/>
      <c r="U747" s="78"/>
      <c r="Z747" s="479">
        <f t="shared" si="87"/>
        <v>12</v>
      </c>
    </row>
    <row r="748" spans="1:26" ht="18.75" customHeight="1" x14ac:dyDescent="0.35">
      <c r="A748" s="78"/>
      <c r="B748" s="332">
        <f>IF(N748="",0,COUNTIF($N$7:N748,N748))</f>
        <v>0</v>
      </c>
      <c r="C748" s="332" t="str">
        <f t="shared" si="81"/>
        <v>0</v>
      </c>
      <c r="D748" s="332">
        <f>IF(P748="",0,COUNTIF($P$7:P748,P748))</f>
        <v>0</v>
      </c>
      <c r="E748" s="332" t="str">
        <f t="shared" si="82"/>
        <v>0</v>
      </c>
      <c r="F748" s="332">
        <f>IF(Q748="",0,COUNTIF($Q$7:Q748,Q748))</f>
        <v>0</v>
      </c>
      <c r="G748" s="332" t="str">
        <f t="shared" si="83"/>
        <v>0</v>
      </c>
      <c r="H748" s="335">
        <f t="shared" si="84"/>
        <v>46021</v>
      </c>
      <c r="I748" s="332">
        <f t="shared" si="85"/>
        <v>50</v>
      </c>
      <c r="J748" s="78"/>
      <c r="K748" s="304"/>
      <c r="L748" s="6"/>
      <c r="M748" s="12"/>
      <c r="N748" s="6"/>
      <c r="O748" s="96" t="str">
        <f t="shared" si="86"/>
        <v/>
      </c>
      <c r="P748" s="12"/>
      <c r="Q748" s="304"/>
      <c r="R748" s="5"/>
      <c r="S748" s="5"/>
      <c r="T748" s="78"/>
      <c r="U748" s="78"/>
      <c r="Z748" s="479">
        <f t="shared" si="87"/>
        <v>12</v>
      </c>
    </row>
    <row r="749" spans="1:26" ht="18.75" customHeight="1" x14ac:dyDescent="0.35">
      <c r="A749" s="78"/>
      <c r="B749" s="332">
        <f>IF(N749="",0,COUNTIF($N$7:N749,N749))</f>
        <v>0</v>
      </c>
      <c r="C749" s="332" t="str">
        <f t="shared" si="81"/>
        <v>0</v>
      </c>
      <c r="D749" s="332">
        <f>IF(P749="",0,COUNTIF($P$7:P749,P749))</f>
        <v>0</v>
      </c>
      <c r="E749" s="332" t="str">
        <f t="shared" si="82"/>
        <v>0</v>
      </c>
      <c r="F749" s="332">
        <f>IF(Q749="",0,COUNTIF($Q$7:Q749,Q749))</f>
        <v>0</v>
      </c>
      <c r="G749" s="332" t="str">
        <f t="shared" si="83"/>
        <v>0</v>
      </c>
      <c r="H749" s="335">
        <f t="shared" si="84"/>
        <v>46021</v>
      </c>
      <c r="I749" s="332">
        <f t="shared" si="85"/>
        <v>50</v>
      </c>
      <c r="J749" s="78"/>
      <c r="K749" s="304"/>
      <c r="L749" s="6"/>
      <c r="M749" s="12"/>
      <c r="N749" s="6"/>
      <c r="O749" s="96" t="str">
        <f t="shared" si="86"/>
        <v/>
      </c>
      <c r="P749" s="12"/>
      <c r="Q749" s="304"/>
      <c r="R749" s="5"/>
      <c r="S749" s="5"/>
      <c r="T749" s="78"/>
      <c r="U749" s="78"/>
      <c r="Z749" s="479">
        <f t="shared" si="87"/>
        <v>12</v>
      </c>
    </row>
    <row r="750" spans="1:26" ht="18.75" customHeight="1" x14ac:dyDescent="0.35">
      <c r="A750" s="78"/>
      <c r="B750" s="332">
        <f>IF(N750="",0,COUNTIF($N$7:N750,N750))</f>
        <v>0</v>
      </c>
      <c r="C750" s="332" t="str">
        <f t="shared" si="81"/>
        <v>0</v>
      </c>
      <c r="D750" s="332">
        <f>IF(P750="",0,COUNTIF($P$7:P750,P750))</f>
        <v>0</v>
      </c>
      <c r="E750" s="332" t="str">
        <f t="shared" si="82"/>
        <v>0</v>
      </c>
      <c r="F750" s="332">
        <f>IF(Q750="",0,COUNTIF($Q$7:Q750,Q750))</f>
        <v>0</v>
      </c>
      <c r="G750" s="332" t="str">
        <f t="shared" si="83"/>
        <v>0</v>
      </c>
      <c r="H750" s="335">
        <f t="shared" si="84"/>
        <v>46021</v>
      </c>
      <c r="I750" s="332">
        <f t="shared" si="85"/>
        <v>50</v>
      </c>
      <c r="J750" s="78"/>
      <c r="K750" s="304"/>
      <c r="L750" s="6"/>
      <c r="M750" s="12"/>
      <c r="N750" s="6"/>
      <c r="O750" s="96" t="str">
        <f t="shared" si="86"/>
        <v/>
      </c>
      <c r="P750" s="12"/>
      <c r="Q750" s="304"/>
      <c r="R750" s="5"/>
      <c r="S750" s="5"/>
      <c r="T750" s="78"/>
      <c r="U750" s="78"/>
      <c r="Z750" s="479">
        <f t="shared" si="87"/>
        <v>12</v>
      </c>
    </row>
    <row r="751" spans="1:26" ht="18.75" customHeight="1" x14ac:dyDescent="0.35">
      <c r="A751" s="78"/>
      <c r="B751" s="332">
        <f>IF(N751="",0,COUNTIF($N$7:N751,N751))</f>
        <v>0</v>
      </c>
      <c r="C751" s="332" t="str">
        <f t="shared" si="81"/>
        <v>0</v>
      </c>
      <c r="D751" s="332">
        <f>IF(P751="",0,COUNTIF($P$7:P751,P751))</f>
        <v>0</v>
      </c>
      <c r="E751" s="332" t="str">
        <f t="shared" si="82"/>
        <v>0</v>
      </c>
      <c r="F751" s="332">
        <f>IF(Q751="",0,COUNTIF($Q$7:Q751,Q751))</f>
        <v>0</v>
      </c>
      <c r="G751" s="332" t="str">
        <f t="shared" si="83"/>
        <v>0</v>
      </c>
      <c r="H751" s="335">
        <f t="shared" si="84"/>
        <v>46021</v>
      </c>
      <c r="I751" s="332">
        <f t="shared" si="85"/>
        <v>50</v>
      </c>
      <c r="J751" s="78"/>
      <c r="K751" s="304"/>
      <c r="L751" s="6"/>
      <c r="M751" s="12"/>
      <c r="N751" s="6"/>
      <c r="O751" s="96" t="str">
        <f t="shared" si="86"/>
        <v/>
      </c>
      <c r="P751" s="12"/>
      <c r="Q751" s="304"/>
      <c r="R751" s="5"/>
      <c r="S751" s="5"/>
      <c r="T751" s="78"/>
      <c r="U751" s="78"/>
      <c r="Z751" s="479">
        <f t="shared" si="87"/>
        <v>12</v>
      </c>
    </row>
    <row r="752" spans="1:26" ht="18.75" customHeight="1" x14ac:dyDescent="0.35">
      <c r="A752" s="78"/>
      <c r="B752" s="332">
        <f>IF(N752="",0,COUNTIF($N$7:N752,N752))</f>
        <v>0</v>
      </c>
      <c r="C752" s="332" t="str">
        <f t="shared" si="81"/>
        <v>0</v>
      </c>
      <c r="D752" s="332">
        <f>IF(P752="",0,COUNTIF($P$7:P752,P752))</f>
        <v>0</v>
      </c>
      <c r="E752" s="332" t="str">
        <f t="shared" si="82"/>
        <v>0</v>
      </c>
      <c r="F752" s="332">
        <f>IF(Q752="",0,COUNTIF($Q$7:Q752,Q752))</f>
        <v>0</v>
      </c>
      <c r="G752" s="332" t="str">
        <f t="shared" si="83"/>
        <v>0</v>
      </c>
      <c r="H752" s="335">
        <f t="shared" si="84"/>
        <v>46021</v>
      </c>
      <c r="I752" s="332">
        <f t="shared" si="85"/>
        <v>50</v>
      </c>
      <c r="J752" s="78"/>
      <c r="K752" s="304"/>
      <c r="L752" s="6"/>
      <c r="M752" s="12"/>
      <c r="N752" s="6"/>
      <c r="O752" s="96" t="str">
        <f t="shared" si="86"/>
        <v/>
      </c>
      <c r="P752" s="12"/>
      <c r="Q752" s="304"/>
      <c r="R752" s="5"/>
      <c r="S752" s="5"/>
      <c r="T752" s="78"/>
      <c r="U752" s="78"/>
      <c r="Z752" s="479">
        <f t="shared" si="87"/>
        <v>12</v>
      </c>
    </row>
    <row r="753" spans="1:26" ht="18.75" customHeight="1" x14ac:dyDescent="0.35">
      <c r="A753" s="78"/>
      <c r="B753" s="332">
        <f>IF(N753="",0,COUNTIF($N$7:N753,N753))</f>
        <v>0</v>
      </c>
      <c r="C753" s="332" t="str">
        <f t="shared" si="81"/>
        <v>0</v>
      </c>
      <c r="D753" s="332">
        <f>IF(P753="",0,COUNTIF($P$7:P753,P753))</f>
        <v>0</v>
      </c>
      <c r="E753" s="332" t="str">
        <f t="shared" si="82"/>
        <v>0</v>
      </c>
      <c r="F753" s="332">
        <f>IF(Q753="",0,COUNTIF($Q$7:Q753,Q753))</f>
        <v>0</v>
      </c>
      <c r="G753" s="332" t="str">
        <f t="shared" si="83"/>
        <v>0</v>
      </c>
      <c r="H753" s="335">
        <f t="shared" si="84"/>
        <v>46021</v>
      </c>
      <c r="I753" s="332">
        <f t="shared" si="85"/>
        <v>50</v>
      </c>
      <c r="J753" s="78"/>
      <c r="K753" s="304"/>
      <c r="L753" s="6"/>
      <c r="M753" s="12"/>
      <c r="N753" s="6"/>
      <c r="O753" s="96" t="str">
        <f t="shared" si="86"/>
        <v/>
      </c>
      <c r="P753" s="12"/>
      <c r="Q753" s="304"/>
      <c r="R753" s="5"/>
      <c r="S753" s="5"/>
      <c r="T753" s="78"/>
      <c r="U753" s="78"/>
      <c r="Z753" s="479">
        <f t="shared" si="87"/>
        <v>12</v>
      </c>
    </row>
    <row r="754" spans="1:26" ht="18.75" customHeight="1" x14ac:dyDescent="0.35">
      <c r="A754" s="78"/>
      <c r="B754" s="332">
        <f>IF(N754="",0,COUNTIF($N$7:N754,N754))</f>
        <v>0</v>
      </c>
      <c r="C754" s="332" t="str">
        <f t="shared" si="81"/>
        <v>0</v>
      </c>
      <c r="D754" s="332">
        <f>IF(P754="",0,COUNTIF($P$7:P754,P754))</f>
        <v>0</v>
      </c>
      <c r="E754" s="332" t="str">
        <f t="shared" si="82"/>
        <v>0</v>
      </c>
      <c r="F754" s="332">
        <f>IF(Q754="",0,COUNTIF($Q$7:Q754,Q754))</f>
        <v>0</v>
      </c>
      <c r="G754" s="332" t="str">
        <f t="shared" si="83"/>
        <v>0</v>
      </c>
      <c r="H754" s="335">
        <f t="shared" si="84"/>
        <v>46021</v>
      </c>
      <c r="I754" s="332">
        <f t="shared" si="85"/>
        <v>50</v>
      </c>
      <c r="J754" s="78"/>
      <c r="K754" s="304"/>
      <c r="L754" s="6"/>
      <c r="M754" s="12"/>
      <c r="N754" s="6"/>
      <c r="O754" s="96" t="str">
        <f t="shared" si="86"/>
        <v/>
      </c>
      <c r="P754" s="12"/>
      <c r="Q754" s="304"/>
      <c r="R754" s="5"/>
      <c r="S754" s="5"/>
      <c r="T754" s="78"/>
      <c r="U754" s="78"/>
      <c r="Z754" s="479">
        <f t="shared" si="87"/>
        <v>12</v>
      </c>
    </row>
    <row r="755" spans="1:26" ht="18.75" customHeight="1" x14ac:dyDescent="0.35">
      <c r="A755" s="78"/>
      <c r="B755" s="332">
        <f>IF(N755="",0,COUNTIF($N$7:N755,N755))</f>
        <v>0</v>
      </c>
      <c r="C755" s="332" t="str">
        <f t="shared" si="81"/>
        <v>0</v>
      </c>
      <c r="D755" s="332">
        <f>IF(P755="",0,COUNTIF($P$7:P755,P755))</f>
        <v>0</v>
      </c>
      <c r="E755" s="332" t="str">
        <f t="shared" si="82"/>
        <v>0</v>
      </c>
      <c r="F755" s="332">
        <f>IF(Q755="",0,COUNTIF($Q$7:Q755,Q755))</f>
        <v>0</v>
      </c>
      <c r="G755" s="332" t="str">
        <f t="shared" si="83"/>
        <v>0</v>
      </c>
      <c r="H755" s="335">
        <f t="shared" si="84"/>
        <v>46021</v>
      </c>
      <c r="I755" s="332">
        <f t="shared" si="85"/>
        <v>50</v>
      </c>
      <c r="J755" s="78"/>
      <c r="K755" s="304"/>
      <c r="L755" s="6"/>
      <c r="M755" s="12"/>
      <c r="N755" s="6"/>
      <c r="O755" s="96" t="str">
        <f t="shared" si="86"/>
        <v/>
      </c>
      <c r="P755" s="12"/>
      <c r="Q755" s="304"/>
      <c r="R755" s="5"/>
      <c r="S755" s="5"/>
      <c r="T755" s="78"/>
      <c r="U755" s="78"/>
      <c r="Z755" s="479">
        <f t="shared" si="87"/>
        <v>12</v>
      </c>
    </row>
    <row r="756" spans="1:26" ht="18.75" customHeight="1" x14ac:dyDescent="0.35">
      <c r="A756" s="78"/>
      <c r="B756" s="332">
        <f>IF(N756="",0,COUNTIF($N$7:N756,N756))</f>
        <v>0</v>
      </c>
      <c r="C756" s="332" t="str">
        <f t="shared" ref="C756:C819" si="88">B756&amp;N756</f>
        <v>0</v>
      </c>
      <c r="D756" s="332">
        <f>IF(P756="",0,COUNTIF($P$7:P756,P756))</f>
        <v>0</v>
      </c>
      <c r="E756" s="332" t="str">
        <f t="shared" ref="E756:E819" si="89">D756&amp;P756</f>
        <v>0</v>
      </c>
      <c r="F756" s="332">
        <f>IF(Q756="",0,COUNTIF($Q$7:Q756,Q756))</f>
        <v>0</v>
      </c>
      <c r="G756" s="332" t="str">
        <f t="shared" ref="G756:G819" si="90">F756&amp;Q756</f>
        <v>0</v>
      </c>
      <c r="H756" s="335">
        <f t="shared" ref="H756:H819" si="91">IF(K756&lt;&gt;"",K756,H755)</f>
        <v>46021</v>
      </c>
      <c r="I756" s="332">
        <f t="shared" ref="I756:I819" si="92">IF(L756&lt;&gt;"",L756,I755)</f>
        <v>50</v>
      </c>
      <c r="J756" s="78"/>
      <c r="K756" s="304"/>
      <c r="L756" s="6"/>
      <c r="M756" s="12"/>
      <c r="N756" s="6"/>
      <c r="O756" s="96" t="str">
        <f t="shared" ref="O756:O819" si="93">IF(N756&lt;&gt;"",VLOOKUP(N756,DA,2,FALSE),"")</f>
        <v/>
      </c>
      <c r="P756" s="12"/>
      <c r="Q756" s="304"/>
      <c r="R756" s="5"/>
      <c r="S756" s="5"/>
      <c r="T756" s="78"/>
      <c r="U756" s="78"/>
      <c r="Z756" s="479">
        <f t="shared" si="87"/>
        <v>12</v>
      </c>
    </row>
    <row r="757" spans="1:26" ht="18.75" customHeight="1" x14ac:dyDescent="0.35">
      <c r="A757" s="78"/>
      <c r="B757" s="332">
        <f>IF(N757="",0,COUNTIF($N$7:N757,N757))</f>
        <v>0</v>
      </c>
      <c r="C757" s="332" t="str">
        <f t="shared" si="88"/>
        <v>0</v>
      </c>
      <c r="D757" s="332">
        <f>IF(P757="",0,COUNTIF($P$7:P757,P757))</f>
        <v>0</v>
      </c>
      <c r="E757" s="332" t="str">
        <f t="shared" si="89"/>
        <v>0</v>
      </c>
      <c r="F757" s="332">
        <f>IF(Q757="",0,COUNTIF($Q$7:Q757,Q757))</f>
        <v>0</v>
      </c>
      <c r="G757" s="332" t="str">
        <f t="shared" si="90"/>
        <v>0</v>
      </c>
      <c r="H757" s="335">
        <f t="shared" si="91"/>
        <v>46021</v>
      </c>
      <c r="I757" s="332">
        <f t="shared" si="92"/>
        <v>50</v>
      </c>
      <c r="J757" s="78"/>
      <c r="K757" s="304"/>
      <c r="L757" s="6"/>
      <c r="M757" s="12"/>
      <c r="N757" s="6"/>
      <c r="O757" s="96" t="str">
        <f t="shared" si="93"/>
        <v/>
      </c>
      <c r="P757" s="12"/>
      <c r="Q757" s="304"/>
      <c r="R757" s="5"/>
      <c r="S757" s="5"/>
      <c r="T757" s="78"/>
      <c r="U757" s="78"/>
      <c r="Z757" s="479">
        <f t="shared" si="87"/>
        <v>12</v>
      </c>
    </row>
    <row r="758" spans="1:26" ht="18.75" customHeight="1" x14ac:dyDescent="0.35">
      <c r="A758" s="78"/>
      <c r="B758" s="332">
        <f>IF(N758="",0,COUNTIF($N$7:N758,N758))</f>
        <v>0</v>
      </c>
      <c r="C758" s="332" t="str">
        <f t="shared" si="88"/>
        <v>0</v>
      </c>
      <c r="D758" s="332">
        <f>IF(P758="",0,COUNTIF($P$7:P758,P758))</f>
        <v>0</v>
      </c>
      <c r="E758" s="332" t="str">
        <f t="shared" si="89"/>
        <v>0</v>
      </c>
      <c r="F758" s="332">
        <f>IF(Q758="",0,COUNTIF($Q$7:Q758,Q758))</f>
        <v>0</v>
      </c>
      <c r="G758" s="332" t="str">
        <f t="shared" si="90"/>
        <v>0</v>
      </c>
      <c r="H758" s="335">
        <f t="shared" si="91"/>
        <v>46021</v>
      </c>
      <c r="I758" s="332">
        <f t="shared" si="92"/>
        <v>50</v>
      </c>
      <c r="J758" s="78"/>
      <c r="K758" s="304"/>
      <c r="L758" s="6"/>
      <c r="M758" s="12"/>
      <c r="N758" s="6"/>
      <c r="O758" s="96" t="str">
        <f t="shared" si="93"/>
        <v/>
      </c>
      <c r="P758" s="12"/>
      <c r="Q758" s="304"/>
      <c r="R758" s="5"/>
      <c r="S758" s="5"/>
      <c r="T758" s="78"/>
      <c r="U758" s="78"/>
      <c r="Z758" s="479">
        <f t="shared" si="87"/>
        <v>12</v>
      </c>
    </row>
    <row r="759" spans="1:26" ht="18.75" customHeight="1" x14ac:dyDescent="0.35">
      <c r="A759" s="78"/>
      <c r="B759" s="332">
        <f>IF(N759="",0,COUNTIF($N$7:N759,N759))</f>
        <v>0</v>
      </c>
      <c r="C759" s="332" t="str">
        <f t="shared" si="88"/>
        <v>0</v>
      </c>
      <c r="D759" s="332">
        <f>IF(P759="",0,COUNTIF($P$7:P759,P759))</f>
        <v>0</v>
      </c>
      <c r="E759" s="332" t="str">
        <f t="shared" si="89"/>
        <v>0</v>
      </c>
      <c r="F759" s="332">
        <f>IF(Q759="",0,COUNTIF($Q$7:Q759,Q759))</f>
        <v>0</v>
      </c>
      <c r="G759" s="332" t="str">
        <f t="shared" si="90"/>
        <v>0</v>
      </c>
      <c r="H759" s="335">
        <f t="shared" si="91"/>
        <v>46021</v>
      </c>
      <c r="I759" s="332">
        <f t="shared" si="92"/>
        <v>50</v>
      </c>
      <c r="J759" s="78"/>
      <c r="K759" s="304"/>
      <c r="L759" s="6"/>
      <c r="M759" s="12"/>
      <c r="N759" s="6"/>
      <c r="O759" s="96" t="str">
        <f t="shared" si="93"/>
        <v/>
      </c>
      <c r="P759" s="12"/>
      <c r="Q759" s="304"/>
      <c r="R759" s="5"/>
      <c r="S759" s="5"/>
      <c r="T759" s="78"/>
      <c r="U759" s="78"/>
      <c r="Z759" s="479">
        <f t="shared" si="87"/>
        <v>12</v>
      </c>
    </row>
    <row r="760" spans="1:26" ht="18.75" customHeight="1" x14ac:dyDescent="0.35">
      <c r="A760" s="78"/>
      <c r="B760" s="332">
        <f>IF(N760="",0,COUNTIF($N$7:N760,N760))</f>
        <v>0</v>
      </c>
      <c r="C760" s="332" t="str">
        <f t="shared" si="88"/>
        <v>0</v>
      </c>
      <c r="D760" s="332">
        <f>IF(P760="",0,COUNTIF($P$7:P760,P760))</f>
        <v>0</v>
      </c>
      <c r="E760" s="332" t="str">
        <f t="shared" si="89"/>
        <v>0</v>
      </c>
      <c r="F760" s="332">
        <f>IF(Q760="",0,COUNTIF($Q$7:Q760,Q760))</f>
        <v>0</v>
      </c>
      <c r="G760" s="332" t="str">
        <f t="shared" si="90"/>
        <v>0</v>
      </c>
      <c r="H760" s="335">
        <f t="shared" si="91"/>
        <v>46021</v>
      </c>
      <c r="I760" s="332">
        <f t="shared" si="92"/>
        <v>50</v>
      </c>
      <c r="J760" s="78"/>
      <c r="K760" s="304"/>
      <c r="L760" s="6"/>
      <c r="M760" s="12"/>
      <c r="N760" s="6"/>
      <c r="O760" s="96" t="str">
        <f t="shared" si="93"/>
        <v/>
      </c>
      <c r="P760" s="12"/>
      <c r="Q760" s="304"/>
      <c r="R760" s="5"/>
      <c r="S760" s="5"/>
      <c r="T760" s="78"/>
      <c r="U760" s="78"/>
      <c r="Z760" s="479">
        <f t="shared" si="87"/>
        <v>12</v>
      </c>
    </row>
    <row r="761" spans="1:26" ht="18.75" customHeight="1" x14ac:dyDescent="0.35">
      <c r="A761" s="78"/>
      <c r="B761" s="332">
        <f>IF(N761="",0,COUNTIF($N$7:N761,N761))</f>
        <v>0</v>
      </c>
      <c r="C761" s="332" t="str">
        <f t="shared" si="88"/>
        <v>0</v>
      </c>
      <c r="D761" s="332">
        <f>IF(P761="",0,COUNTIF($P$7:P761,P761))</f>
        <v>0</v>
      </c>
      <c r="E761" s="332" t="str">
        <f t="shared" si="89"/>
        <v>0</v>
      </c>
      <c r="F761" s="332">
        <f>IF(Q761="",0,COUNTIF($Q$7:Q761,Q761))</f>
        <v>0</v>
      </c>
      <c r="G761" s="332" t="str">
        <f t="shared" si="90"/>
        <v>0</v>
      </c>
      <c r="H761" s="335">
        <f t="shared" si="91"/>
        <v>46021</v>
      </c>
      <c r="I761" s="332">
        <f t="shared" si="92"/>
        <v>50</v>
      </c>
      <c r="J761" s="78"/>
      <c r="K761" s="304"/>
      <c r="L761" s="6"/>
      <c r="M761" s="12"/>
      <c r="N761" s="6"/>
      <c r="O761" s="96" t="str">
        <f t="shared" si="93"/>
        <v/>
      </c>
      <c r="P761" s="12"/>
      <c r="Q761" s="304"/>
      <c r="R761" s="5"/>
      <c r="S761" s="5"/>
      <c r="T761" s="78"/>
      <c r="U761" s="78"/>
      <c r="Z761" s="479">
        <f t="shared" si="87"/>
        <v>12</v>
      </c>
    </row>
    <row r="762" spans="1:26" ht="18.75" customHeight="1" x14ac:dyDescent="0.35">
      <c r="A762" s="78"/>
      <c r="B762" s="332">
        <f>IF(N762="",0,COUNTIF($N$7:N762,N762))</f>
        <v>0</v>
      </c>
      <c r="C762" s="332" t="str">
        <f t="shared" si="88"/>
        <v>0</v>
      </c>
      <c r="D762" s="332">
        <f>IF(P762="",0,COUNTIF($P$7:P762,P762))</f>
        <v>0</v>
      </c>
      <c r="E762" s="332" t="str">
        <f t="shared" si="89"/>
        <v>0</v>
      </c>
      <c r="F762" s="332">
        <f>IF(Q762="",0,COUNTIF($Q$7:Q762,Q762))</f>
        <v>0</v>
      </c>
      <c r="G762" s="332" t="str">
        <f t="shared" si="90"/>
        <v>0</v>
      </c>
      <c r="H762" s="335">
        <f t="shared" si="91"/>
        <v>46021</v>
      </c>
      <c r="I762" s="332">
        <f t="shared" si="92"/>
        <v>50</v>
      </c>
      <c r="J762" s="78"/>
      <c r="K762" s="304"/>
      <c r="L762" s="6"/>
      <c r="M762" s="12"/>
      <c r="N762" s="6"/>
      <c r="O762" s="96" t="str">
        <f t="shared" si="93"/>
        <v/>
      </c>
      <c r="P762" s="12"/>
      <c r="Q762" s="304"/>
      <c r="R762" s="5"/>
      <c r="S762" s="5"/>
      <c r="T762" s="78"/>
      <c r="U762" s="78"/>
      <c r="Z762" s="479">
        <f t="shared" si="87"/>
        <v>12</v>
      </c>
    </row>
    <row r="763" spans="1:26" ht="18.75" customHeight="1" x14ac:dyDescent="0.35">
      <c r="A763" s="78"/>
      <c r="B763" s="332">
        <f>IF(N763="",0,COUNTIF($N$7:N763,N763))</f>
        <v>0</v>
      </c>
      <c r="C763" s="332" t="str">
        <f t="shared" si="88"/>
        <v>0</v>
      </c>
      <c r="D763" s="332">
        <f>IF(P763="",0,COUNTIF($P$7:P763,P763))</f>
        <v>0</v>
      </c>
      <c r="E763" s="332" t="str">
        <f t="shared" si="89"/>
        <v>0</v>
      </c>
      <c r="F763" s="332">
        <f>IF(Q763="",0,COUNTIF($Q$7:Q763,Q763))</f>
        <v>0</v>
      </c>
      <c r="G763" s="332" t="str">
        <f t="shared" si="90"/>
        <v>0</v>
      </c>
      <c r="H763" s="335">
        <f t="shared" si="91"/>
        <v>46021</v>
      </c>
      <c r="I763" s="332">
        <f t="shared" si="92"/>
        <v>50</v>
      </c>
      <c r="J763" s="78"/>
      <c r="K763" s="304"/>
      <c r="L763" s="6"/>
      <c r="M763" s="12"/>
      <c r="N763" s="6"/>
      <c r="O763" s="96" t="str">
        <f t="shared" si="93"/>
        <v/>
      </c>
      <c r="P763" s="12"/>
      <c r="Q763" s="304"/>
      <c r="R763" s="5"/>
      <c r="S763" s="5"/>
      <c r="T763" s="78"/>
      <c r="U763" s="78"/>
      <c r="Z763" s="479">
        <f t="shared" si="87"/>
        <v>12</v>
      </c>
    </row>
    <row r="764" spans="1:26" ht="18.75" customHeight="1" x14ac:dyDescent="0.35">
      <c r="A764" s="78"/>
      <c r="B764" s="332">
        <f>IF(N764="",0,COUNTIF($N$7:N764,N764))</f>
        <v>0</v>
      </c>
      <c r="C764" s="332" t="str">
        <f t="shared" si="88"/>
        <v>0</v>
      </c>
      <c r="D764" s="332">
        <f>IF(P764="",0,COUNTIF($P$7:P764,P764))</f>
        <v>0</v>
      </c>
      <c r="E764" s="332" t="str">
        <f t="shared" si="89"/>
        <v>0</v>
      </c>
      <c r="F764" s="332">
        <f>IF(Q764="",0,COUNTIF($Q$7:Q764,Q764))</f>
        <v>0</v>
      </c>
      <c r="G764" s="332" t="str">
        <f t="shared" si="90"/>
        <v>0</v>
      </c>
      <c r="H764" s="335">
        <f t="shared" si="91"/>
        <v>46021</v>
      </c>
      <c r="I764" s="332">
        <f t="shared" si="92"/>
        <v>50</v>
      </c>
      <c r="J764" s="78"/>
      <c r="K764" s="304"/>
      <c r="L764" s="6"/>
      <c r="M764" s="12"/>
      <c r="N764" s="6"/>
      <c r="O764" s="96" t="str">
        <f t="shared" si="93"/>
        <v/>
      </c>
      <c r="P764" s="12"/>
      <c r="Q764" s="304"/>
      <c r="R764" s="5"/>
      <c r="S764" s="5"/>
      <c r="T764" s="78"/>
      <c r="U764" s="78"/>
      <c r="Z764" s="479">
        <f t="shared" si="87"/>
        <v>12</v>
      </c>
    </row>
    <row r="765" spans="1:26" ht="18.75" customHeight="1" x14ac:dyDescent="0.35">
      <c r="A765" s="78"/>
      <c r="B765" s="332">
        <f>IF(N765="",0,COUNTIF($N$7:N765,N765))</f>
        <v>0</v>
      </c>
      <c r="C765" s="332" t="str">
        <f t="shared" si="88"/>
        <v>0</v>
      </c>
      <c r="D765" s="332">
        <f>IF(P765="",0,COUNTIF($P$7:P765,P765))</f>
        <v>0</v>
      </c>
      <c r="E765" s="332" t="str">
        <f t="shared" si="89"/>
        <v>0</v>
      </c>
      <c r="F765" s="332">
        <f>IF(Q765="",0,COUNTIF($Q$7:Q765,Q765))</f>
        <v>0</v>
      </c>
      <c r="G765" s="332" t="str">
        <f t="shared" si="90"/>
        <v>0</v>
      </c>
      <c r="H765" s="335">
        <f t="shared" si="91"/>
        <v>46021</v>
      </c>
      <c r="I765" s="332">
        <f t="shared" si="92"/>
        <v>50</v>
      </c>
      <c r="J765" s="78"/>
      <c r="K765" s="304"/>
      <c r="L765" s="6"/>
      <c r="M765" s="12"/>
      <c r="N765" s="6"/>
      <c r="O765" s="96" t="str">
        <f t="shared" si="93"/>
        <v/>
      </c>
      <c r="P765" s="12"/>
      <c r="Q765" s="304"/>
      <c r="R765" s="5"/>
      <c r="S765" s="5"/>
      <c r="T765" s="78"/>
      <c r="U765" s="78"/>
      <c r="Z765" s="479">
        <f t="shared" si="87"/>
        <v>12</v>
      </c>
    </row>
    <row r="766" spans="1:26" ht="18.75" customHeight="1" x14ac:dyDescent="0.35">
      <c r="A766" s="78"/>
      <c r="B766" s="332">
        <f>IF(N766="",0,COUNTIF($N$7:N766,N766))</f>
        <v>0</v>
      </c>
      <c r="C766" s="332" t="str">
        <f t="shared" si="88"/>
        <v>0</v>
      </c>
      <c r="D766" s="332">
        <f>IF(P766="",0,COUNTIF($P$7:P766,P766))</f>
        <v>0</v>
      </c>
      <c r="E766" s="332" t="str">
        <f t="shared" si="89"/>
        <v>0</v>
      </c>
      <c r="F766" s="332">
        <f>IF(Q766="",0,COUNTIF($Q$7:Q766,Q766))</f>
        <v>0</v>
      </c>
      <c r="G766" s="332" t="str">
        <f t="shared" si="90"/>
        <v>0</v>
      </c>
      <c r="H766" s="335">
        <f t="shared" si="91"/>
        <v>46021</v>
      </c>
      <c r="I766" s="332">
        <f t="shared" si="92"/>
        <v>50</v>
      </c>
      <c r="J766" s="78"/>
      <c r="K766" s="304"/>
      <c r="L766" s="6"/>
      <c r="M766" s="12"/>
      <c r="N766" s="6"/>
      <c r="O766" s="96" t="str">
        <f t="shared" si="93"/>
        <v/>
      </c>
      <c r="P766" s="12"/>
      <c r="Q766" s="304"/>
      <c r="R766" s="5"/>
      <c r="S766" s="5"/>
      <c r="T766" s="78"/>
      <c r="U766" s="78"/>
      <c r="Z766" s="479">
        <f t="shared" si="87"/>
        <v>12</v>
      </c>
    </row>
    <row r="767" spans="1:26" ht="18.75" customHeight="1" x14ac:dyDescent="0.35">
      <c r="A767" s="78"/>
      <c r="B767" s="332">
        <f>IF(N767="",0,COUNTIF($N$7:N767,N767))</f>
        <v>0</v>
      </c>
      <c r="C767" s="332" t="str">
        <f t="shared" si="88"/>
        <v>0</v>
      </c>
      <c r="D767" s="332">
        <f>IF(P767="",0,COUNTIF($P$7:P767,P767))</f>
        <v>0</v>
      </c>
      <c r="E767" s="332" t="str">
        <f t="shared" si="89"/>
        <v>0</v>
      </c>
      <c r="F767" s="332">
        <f>IF(Q767="",0,COUNTIF($Q$7:Q767,Q767))</f>
        <v>0</v>
      </c>
      <c r="G767" s="332" t="str">
        <f t="shared" si="90"/>
        <v>0</v>
      </c>
      <c r="H767" s="335">
        <f t="shared" si="91"/>
        <v>46021</v>
      </c>
      <c r="I767" s="332">
        <f t="shared" si="92"/>
        <v>50</v>
      </c>
      <c r="J767" s="78"/>
      <c r="K767" s="304"/>
      <c r="L767" s="6"/>
      <c r="M767" s="12"/>
      <c r="N767" s="6"/>
      <c r="O767" s="96" t="str">
        <f t="shared" si="93"/>
        <v/>
      </c>
      <c r="P767" s="12"/>
      <c r="Q767" s="304"/>
      <c r="R767" s="5"/>
      <c r="S767" s="5"/>
      <c r="T767" s="78"/>
      <c r="U767" s="78"/>
      <c r="Z767" s="479">
        <f t="shared" si="87"/>
        <v>12</v>
      </c>
    </row>
    <row r="768" spans="1:26" ht="18.75" customHeight="1" x14ac:dyDescent="0.35">
      <c r="A768" s="78"/>
      <c r="B768" s="332">
        <f>IF(N768="",0,COUNTIF($N$7:N768,N768))</f>
        <v>0</v>
      </c>
      <c r="C768" s="332" t="str">
        <f t="shared" si="88"/>
        <v>0</v>
      </c>
      <c r="D768" s="332">
        <f>IF(P768="",0,COUNTIF($P$7:P768,P768))</f>
        <v>0</v>
      </c>
      <c r="E768" s="332" t="str">
        <f t="shared" si="89"/>
        <v>0</v>
      </c>
      <c r="F768" s="332">
        <f>IF(Q768="",0,COUNTIF($Q$7:Q768,Q768))</f>
        <v>0</v>
      </c>
      <c r="G768" s="332" t="str">
        <f t="shared" si="90"/>
        <v>0</v>
      </c>
      <c r="H768" s="335">
        <f t="shared" si="91"/>
        <v>46021</v>
      </c>
      <c r="I768" s="332">
        <f t="shared" si="92"/>
        <v>50</v>
      </c>
      <c r="J768" s="78"/>
      <c r="K768" s="304"/>
      <c r="L768" s="6"/>
      <c r="M768" s="12"/>
      <c r="N768" s="6"/>
      <c r="O768" s="96" t="str">
        <f t="shared" si="93"/>
        <v/>
      </c>
      <c r="P768" s="12"/>
      <c r="Q768" s="304"/>
      <c r="R768" s="5"/>
      <c r="S768" s="5"/>
      <c r="T768" s="78"/>
      <c r="U768" s="78"/>
      <c r="Z768" s="479">
        <f t="shared" si="87"/>
        <v>12</v>
      </c>
    </row>
    <row r="769" spans="1:26" ht="18.75" customHeight="1" x14ac:dyDescent="0.35">
      <c r="A769" s="78"/>
      <c r="B769" s="332">
        <f>IF(N769="",0,COUNTIF($N$7:N769,N769))</f>
        <v>0</v>
      </c>
      <c r="C769" s="332" t="str">
        <f t="shared" si="88"/>
        <v>0</v>
      </c>
      <c r="D769" s="332">
        <f>IF(P769="",0,COUNTIF($P$7:P769,P769))</f>
        <v>0</v>
      </c>
      <c r="E769" s="332" t="str">
        <f t="shared" si="89"/>
        <v>0</v>
      </c>
      <c r="F769" s="332">
        <f>IF(Q769="",0,COUNTIF($Q$7:Q769,Q769))</f>
        <v>0</v>
      </c>
      <c r="G769" s="332" t="str">
        <f t="shared" si="90"/>
        <v>0</v>
      </c>
      <c r="H769" s="335">
        <f t="shared" si="91"/>
        <v>46021</v>
      </c>
      <c r="I769" s="332">
        <f t="shared" si="92"/>
        <v>50</v>
      </c>
      <c r="J769" s="78"/>
      <c r="K769" s="304"/>
      <c r="L769" s="6"/>
      <c r="M769" s="12"/>
      <c r="N769" s="6"/>
      <c r="O769" s="96" t="str">
        <f t="shared" si="93"/>
        <v/>
      </c>
      <c r="P769" s="12"/>
      <c r="Q769" s="304"/>
      <c r="R769" s="5"/>
      <c r="S769" s="5"/>
      <c r="T769" s="78"/>
      <c r="U769" s="78"/>
      <c r="Z769" s="479">
        <f t="shared" si="87"/>
        <v>12</v>
      </c>
    </row>
    <row r="770" spans="1:26" ht="18.75" customHeight="1" x14ac:dyDescent="0.35">
      <c r="A770" s="78"/>
      <c r="B770" s="332">
        <f>IF(N770="",0,COUNTIF($N$7:N770,N770))</f>
        <v>0</v>
      </c>
      <c r="C770" s="332" t="str">
        <f t="shared" si="88"/>
        <v>0</v>
      </c>
      <c r="D770" s="332">
        <f>IF(P770="",0,COUNTIF($P$7:P770,P770))</f>
        <v>0</v>
      </c>
      <c r="E770" s="332" t="str">
        <f t="shared" si="89"/>
        <v>0</v>
      </c>
      <c r="F770" s="332">
        <f>IF(Q770="",0,COUNTIF($Q$7:Q770,Q770))</f>
        <v>0</v>
      </c>
      <c r="G770" s="332" t="str">
        <f t="shared" si="90"/>
        <v>0</v>
      </c>
      <c r="H770" s="335">
        <f t="shared" si="91"/>
        <v>46021</v>
      </c>
      <c r="I770" s="332">
        <f t="shared" si="92"/>
        <v>50</v>
      </c>
      <c r="J770" s="78"/>
      <c r="K770" s="304"/>
      <c r="L770" s="6"/>
      <c r="M770" s="12"/>
      <c r="N770" s="6"/>
      <c r="O770" s="96" t="str">
        <f t="shared" si="93"/>
        <v/>
      </c>
      <c r="P770" s="12"/>
      <c r="Q770" s="304"/>
      <c r="R770" s="5"/>
      <c r="S770" s="5"/>
      <c r="T770" s="78"/>
      <c r="U770" s="78"/>
      <c r="Z770" s="479">
        <f t="shared" si="87"/>
        <v>12</v>
      </c>
    </row>
    <row r="771" spans="1:26" ht="18.75" customHeight="1" x14ac:dyDescent="0.35">
      <c r="A771" s="78"/>
      <c r="B771" s="332">
        <f>IF(N771="",0,COUNTIF($N$7:N771,N771))</f>
        <v>0</v>
      </c>
      <c r="C771" s="332" t="str">
        <f t="shared" si="88"/>
        <v>0</v>
      </c>
      <c r="D771" s="332">
        <f>IF(P771="",0,COUNTIF($P$7:P771,P771))</f>
        <v>0</v>
      </c>
      <c r="E771" s="332" t="str">
        <f t="shared" si="89"/>
        <v>0</v>
      </c>
      <c r="F771" s="332">
        <f>IF(Q771="",0,COUNTIF($Q$7:Q771,Q771))</f>
        <v>0</v>
      </c>
      <c r="G771" s="332" t="str">
        <f t="shared" si="90"/>
        <v>0</v>
      </c>
      <c r="H771" s="335">
        <f t="shared" si="91"/>
        <v>46021</v>
      </c>
      <c r="I771" s="332">
        <f t="shared" si="92"/>
        <v>50</v>
      </c>
      <c r="J771" s="78"/>
      <c r="K771" s="304"/>
      <c r="L771" s="6"/>
      <c r="M771" s="12"/>
      <c r="N771" s="6"/>
      <c r="O771" s="96" t="str">
        <f t="shared" si="93"/>
        <v/>
      </c>
      <c r="P771" s="12"/>
      <c r="Q771" s="304"/>
      <c r="R771" s="5"/>
      <c r="S771" s="5"/>
      <c r="T771" s="78"/>
      <c r="U771" s="78"/>
      <c r="Z771" s="479">
        <f t="shared" si="87"/>
        <v>12</v>
      </c>
    </row>
    <row r="772" spans="1:26" ht="18.75" customHeight="1" x14ac:dyDescent="0.35">
      <c r="A772" s="78"/>
      <c r="B772" s="332">
        <f>IF(N772="",0,COUNTIF($N$7:N772,N772))</f>
        <v>0</v>
      </c>
      <c r="C772" s="332" t="str">
        <f t="shared" si="88"/>
        <v>0</v>
      </c>
      <c r="D772" s="332">
        <f>IF(P772="",0,COUNTIF($P$7:P772,P772))</f>
        <v>0</v>
      </c>
      <c r="E772" s="332" t="str">
        <f t="shared" si="89"/>
        <v>0</v>
      </c>
      <c r="F772" s="332">
        <f>IF(Q772="",0,COUNTIF($Q$7:Q772,Q772))</f>
        <v>0</v>
      </c>
      <c r="G772" s="332" t="str">
        <f t="shared" si="90"/>
        <v>0</v>
      </c>
      <c r="H772" s="335">
        <f t="shared" si="91"/>
        <v>46021</v>
      </c>
      <c r="I772" s="332">
        <f t="shared" si="92"/>
        <v>50</v>
      </c>
      <c r="J772" s="78"/>
      <c r="K772" s="304"/>
      <c r="L772" s="6"/>
      <c r="M772" s="12"/>
      <c r="N772" s="6"/>
      <c r="O772" s="96" t="str">
        <f t="shared" si="93"/>
        <v/>
      </c>
      <c r="P772" s="12"/>
      <c r="Q772" s="304"/>
      <c r="R772" s="5"/>
      <c r="S772" s="5"/>
      <c r="T772" s="78"/>
      <c r="U772" s="78"/>
      <c r="Z772" s="479">
        <f t="shared" si="87"/>
        <v>12</v>
      </c>
    </row>
    <row r="773" spans="1:26" ht="18.75" customHeight="1" x14ac:dyDescent="0.35">
      <c r="A773" s="78"/>
      <c r="B773" s="332">
        <f>IF(N773="",0,COUNTIF($N$7:N773,N773))</f>
        <v>0</v>
      </c>
      <c r="C773" s="332" t="str">
        <f t="shared" si="88"/>
        <v>0</v>
      </c>
      <c r="D773" s="332">
        <f>IF(P773="",0,COUNTIF($P$7:P773,P773))</f>
        <v>0</v>
      </c>
      <c r="E773" s="332" t="str">
        <f t="shared" si="89"/>
        <v>0</v>
      </c>
      <c r="F773" s="332">
        <f>IF(Q773="",0,COUNTIF($Q$7:Q773,Q773))</f>
        <v>0</v>
      </c>
      <c r="G773" s="332" t="str">
        <f t="shared" si="90"/>
        <v>0</v>
      </c>
      <c r="H773" s="335">
        <f t="shared" si="91"/>
        <v>46021</v>
      </c>
      <c r="I773" s="332">
        <f t="shared" si="92"/>
        <v>50</v>
      </c>
      <c r="J773" s="78"/>
      <c r="K773" s="304"/>
      <c r="L773" s="6"/>
      <c r="M773" s="12"/>
      <c r="N773" s="6"/>
      <c r="O773" s="96" t="str">
        <f t="shared" si="93"/>
        <v/>
      </c>
      <c r="P773" s="12"/>
      <c r="Q773" s="304"/>
      <c r="R773" s="5"/>
      <c r="S773" s="5"/>
      <c r="T773" s="78"/>
      <c r="U773" s="78"/>
      <c r="Z773" s="479">
        <f t="shared" si="87"/>
        <v>12</v>
      </c>
    </row>
    <row r="774" spans="1:26" ht="18.75" customHeight="1" x14ac:dyDescent="0.35">
      <c r="A774" s="78"/>
      <c r="B774" s="332">
        <f>IF(N774="",0,COUNTIF($N$7:N774,N774))</f>
        <v>0</v>
      </c>
      <c r="C774" s="332" t="str">
        <f t="shared" si="88"/>
        <v>0</v>
      </c>
      <c r="D774" s="332">
        <f>IF(P774="",0,COUNTIF($P$7:P774,P774))</f>
        <v>0</v>
      </c>
      <c r="E774" s="332" t="str">
        <f t="shared" si="89"/>
        <v>0</v>
      </c>
      <c r="F774" s="332">
        <f>IF(Q774="",0,COUNTIF($Q$7:Q774,Q774))</f>
        <v>0</v>
      </c>
      <c r="G774" s="332" t="str">
        <f t="shared" si="90"/>
        <v>0</v>
      </c>
      <c r="H774" s="335">
        <f t="shared" si="91"/>
        <v>46021</v>
      </c>
      <c r="I774" s="332">
        <f t="shared" si="92"/>
        <v>50</v>
      </c>
      <c r="J774" s="78"/>
      <c r="K774" s="304"/>
      <c r="L774" s="6"/>
      <c r="M774" s="12"/>
      <c r="N774" s="6"/>
      <c r="O774" s="96" t="str">
        <f t="shared" si="93"/>
        <v/>
      </c>
      <c r="P774" s="12"/>
      <c r="Q774" s="304"/>
      <c r="R774" s="5"/>
      <c r="S774" s="5"/>
      <c r="T774" s="78"/>
      <c r="U774" s="78"/>
      <c r="Z774" s="479">
        <f t="shared" si="87"/>
        <v>12</v>
      </c>
    </row>
    <row r="775" spans="1:26" ht="18.75" customHeight="1" x14ac:dyDescent="0.35">
      <c r="A775" s="78"/>
      <c r="B775" s="332">
        <f>IF(N775="",0,COUNTIF($N$7:N775,N775))</f>
        <v>0</v>
      </c>
      <c r="C775" s="332" t="str">
        <f t="shared" si="88"/>
        <v>0</v>
      </c>
      <c r="D775" s="332">
        <f>IF(P775="",0,COUNTIF($P$7:P775,P775))</f>
        <v>0</v>
      </c>
      <c r="E775" s="332" t="str">
        <f t="shared" si="89"/>
        <v>0</v>
      </c>
      <c r="F775" s="332">
        <f>IF(Q775="",0,COUNTIF($Q$7:Q775,Q775))</f>
        <v>0</v>
      </c>
      <c r="G775" s="332" t="str">
        <f t="shared" si="90"/>
        <v>0</v>
      </c>
      <c r="H775" s="335">
        <f t="shared" si="91"/>
        <v>46021</v>
      </c>
      <c r="I775" s="332">
        <f t="shared" si="92"/>
        <v>50</v>
      </c>
      <c r="J775" s="78"/>
      <c r="K775" s="304"/>
      <c r="L775" s="6"/>
      <c r="M775" s="12"/>
      <c r="N775" s="6"/>
      <c r="O775" s="96" t="str">
        <f t="shared" si="93"/>
        <v/>
      </c>
      <c r="P775" s="12"/>
      <c r="Q775" s="304"/>
      <c r="R775" s="5"/>
      <c r="S775" s="5"/>
      <c r="T775" s="78"/>
      <c r="U775" s="78"/>
      <c r="Z775" s="479">
        <f t="shared" si="87"/>
        <v>12</v>
      </c>
    </row>
    <row r="776" spans="1:26" ht="18.75" customHeight="1" x14ac:dyDescent="0.35">
      <c r="A776" s="78"/>
      <c r="B776" s="332">
        <f>IF(N776="",0,COUNTIF($N$7:N776,N776))</f>
        <v>0</v>
      </c>
      <c r="C776" s="332" t="str">
        <f t="shared" si="88"/>
        <v>0</v>
      </c>
      <c r="D776" s="332">
        <f>IF(P776="",0,COUNTIF($P$7:P776,P776))</f>
        <v>0</v>
      </c>
      <c r="E776" s="332" t="str">
        <f t="shared" si="89"/>
        <v>0</v>
      </c>
      <c r="F776" s="332">
        <f>IF(Q776="",0,COUNTIF($Q$7:Q776,Q776))</f>
        <v>0</v>
      </c>
      <c r="G776" s="332" t="str">
        <f t="shared" si="90"/>
        <v>0</v>
      </c>
      <c r="H776" s="335">
        <f t="shared" si="91"/>
        <v>46021</v>
      </c>
      <c r="I776" s="332">
        <f t="shared" si="92"/>
        <v>50</v>
      </c>
      <c r="J776" s="78"/>
      <c r="K776" s="304"/>
      <c r="L776" s="6"/>
      <c r="M776" s="12"/>
      <c r="N776" s="6"/>
      <c r="O776" s="96" t="str">
        <f t="shared" si="93"/>
        <v/>
      </c>
      <c r="P776" s="12"/>
      <c r="Q776" s="304"/>
      <c r="R776" s="5"/>
      <c r="S776" s="5"/>
      <c r="T776" s="78"/>
      <c r="U776" s="78"/>
      <c r="Z776" s="479">
        <f t="shared" ref="Z776:Z839" si="94">IF(H776="","",MONTH(H776))</f>
        <v>12</v>
      </c>
    </row>
    <row r="777" spans="1:26" ht="18.75" customHeight="1" x14ac:dyDescent="0.35">
      <c r="A777" s="78"/>
      <c r="B777" s="332">
        <f>IF(N777="",0,COUNTIF($N$7:N777,N777))</f>
        <v>0</v>
      </c>
      <c r="C777" s="332" t="str">
        <f t="shared" si="88"/>
        <v>0</v>
      </c>
      <c r="D777" s="332">
        <f>IF(P777="",0,COUNTIF($P$7:P777,P777))</f>
        <v>0</v>
      </c>
      <c r="E777" s="332" t="str">
        <f t="shared" si="89"/>
        <v>0</v>
      </c>
      <c r="F777" s="332">
        <f>IF(Q777="",0,COUNTIF($Q$7:Q777,Q777))</f>
        <v>0</v>
      </c>
      <c r="G777" s="332" t="str">
        <f t="shared" si="90"/>
        <v>0</v>
      </c>
      <c r="H777" s="335">
        <f t="shared" si="91"/>
        <v>46021</v>
      </c>
      <c r="I777" s="332">
        <f t="shared" si="92"/>
        <v>50</v>
      </c>
      <c r="J777" s="78"/>
      <c r="K777" s="304"/>
      <c r="L777" s="6"/>
      <c r="M777" s="12"/>
      <c r="N777" s="6"/>
      <c r="O777" s="96" t="str">
        <f t="shared" si="93"/>
        <v/>
      </c>
      <c r="P777" s="12"/>
      <c r="Q777" s="304"/>
      <c r="R777" s="5"/>
      <c r="S777" s="5"/>
      <c r="T777" s="78"/>
      <c r="U777" s="78"/>
      <c r="Z777" s="479">
        <f t="shared" si="94"/>
        <v>12</v>
      </c>
    </row>
    <row r="778" spans="1:26" ht="18.75" customHeight="1" x14ac:dyDescent="0.35">
      <c r="A778" s="78"/>
      <c r="B778" s="332">
        <f>IF(N778="",0,COUNTIF($N$7:N778,N778))</f>
        <v>0</v>
      </c>
      <c r="C778" s="332" t="str">
        <f t="shared" si="88"/>
        <v>0</v>
      </c>
      <c r="D778" s="332">
        <f>IF(P778="",0,COUNTIF($P$7:P778,P778))</f>
        <v>0</v>
      </c>
      <c r="E778" s="332" t="str">
        <f t="shared" si="89"/>
        <v>0</v>
      </c>
      <c r="F778" s="332">
        <f>IF(Q778="",0,COUNTIF($Q$7:Q778,Q778))</f>
        <v>0</v>
      </c>
      <c r="G778" s="332" t="str">
        <f t="shared" si="90"/>
        <v>0</v>
      </c>
      <c r="H778" s="335">
        <f t="shared" si="91"/>
        <v>46021</v>
      </c>
      <c r="I778" s="332">
        <f t="shared" si="92"/>
        <v>50</v>
      </c>
      <c r="J778" s="78"/>
      <c r="K778" s="304"/>
      <c r="L778" s="6"/>
      <c r="M778" s="12"/>
      <c r="N778" s="6"/>
      <c r="O778" s="96" t="str">
        <f t="shared" si="93"/>
        <v/>
      </c>
      <c r="P778" s="12"/>
      <c r="Q778" s="304"/>
      <c r="R778" s="5"/>
      <c r="S778" s="5"/>
      <c r="T778" s="78"/>
      <c r="U778" s="78"/>
      <c r="Z778" s="479">
        <f t="shared" si="94"/>
        <v>12</v>
      </c>
    </row>
    <row r="779" spans="1:26" ht="18.75" customHeight="1" x14ac:dyDescent="0.35">
      <c r="A779" s="78"/>
      <c r="B779" s="332">
        <f>IF(N779="",0,COUNTIF($N$7:N779,N779))</f>
        <v>0</v>
      </c>
      <c r="C779" s="332" t="str">
        <f t="shared" si="88"/>
        <v>0</v>
      </c>
      <c r="D779" s="332">
        <f>IF(P779="",0,COUNTIF($P$7:P779,P779))</f>
        <v>0</v>
      </c>
      <c r="E779" s="332" t="str">
        <f t="shared" si="89"/>
        <v>0</v>
      </c>
      <c r="F779" s="332">
        <f>IF(Q779="",0,COUNTIF($Q$7:Q779,Q779))</f>
        <v>0</v>
      </c>
      <c r="G779" s="332" t="str">
        <f t="shared" si="90"/>
        <v>0</v>
      </c>
      <c r="H779" s="335">
        <f t="shared" si="91"/>
        <v>46021</v>
      </c>
      <c r="I779" s="332">
        <f t="shared" si="92"/>
        <v>50</v>
      </c>
      <c r="J779" s="78"/>
      <c r="K779" s="304"/>
      <c r="L779" s="6"/>
      <c r="M779" s="12"/>
      <c r="N779" s="6"/>
      <c r="O779" s="96" t="str">
        <f t="shared" si="93"/>
        <v/>
      </c>
      <c r="P779" s="12"/>
      <c r="Q779" s="304"/>
      <c r="R779" s="5"/>
      <c r="S779" s="5"/>
      <c r="T779" s="78"/>
      <c r="U779" s="78"/>
      <c r="Z779" s="479">
        <f t="shared" si="94"/>
        <v>12</v>
      </c>
    </row>
    <row r="780" spans="1:26" ht="18.75" customHeight="1" x14ac:dyDescent="0.35">
      <c r="A780" s="78"/>
      <c r="B780" s="332">
        <f>IF(N780="",0,COUNTIF($N$7:N780,N780))</f>
        <v>0</v>
      </c>
      <c r="C780" s="332" t="str">
        <f t="shared" si="88"/>
        <v>0</v>
      </c>
      <c r="D780" s="332">
        <f>IF(P780="",0,COUNTIF($P$7:P780,P780))</f>
        <v>0</v>
      </c>
      <c r="E780" s="332" t="str">
        <f t="shared" si="89"/>
        <v>0</v>
      </c>
      <c r="F780" s="332">
        <f>IF(Q780="",0,COUNTIF($Q$7:Q780,Q780))</f>
        <v>0</v>
      </c>
      <c r="G780" s="332" t="str">
        <f t="shared" si="90"/>
        <v>0</v>
      </c>
      <c r="H780" s="335">
        <f t="shared" si="91"/>
        <v>46021</v>
      </c>
      <c r="I780" s="332">
        <f t="shared" si="92"/>
        <v>50</v>
      </c>
      <c r="J780" s="78"/>
      <c r="K780" s="304"/>
      <c r="L780" s="6"/>
      <c r="M780" s="12"/>
      <c r="N780" s="6"/>
      <c r="O780" s="96" t="str">
        <f t="shared" si="93"/>
        <v/>
      </c>
      <c r="P780" s="12"/>
      <c r="Q780" s="304"/>
      <c r="R780" s="5"/>
      <c r="S780" s="5"/>
      <c r="T780" s="78"/>
      <c r="U780" s="78"/>
      <c r="Z780" s="479">
        <f t="shared" si="94"/>
        <v>12</v>
      </c>
    </row>
    <row r="781" spans="1:26" ht="18.75" customHeight="1" x14ac:dyDescent="0.35">
      <c r="A781" s="78"/>
      <c r="B781" s="332">
        <f>IF(N781="",0,COUNTIF($N$7:N781,N781))</f>
        <v>0</v>
      </c>
      <c r="C781" s="332" t="str">
        <f t="shared" si="88"/>
        <v>0</v>
      </c>
      <c r="D781" s="332">
        <f>IF(P781="",0,COUNTIF($P$7:P781,P781))</f>
        <v>0</v>
      </c>
      <c r="E781" s="332" t="str">
        <f t="shared" si="89"/>
        <v>0</v>
      </c>
      <c r="F781" s="332">
        <f>IF(Q781="",0,COUNTIF($Q$7:Q781,Q781))</f>
        <v>0</v>
      </c>
      <c r="G781" s="332" t="str">
        <f t="shared" si="90"/>
        <v>0</v>
      </c>
      <c r="H781" s="335">
        <f t="shared" si="91"/>
        <v>46021</v>
      </c>
      <c r="I781" s="332">
        <f t="shared" si="92"/>
        <v>50</v>
      </c>
      <c r="J781" s="78"/>
      <c r="K781" s="304"/>
      <c r="L781" s="6"/>
      <c r="M781" s="12"/>
      <c r="N781" s="6"/>
      <c r="O781" s="96" t="str">
        <f t="shared" si="93"/>
        <v/>
      </c>
      <c r="P781" s="12"/>
      <c r="Q781" s="304"/>
      <c r="R781" s="5"/>
      <c r="S781" s="5"/>
      <c r="T781" s="78"/>
      <c r="U781" s="78"/>
      <c r="Z781" s="479">
        <f t="shared" si="94"/>
        <v>12</v>
      </c>
    </row>
    <row r="782" spans="1:26" ht="18.75" customHeight="1" x14ac:dyDescent="0.35">
      <c r="A782" s="78"/>
      <c r="B782" s="332">
        <f>IF(N782="",0,COUNTIF($N$7:N782,N782))</f>
        <v>0</v>
      </c>
      <c r="C782" s="332" t="str">
        <f t="shared" si="88"/>
        <v>0</v>
      </c>
      <c r="D782" s="332">
        <f>IF(P782="",0,COUNTIF($P$7:P782,P782))</f>
        <v>0</v>
      </c>
      <c r="E782" s="332" t="str">
        <f t="shared" si="89"/>
        <v>0</v>
      </c>
      <c r="F782" s="332">
        <f>IF(Q782="",0,COUNTIF($Q$7:Q782,Q782))</f>
        <v>0</v>
      </c>
      <c r="G782" s="332" t="str">
        <f t="shared" si="90"/>
        <v>0</v>
      </c>
      <c r="H782" s="335">
        <f t="shared" si="91"/>
        <v>46021</v>
      </c>
      <c r="I782" s="332">
        <f t="shared" si="92"/>
        <v>50</v>
      </c>
      <c r="J782" s="78"/>
      <c r="K782" s="304"/>
      <c r="L782" s="6"/>
      <c r="M782" s="12"/>
      <c r="N782" s="6"/>
      <c r="O782" s="96" t="str">
        <f t="shared" si="93"/>
        <v/>
      </c>
      <c r="P782" s="12"/>
      <c r="Q782" s="304"/>
      <c r="R782" s="5"/>
      <c r="S782" s="5"/>
      <c r="T782" s="78"/>
      <c r="U782" s="78"/>
      <c r="Z782" s="479">
        <f t="shared" si="94"/>
        <v>12</v>
      </c>
    </row>
    <row r="783" spans="1:26" ht="18.75" customHeight="1" x14ac:dyDescent="0.35">
      <c r="A783" s="78"/>
      <c r="B783" s="332">
        <f>IF(N783="",0,COUNTIF($N$7:N783,N783))</f>
        <v>0</v>
      </c>
      <c r="C783" s="332" t="str">
        <f t="shared" si="88"/>
        <v>0</v>
      </c>
      <c r="D783" s="332">
        <f>IF(P783="",0,COUNTIF($P$7:P783,P783))</f>
        <v>0</v>
      </c>
      <c r="E783" s="332" t="str">
        <f t="shared" si="89"/>
        <v>0</v>
      </c>
      <c r="F783" s="332">
        <f>IF(Q783="",0,COUNTIF($Q$7:Q783,Q783))</f>
        <v>0</v>
      </c>
      <c r="G783" s="332" t="str">
        <f t="shared" si="90"/>
        <v>0</v>
      </c>
      <c r="H783" s="335">
        <f t="shared" si="91"/>
        <v>46021</v>
      </c>
      <c r="I783" s="332">
        <f t="shared" si="92"/>
        <v>50</v>
      </c>
      <c r="J783" s="78"/>
      <c r="K783" s="304"/>
      <c r="L783" s="6"/>
      <c r="M783" s="12"/>
      <c r="N783" s="6"/>
      <c r="O783" s="96" t="str">
        <f t="shared" si="93"/>
        <v/>
      </c>
      <c r="P783" s="12"/>
      <c r="Q783" s="304"/>
      <c r="R783" s="5"/>
      <c r="S783" s="5"/>
      <c r="T783" s="78"/>
      <c r="U783" s="78"/>
      <c r="Z783" s="479">
        <f t="shared" si="94"/>
        <v>12</v>
      </c>
    </row>
    <row r="784" spans="1:26" ht="18.75" customHeight="1" x14ac:dyDescent="0.35">
      <c r="A784" s="78"/>
      <c r="B784" s="332">
        <f>IF(N784="",0,COUNTIF($N$7:N784,N784))</f>
        <v>0</v>
      </c>
      <c r="C784" s="332" t="str">
        <f t="shared" si="88"/>
        <v>0</v>
      </c>
      <c r="D784" s="332">
        <f>IF(P784="",0,COUNTIF($P$7:P784,P784))</f>
        <v>0</v>
      </c>
      <c r="E784" s="332" t="str">
        <f t="shared" si="89"/>
        <v>0</v>
      </c>
      <c r="F784" s="332">
        <f>IF(Q784="",0,COUNTIF($Q$7:Q784,Q784))</f>
        <v>0</v>
      </c>
      <c r="G784" s="332" t="str">
        <f t="shared" si="90"/>
        <v>0</v>
      </c>
      <c r="H784" s="335">
        <f t="shared" si="91"/>
        <v>46021</v>
      </c>
      <c r="I784" s="332">
        <f t="shared" si="92"/>
        <v>50</v>
      </c>
      <c r="J784" s="78"/>
      <c r="K784" s="304"/>
      <c r="L784" s="6"/>
      <c r="M784" s="12"/>
      <c r="N784" s="6"/>
      <c r="O784" s="96" t="str">
        <f t="shared" si="93"/>
        <v/>
      </c>
      <c r="P784" s="12"/>
      <c r="Q784" s="304"/>
      <c r="R784" s="5"/>
      <c r="S784" s="5"/>
      <c r="T784" s="78"/>
      <c r="U784" s="78"/>
      <c r="Z784" s="479">
        <f t="shared" si="94"/>
        <v>12</v>
      </c>
    </row>
    <row r="785" spans="1:26" ht="18.75" customHeight="1" x14ac:dyDescent="0.35">
      <c r="A785" s="78"/>
      <c r="B785" s="332">
        <f>IF(N785="",0,COUNTIF($N$7:N785,N785))</f>
        <v>0</v>
      </c>
      <c r="C785" s="332" t="str">
        <f t="shared" si="88"/>
        <v>0</v>
      </c>
      <c r="D785" s="332">
        <f>IF(P785="",0,COUNTIF($P$7:P785,P785))</f>
        <v>0</v>
      </c>
      <c r="E785" s="332" t="str">
        <f t="shared" si="89"/>
        <v>0</v>
      </c>
      <c r="F785" s="332">
        <f>IF(Q785="",0,COUNTIF($Q$7:Q785,Q785))</f>
        <v>0</v>
      </c>
      <c r="G785" s="332" t="str">
        <f t="shared" si="90"/>
        <v>0</v>
      </c>
      <c r="H785" s="335">
        <f t="shared" si="91"/>
        <v>46021</v>
      </c>
      <c r="I785" s="332">
        <f t="shared" si="92"/>
        <v>50</v>
      </c>
      <c r="J785" s="78"/>
      <c r="K785" s="304"/>
      <c r="L785" s="6"/>
      <c r="M785" s="12"/>
      <c r="N785" s="6"/>
      <c r="O785" s="96" t="str">
        <f t="shared" si="93"/>
        <v/>
      </c>
      <c r="P785" s="12"/>
      <c r="Q785" s="304"/>
      <c r="R785" s="5"/>
      <c r="S785" s="5"/>
      <c r="T785" s="78"/>
      <c r="U785" s="78"/>
      <c r="Z785" s="479">
        <f t="shared" si="94"/>
        <v>12</v>
      </c>
    </row>
    <row r="786" spans="1:26" ht="18.75" customHeight="1" x14ac:dyDescent="0.35">
      <c r="A786" s="78"/>
      <c r="B786" s="332">
        <f>IF(N786="",0,COUNTIF($N$7:N786,N786))</f>
        <v>0</v>
      </c>
      <c r="C786" s="332" t="str">
        <f t="shared" si="88"/>
        <v>0</v>
      </c>
      <c r="D786" s="332">
        <f>IF(P786="",0,COUNTIF($P$7:P786,P786))</f>
        <v>0</v>
      </c>
      <c r="E786" s="332" t="str">
        <f t="shared" si="89"/>
        <v>0</v>
      </c>
      <c r="F786" s="332">
        <f>IF(Q786="",0,COUNTIF($Q$7:Q786,Q786))</f>
        <v>0</v>
      </c>
      <c r="G786" s="332" t="str">
        <f t="shared" si="90"/>
        <v>0</v>
      </c>
      <c r="H786" s="335">
        <f t="shared" si="91"/>
        <v>46021</v>
      </c>
      <c r="I786" s="332">
        <f t="shared" si="92"/>
        <v>50</v>
      </c>
      <c r="J786" s="78"/>
      <c r="K786" s="304"/>
      <c r="L786" s="6"/>
      <c r="M786" s="12"/>
      <c r="N786" s="6"/>
      <c r="O786" s="96" t="str">
        <f t="shared" si="93"/>
        <v/>
      </c>
      <c r="P786" s="12"/>
      <c r="Q786" s="304"/>
      <c r="R786" s="5"/>
      <c r="S786" s="5"/>
      <c r="T786" s="78"/>
      <c r="U786" s="78"/>
      <c r="Z786" s="479">
        <f t="shared" si="94"/>
        <v>12</v>
      </c>
    </row>
    <row r="787" spans="1:26" ht="18.75" customHeight="1" x14ac:dyDescent="0.35">
      <c r="A787" s="78"/>
      <c r="B787" s="332">
        <f>IF(N787="",0,COUNTIF($N$7:N787,N787))</f>
        <v>0</v>
      </c>
      <c r="C787" s="332" t="str">
        <f t="shared" si="88"/>
        <v>0</v>
      </c>
      <c r="D787" s="332">
        <f>IF(P787="",0,COUNTIF($P$7:P787,P787))</f>
        <v>0</v>
      </c>
      <c r="E787" s="332" t="str">
        <f t="shared" si="89"/>
        <v>0</v>
      </c>
      <c r="F787" s="332">
        <f>IF(Q787="",0,COUNTIF($Q$7:Q787,Q787))</f>
        <v>0</v>
      </c>
      <c r="G787" s="332" t="str">
        <f t="shared" si="90"/>
        <v>0</v>
      </c>
      <c r="H787" s="335">
        <f t="shared" si="91"/>
        <v>46021</v>
      </c>
      <c r="I787" s="332">
        <f t="shared" si="92"/>
        <v>50</v>
      </c>
      <c r="J787" s="78"/>
      <c r="K787" s="304"/>
      <c r="L787" s="6"/>
      <c r="M787" s="12"/>
      <c r="N787" s="6"/>
      <c r="O787" s="96" t="str">
        <f t="shared" si="93"/>
        <v/>
      </c>
      <c r="P787" s="12"/>
      <c r="Q787" s="304"/>
      <c r="R787" s="5"/>
      <c r="S787" s="5"/>
      <c r="T787" s="78"/>
      <c r="U787" s="78"/>
      <c r="Z787" s="479">
        <f t="shared" si="94"/>
        <v>12</v>
      </c>
    </row>
    <row r="788" spans="1:26" ht="18.75" customHeight="1" x14ac:dyDescent="0.35">
      <c r="A788" s="78"/>
      <c r="B788" s="332">
        <f>IF(N788="",0,COUNTIF($N$7:N788,N788))</f>
        <v>0</v>
      </c>
      <c r="C788" s="332" t="str">
        <f t="shared" si="88"/>
        <v>0</v>
      </c>
      <c r="D788" s="332">
        <f>IF(P788="",0,COUNTIF($P$7:P788,P788))</f>
        <v>0</v>
      </c>
      <c r="E788" s="332" t="str">
        <f t="shared" si="89"/>
        <v>0</v>
      </c>
      <c r="F788" s="332">
        <f>IF(Q788="",0,COUNTIF($Q$7:Q788,Q788))</f>
        <v>0</v>
      </c>
      <c r="G788" s="332" t="str">
        <f t="shared" si="90"/>
        <v>0</v>
      </c>
      <c r="H788" s="335">
        <f t="shared" si="91"/>
        <v>46021</v>
      </c>
      <c r="I788" s="332">
        <f t="shared" si="92"/>
        <v>50</v>
      </c>
      <c r="J788" s="78"/>
      <c r="K788" s="304"/>
      <c r="L788" s="6"/>
      <c r="M788" s="12"/>
      <c r="N788" s="6"/>
      <c r="O788" s="96" t="str">
        <f t="shared" si="93"/>
        <v/>
      </c>
      <c r="P788" s="12"/>
      <c r="Q788" s="304"/>
      <c r="R788" s="5"/>
      <c r="S788" s="5"/>
      <c r="T788" s="78"/>
      <c r="U788" s="78"/>
      <c r="Z788" s="479">
        <f t="shared" si="94"/>
        <v>12</v>
      </c>
    </row>
    <row r="789" spans="1:26" ht="18.75" customHeight="1" x14ac:dyDescent="0.35">
      <c r="A789" s="78"/>
      <c r="B789" s="332">
        <f>IF(N789="",0,COUNTIF($N$7:N789,N789))</f>
        <v>0</v>
      </c>
      <c r="C789" s="332" t="str">
        <f t="shared" si="88"/>
        <v>0</v>
      </c>
      <c r="D789" s="332">
        <f>IF(P789="",0,COUNTIF($P$7:P789,P789))</f>
        <v>0</v>
      </c>
      <c r="E789" s="332" t="str">
        <f t="shared" si="89"/>
        <v>0</v>
      </c>
      <c r="F789" s="332">
        <f>IF(Q789="",0,COUNTIF($Q$7:Q789,Q789))</f>
        <v>0</v>
      </c>
      <c r="G789" s="332" t="str">
        <f t="shared" si="90"/>
        <v>0</v>
      </c>
      <c r="H789" s="335">
        <f t="shared" si="91"/>
        <v>46021</v>
      </c>
      <c r="I789" s="332">
        <f t="shared" si="92"/>
        <v>50</v>
      </c>
      <c r="J789" s="78"/>
      <c r="K789" s="304"/>
      <c r="L789" s="6"/>
      <c r="M789" s="12"/>
      <c r="N789" s="6"/>
      <c r="O789" s="96" t="str">
        <f t="shared" si="93"/>
        <v/>
      </c>
      <c r="P789" s="12"/>
      <c r="Q789" s="304"/>
      <c r="R789" s="5"/>
      <c r="S789" s="5"/>
      <c r="T789" s="78"/>
      <c r="U789" s="78"/>
      <c r="Z789" s="479">
        <f t="shared" si="94"/>
        <v>12</v>
      </c>
    </row>
    <row r="790" spans="1:26" ht="18.75" customHeight="1" x14ac:dyDescent="0.35">
      <c r="A790" s="78"/>
      <c r="B790" s="332">
        <f>IF(N790="",0,COUNTIF($N$7:N790,N790))</f>
        <v>0</v>
      </c>
      <c r="C790" s="332" t="str">
        <f t="shared" si="88"/>
        <v>0</v>
      </c>
      <c r="D790" s="332">
        <f>IF(P790="",0,COUNTIF($P$7:P790,P790))</f>
        <v>0</v>
      </c>
      <c r="E790" s="332" t="str">
        <f t="shared" si="89"/>
        <v>0</v>
      </c>
      <c r="F790" s="332">
        <f>IF(Q790="",0,COUNTIF($Q$7:Q790,Q790))</f>
        <v>0</v>
      </c>
      <c r="G790" s="332" t="str">
        <f t="shared" si="90"/>
        <v>0</v>
      </c>
      <c r="H790" s="335">
        <f t="shared" si="91"/>
        <v>46021</v>
      </c>
      <c r="I790" s="332">
        <f t="shared" si="92"/>
        <v>50</v>
      </c>
      <c r="J790" s="78"/>
      <c r="K790" s="304"/>
      <c r="L790" s="6"/>
      <c r="M790" s="12"/>
      <c r="N790" s="6"/>
      <c r="O790" s="96" t="str">
        <f t="shared" si="93"/>
        <v/>
      </c>
      <c r="P790" s="12"/>
      <c r="Q790" s="304"/>
      <c r="R790" s="5"/>
      <c r="S790" s="5"/>
      <c r="T790" s="78"/>
      <c r="U790" s="78"/>
      <c r="Z790" s="479">
        <f t="shared" si="94"/>
        <v>12</v>
      </c>
    </row>
    <row r="791" spans="1:26" ht="18.75" customHeight="1" x14ac:dyDescent="0.35">
      <c r="A791" s="78"/>
      <c r="B791" s="332">
        <f>IF(N791="",0,COUNTIF($N$7:N791,N791))</f>
        <v>0</v>
      </c>
      <c r="C791" s="332" t="str">
        <f t="shared" si="88"/>
        <v>0</v>
      </c>
      <c r="D791" s="332">
        <f>IF(P791="",0,COUNTIF($P$7:P791,P791))</f>
        <v>0</v>
      </c>
      <c r="E791" s="332" t="str">
        <f t="shared" si="89"/>
        <v>0</v>
      </c>
      <c r="F791" s="332">
        <f>IF(Q791="",0,COUNTIF($Q$7:Q791,Q791))</f>
        <v>0</v>
      </c>
      <c r="G791" s="332" t="str">
        <f t="shared" si="90"/>
        <v>0</v>
      </c>
      <c r="H791" s="335">
        <f t="shared" si="91"/>
        <v>46021</v>
      </c>
      <c r="I791" s="332">
        <f t="shared" si="92"/>
        <v>50</v>
      </c>
      <c r="J791" s="78"/>
      <c r="K791" s="304"/>
      <c r="L791" s="6"/>
      <c r="M791" s="12"/>
      <c r="N791" s="6"/>
      <c r="O791" s="96" t="str">
        <f t="shared" si="93"/>
        <v/>
      </c>
      <c r="P791" s="12"/>
      <c r="Q791" s="304"/>
      <c r="R791" s="5"/>
      <c r="S791" s="5"/>
      <c r="T791" s="78"/>
      <c r="U791" s="78"/>
      <c r="Z791" s="479">
        <f t="shared" si="94"/>
        <v>12</v>
      </c>
    </row>
    <row r="792" spans="1:26" ht="18.75" customHeight="1" x14ac:dyDescent="0.35">
      <c r="A792" s="78"/>
      <c r="B792" s="332">
        <f>IF(N792="",0,COUNTIF($N$7:N792,N792))</f>
        <v>0</v>
      </c>
      <c r="C792" s="332" t="str">
        <f t="shared" si="88"/>
        <v>0</v>
      </c>
      <c r="D792" s="332">
        <f>IF(P792="",0,COUNTIF($P$7:P792,P792))</f>
        <v>0</v>
      </c>
      <c r="E792" s="332" t="str">
        <f t="shared" si="89"/>
        <v>0</v>
      </c>
      <c r="F792" s="332">
        <f>IF(Q792="",0,COUNTIF($Q$7:Q792,Q792))</f>
        <v>0</v>
      </c>
      <c r="G792" s="332" t="str">
        <f t="shared" si="90"/>
        <v>0</v>
      </c>
      <c r="H792" s="335">
        <f t="shared" si="91"/>
        <v>46021</v>
      </c>
      <c r="I792" s="332">
        <f t="shared" si="92"/>
        <v>50</v>
      </c>
      <c r="J792" s="78"/>
      <c r="K792" s="304"/>
      <c r="L792" s="6"/>
      <c r="M792" s="12"/>
      <c r="N792" s="6"/>
      <c r="O792" s="96" t="str">
        <f t="shared" si="93"/>
        <v/>
      </c>
      <c r="P792" s="12"/>
      <c r="Q792" s="304"/>
      <c r="R792" s="5"/>
      <c r="S792" s="5"/>
      <c r="T792" s="78"/>
      <c r="U792" s="78"/>
      <c r="Z792" s="479">
        <f t="shared" si="94"/>
        <v>12</v>
      </c>
    </row>
    <row r="793" spans="1:26" ht="18.75" customHeight="1" x14ac:dyDescent="0.35">
      <c r="A793" s="78"/>
      <c r="B793" s="332">
        <f>IF(N793="",0,COUNTIF($N$7:N793,N793))</f>
        <v>0</v>
      </c>
      <c r="C793" s="332" t="str">
        <f t="shared" si="88"/>
        <v>0</v>
      </c>
      <c r="D793" s="332">
        <f>IF(P793="",0,COUNTIF($P$7:P793,P793))</f>
        <v>0</v>
      </c>
      <c r="E793" s="332" t="str">
        <f t="shared" si="89"/>
        <v>0</v>
      </c>
      <c r="F793" s="332">
        <f>IF(Q793="",0,COUNTIF($Q$7:Q793,Q793))</f>
        <v>0</v>
      </c>
      <c r="G793" s="332" t="str">
        <f t="shared" si="90"/>
        <v>0</v>
      </c>
      <c r="H793" s="335">
        <f t="shared" si="91"/>
        <v>46021</v>
      </c>
      <c r="I793" s="332">
        <f t="shared" si="92"/>
        <v>50</v>
      </c>
      <c r="J793" s="78"/>
      <c r="K793" s="304"/>
      <c r="L793" s="6"/>
      <c r="M793" s="12"/>
      <c r="N793" s="6"/>
      <c r="O793" s="96" t="str">
        <f t="shared" si="93"/>
        <v/>
      </c>
      <c r="P793" s="12"/>
      <c r="Q793" s="304"/>
      <c r="R793" s="5"/>
      <c r="S793" s="5"/>
      <c r="T793" s="78"/>
      <c r="U793" s="78"/>
      <c r="Z793" s="479">
        <f t="shared" si="94"/>
        <v>12</v>
      </c>
    </row>
    <row r="794" spans="1:26" ht="18.75" customHeight="1" x14ac:dyDescent="0.35">
      <c r="A794" s="78"/>
      <c r="B794" s="332">
        <f>IF(N794="",0,COUNTIF($N$7:N794,N794))</f>
        <v>0</v>
      </c>
      <c r="C794" s="332" t="str">
        <f t="shared" si="88"/>
        <v>0</v>
      </c>
      <c r="D794" s="332">
        <f>IF(P794="",0,COUNTIF($P$7:P794,P794))</f>
        <v>0</v>
      </c>
      <c r="E794" s="332" t="str">
        <f t="shared" si="89"/>
        <v>0</v>
      </c>
      <c r="F794" s="332">
        <f>IF(Q794="",0,COUNTIF($Q$7:Q794,Q794))</f>
        <v>0</v>
      </c>
      <c r="G794" s="332" t="str">
        <f t="shared" si="90"/>
        <v>0</v>
      </c>
      <c r="H794" s="335">
        <f t="shared" si="91"/>
        <v>46021</v>
      </c>
      <c r="I794" s="332">
        <f t="shared" si="92"/>
        <v>50</v>
      </c>
      <c r="J794" s="78"/>
      <c r="K794" s="304"/>
      <c r="L794" s="6"/>
      <c r="M794" s="12"/>
      <c r="N794" s="6"/>
      <c r="O794" s="96" t="str">
        <f t="shared" si="93"/>
        <v/>
      </c>
      <c r="P794" s="12"/>
      <c r="Q794" s="304"/>
      <c r="R794" s="5"/>
      <c r="S794" s="5"/>
      <c r="T794" s="78"/>
      <c r="U794" s="78"/>
      <c r="Z794" s="479">
        <f t="shared" si="94"/>
        <v>12</v>
      </c>
    </row>
    <row r="795" spans="1:26" ht="18.75" customHeight="1" x14ac:dyDescent="0.35">
      <c r="A795" s="78"/>
      <c r="B795" s="332">
        <f>IF(N795="",0,COUNTIF($N$7:N795,N795))</f>
        <v>0</v>
      </c>
      <c r="C795" s="332" t="str">
        <f t="shared" si="88"/>
        <v>0</v>
      </c>
      <c r="D795" s="332">
        <f>IF(P795="",0,COUNTIF($P$7:P795,P795))</f>
        <v>0</v>
      </c>
      <c r="E795" s="332" t="str">
        <f t="shared" si="89"/>
        <v>0</v>
      </c>
      <c r="F795" s="332">
        <f>IF(Q795="",0,COUNTIF($Q$7:Q795,Q795))</f>
        <v>0</v>
      </c>
      <c r="G795" s="332" t="str">
        <f t="shared" si="90"/>
        <v>0</v>
      </c>
      <c r="H795" s="335">
        <f t="shared" si="91"/>
        <v>46021</v>
      </c>
      <c r="I795" s="332">
        <f t="shared" si="92"/>
        <v>50</v>
      </c>
      <c r="J795" s="78"/>
      <c r="K795" s="304"/>
      <c r="L795" s="6"/>
      <c r="M795" s="12"/>
      <c r="N795" s="6"/>
      <c r="O795" s="96" t="str">
        <f t="shared" si="93"/>
        <v/>
      </c>
      <c r="P795" s="12"/>
      <c r="Q795" s="304"/>
      <c r="R795" s="5"/>
      <c r="S795" s="5"/>
      <c r="T795" s="78"/>
      <c r="U795" s="78"/>
      <c r="Z795" s="479">
        <f t="shared" si="94"/>
        <v>12</v>
      </c>
    </row>
    <row r="796" spans="1:26" ht="18.75" customHeight="1" x14ac:dyDescent="0.35">
      <c r="A796" s="78"/>
      <c r="B796" s="332">
        <f>IF(N796="",0,COUNTIF($N$7:N796,N796))</f>
        <v>0</v>
      </c>
      <c r="C796" s="332" t="str">
        <f t="shared" si="88"/>
        <v>0</v>
      </c>
      <c r="D796" s="332">
        <f>IF(P796="",0,COUNTIF($P$7:P796,P796))</f>
        <v>0</v>
      </c>
      <c r="E796" s="332" t="str">
        <f t="shared" si="89"/>
        <v>0</v>
      </c>
      <c r="F796" s="332">
        <f>IF(Q796="",0,COUNTIF($Q$7:Q796,Q796))</f>
        <v>0</v>
      </c>
      <c r="G796" s="332" t="str">
        <f t="shared" si="90"/>
        <v>0</v>
      </c>
      <c r="H796" s="335">
        <f t="shared" si="91"/>
        <v>46021</v>
      </c>
      <c r="I796" s="332">
        <f t="shared" si="92"/>
        <v>50</v>
      </c>
      <c r="J796" s="78"/>
      <c r="K796" s="304"/>
      <c r="L796" s="6"/>
      <c r="M796" s="12"/>
      <c r="N796" s="6"/>
      <c r="O796" s="96" t="str">
        <f t="shared" si="93"/>
        <v/>
      </c>
      <c r="P796" s="12"/>
      <c r="Q796" s="304"/>
      <c r="R796" s="5"/>
      <c r="S796" s="5"/>
      <c r="T796" s="78"/>
      <c r="U796" s="78"/>
      <c r="Z796" s="479">
        <f t="shared" si="94"/>
        <v>12</v>
      </c>
    </row>
    <row r="797" spans="1:26" ht="18.75" customHeight="1" x14ac:dyDescent="0.35">
      <c r="A797" s="78"/>
      <c r="B797" s="332">
        <f>IF(N797="",0,COUNTIF($N$7:N797,N797))</f>
        <v>0</v>
      </c>
      <c r="C797" s="332" t="str">
        <f t="shared" si="88"/>
        <v>0</v>
      </c>
      <c r="D797" s="332">
        <f>IF(P797="",0,COUNTIF($P$7:P797,P797))</f>
        <v>0</v>
      </c>
      <c r="E797" s="332" t="str">
        <f t="shared" si="89"/>
        <v>0</v>
      </c>
      <c r="F797" s="332">
        <f>IF(Q797="",0,COUNTIF($Q$7:Q797,Q797))</f>
        <v>0</v>
      </c>
      <c r="G797" s="332" t="str">
        <f t="shared" si="90"/>
        <v>0</v>
      </c>
      <c r="H797" s="335">
        <f t="shared" si="91"/>
        <v>46021</v>
      </c>
      <c r="I797" s="332">
        <f t="shared" si="92"/>
        <v>50</v>
      </c>
      <c r="J797" s="78"/>
      <c r="K797" s="304"/>
      <c r="L797" s="6"/>
      <c r="M797" s="12"/>
      <c r="N797" s="6"/>
      <c r="O797" s="96" t="str">
        <f t="shared" si="93"/>
        <v/>
      </c>
      <c r="P797" s="12"/>
      <c r="Q797" s="304"/>
      <c r="R797" s="5"/>
      <c r="S797" s="5"/>
      <c r="T797" s="78"/>
      <c r="U797" s="78"/>
      <c r="Z797" s="479">
        <f t="shared" si="94"/>
        <v>12</v>
      </c>
    </row>
    <row r="798" spans="1:26" ht="18.75" customHeight="1" x14ac:dyDescent="0.35">
      <c r="A798" s="78"/>
      <c r="B798" s="332">
        <f>IF(N798="",0,COUNTIF($N$7:N798,N798))</f>
        <v>0</v>
      </c>
      <c r="C798" s="332" t="str">
        <f t="shared" si="88"/>
        <v>0</v>
      </c>
      <c r="D798" s="332">
        <f>IF(P798="",0,COUNTIF($P$7:P798,P798))</f>
        <v>0</v>
      </c>
      <c r="E798" s="332" t="str">
        <f t="shared" si="89"/>
        <v>0</v>
      </c>
      <c r="F798" s="332">
        <f>IF(Q798="",0,COUNTIF($Q$7:Q798,Q798))</f>
        <v>0</v>
      </c>
      <c r="G798" s="332" t="str">
        <f t="shared" si="90"/>
        <v>0</v>
      </c>
      <c r="H798" s="335">
        <f t="shared" si="91"/>
        <v>46021</v>
      </c>
      <c r="I798" s="332">
        <f t="shared" si="92"/>
        <v>50</v>
      </c>
      <c r="J798" s="78"/>
      <c r="K798" s="304"/>
      <c r="L798" s="6"/>
      <c r="M798" s="12"/>
      <c r="N798" s="6"/>
      <c r="O798" s="96" t="str">
        <f t="shared" si="93"/>
        <v/>
      </c>
      <c r="P798" s="12"/>
      <c r="Q798" s="304"/>
      <c r="R798" s="5"/>
      <c r="S798" s="5"/>
      <c r="T798" s="78"/>
      <c r="U798" s="78"/>
      <c r="Z798" s="479">
        <f t="shared" si="94"/>
        <v>12</v>
      </c>
    </row>
    <row r="799" spans="1:26" ht="18.75" customHeight="1" x14ac:dyDescent="0.35">
      <c r="A799" s="78"/>
      <c r="B799" s="332">
        <f>IF(N799="",0,COUNTIF($N$7:N799,N799))</f>
        <v>0</v>
      </c>
      <c r="C799" s="332" t="str">
        <f t="shared" si="88"/>
        <v>0</v>
      </c>
      <c r="D799" s="332">
        <f>IF(P799="",0,COUNTIF($P$7:P799,P799))</f>
        <v>0</v>
      </c>
      <c r="E799" s="332" t="str">
        <f t="shared" si="89"/>
        <v>0</v>
      </c>
      <c r="F799" s="332">
        <f>IF(Q799="",0,COUNTIF($Q$7:Q799,Q799))</f>
        <v>0</v>
      </c>
      <c r="G799" s="332" t="str">
        <f t="shared" si="90"/>
        <v>0</v>
      </c>
      <c r="H799" s="335">
        <f t="shared" si="91"/>
        <v>46021</v>
      </c>
      <c r="I799" s="332">
        <f t="shared" si="92"/>
        <v>50</v>
      </c>
      <c r="J799" s="78"/>
      <c r="K799" s="304"/>
      <c r="L799" s="6"/>
      <c r="M799" s="12"/>
      <c r="N799" s="6"/>
      <c r="O799" s="96" t="str">
        <f t="shared" si="93"/>
        <v/>
      </c>
      <c r="P799" s="12"/>
      <c r="Q799" s="304"/>
      <c r="R799" s="5"/>
      <c r="S799" s="5"/>
      <c r="T799" s="78"/>
      <c r="U799" s="78"/>
      <c r="Z799" s="479">
        <f t="shared" si="94"/>
        <v>12</v>
      </c>
    </row>
    <row r="800" spans="1:26" ht="18.75" customHeight="1" x14ac:dyDescent="0.35">
      <c r="A800" s="78"/>
      <c r="B800" s="332">
        <f>IF(N800="",0,COUNTIF($N$7:N800,N800))</f>
        <v>0</v>
      </c>
      <c r="C800" s="332" t="str">
        <f t="shared" si="88"/>
        <v>0</v>
      </c>
      <c r="D800" s="332">
        <f>IF(P800="",0,COUNTIF($P$7:P800,P800))</f>
        <v>0</v>
      </c>
      <c r="E800" s="332" t="str">
        <f t="shared" si="89"/>
        <v>0</v>
      </c>
      <c r="F800" s="332">
        <f>IF(Q800="",0,COUNTIF($Q$7:Q800,Q800))</f>
        <v>0</v>
      </c>
      <c r="G800" s="332" t="str">
        <f t="shared" si="90"/>
        <v>0</v>
      </c>
      <c r="H800" s="335">
        <f t="shared" si="91"/>
        <v>46021</v>
      </c>
      <c r="I800" s="332">
        <f t="shared" si="92"/>
        <v>50</v>
      </c>
      <c r="J800" s="78"/>
      <c r="K800" s="304"/>
      <c r="L800" s="6"/>
      <c r="M800" s="12"/>
      <c r="N800" s="6"/>
      <c r="O800" s="96" t="str">
        <f t="shared" si="93"/>
        <v/>
      </c>
      <c r="P800" s="12"/>
      <c r="Q800" s="304"/>
      <c r="R800" s="5"/>
      <c r="S800" s="5"/>
      <c r="T800" s="78"/>
      <c r="U800" s="78"/>
      <c r="Z800" s="479">
        <f t="shared" si="94"/>
        <v>12</v>
      </c>
    </row>
    <row r="801" spans="1:26" ht="18.75" customHeight="1" x14ac:dyDescent="0.35">
      <c r="A801" s="78"/>
      <c r="B801" s="332">
        <f>IF(N801="",0,COUNTIF($N$7:N801,N801))</f>
        <v>0</v>
      </c>
      <c r="C801" s="332" t="str">
        <f t="shared" si="88"/>
        <v>0</v>
      </c>
      <c r="D801" s="332">
        <f>IF(P801="",0,COUNTIF($P$7:P801,P801))</f>
        <v>0</v>
      </c>
      <c r="E801" s="332" t="str">
        <f t="shared" si="89"/>
        <v>0</v>
      </c>
      <c r="F801" s="332">
        <f>IF(Q801="",0,COUNTIF($Q$7:Q801,Q801))</f>
        <v>0</v>
      </c>
      <c r="G801" s="332" t="str">
        <f t="shared" si="90"/>
        <v>0</v>
      </c>
      <c r="H801" s="335">
        <f t="shared" si="91"/>
        <v>46021</v>
      </c>
      <c r="I801" s="332">
        <f t="shared" si="92"/>
        <v>50</v>
      </c>
      <c r="J801" s="78"/>
      <c r="K801" s="304"/>
      <c r="L801" s="6"/>
      <c r="M801" s="12"/>
      <c r="N801" s="6"/>
      <c r="O801" s="96" t="str">
        <f t="shared" si="93"/>
        <v/>
      </c>
      <c r="P801" s="12"/>
      <c r="Q801" s="304"/>
      <c r="R801" s="5"/>
      <c r="S801" s="5"/>
      <c r="T801" s="78"/>
      <c r="U801" s="78"/>
      <c r="Z801" s="479">
        <f t="shared" si="94"/>
        <v>12</v>
      </c>
    </row>
    <row r="802" spans="1:26" ht="18.75" customHeight="1" x14ac:dyDescent="0.35">
      <c r="A802" s="78"/>
      <c r="B802" s="332">
        <f>IF(N802="",0,COUNTIF($N$7:N802,N802))</f>
        <v>0</v>
      </c>
      <c r="C802" s="332" t="str">
        <f t="shared" si="88"/>
        <v>0</v>
      </c>
      <c r="D802" s="332">
        <f>IF(P802="",0,COUNTIF($P$7:P802,P802))</f>
        <v>0</v>
      </c>
      <c r="E802" s="332" t="str">
        <f t="shared" si="89"/>
        <v>0</v>
      </c>
      <c r="F802" s="332">
        <f>IF(Q802="",0,COUNTIF($Q$7:Q802,Q802))</f>
        <v>0</v>
      </c>
      <c r="G802" s="332" t="str">
        <f t="shared" si="90"/>
        <v>0</v>
      </c>
      <c r="H802" s="335">
        <f t="shared" si="91"/>
        <v>46021</v>
      </c>
      <c r="I802" s="332">
        <f t="shared" si="92"/>
        <v>50</v>
      </c>
      <c r="J802" s="78"/>
      <c r="K802" s="304"/>
      <c r="L802" s="6"/>
      <c r="M802" s="12"/>
      <c r="N802" s="6"/>
      <c r="O802" s="96" t="str">
        <f t="shared" si="93"/>
        <v/>
      </c>
      <c r="P802" s="12"/>
      <c r="Q802" s="304"/>
      <c r="R802" s="5"/>
      <c r="S802" s="5"/>
      <c r="T802" s="78"/>
      <c r="U802" s="78"/>
      <c r="Z802" s="479">
        <f t="shared" si="94"/>
        <v>12</v>
      </c>
    </row>
    <row r="803" spans="1:26" ht="18.75" customHeight="1" x14ac:dyDescent="0.35">
      <c r="A803" s="78"/>
      <c r="B803" s="332">
        <f>IF(N803="",0,COUNTIF($N$7:N803,N803))</f>
        <v>0</v>
      </c>
      <c r="C803" s="332" t="str">
        <f t="shared" si="88"/>
        <v>0</v>
      </c>
      <c r="D803" s="332">
        <f>IF(P803="",0,COUNTIF($P$7:P803,P803))</f>
        <v>0</v>
      </c>
      <c r="E803" s="332" t="str">
        <f t="shared" si="89"/>
        <v>0</v>
      </c>
      <c r="F803" s="332">
        <f>IF(Q803="",0,COUNTIF($Q$7:Q803,Q803))</f>
        <v>0</v>
      </c>
      <c r="G803" s="332" t="str">
        <f t="shared" si="90"/>
        <v>0</v>
      </c>
      <c r="H803" s="335">
        <f t="shared" si="91"/>
        <v>46021</v>
      </c>
      <c r="I803" s="332">
        <f t="shared" si="92"/>
        <v>50</v>
      </c>
      <c r="J803" s="78"/>
      <c r="K803" s="304"/>
      <c r="L803" s="6"/>
      <c r="M803" s="12"/>
      <c r="N803" s="6"/>
      <c r="O803" s="96" t="str">
        <f t="shared" si="93"/>
        <v/>
      </c>
      <c r="P803" s="12"/>
      <c r="Q803" s="304"/>
      <c r="R803" s="5"/>
      <c r="S803" s="5"/>
      <c r="T803" s="78"/>
      <c r="U803" s="78"/>
      <c r="Z803" s="479">
        <f t="shared" si="94"/>
        <v>12</v>
      </c>
    </row>
    <row r="804" spans="1:26" ht="18.75" customHeight="1" x14ac:dyDescent="0.35">
      <c r="A804" s="78"/>
      <c r="B804" s="332">
        <f>IF(N804="",0,COUNTIF($N$7:N804,N804))</f>
        <v>0</v>
      </c>
      <c r="C804" s="332" t="str">
        <f t="shared" si="88"/>
        <v>0</v>
      </c>
      <c r="D804" s="332">
        <f>IF(P804="",0,COUNTIF($P$7:P804,P804))</f>
        <v>0</v>
      </c>
      <c r="E804" s="332" t="str">
        <f t="shared" si="89"/>
        <v>0</v>
      </c>
      <c r="F804" s="332">
        <f>IF(Q804="",0,COUNTIF($Q$7:Q804,Q804))</f>
        <v>0</v>
      </c>
      <c r="G804" s="332" t="str">
        <f t="shared" si="90"/>
        <v>0</v>
      </c>
      <c r="H804" s="335">
        <f t="shared" si="91"/>
        <v>46021</v>
      </c>
      <c r="I804" s="332">
        <f t="shared" si="92"/>
        <v>50</v>
      </c>
      <c r="J804" s="78"/>
      <c r="K804" s="304"/>
      <c r="L804" s="6"/>
      <c r="M804" s="12"/>
      <c r="N804" s="6"/>
      <c r="O804" s="96" t="str">
        <f t="shared" si="93"/>
        <v/>
      </c>
      <c r="P804" s="12"/>
      <c r="Q804" s="304"/>
      <c r="R804" s="5"/>
      <c r="S804" s="5"/>
      <c r="T804" s="78"/>
      <c r="U804" s="78"/>
      <c r="Z804" s="479">
        <f t="shared" si="94"/>
        <v>12</v>
      </c>
    </row>
    <row r="805" spans="1:26" ht="18.75" customHeight="1" x14ac:dyDescent="0.35">
      <c r="A805" s="78"/>
      <c r="B805" s="332">
        <f>IF(N805="",0,COUNTIF($N$7:N805,N805))</f>
        <v>0</v>
      </c>
      <c r="C805" s="332" t="str">
        <f t="shared" si="88"/>
        <v>0</v>
      </c>
      <c r="D805" s="332">
        <f>IF(P805="",0,COUNTIF($P$7:P805,P805))</f>
        <v>0</v>
      </c>
      <c r="E805" s="332" t="str">
        <f t="shared" si="89"/>
        <v>0</v>
      </c>
      <c r="F805" s="332">
        <f>IF(Q805="",0,COUNTIF($Q$7:Q805,Q805))</f>
        <v>0</v>
      </c>
      <c r="G805" s="332" t="str">
        <f t="shared" si="90"/>
        <v>0</v>
      </c>
      <c r="H805" s="335">
        <f t="shared" si="91"/>
        <v>46021</v>
      </c>
      <c r="I805" s="332">
        <f t="shared" si="92"/>
        <v>50</v>
      </c>
      <c r="J805" s="78"/>
      <c r="K805" s="304"/>
      <c r="L805" s="6"/>
      <c r="M805" s="12"/>
      <c r="N805" s="6"/>
      <c r="O805" s="96" t="str">
        <f t="shared" si="93"/>
        <v/>
      </c>
      <c r="P805" s="12"/>
      <c r="Q805" s="304"/>
      <c r="R805" s="5"/>
      <c r="S805" s="5"/>
      <c r="T805" s="78"/>
      <c r="U805" s="78"/>
      <c r="Z805" s="479">
        <f t="shared" si="94"/>
        <v>12</v>
      </c>
    </row>
    <row r="806" spans="1:26" ht="18.75" customHeight="1" x14ac:dyDescent="0.35">
      <c r="A806" s="78"/>
      <c r="B806" s="332">
        <f>IF(N806="",0,COUNTIF($N$7:N806,N806))</f>
        <v>0</v>
      </c>
      <c r="C806" s="332" t="str">
        <f t="shared" si="88"/>
        <v>0</v>
      </c>
      <c r="D806" s="332">
        <f>IF(P806="",0,COUNTIF($P$7:P806,P806))</f>
        <v>0</v>
      </c>
      <c r="E806" s="332" t="str">
        <f t="shared" si="89"/>
        <v>0</v>
      </c>
      <c r="F806" s="332">
        <f>IF(Q806="",0,COUNTIF($Q$7:Q806,Q806))</f>
        <v>0</v>
      </c>
      <c r="G806" s="332" t="str">
        <f t="shared" si="90"/>
        <v>0</v>
      </c>
      <c r="H806" s="335">
        <f t="shared" si="91"/>
        <v>46021</v>
      </c>
      <c r="I806" s="332">
        <f t="shared" si="92"/>
        <v>50</v>
      </c>
      <c r="J806" s="78"/>
      <c r="K806" s="304"/>
      <c r="L806" s="6"/>
      <c r="M806" s="12"/>
      <c r="N806" s="6"/>
      <c r="O806" s="96" t="str">
        <f t="shared" si="93"/>
        <v/>
      </c>
      <c r="P806" s="12"/>
      <c r="Q806" s="304"/>
      <c r="R806" s="5"/>
      <c r="S806" s="5"/>
      <c r="T806" s="78"/>
      <c r="U806" s="78"/>
      <c r="Z806" s="479">
        <f t="shared" si="94"/>
        <v>12</v>
      </c>
    </row>
    <row r="807" spans="1:26" ht="18.75" customHeight="1" x14ac:dyDescent="0.35">
      <c r="A807" s="78"/>
      <c r="B807" s="332">
        <f>IF(N807="",0,COUNTIF($N$7:N807,N807))</f>
        <v>0</v>
      </c>
      <c r="C807" s="332" t="str">
        <f t="shared" si="88"/>
        <v>0</v>
      </c>
      <c r="D807" s="332">
        <f>IF(P807="",0,COUNTIF($P$7:P807,P807))</f>
        <v>0</v>
      </c>
      <c r="E807" s="332" t="str">
        <f t="shared" si="89"/>
        <v>0</v>
      </c>
      <c r="F807" s="332">
        <f>IF(Q807="",0,COUNTIF($Q$7:Q807,Q807))</f>
        <v>0</v>
      </c>
      <c r="G807" s="332" t="str">
        <f t="shared" si="90"/>
        <v>0</v>
      </c>
      <c r="H807" s="335">
        <f t="shared" si="91"/>
        <v>46021</v>
      </c>
      <c r="I807" s="332">
        <f t="shared" si="92"/>
        <v>50</v>
      </c>
      <c r="J807" s="78"/>
      <c r="K807" s="304"/>
      <c r="L807" s="6"/>
      <c r="M807" s="12"/>
      <c r="N807" s="6"/>
      <c r="O807" s="96" t="str">
        <f t="shared" si="93"/>
        <v/>
      </c>
      <c r="P807" s="12"/>
      <c r="Q807" s="304"/>
      <c r="R807" s="5"/>
      <c r="S807" s="5"/>
      <c r="T807" s="78"/>
      <c r="U807" s="78"/>
      <c r="Z807" s="479">
        <f t="shared" si="94"/>
        <v>12</v>
      </c>
    </row>
    <row r="808" spans="1:26" ht="18.75" customHeight="1" x14ac:dyDescent="0.35">
      <c r="A808" s="78"/>
      <c r="B808" s="332">
        <f>IF(N808="",0,COUNTIF($N$7:N808,N808))</f>
        <v>0</v>
      </c>
      <c r="C808" s="332" t="str">
        <f t="shared" si="88"/>
        <v>0</v>
      </c>
      <c r="D808" s="332">
        <f>IF(P808="",0,COUNTIF($P$7:P808,P808))</f>
        <v>0</v>
      </c>
      <c r="E808" s="332" t="str">
        <f t="shared" si="89"/>
        <v>0</v>
      </c>
      <c r="F808" s="332">
        <f>IF(Q808="",0,COUNTIF($Q$7:Q808,Q808))</f>
        <v>0</v>
      </c>
      <c r="G808" s="332" t="str">
        <f t="shared" si="90"/>
        <v>0</v>
      </c>
      <c r="H808" s="335">
        <f t="shared" si="91"/>
        <v>46021</v>
      </c>
      <c r="I808" s="332">
        <f t="shared" si="92"/>
        <v>50</v>
      </c>
      <c r="J808" s="78"/>
      <c r="K808" s="304"/>
      <c r="L808" s="6"/>
      <c r="M808" s="12"/>
      <c r="N808" s="6"/>
      <c r="O808" s="96" t="str">
        <f t="shared" si="93"/>
        <v/>
      </c>
      <c r="P808" s="12"/>
      <c r="Q808" s="304"/>
      <c r="R808" s="5"/>
      <c r="S808" s="5"/>
      <c r="T808" s="78"/>
      <c r="U808" s="78"/>
      <c r="Z808" s="479">
        <f t="shared" si="94"/>
        <v>12</v>
      </c>
    </row>
    <row r="809" spans="1:26" ht="18.75" customHeight="1" x14ac:dyDescent="0.35">
      <c r="A809" s="78"/>
      <c r="B809" s="332">
        <f>IF(N809="",0,COUNTIF($N$7:N809,N809))</f>
        <v>0</v>
      </c>
      <c r="C809" s="332" t="str">
        <f t="shared" si="88"/>
        <v>0</v>
      </c>
      <c r="D809" s="332">
        <f>IF(P809="",0,COUNTIF($P$7:P809,P809))</f>
        <v>0</v>
      </c>
      <c r="E809" s="332" t="str">
        <f t="shared" si="89"/>
        <v>0</v>
      </c>
      <c r="F809" s="332">
        <f>IF(Q809="",0,COUNTIF($Q$7:Q809,Q809))</f>
        <v>0</v>
      </c>
      <c r="G809" s="332" t="str">
        <f t="shared" si="90"/>
        <v>0</v>
      </c>
      <c r="H809" s="335">
        <f t="shared" si="91"/>
        <v>46021</v>
      </c>
      <c r="I809" s="332">
        <f t="shared" si="92"/>
        <v>50</v>
      </c>
      <c r="J809" s="78"/>
      <c r="K809" s="304"/>
      <c r="L809" s="6"/>
      <c r="M809" s="12"/>
      <c r="N809" s="6"/>
      <c r="O809" s="96" t="str">
        <f t="shared" si="93"/>
        <v/>
      </c>
      <c r="P809" s="12"/>
      <c r="Q809" s="304"/>
      <c r="R809" s="5"/>
      <c r="S809" s="5"/>
      <c r="T809" s="78"/>
      <c r="U809" s="78"/>
      <c r="Z809" s="479">
        <f t="shared" si="94"/>
        <v>12</v>
      </c>
    </row>
    <row r="810" spans="1:26" ht="18.75" customHeight="1" x14ac:dyDescent="0.35">
      <c r="A810" s="78"/>
      <c r="B810" s="332">
        <f>IF(N810="",0,COUNTIF($N$7:N810,N810))</f>
        <v>0</v>
      </c>
      <c r="C810" s="332" t="str">
        <f t="shared" si="88"/>
        <v>0</v>
      </c>
      <c r="D810" s="332">
        <f>IF(P810="",0,COUNTIF($P$7:P810,P810))</f>
        <v>0</v>
      </c>
      <c r="E810" s="332" t="str">
        <f t="shared" si="89"/>
        <v>0</v>
      </c>
      <c r="F810" s="332">
        <f>IF(Q810="",0,COUNTIF($Q$7:Q810,Q810))</f>
        <v>0</v>
      </c>
      <c r="G810" s="332" t="str">
        <f t="shared" si="90"/>
        <v>0</v>
      </c>
      <c r="H810" s="335">
        <f t="shared" si="91"/>
        <v>46021</v>
      </c>
      <c r="I810" s="332">
        <f t="shared" si="92"/>
        <v>50</v>
      </c>
      <c r="J810" s="78"/>
      <c r="K810" s="304"/>
      <c r="L810" s="6"/>
      <c r="M810" s="12"/>
      <c r="N810" s="6"/>
      <c r="O810" s="96" t="str">
        <f t="shared" si="93"/>
        <v/>
      </c>
      <c r="P810" s="12"/>
      <c r="Q810" s="304"/>
      <c r="R810" s="5"/>
      <c r="S810" s="5"/>
      <c r="T810" s="78"/>
      <c r="U810" s="78"/>
      <c r="Z810" s="479">
        <f t="shared" si="94"/>
        <v>12</v>
      </c>
    </row>
    <row r="811" spans="1:26" ht="18.75" customHeight="1" x14ac:dyDescent="0.35">
      <c r="A811" s="78"/>
      <c r="B811" s="332">
        <f>IF(N811="",0,COUNTIF($N$7:N811,N811))</f>
        <v>0</v>
      </c>
      <c r="C811" s="332" t="str">
        <f t="shared" si="88"/>
        <v>0</v>
      </c>
      <c r="D811" s="332">
        <f>IF(P811="",0,COUNTIF($P$7:P811,P811))</f>
        <v>0</v>
      </c>
      <c r="E811" s="332" t="str">
        <f t="shared" si="89"/>
        <v>0</v>
      </c>
      <c r="F811" s="332">
        <f>IF(Q811="",0,COUNTIF($Q$7:Q811,Q811))</f>
        <v>0</v>
      </c>
      <c r="G811" s="332" t="str">
        <f t="shared" si="90"/>
        <v>0</v>
      </c>
      <c r="H811" s="335">
        <f t="shared" si="91"/>
        <v>46021</v>
      </c>
      <c r="I811" s="332">
        <f t="shared" si="92"/>
        <v>50</v>
      </c>
      <c r="J811" s="78"/>
      <c r="K811" s="304"/>
      <c r="L811" s="6"/>
      <c r="M811" s="12"/>
      <c r="N811" s="6"/>
      <c r="O811" s="96" t="str">
        <f t="shared" si="93"/>
        <v/>
      </c>
      <c r="P811" s="12"/>
      <c r="Q811" s="304"/>
      <c r="R811" s="5"/>
      <c r="S811" s="5"/>
      <c r="T811" s="78"/>
      <c r="U811" s="78"/>
      <c r="Z811" s="479">
        <f t="shared" si="94"/>
        <v>12</v>
      </c>
    </row>
    <row r="812" spans="1:26" ht="18.75" customHeight="1" x14ac:dyDescent="0.35">
      <c r="A812" s="78"/>
      <c r="B812" s="332">
        <f>IF(N812="",0,COUNTIF($N$7:N812,N812))</f>
        <v>0</v>
      </c>
      <c r="C812" s="332" t="str">
        <f t="shared" si="88"/>
        <v>0</v>
      </c>
      <c r="D812" s="332">
        <f>IF(P812="",0,COUNTIF($P$7:P812,P812))</f>
        <v>0</v>
      </c>
      <c r="E812" s="332" t="str">
        <f t="shared" si="89"/>
        <v>0</v>
      </c>
      <c r="F812" s="332">
        <f>IF(Q812="",0,COUNTIF($Q$7:Q812,Q812))</f>
        <v>0</v>
      </c>
      <c r="G812" s="332" t="str">
        <f t="shared" si="90"/>
        <v>0</v>
      </c>
      <c r="H812" s="335">
        <f t="shared" si="91"/>
        <v>46021</v>
      </c>
      <c r="I812" s="332">
        <f t="shared" si="92"/>
        <v>50</v>
      </c>
      <c r="J812" s="78"/>
      <c r="K812" s="304"/>
      <c r="L812" s="6"/>
      <c r="M812" s="12"/>
      <c r="N812" s="6"/>
      <c r="O812" s="96" t="str">
        <f t="shared" si="93"/>
        <v/>
      </c>
      <c r="P812" s="12"/>
      <c r="Q812" s="304"/>
      <c r="R812" s="5"/>
      <c r="S812" s="5"/>
      <c r="T812" s="78"/>
      <c r="U812" s="78"/>
      <c r="Z812" s="479">
        <f t="shared" si="94"/>
        <v>12</v>
      </c>
    </row>
    <row r="813" spans="1:26" ht="18.75" customHeight="1" x14ac:dyDescent="0.35">
      <c r="A813" s="78"/>
      <c r="B813" s="332">
        <f>IF(N813="",0,COUNTIF($N$7:N813,N813))</f>
        <v>0</v>
      </c>
      <c r="C813" s="332" t="str">
        <f t="shared" si="88"/>
        <v>0</v>
      </c>
      <c r="D813" s="332">
        <f>IF(P813="",0,COUNTIF($P$7:P813,P813))</f>
        <v>0</v>
      </c>
      <c r="E813" s="332" t="str">
        <f t="shared" si="89"/>
        <v>0</v>
      </c>
      <c r="F813" s="332">
        <f>IF(Q813="",0,COUNTIF($Q$7:Q813,Q813))</f>
        <v>0</v>
      </c>
      <c r="G813" s="332" t="str">
        <f t="shared" si="90"/>
        <v>0</v>
      </c>
      <c r="H813" s="335">
        <f t="shared" si="91"/>
        <v>46021</v>
      </c>
      <c r="I813" s="332">
        <f t="shared" si="92"/>
        <v>50</v>
      </c>
      <c r="J813" s="78"/>
      <c r="K813" s="304"/>
      <c r="L813" s="6"/>
      <c r="M813" s="12"/>
      <c r="N813" s="6"/>
      <c r="O813" s="96" t="str">
        <f t="shared" si="93"/>
        <v/>
      </c>
      <c r="P813" s="12"/>
      <c r="Q813" s="304"/>
      <c r="R813" s="5"/>
      <c r="S813" s="5"/>
      <c r="T813" s="78"/>
      <c r="U813" s="78"/>
      <c r="Z813" s="479">
        <f t="shared" si="94"/>
        <v>12</v>
      </c>
    </row>
    <row r="814" spans="1:26" ht="18.75" customHeight="1" x14ac:dyDescent="0.35">
      <c r="A814" s="78"/>
      <c r="B814" s="332">
        <f>IF(N814="",0,COUNTIF($N$7:N814,N814))</f>
        <v>0</v>
      </c>
      <c r="C814" s="332" t="str">
        <f t="shared" si="88"/>
        <v>0</v>
      </c>
      <c r="D814" s="332">
        <f>IF(P814="",0,COUNTIF($P$7:P814,P814))</f>
        <v>0</v>
      </c>
      <c r="E814" s="332" t="str">
        <f t="shared" si="89"/>
        <v>0</v>
      </c>
      <c r="F814" s="332">
        <f>IF(Q814="",0,COUNTIF($Q$7:Q814,Q814))</f>
        <v>0</v>
      </c>
      <c r="G814" s="332" t="str">
        <f t="shared" si="90"/>
        <v>0</v>
      </c>
      <c r="H814" s="335">
        <f t="shared" si="91"/>
        <v>46021</v>
      </c>
      <c r="I814" s="332">
        <f t="shared" si="92"/>
        <v>50</v>
      </c>
      <c r="J814" s="78"/>
      <c r="K814" s="304"/>
      <c r="L814" s="6"/>
      <c r="M814" s="12"/>
      <c r="N814" s="6"/>
      <c r="O814" s="96" t="str">
        <f t="shared" si="93"/>
        <v/>
      </c>
      <c r="P814" s="12"/>
      <c r="Q814" s="304"/>
      <c r="R814" s="5"/>
      <c r="S814" s="5"/>
      <c r="T814" s="78"/>
      <c r="U814" s="78"/>
      <c r="Z814" s="479">
        <f t="shared" si="94"/>
        <v>12</v>
      </c>
    </row>
    <row r="815" spans="1:26" ht="18.75" customHeight="1" x14ac:dyDescent="0.35">
      <c r="A815" s="78"/>
      <c r="B815" s="332">
        <f>IF(N815="",0,COUNTIF($N$7:N815,N815))</f>
        <v>0</v>
      </c>
      <c r="C815" s="332" t="str">
        <f t="shared" si="88"/>
        <v>0</v>
      </c>
      <c r="D815" s="332">
        <f>IF(P815="",0,COUNTIF($P$7:P815,P815))</f>
        <v>0</v>
      </c>
      <c r="E815" s="332" t="str">
        <f t="shared" si="89"/>
        <v>0</v>
      </c>
      <c r="F815" s="332">
        <f>IF(Q815="",0,COUNTIF($Q$7:Q815,Q815))</f>
        <v>0</v>
      </c>
      <c r="G815" s="332" t="str">
        <f t="shared" si="90"/>
        <v>0</v>
      </c>
      <c r="H815" s="335">
        <f t="shared" si="91"/>
        <v>46021</v>
      </c>
      <c r="I815" s="332">
        <f t="shared" si="92"/>
        <v>50</v>
      </c>
      <c r="J815" s="78"/>
      <c r="K815" s="304"/>
      <c r="L815" s="6"/>
      <c r="M815" s="12"/>
      <c r="N815" s="6"/>
      <c r="O815" s="96" t="str">
        <f t="shared" si="93"/>
        <v/>
      </c>
      <c r="P815" s="12"/>
      <c r="Q815" s="304"/>
      <c r="R815" s="5"/>
      <c r="S815" s="5"/>
      <c r="T815" s="78"/>
      <c r="U815" s="78"/>
      <c r="Z815" s="479">
        <f t="shared" si="94"/>
        <v>12</v>
      </c>
    </row>
    <row r="816" spans="1:26" ht="18.75" customHeight="1" x14ac:dyDescent="0.35">
      <c r="A816" s="78"/>
      <c r="B816" s="332">
        <f>IF(N816="",0,COUNTIF($N$7:N816,N816))</f>
        <v>0</v>
      </c>
      <c r="C816" s="332" t="str">
        <f t="shared" si="88"/>
        <v>0</v>
      </c>
      <c r="D816" s="332">
        <f>IF(P816="",0,COUNTIF($P$7:P816,P816))</f>
        <v>0</v>
      </c>
      <c r="E816" s="332" t="str">
        <f t="shared" si="89"/>
        <v>0</v>
      </c>
      <c r="F816" s="332">
        <f>IF(Q816="",0,COUNTIF($Q$7:Q816,Q816))</f>
        <v>0</v>
      </c>
      <c r="G816" s="332" t="str">
        <f t="shared" si="90"/>
        <v>0</v>
      </c>
      <c r="H816" s="335">
        <f t="shared" si="91"/>
        <v>46021</v>
      </c>
      <c r="I816" s="332">
        <f t="shared" si="92"/>
        <v>50</v>
      </c>
      <c r="J816" s="78"/>
      <c r="K816" s="304"/>
      <c r="L816" s="6"/>
      <c r="M816" s="12"/>
      <c r="N816" s="6"/>
      <c r="O816" s="96" t="str">
        <f t="shared" si="93"/>
        <v/>
      </c>
      <c r="P816" s="12"/>
      <c r="Q816" s="304"/>
      <c r="R816" s="5"/>
      <c r="S816" s="5"/>
      <c r="T816" s="78"/>
      <c r="U816" s="78"/>
      <c r="Z816" s="479">
        <f t="shared" si="94"/>
        <v>12</v>
      </c>
    </row>
    <row r="817" spans="1:26" ht="18.75" customHeight="1" x14ac:dyDescent="0.35">
      <c r="A817" s="78"/>
      <c r="B817" s="332">
        <f>IF(N817="",0,COUNTIF($N$7:N817,N817))</f>
        <v>0</v>
      </c>
      <c r="C817" s="332" t="str">
        <f t="shared" si="88"/>
        <v>0</v>
      </c>
      <c r="D817" s="332">
        <f>IF(P817="",0,COUNTIF($P$7:P817,P817))</f>
        <v>0</v>
      </c>
      <c r="E817" s="332" t="str">
        <f t="shared" si="89"/>
        <v>0</v>
      </c>
      <c r="F817" s="332">
        <f>IF(Q817="",0,COUNTIF($Q$7:Q817,Q817))</f>
        <v>0</v>
      </c>
      <c r="G817" s="332" t="str">
        <f t="shared" si="90"/>
        <v>0</v>
      </c>
      <c r="H817" s="335">
        <f t="shared" si="91"/>
        <v>46021</v>
      </c>
      <c r="I817" s="332">
        <f t="shared" si="92"/>
        <v>50</v>
      </c>
      <c r="J817" s="78"/>
      <c r="K817" s="304"/>
      <c r="L817" s="6"/>
      <c r="M817" s="12"/>
      <c r="N817" s="6"/>
      <c r="O817" s="96" t="str">
        <f t="shared" si="93"/>
        <v/>
      </c>
      <c r="P817" s="12"/>
      <c r="Q817" s="304"/>
      <c r="R817" s="5"/>
      <c r="S817" s="5"/>
      <c r="T817" s="78"/>
      <c r="U817" s="78"/>
      <c r="Z817" s="479">
        <f t="shared" si="94"/>
        <v>12</v>
      </c>
    </row>
    <row r="818" spans="1:26" ht="18.75" customHeight="1" x14ac:dyDescent="0.35">
      <c r="A818" s="78"/>
      <c r="B818" s="332">
        <f>IF(N818="",0,COUNTIF($N$7:N818,N818))</f>
        <v>0</v>
      </c>
      <c r="C818" s="332" t="str">
        <f t="shared" si="88"/>
        <v>0</v>
      </c>
      <c r="D818" s="332">
        <f>IF(P818="",0,COUNTIF($P$7:P818,P818))</f>
        <v>0</v>
      </c>
      <c r="E818" s="332" t="str">
        <f t="shared" si="89"/>
        <v>0</v>
      </c>
      <c r="F818" s="332">
        <f>IF(Q818="",0,COUNTIF($Q$7:Q818,Q818))</f>
        <v>0</v>
      </c>
      <c r="G818" s="332" t="str">
        <f t="shared" si="90"/>
        <v>0</v>
      </c>
      <c r="H818" s="335">
        <f t="shared" si="91"/>
        <v>46021</v>
      </c>
      <c r="I818" s="332">
        <f t="shared" si="92"/>
        <v>50</v>
      </c>
      <c r="J818" s="78"/>
      <c r="K818" s="304"/>
      <c r="L818" s="6"/>
      <c r="M818" s="12"/>
      <c r="N818" s="6"/>
      <c r="O818" s="96" t="str">
        <f t="shared" si="93"/>
        <v/>
      </c>
      <c r="P818" s="12"/>
      <c r="Q818" s="304"/>
      <c r="R818" s="5"/>
      <c r="S818" s="5"/>
      <c r="T818" s="78"/>
      <c r="U818" s="78"/>
      <c r="Z818" s="479">
        <f t="shared" si="94"/>
        <v>12</v>
      </c>
    </row>
    <row r="819" spans="1:26" ht="18.75" customHeight="1" x14ac:dyDescent="0.35">
      <c r="A819" s="78"/>
      <c r="B819" s="332">
        <f>IF(N819="",0,COUNTIF($N$7:N819,N819))</f>
        <v>0</v>
      </c>
      <c r="C819" s="332" t="str">
        <f t="shared" si="88"/>
        <v>0</v>
      </c>
      <c r="D819" s="332">
        <f>IF(P819="",0,COUNTIF($P$7:P819,P819))</f>
        <v>0</v>
      </c>
      <c r="E819" s="332" t="str">
        <f t="shared" si="89"/>
        <v>0</v>
      </c>
      <c r="F819" s="332">
        <f>IF(Q819="",0,COUNTIF($Q$7:Q819,Q819))</f>
        <v>0</v>
      </c>
      <c r="G819" s="332" t="str">
        <f t="shared" si="90"/>
        <v>0</v>
      </c>
      <c r="H819" s="335">
        <f t="shared" si="91"/>
        <v>46021</v>
      </c>
      <c r="I819" s="332">
        <f t="shared" si="92"/>
        <v>50</v>
      </c>
      <c r="J819" s="78"/>
      <c r="K819" s="304"/>
      <c r="L819" s="6"/>
      <c r="M819" s="12"/>
      <c r="N819" s="6"/>
      <c r="O819" s="96" t="str">
        <f t="shared" si="93"/>
        <v/>
      </c>
      <c r="P819" s="12"/>
      <c r="Q819" s="304"/>
      <c r="R819" s="5"/>
      <c r="S819" s="5"/>
      <c r="T819" s="78"/>
      <c r="U819" s="78"/>
      <c r="Z819" s="479">
        <f t="shared" si="94"/>
        <v>12</v>
      </c>
    </row>
    <row r="820" spans="1:26" ht="18.75" customHeight="1" x14ac:dyDescent="0.35">
      <c r="A820" s="78"/>
      <c r="B820" s="332">
        <f>IF(N820="",0,COUNTIF($N$7:N820,N820))</f>
        <v>0</v>
      </c>
      <c r="C820" s="332" t="str">
        <f t="shared" ref="C820:C883" si="95">B820&amp;N820</f>
        <v>0</v>
      </c>
      <c r="D820" s="332">
        <f>IF(P820="",0,COUNTIF($P$7:P820,P820))</f>
        <v>0</v>
      </c>
      <c r="E820" s="332" t="str">
        <f t="shared" ref="E820:E883" si="96">D820&amp;P820</f>
        <v>0</v>
      </c>
      <c r="F820" s="332">
        <f>IF(Q820="",0,COUNTIF($Q$7:Q820,Q820))</f>
        <v>0</v>
      </c>
      <c r="G820" s="332" t="str">
        <f t="shared" ref="G820:G883" si="97">F820&amp;Q820</f>
        <v>0</v>
      </c>
      <c r="H820" s="335">
        <f t="shared" ref="H820:H883" si="98">IF(K820&lt;&gt;"",K820,H819)</f>
        <v>46021</v>
      </c>
      <c r="I820" s="332">
        <f t="shared" ref="I820:I883" si="99">IF(L820&lt;&gt;"",L820,I819)</f>
        <v>50</v>
      </c>
      <c r="J820" s="78"/>
      <c r="K820" s="304"/>
      <c r="L820" s="6"/>
      <c r="M820" s="12"/>
      <c r="N820" s="6"/>
      <c r="O820" s="96" t="str">
        <f t="shared" ref="O820:O883" si="100">IF(N820&lt;&gt;"",VLOOKUP(N820,DA,2,FALSE),"")</f>
        <v/>
      </c>
      <c r="P820" s="12"/>
      <c r="Q820" s="304"/>
      <c r="R820" s="5"/>
      <c r="S820" s="5"/>
      <c r="T820" s="78"/>
      <c r="U820" s="78"/>
      <c r="Z820" s="479">
        <f t="shared" si="94"/>
        <v>12</v>
      </c>
    </row>
    <row r="821" spans="1:26" ht="18.75" customHeight="1" x14ac:dyDescent="0.35">
      <c r="A821" s="78"/>
      <c r="B821" s="332">
        <f>IF(N821="",0,COUNTIF($N$7:N821,N821))</f>
        <v>0</v>
      </c>
      <c r="C821" s="332" t="str">
        <f t="shared" si="95"/>
        <v>0</v>
      </c>
      <c r="D821" s="332">
        <f>IF(P821="",0,COUNTIF($P$7:P821,P821))</f>
        <v>0</v>
      </c>
      <c r="E821" s="332" t="str">
        <f t="shared" si="96"/>
        <v>0</v>
      </c>
      <c r="F821" s="332">
        <f>IF(Q821="",0,COUNTIF($Q$7:Q821,Q821))</f>
        <v>0</v>
      </c>
      <c r="G821" s="332" t="str">
        <f t="shared" si="97"/>
        <v>0</v>
      </c>
      <c r="H821" s="335">
        <f t="shared" si="98"/>
        <v>46021</v>
      </c>
      <c r="I821" s="332">
        <f t="shared" si="99"/>
        <v>50</v>
      </c>
      <c r="J821" s="78"/>
      <c r="K821" s="304"/>
      <c r="L821" s="6"/>
      <c r="M821" s="12"/>
      <c r="N821" s="6"/>
      <c r="O821" s="96" t="str">
        <f t="shared" si="100"/>
        <v/>
      </c>
      <c r="P821" s="12"/>
      <c r="Q821" s="304"/>
      <c r="R821" s="5"/>
      <c r="S821" s="5"/>
      <c r="T821" s="78"/>
      <c r="U821" s="78"/>
      <c r="Z821" s="479">
        <f t="shared" si="94"/>
        <v>12</v>
      </c>
    </row>
    <row r="822" spans="1:26" ht="18.75" customHeight="1" x14ac:dyDescent="0.35">
      <c r="A822" s="78"/>
      <c r="B822" s="332">
        <f>IF(N822="",0,COUNTIF($N$7:N822,N822))</f>
        <v>0</v>
      </c>
      <c r="C822" s="332" t="str">
        <f t="shared" si="95"/>
        <v>0</v>
      </c>
      <c r="D822" s="332">
        <f>IF(P822="",0,COUNTIF($P$7:P822,P822))</f>
        <v>0</v>
      </c>
      <c r="E822" s="332" t="str">
        <f t="shared" si="96"/>
        <v>0</v>
      </c>
      <c r="F822" s="332">
        <f>IF(Q822="",0,COUNTIF($Q$7:Q822,Q822))</f>
        <v>0</v>
      </c>
      <c r="G822" s="332" t="str">
        <f t="shared" si="97"/>
        <v>0</v>
      </c>
      <c r="H822" s="335">
        <f t="shared" si="98"/>
        <v>46021</v>
      </c>
      <c r="I822" s="332">
        <f t="shared" si="99"/>
        <v>50</v>
      </c>
      <c r="J822" s="78"/>
      <c r="K822" s="304"/>
      <c r="L822" s="6"/>
      <c r="M822" s="12"/>
      <c r="N822" s="6"/>
      <c r="O822" s="96" t="str">
        <f t="shared" si="100"/>
        <v/>
      </c>
      <c r="P822" s="12"/>
      <c r="Q822" s="304"/>
      <c r="R822" s="5"/>
      <c r="S822" s="5"/>
      <c r="T822" s="78"/>
      <c r="U822" s="78"/>
      <c r="Z822" s="479">
        <f t="shared" si="94"/>
        <v>12</v>
      </c>
    </row>
    <row r="823" spans="1:26" ht="18.75" customHeight="1" x14ac:dyDescent="0.35">
      <c r="A823" s="78"/>
      <c r="B823" s="332">
        <f>IF(N823="",0,COUNTIF($N$7:N823,N823))</f>
        <v>0</v>
      </c>
      <c r="C823" s="332" t="str">
        <f t="shared" si="95"/>
        <v>0</v>
      </c>
      <c r="D823" s="332">
        <f>IF(P823="",0,COUNTIF($P$7:P823,P823))</f>
        <v>0</v>
      </c>
      <c r="E823" s="332" t="str">
        <f t="shared" si="96"/>
        <v>0</v>
      </c>
      <c r="F823" s="332">
        <f>IF(Q823="",0,COUNTIF($Q$7:Q823,Q823))</f>
        <v>0</v>
      </c>
      <c r="G823" s="332" t="str">
        <f t="shared" si="97"/>
        <v>0</v>
      </c>
      <c r="H823" s="335">
        <f t="shared" si="98"/>
        <v>46021</v>
      </c>
      <c r="I823" s="332">
        <f t="shared" si="99"/>
        <v>50</v>
      </c>
      <c r="J823" s="78"/>
      <c r="K823" s="304"/>
      <c r="L823" s="6"/>
      <c r="M823" s="12"/>
      <c r="N823" s="6"/>
      <c r="O823" s="96" t="str">
        <f t="shared" si="100"/>
        <v/>
      </c>
      <c r="P823" s="12"/>
      <c r="Q823" s="304"/>
      <c r="R823" s="5"/>
      <c r="S823" s="5"/>
      <c r="T823" s="78"/>
      <c r="U823" s="78"/>
      <c r="Z823" s="479">
        <f t="shared" si="94"/>
        <v>12</v>
      </c>
    </row>
    <row r="824" spans="1:26" ht="18.75" customHeight="1" x14ac:dyDescent="0.35">
      <c r="A824" s="78"/>
      <c r="B824" s="332">
        <f>IF(N824="",0,COUNTIF($N$7:N824,N824))</f>
        <v>0</v>
      </c>
      <c r="C824" s="332" t="str">
        <f t="shared" si="95"/>
        <v>0</v>
      </c>
      <c r="D824" s="332">
        <f>IF(P824="",0,COUNTIF($P$7:P824,P824))</f>
        <v>0</v>
      </c>
      <c r="E824" s="332" t="str">
        <f t="shared" si="96"/>
        <v>0</v>
      </c>
      <c r="F824" s="332">
        <f>IF(Q824="",0,COUNTIF($Q$7:Q824,Q824))</f>
        <v>0</v>
      </c>
      <c r="G824" s="332" t="str">
        <f t="shared" si="97"/>
        <v>0</v>
      </c>
      <c r="H824" s="335">
        <f t="shared" si="98"/>
        <v>46021</v>
      </c>
      <c r="I824" s="332">
        <f t="shared" si="99"/>
        <v>50</v>
      </c>
      <c r="J824" s="78"/>
      <c r="K824" s="304"/>
      <c r="L824" s="6"/>
      <c r="M824" s="12"/>
      <c r="N824" s="6"/>
      <c r="O824" s="96" t="str">
        <f t="shared" si="100"/>
        <v/>
      </c>
      <c r="P824" s="12"/>
      <c r="Q824" s="304"/>
      <c r="R824" s="5"/>
      <c r="S824" s="5"/>
      <c r="T824" s="78"/>
      <c r="U824" s="78"/>
      <c r="Z824" s="479">
        <f t="shared" si="94"/>
        <v>12</v>
      </c>
    </row>
    <row r="825" spans="1:26" ht="18.75" customHeight="1" x14ac:dyDescent="0.35">
      <c r="A825" s="78"/>
      <c r="B825" s="332">
        <f>IF(N825="",0,COUNTIF($N$7:N825,N825))</f>
        <v>0</v>
      </c>
      <c r="C825" s="332" t="str">
        <f t="shared" si="95"/>
        <v>0</v>
      </c>
      <c r="D825" s="332">
        <f>IF(P825="",0,COUNTIF($P$7:P825,P825))</f>
        <v>0</v>
      </c>
      <c r="E825" s="332" t="str">
        <f t="shared" si="96"/>
        <v>0</v>
      </c>
      <c r="F825" s="332">
        <f>IF(Q825="",0,COUNTIF($Q$7:Q825,Q825))</f>
        <v>0</v>
      </c>
      <c r="G825" s="332" t="str">
        <f t="shared" si="97"/>
        <v>0</v>
      </c>
      <c r="H825" s="335">
        <f t="shared" si="98"/>
        <v>46021</v>
      </c>
      <c r="I825" s="332">
        <f t="shared" si="99"/>
        <v>50</v>
      </c>
      <c r="J825" s="78"/>
      <c r="K825" s="304"/>
      <c r="L825" s="6"/>
      <c r="M825" s="12"/>
      <c r="N825" s="6"/>
      <c r="O825" s="96" t="str">
        <f t="shared" si="100"/>
        <v/>
      </c>
      <c r="P825" s="12"/>
      <c r="Q825" s="304"/>
      <c r="R825" s="5"/>
      <c r="S825" s="5"/>
      <c r="T825" s="78"/>
      <c r="U825" s="78"/>
      <c r="Z825" s="479">
        <f t="shared" si="94"/>
        <v>12</v>
      </c>
    </row>
    <row r="826" spans="1:26" ht="18.75" customHeight="1" x14ac:dyDescent="0.35">
      <c r="A826" s="78"/>
      <c r="B826" s="332">
        <f>IF(N826="",0,COUNTIF($N$7:N826,N826))</f>
        <v>0</v>
      </c>
      <c r="C826" s="332" t="str">
        <f t="shared" si="95"/>
        <v>0</v>
      </c>
      <c r="D826" s="332">
        <f>IF(P826="",0,COUNTIF($P$7:P826,P826))</f>
        <v>0</v>
      </c>
      <c r="E826" s="332" t="str">
        <f t="shared" si="96"/>
        <v>0</v>
      </c>
      <c r="F826" s="332">
        <f>IF(Q826="",0,COUNTIF($Q$7:Q826,Q826))</f>
        <v>0</v>
      </c>
      <c r="G826" s="332" t="str">
        <f t="shared" si="97"/>
        <v>0</v>
      </c>
      <c r="H826" s="335">
        <f t="shared" si="98"/>
        <v>46021</v>
      </c>
      <c r="I826" s="332">
        <f t="shared" si="99"/>
        <v>50</v>
      </c>
      <c r="J826" s="78"/>
      <c r="K826" s="304"/>
      <c r="L826" s="6"/>
      <c r="M826" s="12"/>
      <c r="N826" s="6"/>
      <c r="O826" s="96" t="str">
        <f t="shared" si="100"/>
        <v/>
      </c>
      <c r="P826" s="12"/>
      <c r="Q826" s="304"/>
      <c r="R826" s="5"/>
      <c r="S826" s="5"/>
      <c r="T826" s="78"/>
      <c r="U826" s="78"/>
      <c r="Z826" s="479">
        <f t="shared" si="94"/>
        <v>12</v>
      </c>
    </row>
    <row r="827" spans="1:26" ht="18.75" customHeight="1" x14ac:dyDescent="0.35">
      <c r="A827" s="78"/>
      <c r="B827" s="332">
        <f>IF(N827="",0,COUNTIF($N$7:N827,N827))</f>
        <v>0</v>
      </c>
      <c r="C827" s="332" t="str">
        <f t="shared" si="95"/>
        <v>0</v>
      </c>
      <c r="D827" s="332">
        <f>IF(P827="",0,COUNTIF($P$7:P827,P827))</f>
        <v>0</v>
      </c>
      <c r="E827" s="332" t="str">
        <f t="shared" si="96"/>
        <v>0</v>
      </c>
      <c r="F827" s="332">
        <f>IF(Q827="",0,COUNTIF($Q$7:Q827,Q827))</f>
        <v>0</v>
      </c>
      <c r="G827" s="332" t="str">
        <f t="shared" si="97"/>
        <v>0</v>
      </c>
      <c r="H827" s="335">
        <f t="shared" si="98"/>
        <v>46021</v>
      </c>
      <c r="I827" s="332">
        <f t="shared" si="99"/>
        <v>50</v>
      </c>
      <c r="J827" s="78"/>
      <c r="K827" s="304"/>
      <c r="L827" s="6"/>
      <c r="M827" s="12"/>
      <c r="N827" s="6"/>
      <c r="O827" s="96" t="str">
        <f t="shared" si="100"/>
        <v/>
      </c>
      <c r="P827" s="12"/>
      <c r="Q827" s="304"/>
      <c r="R827" s="5"/>
      <c r="S827" s="5"/>
      <c r="T827" s="78"/>
      <c r="U827" s="78"/>
      <c r="Z827" s="479">
        <f t="shared" si="94"/>
        <v>12</v>
      </c>
    </row>
    <row r="828" spans="1:26" ht="18.75" customHeight="1" x14ac:dyDescent="0.35">
      <c r="A828" s="78"/>
      <c r="B828" s="332">
        <f>IF(N828="",0,COUNTIF($N$7:N828,N828))</f>
        <v>0</v>
      </c>
      <c r="C828" s="332" t="str">
        <f t="shared" si="95"/>
        <v>0</v>
      </c>
      <c r="D828" s="332">
        <f>IF(P828="",0,COUNTIF($P$7:P828,P828))</f>
        <v>0</v>
      </c>
      <c r="E828" s="332" t="str">
        <f t="shared" si="96"/>
        <v>0</v>
      </c>
      <c r="F828" s="332">
        <f>IF(Q828="",0,COUNTIF($Q$7:Q828,Q828))</f>
        <v>0</v>
      </c>
      <c r="G828" s="332" t="str">
        <f t="shared" si="97"/>
        <v>0</v>
      </c>
      <c r="H828" s="335">
        <f t="shared" si="98"/>
        <v>46021</v>
      </c>
      <c r="I828" s="332">
        <f t="shared" si="99"/>
        <v>50</v>
      </c>
      <c r="J828" s="78"/>
      <c r="K828" s="304"/>
      <c r="L828" s="6"/>
      <c r="M828" s="12"/>
      <c r="N828" s="6"/>
      <c r="O828" s="96" t="str">
        <f t="shared" si="100"/>
        <v/>
      </c>
      <c r="P828" s="12"/>
      <c r="Q828" s="304"/>
      <c r="R828" s="5"/>
      <c r="S828" s="5"/>
      <c r="T828" s="78"/>
      <c r="U828" s="78"/>
      <c r="Z828" s="479">
        <f t="shared" si="94"/>
        <v>12</v>
      </c>
    </row>
    <row r="829" spans="1:26" ht="18.75" customHeight="1" x14ac:dyDescent="0.35">
      <c r="A829" s="78"/>
      <c r="B829" s="332">
        <f>IF(N829="",0,COUNTIF($N$7:N829,N829))</f>
        <v>0</v>
      </c>
      <c r="C829" s="332" t="str">
        <f t="shared" si="95"/>
        <v>0</v>
      </c>
      <c r="D829" s="332">
        <f>IF(P829="",0,COUNTIF($P$7:P829,P829))</f>
        <v>0</v>
      </c>
      <c r="E829" s="332" t="str">
        <f t="shared" si="96"/>
        <v>0</v>
      </c>
      <c r="F829" s="332">
        <f>IF(Q829="",0,COUNTIF($Q$7:Q829,Q829))</f>
        <v>0</v>
      </c>
      <c r="G829" s="332" t="str">
        <f t="shared" si="97"/>
        <v>0</v>
      </c>
      <c r="H829" s="335">
        <f t="shared" si="98"/>
        <v>46021</v>
      </c>
      <c r="I829" s="332">
        <f t="shared" si="99"/>
        <v>50</v>
      </c>
      <c r="J829" s="78"/>
      <c r="K829" s="304"/>
      <c r="L829" s="6"/>
      <c r="M829" s="12"/>
      <c r="N829" s="6"/>
      <c r="O829" s="96" t="str">
        <f t="shared" si="100"/>
        <v/>
      </c>
      <c r="P829" s="12"/>
      <c r="Q829" s="304"/>
      <c r="R829" s="5"/>
      <c r="S829" s="5"/>
      <c r="T829" s="78"/>
      <c r="U829" s="78"/>
      <c r="Z829" s="479">
        <f t="shared" si="94"/>
        <v>12</v>
      </c>
    </row>
    <row r="830" spans="1:26" ht="18.75" customHeight="1" x14ac:dyDescent="0.35">
      <c r="A830" s="78"/>
      <c r="B830" s="332">
        <f>IF(N830="",0,COUNTIF($N$7:N830,N830))</f>
        <v>0</v>
      </c>
      <c r="C830" s="332" t="str">
        <f t="shared" si="95"/>
        <v>0</v>
      </c>
      <c r="D830" s="332">
        <f>IF(P830="",0,COUNTIF($P$7:P830,P830))</f>
        <v>0</v>
      </c>
      <c r="E830" s="332" t="str">
        <f t="shared" si="96"/>
        <v>0</v>
      </c>
      <c r="F830" s="332">
        <f>IF(Q830="",0,COUNTIF($Q$7:Q830,Q830))</f>
        <v>0</v>
      </c>
      <c r="G830" s="332" t="str">
        <f t="shared" si="97"/>
        <v>0</v>
      </c>
      <c r="H830" s="335">
        <f t="shared" si="98"/>
        <v>46021</v>
      </c>
      <c r="I830" s="332">
        <f t="shared" si="99"/>
        <v>50</v>
      </c>
      <c r="J830" s="78"/>
      <c r="K830" s="304"/>
      <c r="L830" s="6"/>
      <c r="M830" s="12"/>
      <c r="N830" s="6"/>
      <c r="O830" s="96" t="str">
        <f t="shared" si="100"/>
        <v/>
      </c>
      <c r="P830" s="12"/>
      <c r="Q830" s="304"/>
      <c r="R830" s="5"/>
      <c r="S830" s="5"/>
      <c r="T830" s="78"/>
      <c r="U830" s="78"/>
      <c r="Z830" s="479">
        <f t="shared" si="94"/>
        <v>12</v>
      </c>
    </row>
    <row r="831" spans="1:26" ht="18.75" customHeight="1" x14ac:dyDescent="0.35">
      <c r="A831" s="78"/>
      <c r="B831" s="332">
        <f>IF(N831="",0,COUNTIF($N$7:N831,N831))</f>
        <v>0</v>
      </c>
      <c r="C831" s="332" t="str">
        <f t="shared" si="95"/>
        <v>0</v>
      </c>
      <c r="D831" s="332">
        <f>IF(P831="",0,COUNTIF($P$7:P831,P831))</f>
        <v>0</v>
      </c>
      <c r="E831" s="332" t="str">
        <f t="shared" si="96"/>
        <v>0</v>
      </c>
      <c r="F831" s="332">
        <f>IF(Q831="",0,COUNTIF($Q$7:Q831,Q831))</f>
        <v>0</v>
      </c>
      <c r="G831" s="332" t="str">
        <f t="shared" si="97"/>
        <v>0</v>
      </c>
      <c r="H831" s="335">
        <f t="shared" si="98"/>
        <v>46021</v>
      </c>
      <c r="I831" s="332">
        <f t="shared" si="99"/>
        <v>50</v>
      </c>
      <c r="J831" s="78"/>
      <c r="K831" s="304"/>
      <c r="L831" s="6"/>
      <c r="M831" s="12"/>
      <c r="N831" s="6"/>
      <c r="O831" s="96" t="str">
        <f t="shared" si="100"/>
        <v/>
      </c>
      <c r="P831" s="12"/>
      <c r="Q831" s="304"/>
      <c r="R831" s="5"/>
      <c r="S831" s="5"/>
      <c r="T831" s="78"/>
      <c r="U831" s="78"/>
      <c r="Z831" s="479">
        <f t="shared" si="94"/>
        <v>12</v>
      </c>
    </row>
    <row r="832" spans="1:26" ht="18.75" customHeight="1" x14ac:dyDescent="0.35">
      <c r="A832" s="78"/>
      <c r="B832" s="332">
        <f>IF(N832="",0,COUNTIF($N$7:N832,N832))</f>
        <v>0</v>
      </c>
      <c r="C832" s="332" t="str">
        <f t="shared" si="95"/>
        <v>0</v>
      </c>
      <c r="D832" s="332">
        <f>IF(P832="",0,COUNTIF($P$7:P832,P832))</f>
        <v>0</v>
      </c>
      <c r="E832" s="332" t="str">
        <f t="shared" si="96"/>
        <v>0</v>
      </c>
      <c r="F832" s="332">
        <f>IF(Q832="",0,COUNTIF($Q$7:Q832,Q832))</f>
        <v>0</v>
      </c>
      <c r="G832" s="332" t="str">
        <f t="shared" si="97"/>
        <v>0</v>
      </c>
      <c r="H832" s="335">
        <f t="shared" si="98"/>
        <v>46021</v>
      </c>
      <c r="I832" s="332">
        <f t="shared" si="99"/>
        <v>50</v>
      </c>
      <c r="J832" s="78"/>
      <c r="K832" s="304"/>
      <c r="L832" s="6"/>
      <c r="M832" s="12"/>
      <c r="N832" s="6"/>
      <c r="O832" s="96" t="str">
        <f t="shared" si="100"/>
        <v/>
      </c>
      <c r="P832" s="12"/>
      <c r="Q832" s="304"/>
      <c r="R832" s="5"/>
      <c r="S832" s="5"/>
      <c r="T832" s="78"/>
      <c r="U832" s="78"/>
      <c r="Z832" s="479">
        <f t="shared" si="94"/>
        <v>12</v>
      </c>
    </row>
    <row r="833" spans="1:26" ht="18.75" customHeight="1" x14ac:dyDescent="0.35">
      <c r="A833" s="78"/>
      <c r="B833" s="332">
        <f>IF(N833="",0,COUNTIF($N$7:N833,N833))</f>
        <v>0</v>
      </c>
      <c r="C833" s="332" t="str">
        <f t="shared" si="95"/>
        <v>0</v>
      </c>
      <c r="D833" s="332">
        <f>IF(P833="",0,COUNTIF($P$7:P833,P833))</f>
        <v>0</v>
      </c>
      <c r="E833" s="332" t="str">
        <f t="shared" si="96"/>
        <v>0</v>
      </c>
      <c r="F833" s="332">
        <f>IF(Q833="",0,COUNTIF($Q$7:Q833,Q833))</f>
        <v>0</v>
      </c>
      <c r="G833" s="332" t="str">
        <f t="shared" si="97"/>
        <v>0</v>
      </c>
      <c r="H833" s="335">
        <f t="shared" si="98"/>
        <v>46021</v>
      </c>
      <c r="I833" s="332">
        <f t="shared" si="99"/>
        <v>50</v>
      </c>
      <c r="J833" s="78"/>
      <c r="K833" s="304"/>
      <c r="L833" s="6"/>
      <c r="M833" s="12"/>
      <c r="N833" s="6"/>
      <c r="O833" s="96" t="str">
        <f t="shared" si="100"/>
        <v/>
      </c>
      <c r="P833" s="12"/>
      <c r="Q833" s="304"/>
      <c r="R833" s="5"/>
      <c r="S833" s="5"/>
      <c r="T833" s="78"/>
      <c r="U833" s="78"/>
      <c r="Z833" s="479">
        <f t="shared" si="94"/>
        <v>12</v>
      </c>
    </row>
    <row r="834" spans="1:26" ht="18.75" customHeight="1" x14ac:dyDescent="0.35">
      <c r="A834" s="78"/>
      <c r="B834" s="332">
        <f>IF(N834="",0,COUNTIF($N$7:N834,N834))</f>
        <v>0</v>
      </c>
      <c r="C834" s="332" t="str">
        <f t="shared" si="95"/>
        <v>0</v>
      </c>
      <c r="D834" s="332">
        <f>IF(P834="",0,COUNTIF($P$7:P834,P834))</f>
        <v>0</v>
      </c>
      <c r="E834" s="332" t="str">
        <f t="shared" si="96"/>
        <v>0</v>
      </c>
      <c r="F834" s="332">
        <f>IF(Q834="",0,COUNTIF($Q$7:Q834,Q834))</f>
        <v>0</v>
      </c>
      <c r="G834" s="332" t="str">
        <f t="shared" si="97"/>
        <v>0</v>
      </c>
      <c r="H834" s="335">
        <f t="shared" si="98"/>
        <v>46021</v>
      </c>
      <c r="I834" s="332">
        <f t="shared" si="99"/>
        <v>50</v>
      </c>
      <c r="J834" s="78"/>
      <c r="K834" s="304"/>
      <c r="L834" s="6"/>
      <c r="M834" s="12"/>
      <c r="N834" s="6"/>
      <c r="O834" s="96" t="str">
        <f t="shared" si="100"/>
        <v/>
      </c>
      <c r="P834" s="12"/>
      <c r="Q834" s="304"/>
      <c r="R834" s="5"/>
      <c r="S834" s="5"/>
      <c r="T834" s="78"/>
      <c r="U834" s="78"/>
      <c r="Z834" s="479">
        <f t="shared" si="94"/>
        <v>12</v>
      </c>
    </row>
    <row r="835" spans="1:26" ht="18.75" customHeight="1" x14ac:dyDescent="0.35">
      <c r="A835" s="78"/>
      <c r="B835" s="332">
        <f>IF(N835="",0,COUNTIF($N$7:N835,N835))</f>
        <v>0</v>
      </c>
      <c r="C835" s="332" t="str">
        <f t="shared" si="95"/>
        <v>0</v>
      </c>
      <c r="D835" s="332">
        <f>IF(P835="",0,COUNTIF($P$7:P835,P835))</f>
        <v>0</v>
      </c>
      <c r="E835" s="332" t="str">
        <f t="shared" si="96"/>
        <v>0</v>
      </c>
      <c r="F835" s="332">
        <f>IF(Q835="",0,COUNTIF($Q$7:Q835,Q835))</f>
        <v>0</v>
      </c>
      <c r="G835" s="332" t="str">
        <f t="shared" si="97"/>
        <v>0</v>
      </c>
      <c r="H835" s="335">
        <f t="shared" si="98"/>
        <v>46021</v>
      </c>
      <c r="I835" s="332">
        <f t="shared" si="99"/>
        <v>50</v>
      </c>
      <c r="J835" s="78"/>
      <c r="K835" s="304"/>
      <c r="L835" s="6"/>
      <c r="M835" s="12"/>
      <c r="N835" s="6"/>
      <c r="O835" s="96" t="str">
        <f t="shared" si="100"/>
        <v/>
      </c>
      <c r="P835" s="12"/>
      <c r="Q835" s="304"/>
      <c r="R835" s="5"/>
      <c r="S835" s="5"/>
      <c r="T835" s="78"/>
      <c r="U835" s="78"/>
      <c r="Z835" s="479">
        <f t="shared" si="94"/>
        <v>12</v>
      </c>
    </row>
    <row r="836" spans="1:26" ht="18.75" customHeight="1" x14ac:dyDescent="0.35">
      <c r="A836" s="78"/>
      <c r="B836" s="332">
        <f>IF(N836="",0,COUNTIF($N$7:N836,N836))</f>
        <v>0</v>
      </c>
      <c r="C836" s="332" t="str">
        <f t="shared" si="95"/>
        <v>0</v>
      </c>
      <c r="D836" s="332">
        <f>IF(P836="",0,COUNTIF($P$7:P836,P836))</f>
        <v>0</v>
      </c>
      <c r="E836" s="332" t="str">
        <f t="shared" si="96"/>
        <v>0</v>
      </c>
      <c r="F836" s="332">
        <f>IF(Q836="",0,COUNTIF($Q$7:Q836,Q836))</f>
        <v>0</v>
      </c>
      <c r="G836" s="332" t="str">
        <f t="shared" si="97"/>
        <v>0</v>
      </c>
      <c r="H836" s="335">
        <f t="shared" si="98"/>
        <v>46021</v>
      </c>
      <c r="I836" s="332">
        <f t="shared" si="99"/>
        <v>50</v>
      </c>
      <c r="J836" s="78"/>
      <c r="K836" s="304"/>
      <c r="L836" s="6"/>
      <c r="M836" s="12"/>
      <c r="N836" s="6"/>
      <c r="O836" s="96" t="str">
        <f t="shared" si="100"/>
        <v/>
      </c>
      <c r="P836" s="12"/>
      <c r="Q836" s="304"/>
      <c r="R836" s="5"/>
      <c r="S836" s="5"/>
      <c r="T836" s="78"/>
      <c r="U836" s="78"/>
      <c r="Z836" s="479">
        <f t="shared" si="94"/>
        <v>12</v>
      </c>
    </row>
    <row r="837" spans="1:26" ht="18.75" customHeight="1" x14ac:dyDescent="0.35">
      <c r="A837" s="78"/>
      <c r="B837" s="332">
        <f>IF(N837="",0,COUNTIF($N$7:N837,N837))</f>
        <v>0</v>
      </c>
      <c r="C837" s="332" t="str">
        <f t="shared" si="95"/>
        <v>0</v>
      </c>
      <c r="D837" s="332">
        <f>IF(P837="",0,COUNTIF($P$7:P837,P837))</f>
        <v>0</v>
      </c>
      <c r="E837" s="332" t="str">
        <f t="shared" si="96"/>
        <v>0</v>
      </c>
      <c r="F837" s="332">
        <f>IF(Q837="",0,COUNTIF($Q$7:Q837,Q837))</f>
        <v>0</v>
      </c>
      <c r="G837" s="332" t="str">
        <f t="shared" si="97"/>
        <v>0</v>
      </c>
      <c r="H837" s="335">
        <f t="shared" si="98"/>
        <v>46021</v>
      </c>
      <c r="I837" s="332">
        <f t="shared" si="99"/>
        <v>50</v>
      </c>
      <c r="J837" s="78"/>
      <c r="K837" s="304"/>
      <c r="L837" s="6"/>
      <c r="M837" s="12"/>
      <c r="N837" s="6"/>
      <c r="O837" s="96" t="str">
        <f t="shared" si="100"/>
        <v/>
      </c>
      <c r="P837" s="12"/>
      <c r="Q837" s="304"/>
      <c r="R837" s="5"/>
      <c r="S837" s="5"/>
      <c r="T837" s="78"/>
      <c r="U837" s="78"/>
      <c r="Z837" s="479">
        <f t="shared" si="94"/>
        <v>12</v>
      </c>
    </row>
    <row r="838" spans="1:26" ht="18.75" customHeight="1" x14ac:dyDescent="0.35">
      <c r="A838" s="78"/>
      <c r="B838" s="332">
        <f>IF(N838="",0,COUNTIF($N$7:N838,N838))</f>
        <v>0</v>
      </c>
      <c r="C838" s="332" t="str">
        <f t="shared" si="95"/>
        <v>0</v>
      </c>
      <c r="D838" s="332">
        <f>IF(P838="",0,COUNTIF($P$7:P838,P838))</f>
        <v>0</v>
      </c>
      <c r="E838" s="332" t="str">
        <f t="shared" si="96"/>
        <v>0</v>
      </c>
      <c r="F838" s="332">
        <f>IF(Q838="",0,COUNTIF($Q$7:Q838,Q838))</f>
        <v>0</v>
      </c>
      <c r="G838" s="332" t="str">
        <f t="shared" si="97"/>
        <v>0</v>
      </c>
      <c r="H838" s="335">
        <f t="shared" si="98"/>
        <v>46021</v>
      </c>
      <c r="I838" s="332">
        <f t="shared" si="99"/>
        <v>50</v>
      </c>
      <c r="J838" s="78"/>
      <c r="K838" s="304"/>
      <c r="L838" s="6"/>
      <c r="M838" s="12"/>
      <c r="N838" s="6"/>
      <c r="O838" s="96" t="str">
        <f t="shared" si="100"/>
        <v/>
      </c>
      <c r="P838" s="12"/>
      <c r="Q838" s="304"/>
      <c r="R838" s="5"/>
      <c r="S838" s="5"/>
      <c r="T838" s="78"/>
      <c r="U838" s="78"/>
      <c r="Z838" s="479">
        <f t="shared" si="94"/>
        <v>12</v>
      </c>
    </row>
    <row r="839" spans="1:26" ht="18.75" customHeight="1" x14ac:dyDescent="0.35">
      <c r="A839" s="78"/>
      <c r="B839" s="332">
        <f>IF(N839="",0,COUNTIF($N$7:N839,N839))</f>
        <v>0</v>
      </c>
      <c r="C839" s="332" t="str">
        <f t="shared" si="95"/>
        <v>0</v>
      </c>
      <c r="D839" s="332">
        <f>IF(P839="",0,COUNTIF($P$7:P839,P839))</f>
        <v>0</v>
      </c>
      <c r="E839" s="332" t="str">
        <f t="shared" si="96"/>
        <v>0</v>
      </c>
      <c r="F839" s="332">
        <f>IF(Q839="",0,COUNTIF($Q$7:Q839,Q839))</f>
        <v>0</v>
      </c>
      <c r="G839" s="332" t="str">
        <f t="shared" si="97"/>
        <v>0</v>
      </c>
      <c r="H839" s="335">
        <f t="shared" si="98"/>
        <v>46021</v>
      </c>
      <c r="I839" s="332">
        <f t="shared" si="99"/>
        <v>50</v>
      </c>
      <c r="J839" s="78"/>
      <c r="K839" s="304"/>
      <c r="L839" s="6"/>
      <c r="M839" s="12"/>
      <c r="N839" s="6"/>
      <c r="O839" s="96" t="str">
        <f t="shared" si="100"/>
        <v/>
      </c>
      <c r="P839" s="12"/>
      <c r="Q839" s="304"/>
      <c r="R839" s="5"/>
      <c r="S839" s="5"/>
      <c r="T839" s="78"/>
      <c r="U839" s="78"/>
      <c r="Z839" s="479">
        <f t="shared" si="94"/>
        <v>12</v>
      </c>
    </row>
    <row r="840" spans="1:26" ht="18.75" customHeight="1" x14ac:dyDescent="0.35">
      <c r="A840" s="78"/>
      <c r="B840" s="332">
        <f>IF(N840="",0,COUNTIF($N$7:N840,N840))</f>
        <v>0</v>
      </c>
      <c r="C840" s="332" t="str">
        <f t="shared" si="95"/>
        <v>0</v>
      </c>
      <c r="D840" s="332">
        <f>IF(P840="",0,COUNTIF($P$7:P840,P840))</f>
        <v>0</v>
      </c>
      <c r="E840" s="332" t="str">
        <f t="shared" si="96"/>
        <v>0</v>
      </c>
      <c r="F840" s="332">
        <f>IF(Q840="",0,COUNTIF($Q$7:Q840,Q840))</f>
        <v>0</v>
      </c>
      <c r="G840" s="332" t="str">
        <f t="shared" si="97"/>
        <v>0</v>
      </c>
      <c r="H840" s="335">
        <f t="shared" si="98"/>
        <v>46021</v>
      </c>
      <c r="I840" s="332">
        <f t="shared" si="99"/>
        <v>50</v>
      </c>
      <c r="J840" s="78"/>
      <c r="K840" s="304"/>
      <c r="L840" s="6"/>
      <c r="M840" s="12"/>
      <c r="N840" s="6"/>
      <c r="O840" s="96" t="str">
        <f t="shared" si="100"/>
        <v/>
      </c>
      <c r="P840" s="12"/>
      <c r="Q840" s="304"/>
      <c r="R840" s="5"/>
      <c r="S840" s="5"/>
      <c r="T840" s="78"/>
      <c r="U840" s="78"/>
      <c r="Z840" s="479">
        <f t="shared" ref="Z840:Z903" si="101">IF(H840="","",MONTH(H840))</f>
        <v>12</v>
      </c>
    </row>
    <row r="841" spans="1:26" ht="18.75" customHeight="1" x14ac:dyDescent="0.35">
      <c r="A841" s="78"/>
      <c r="B841" s="332">
        <f>IF(N841="",0,COUNTIF($N$7:N841,N841))</f>
        <v>0</v>
      </c>
      <c r="C841" s="332" t="str">
        <f t="shared" si="95"/>
        <v>0</v>
      </c>
      <c r="D841" s="332">
        <f>IF(P841="",0,COUNTIF($P$7:P841,P841))</f>
        <v>0</v>
      </c>
      <c r="E841" s="332" t="str">
        <f t="shared" si="96"/>
        <v>0</v>
      </c>
      <c r="F841" s="332">
        <f>IF(Q841="",0,COUNTIF($Q$7:Q841,Q841))</f>
        <v>0</v>
      </c>
      <c r="G841" s="332" t="str">
        <f t="shared" si="97"/>
        <v>0</v>
      </c>
      <c r="H841" s="335">
        <f t="shared" si="98"/>
        <v>46021</v>
      </c>
      <c r="I841" s="332">
        <f t="shared" si="99"/>
        <v>50</v>
      </c>
      <c r="J841" s="78"/>
      <c r="K841" s="304"/>
      <c r="L841" s="6"/>
      <c r="M841" s="12"/>
      <c r="N841" s="6"/>
      <c r="O841" s="96" t="str">
        <f t="shared" si="100"/>
        <v/>
      </c>
      <c r="P841" s="12"/>
      <c r="Q841" s="304"/>
      <c r="R841" s="5"/>
      <c r="S841" s="5"/>
      <c r="T841" s="78"/>
      <c r="U841" s="78"/>
      <c r="Z841" s="479">
        <f t="shared" si="101"/>
        <v>12</v>
      </c>
    </row>
    <row r="842" spans="1:26" ht="18.75" customHeight="1" x14ac:dyDescent="0.35">
      <c r="A842" s="78"/>
      <c r="B842" s="332">
        <f>IF(N842="",0,COUNTIF($N$7:N842,N842))</f>
        <v>0</v>
      </c>
      <c r="C842" s="332" t="str">
        <f t="shared" si="95"/>
        <v>0</v>
      </c>
      <c r="D842" s="332">
        <f>IF(P842="",0,COUNTIF($P$7:P842,P842))</f>
        <v>0</v>
      </c>
      <c r="E842" s="332" t="str">
        <f t="shared" si="96"/>
        <v>0</v>
      </c>
      <c r="F842" s="332">
        <f>IF(Q842="",0,COUNTIF($Q$7:Q842,Q842))</f>
        <v>0</v>
      </c>
      <c r="G842" s="332" t="str">
        <f t="shared" si="97"/>
        <v>0</v>
      </c>
      <c r="H842" s="335">
        <f t="shared" si="98"/>
        <v>46021</v>
      </c>
      <c r="I842" s="332">
        <f t="shared" si="99"/>
        <v>50</v>
      </c>
      <c r="J842" s="78"/>
      <c r="K842" s="304"/>
      <c r="L842" s="6"/>
      <c r="M842" s="12"/>
      <c r="N842" s="6"/>
      <c r="O842" s="96" t="str">
        <f t="shared" si="100"/>
        <v/>
      </c>
      <c r="P842" s="12"/>
      <c r="Q842" s="304"/>
      <c r="R842" s="5"/>
      <c r="S842" s="5"/>
      <c r="T842" s="78"/>
      <c r="U842" s="78"/>
      <c r="Z842" s="479">
        <f t="shared" si="101"/>
        <v>12</v>
      </c>
    </row>
    <row r="843" spans="1:26" ht="18.75" customHeight="1" x14ac:dyDescent="0.35">
      <c r="A843" s="78"/>
      <c r="B843" s="332">
        <f>IF(N843="",0,COUNTIF($N$7:N843,N843))</f>
        <v>0</v>
      </c>
      <c r="C843" s="332" t="str">
        <f t="shared" si="95"/>
        <v>0</v>
      </c>
      <c r="D843" s="332">
        <f>IF(P843="",0,COUNTIF($P$7:P843,P843))</f>
        <v>0</v>
      </c>
      <c r="E843" s="332" t="str">
        <f t="shared" si="96"/>
        <v>0</v>
      </c>
      <c r="F843" s="332">
        <f>IF(Q843="",0,COUNTIF($Q$7:Q843,Q843))</f>
        <v>0</v>
      </c>
      <c r="G843" s="332" t="str">
        <f t="shared" si="97"/>
        <v>0</v>
      </c>
      <c r="H843" s="335">
        <f t="shared" si="98"/>
        <v>46021</v>
      </c>
      <c r="I843" s="332">
        <f t="shared" si="99"/>
        <v>50</v>
      </c>
      <c r="J843" s="78"/>
      <c r="K843" s="304"/>
      <c r="L843" s="6"/>
      <c r="M843" s="12"/>
      <c r="N843" s="6"/>
      <c r="O843" s="96" t="str">
        <f t="shared" si="100"/>
        <v/>
      </c>
      <c r="P843" s="12"/>
      <c r="Q843" s="304"/>
      <c r="R843" s="5"/>
      <c r="S843" s="5"/>
      <c r="T843" s="78"/>
      <c r="U843" s="78"/>
      <c r="Z843" s="479">
        <f t="shared" si="101"/>
        <v>12</v>
      </c>
    </row>
    <row r="844" spans="1:26" ht="18.75" customHeight="1" x14ac:dyDescent="0.35">
      <c r="A844" s="78"/>
      <c r="B844" s="332">
        <f>IF(N844="",0,COUNTIF($N$7:N844,N844))</f>
        <v>0</v>
      </c>
      <c r="C844" s="332" t="str">
        <f t="shared" si="95"/>
        <v>0</v>
      </c>
      <c r="D844" s="332">
        <f>IF(P844="",0,COUNTIF($P$7:P844,P844))</f>
        <v>0</v>
      </c>
      <c r="E844" s="332" t="str">
        <f t="shared" si="96"/>
        <v>0</v>
      </c>
      <c r="F844" s="332">
        <f>IF(Q844="",0,COUNTIF($Q$7:Q844,Q844))</f>
        <v>0</v>
      </c>
      <c r="G844" s="332" t="str">
        <f t="shared" si="97"/>
        <v>0</v>
      </c>
      <c r="H844" s="335">
        <f t="shared" si="98"/>
        <v>46021</v>
      </c>
      <c r="I844" s="332">
        <f t="shared" si="99"/>
        <v>50</v>
      </c>
      <c r="J844" s="78"/>
      <c r="K844" s="304"/>
      <c r="L844" s="6"/>
      <c r="M844" s="12"/>
      <c r="N844" s="6"/>
      <c r="O844" s="96" t="str">
        <f t="shared" si="100"/>
        <v/>
      </c>
      <c r="P844" s="12"/>
      <c r="Q844" s="304"/>
      <c r="R844" s="5"/>
      <c r="S844" s="5"/>
      <c r="T844" s="78"/>
      <c r="U844" s="78"/>
      <c r="Z844" s="479">
        <f t="shared" si="101"/>
        <v>12</v>
      </c>
    </row>
    <row r="845" spans="1:26" ht="18.75" customHeight="1" x14ac:dyDescent="0.35">
      <c r="A845" s="78"/>
      <c r="B845" s="332">
        <f>IF(N845="",0,COUNTIF($N$7:N845,N845))</f>
        <v>0</v>
      </c>
      <c r="C845" s="332" t="str">
        <f t="shared" si="95"/>
        <v>0</v>
      </c>
      <c r="D845" s="332">
        <f>IF(P845="",0,COUNTIF($P$7:P845,P845))</f>
        <v>0</v>
      </c>
      <c r="E845" s="332" t="str">
        <f t="shared" si="96"/>
        <v>0</v>
      </c>
      <c r="F845" s="332">
        <f>IF(Q845="",0,COUNTIF($Q$7:Q845,Q845))</f>
        <v>0</v>
      </c>
      <c r="G845" s="332" t="str">
        <f t="shared" si="97"/>
        <v>0</v>
      </c>
      <c r="H845" s="335">
        <f t="shared" si="98"/>
        <v>46021</v>
      </c>
      <c r="I845" s="332">
        <f t="shared" si="99"/>
        <v>50</v>
      </c>
      <c r="J845" s="78"/>
      <c r="K845" s="304"/>
      <c r="L845" s="6"/>
      <c r="M845" s="12"/>
      <c r="N845" s="6"/>
      <c r="O845" s="96" t="str">
        <f t="shared" si="100"/>
        <v/>
      </c>
      <c r="P845" s="12"/>
      <c r="Q845" s="304"/>
      <c r="R845" s="5"/>
      <c r="S845" s="5"/>
      <c r="T845" s="78"/>
      <c r="U845" s="78"/>
      <c r="Z845" s="479">
        <f t="shared" si="101"/>
        <v>12</v>
      </c>
    </row>
    <row r="846" spans="1:26" ht="18.75" customHeight="1" x14ac:dyDescent="0.35">
      <c r="A846" s="78"/>
      <c r="B846" s="332">
        <f>IF(N846="",0,COUNTIF($N$7:N846,N846))</f>
        <v>0</v>
      </c>
      <c r="C846" s="332" t="str">
        <f t="shared" si="95"/>
        <v>0</v>
      </c>
      <c r="D846" s="332">
        <f>IF(P846="",0,COUNTIF($P$7:P846,P846))</f>
        <v>0</v>
      </c>
      <c r="E846" s="332" t="str">
        <f t="shared" si="96"/>
        <v>0</v>
      </c>
      <c r="F846" s="332">
        <f>IF(Q846="",0,COUNTIF($Q$7:Q846,Q846))</f>
        <v>0</v>
      </c>
      <c r="G846" s="332" t="str">
        <f t="shared" si="97"/>
        <v>0</v>
      </c>
      <c r="H846" s="335">
        <f t="shared" si="98"/>
        <v>46021</v>
      </c>
      <c r="I846" s="332">
        <f t="shared" si="99"/>
        <v>50</v>
      </c>
      <c r="J846" s="78"/>
      <c r="K846" s="304"/>
      <c r="L846" s="6"/>
      <c r="M846" s="12"/>
      <c r="N846" s="6"/>
      <c r="O846" s="96" t="str">
        <f t="shared" si="100"/>
        <v/>
      </c>
      <c r="P846" s="12"/>
      <c r="Q846" s="304"/>
      <c r="R846" s="5"/>
      <c r="S846" s="5"/>
      <c r="T846" s="78"/>
      <c r="U846" s="78"/>
      <c r="Z846" s="479">
        <f t="shared" si="101"/>
        <v>12</v>
      </c>
    </row>
    <row r="847" spans="1:26" ht="18.75" customHeight="1" x14ac:dyDescent="0.35">
      <c r="A847" s="78"/>
      <c r="B847" s="332">
        <f>IF(N847="",0,COUNTIF($N$7:N847,N847))</f>
        <v>0</v>
      </c>
      <c r="C847" s="332" t="str">
        <f t="shared" si="95"/>
        <v>0</v>
      </c>
      <c r="D847" s="332">
        <f>IF(P847="",0,COUNTIF($P$7:P847,P847))</f>
        <v>0</v>
      </c>
      <c r="E847" s="332" t="str">
        <f t="shared" si="96"/>
        <v>0</v>
      </c>
      <c r="F847" s="332">
        <f>IF(Q847="",0,COUNTIF($Q$7:Q847,Q847))</f>
        <v>0</v>
      </c>
      <c r="G847" s="332" t="str">
        <f t="shared" si="97"/>
        <v>0</v>
      </c>
      <c r="H847" s="335">
        <f t="shared" si="98"/>
        <v>46021</v>
      </c>
      <c r="I847" s="332">
        <f t="shared" si="99"/>
        <v>50</v>
      </c>
      <c r="J847" s="78"/>
      <c r="K847" s="304"/>
      <c r="L847" s="6"/>
      <c r="M847" s="12"/>
      <c r="N847" s="6"/>
      <c r="O847" s="96" t="str">
        <f t="shared" si="100"/>
        <v/>
      </c>
      <c r="P847" s="12"/>
      <c r="Q847" s="304"/>
      <c r="R847" s="5"/>
      <c r="S847" s="5"/>
      <c r="T847" s="78"/>
      <c r="U847" s="78"/>
      <c r="Z847" s="479">
        <f t="shared" si="101"/>
        <v>12</v>
      </c>
    </row>
    <row r="848" spans="1:26" ht="18.75" customHeight="1" x14ac:dyDescent="0.35">
      <c r="A848" s="78"/>
      <c r="B848" s="332">
        <f>IF(N848="",0,COUNTIF($N$7:N848,N848))</f>
        <v>0</v>
      </c>
      <c r="C848" s="332" t="str">
        <f t="shared" si="95"/>
        <v>0</v>
      </c>
      <c r="D848" s="332">
        <f>IF(P848="",0,COUNTIF($P$7:P848,P848))</f>
        <v>0</v>
      </c>
      <c r="E848" s="332" t="str">
        <f t="shared" si="96"/>
        <v>0</v>
      </c>
      <c r="F848" s="332">
        <f>IF(Q848="",0,COUNTIF($Q$7:Q848,Q848))</f>
        <v>0</v>
      </c>
      <c r="G848" s="332" t="str">
        <f t="shared" si="97"/>
        <v>0</v>
      </c>
      <c r="H848" s="335">
        <f t="shared" si="98"/>
        <v>46021</v>
      </c>
      <c r="I848" s="332">
        <f t="shared" si="99"/>
        <v>50</v>
      </c>
      <c r="J848" s="78"/>
      <c r="K848" s="304"/>
      <c r="L848" s="6"/>
      <c r="M848" s="12"/>
      <c r="N848" s="6"/>
      <c r="O848" s="96" t="str">
        <f t="shared" si="100"/>
        <v/>
      </c>
      <c r="P848" s="12"/>
      <c r="Q848" s="304"/>
      <c r="R848" s="5"/>
      <c r="S848" s="5"/>
      <c r="T848" s="78"/>
      <c r="U848" s="78"/>
      <c r="Z848" s="479">
        <f t="shared" si="101"/>
        <v>12</v>
      </c>
    </row>
    <row r="849" spans="1:26" ht="18.75" customHeight="1" x14ac:dyDescent="0.35">
      <c r="A849" s="78"/>
      <c r="B849" s="332">
        <f>IF(N849="",0,COUNTIF($N$7:N849,N849))</f>
        <v>0</v>
      </c>
      <c r="C849" s="332" t="str">
        <f t="shared" si="95"/>
        <v>0</v>
      </c>
      <c r="D849" s="332">
        <f>IF(P849="",0,COUNTIF($P$7:P849,P849))</f>
        <v>0</v>
      </c>
      <c r="E849" s="332" t="str">
        <f t="shared" si="96"/>
        <v>0</v>
      </c>
      <c r="F849" s="332">
        <f>IF(Q849="",0,COUNTIF($Q$7:Q849,Q849))</f>
        <v>0</v>
      </c>
      <c r="G849" s="332" t="str">
        <f t="shared" si="97"/>
        <v>0</v>
      </c>
      <c r="H849" s="335">
        <f t="shared" si="98"/>
        <v>46021</v>
      </c>
      <c r="I849" s="332">
        <f t="shared" si="99"/>
        <v>50</v>
      </c>
      <c r="J849" s="78"/>
      <c r="K849" s="304"/>
      <c r="L849" s="6"/>
      <c r="M849" s="12"/>
      <c r="N849" s="6"/>
      <c r="O849" s="96" t="str">
        <f t="shared" si="100"/>
        <v/>
      </c>
      <c r="P849" s="12"/>
      <c r="Q849" s="304"/>
      <c r="R849" s="5"/>
      <c r="S849" s="5"/>
      <c r="T849" s="78"/>
      <c r="U849" s="78"/>
      <c r="Z849" s="479">
        <f t="shared" si="101"/>
        <v>12</v>
      </c>
    </row>
    <row r="850" spans="1:26" ht="18.75" customHeight="1" x14ac:dyDescent="0.35">
      <c r="A850" s="78"/>
      <c r="B850" s="332">
        <f>IF(N850="",0,COUNTIF($N$7:N850,N850))</f>
        <v>0</v>
      </c>
      <c r="C850" s="332" t="str">
        <f t="shared" si="95"/>
        <v>0</v>
      </c>
      <c r="D850" s="332">
        <f>IF(P850="",0,COUNTIF($P$7:P850,P850))</f>
        <v>0</v>
      </c>
      <c r="E850" s="332" t="str">
        <f t="shared" si="96"/>
        <v>0</v>
      </c>
      <c r="F850" s="332">
        <f>IF(Q850="",0,COUNTIF($Q$7:Q850,Q850))</f>
        <v>0</v>
      </c>
      <c r="G850" s="332" t="str">
        <f t="shared" si="97"/>
        <v>0</v>
      </c>
      <c r="H850" s="335">
        <f t="shared" si="98"/>
        <v>46021</v>
      </c>
      <c r="I850" s="332">
        <f t="shared" si="99"/>
        <v>50</v>
      </c>
      <c r="J850" s="78"/>
      <c r="K850" s="304"/>
      <c r="L850" s="6"/>
      <c r="M850" s="12"/>
      <c r="N850" s="6"/>
      <c r="O850" s="96" t="str">
        <f t="shared" si="100"/>
        <v/>
      </c>
      <c r="P850" s="12"/>
      <c r="Q850" s="304"/>
      <c r="R850" s="5"/>
      <c r="S850" s="5"/>
      <c r="T850" s="78"/>
      <c r="U850" s="78"/>
      <c r="Z850" s="479">
        <f t="shared" si="101"/>
        <v>12</v>
      </c>
    </row>
    <row r="851" spans="1:26" ht="18.75" customHeight="1" x14ac:dyDescent="0.35">
      <c r="A851" s="78"/>
      <c r="B851" s="332">
        <f>IF(N851="",0,COUNTIF($N$7:N851,N851))</f>
        <v>0</v>
      </c>
      <c r="C851" s="332" t="str">
        <f t="shared" si="95"/>
        <v>0</v>
      </c>
      <c r="D851" s="332">
        <f>IF(P851="",0,COUNTIF($P$7:P851,P851))</f>
        <v>0</v>
      </c>
      <c r="E851" s="332" t="str">
        <f t="shared" si="96"/>
        <v>0</v>
      </c>
      <c r="F851" s="332">
        <f>IF(Q851="",0,COUNTIF($Q$7:Q851,Q851))</f>
        <v>0</v>
      </c>
      <c r="G851" s="332" t="str">
        <f t="shared" si="97"/>
        <v>0</v>
      </c>
      <c r="H851" s="335">
        <f t="shared" si="98"/>
        <v>46021</v>
      </c>
      <c r="I851" s="332">
        <f t="shared" si="99"/>
        <v>50</v>
      </c>
      <c r="J851" s="78"/>
      <c r="K851" s="304"/>
      <c r="L851" s="6"/>
      <c r="M851" s="12"/>
      <c r="N851" s="6"/>
      <c r="O851" s="96" t="str">
        <f t="shared" si="100"/>
        <v/>
      </c>
      <c r="P851" s="12"/>
      <c r="Q851" s="304"/>
      <c r="R851" s="5"/>
      <c r="S851" s="5"/>
      <c r="T851" s="78"/>
      <c r="U851" s="78"/>
      <c r="Z851" s="479">
        <f t="shared" si="101"/>
        <v>12</v>
      </c>
    </row>
    <row r="852" spans="1:26" ht="18.75" customHeight="1" x14ac:dyDescent="0.35">
      <c r="A852" s="78"/>
      <c r="B852" s="332">
        <f>IF(N852="",0,COUNTIF($N$7:N852,N852))</f>
        <v>0</v>
      </c>
      <c r="C852" s="332" t="str">
        <f t="shared" si="95"/>
        <v>0</v>
      </c>
      <c r="D852" s="332">
        <f>IF(P852="",0,COUNTIF($P$7:P852,P852))</f>
        <v>0</v>
      </c>
      <c r="E852" s="332" t="str">
        <f t="shared" si="96"/>
        <v>0</v>
      </c>
      <c r="F852" s="332">
        <f>IF(Q852="",0,COUNTIF($Q$7:Q852,Q852))</f>
        <v>0</v>
      </c>
      <c r="G852" s="332" t="str">
        <f t="shared" si="97"/>
        <v>0</v>
      </c>
      <c r="H852" s="335">
        <f t="shared" si="98"/>
        <v>46021</v>
      </c>
      <c r="I852" s="332">
        <f t="shared" si="99"/>
        <v>50</v>
      </c>
      <c r="J852" s="78"/>
      <c r="K852" s="304"/>
      <c r="L852" s="6"/>
      <c r="M852" s="12"/>
      <c r="N852" s="6"/>
      <c r="O852" s="96" t="str">
        <f t="shared" si="100"/>
        <v/>
      </c>
      <c r="P852" s="12"/>
      <c r="Q852" s="304"/>
      <c r="R852" s="5"/>
      <c r="S852" s="5"/>
      <c r="T852" s="78"/>
      <c r="U852" s="78"/>
      <c r="Z852" s="479">
        <f t="shared" si="101"/>
        <v>12</v>
      </c>
    </row>
    <row r="853" spans="1:26" ht="18.75" customHeight="1" x14ac:dyDescent="0.35">
      <c r="A853" s="78"/>
      <c r="B853" s="332">
        <f>IF(N853="",0,COUNTIF($N$7:N853,N853))</f>
        <v>0</v>
      </c>
      <c r="C853" s="332" t="str">
        <f t="shared" si="95"/>
        <v>0</v>
      </c>
      <c r="D853" s="332">
        <f>IF(P853="",0,COUNTIF($P$7:P853,P853))</f>
        <v>0</v>
      </c>
      <c r="E853" s="332" t="str">
        <f t="shared" si="96"/>
        <v>0</v>
      </c>
      <c r="F853" s="332">
        <f>IF(Q853="",0,COUNTIF($Q$7:Q853,Q853))</f>
        <v>0</v>
      </c>
      <c r="G853" s="332" t="str">
        <f t="shared" si="97"/>
        <v>0</v>
      </c>
      <c r="H853" s="335">
        <f t="shared" si="98"/>
        <v>46021</v>
      </c>
      <c r="I853" s="332">
        <f t="shared" si="99"/>
        <v>50</v>
      </c>
      <c r="J853" s="78"/>
      <c r="K853" s="304"/>
      <c r="L853" s="6"/>
      <c r="M853" s="12"/>
      <c r="N853" s="6"/>
      <c r="O853" s="96" t="str">
        <f t="shared" si="100"/>
        <v/>
      </c>
      <c r="P853" s="12"/>
      <c r="Q853" s="304"/>
      <c r="R853" s="5"/>
      <c r="S853" s="5"/>
      <c r="T853" s="78"/>
      <c r="U853" s="78"/>
      <c r="Z853" s="479">
        <f t="shared" si="101"/>
        <v>12</v>
      </c>
    </row>
    <row r="854" spans="1:26" ht="18.75" customHeight="1" x14ac:dyDescent="0.35">
      <c r="A854" s="78"/>
      <c r="B854" s="332">
        <f>IF(N854="",0,COUNTIF($N$7:N854,N854))</f>
        <v>0</v>
      </c>
      <c r="C854" s="332" t="str">
        <f t="shared" si="95"/>
        <v>0</v>
      </c>
      <c r="D854" s="332">
        <f>IF(P854="",0,COUNTIF($P$7:P854,P854))</f>
        <v>0</v>
      </c>
      <c r="E854" s="332" t="str">
        <f t="shared" si="96"/>
        <v>0</v>
      </c>
      <c r="F854" s="332">
        <f>IF(Q854="",0,COUNTIF($Q$7:Q854,Q854))</f>
        <v>0</v>
      </c>
      <c r="G854" s="332" t="str">
        <f t="shared" si="97"/>
        <v>0</v>
      </c>
      <c r="H854" s="335">
        <f t="shared" si="98"/>
        <v>46021</v>
      </c>
      <c r="I854" s="332">
        <f t="shared" si="99"/>
        <v>50</v>
      </c>
      <c r="J854" s="78"/>
      <c r="K854" s="304"/>
      <c r="L854" s="6"/>
      <c r="M854" s="12"/>
      <c r="N854" s="6"/>
      <c r="O854" s="96" t="str">
        <f t="shared" si="100"/>
        <v/>
      </c>
      <c r="P854" s="12"/>
      <c r="Q854" s="304"/>
      <c r="R854" s="5"/>
      <c r="S854" s="5"/>
      <c r="T854" s="78"/>
      <c r="U854" s="78"/>
      <c r="Z854" s="479">
        <f t="shared" si="101"/>
        <v>12</v>
      </c>
    </row>
    <row r="855" spans="1:26" ht="18.75" customHeight="1" x14ac:dyDescent="0.35">
      <c r="A855" s="78"/>
      <c r="B855" s="332">
        <f>IF(N855="",0,COUNTIF($N$7:N855,N855))</f>
        <v>0</v>
      </c>
      <c r="C855" s="332" t="str">
        <f t="shared" si="95"/>
        <v>0</v>
      </c>
      <c r="D855" s="332">
        <f>IF(P855="",0,COUNTIF($P$7:P855,P855))</f>
        <v>0</v>
      </c>
      <c r="E855" s="332" t="str">
        <f t="shared" si="96"/>
        <v>0</v>
      </c>
      <c r="F855" s="332">
        <f>IF(Q855="",0,COUNTIF($Q$7:Q855,Q855))</f>
        <v>0</v>
      </c>
      <c r="G855" s="332" t="str">
        <f t="shared" si="97"/>
        <v>0</v>
      </c>
      <c r="H855" s="335">
        <f t="shared" si="98"/>
        <v>46021</v>
      </c>
      <c r="I855" s="332">
        <f t="shared" si="99"/>
        <v>50</v>
      </c>
      <c r="J855" s="78"/>
      <c r="K855" s="304"/>
      <c r="L855" s="6"/>
      <c r="M855" s="12"/>
      <c r="N855" s="6"/>
      <c r="O855" s="96" t="str">
        <f t="shared" si="100"/>
        <v/>
      </c>
      <c r="P855" s="12"/>
      <c r="Q855" s="304"/>
      <c r="R855" s="5"/>
      <c r="S855" s="5"/>
      <c r="T855" s="78"/>
      <c r="U855" s="78"/>
      <c r="Z855" s="479">
        <f t="shared" si="101"/>
        <v>12</v>
      </c>
    </row>
    <row r="856" spans="1:26" ht="18.75" customHeight="1" x14ac:dyDescent="0.35">
      <c r="A856" s="78"/>
      <c r="B856" s="332">
        <f>IF(N856="",0,COUNTIF($N$7:N856,N856))</f>
        <v>0</v>
      </c>
      <c r="C856" s="332" t="str">
        <f t="shared" si="95"/>
        <v>0</v>
      </c>
      <c r="D856" s="332">
        <f>IF(P856="",0,COUNTIF($P$7:P856,P856))</f>
        <v>0</v>
      </c>
      <c r="E856" s="332" t="str">
        <f t="shared" si="96"/>
        <v>0</v>
      </c>
      <c r="F856" s="332">
        <f>IF(Q856="",0,COUNTIF($Q$7:Q856,Q856))</f>
        <v>0</v>
      </c>
      <c r="G856" s="332" t="str">
        <f t="shared" si="97"/>
        <v>0</v>
      </c>
      <c r="H856" s="335">
        <f t="shared" si="98"/>
        <v>46021</v>
      </c>
      <c r="I856" s="332">
        <f t="shared" si="99"/>
        <v>50</v>
      </c>
      <c r="J856" s="78"/>
      <c r="K856" s="304"/>
      <c r="L856" s="6"/>
      <c r="M856" s="12"/>
      <c r="N856" s="6"/>
      <c r="O856" s="96" t="str">
        <f t="shared" si="100"/>
        <v/>
      </c>
      <c r="P856" s="12"/>
      <c r="Q856" s="304"/>
      <c r="R856" s="5"/>
      <c r="S856" s="5"/>
      <c r="T856" s="78"/>
      <c r="U856" s="78"/>
      <c r="Z856" s="479">
        <f t="shared" si="101"/>
        <v>12</v>
      </c>
    </row>
    <row r="857" spans="1:26" ht="18.75" customHeight="1" x14ac:dyDescent="0.35">
      <c r="A857" s="78"/>
      <c r="B857" s="332">
        <f>IF(N857="",0,COUNTIF($N$7:N857,N857))</f>
        <v>0</v>
      </c>
      <c r="C857" s="332" t="str">
        <f t="shared" si="95"/>
        <v>0</v>
      </c>
      <c r="D857" s="332">
        <f>IF(P857="",0,COUNTIF($P$7:P857,P857))</f>
        <v>0</v>
      </c>
      <c r="E857" s="332" t="str">
        <f t="shared" si="96"/>
        <v>0</v>
      </c>
      <c r="F857" s="332">
        <f>IF(Q857="",0,COUNTIF($Q$7:Q857,Q857))</f>
        <v>0</v>
      </c>
      <c r="G857" s="332" t="str">
        <f t="shared" si="97"/>
        <v>0</v>
      </c>
      <c r="H857" s="335">
        <f t="shared" si="98"/>
        <v>46021</v>
      </c>
      <c r="I857" s="332">
        <f t="shared" si="99"/>
        <v>50</v>
      </c>
      <c r="J857" s="78"/>
      <c r="K857" s="304"/>
      <c r="L857" s="6"/>
      <c r="M857" s="12"/>
      <c r="N857" s="6"/>
      <c r="O857" s="96" t="str">
        <f t="shared" si="100"/>
        <v/>
      </c>
      <c r="P857" s="12"/>
      <c r="Q857" s="304"/>
      <c r="R857" s="5"/>
      <c r="S857" s="5"/>
      <c r="T857" s="78"/>
      <c r="U857" s="78"/>
      <c r="Z857" s="479">
        <f t="shared" si="101"/>
        <v>12</v>
      </c>
    </row>
    <row r="858" spans="1:26" ht="18.75" customHeight="1" x14ac:dyDescent="0.35">
      <c r="A858" s="78"/>
      <c r="B858" s="332">
        <f>IF(N858="",0,COUNTIF($N$7:N858,N858))</f>
        <v>0</v>
      </c>
      <c r="C858" s="332" t="str">
        <f t="shared" si="95"/>
        <v>0</v>
      </c>
      <c r="D858" s="332">
        <f>IF(P858="",0,COUNTIF($P$7:P858,P858))</f>
        <v>0</v>
      </c>
      <c r="E858" s="332" t="str">
        <f t="shared" si="96"/>
        <v>0</v>
      </c>
      <c r="F858" s="332">
        <f>IF(Q858="",0,COUNTIF($Q$7:Q858,Q858))</f>
        <v>0</v>
      </c>
      <c r="G858" s="332" t="str">
        <f t="shared" si="97"/>
        <v>0</v>
      </c>
      <c r="H858" s="335">
        <f t="shared" si="98"/>
        <v>46021</v>
      </c>
      <c r="I858" s="332">
        <f t="shared" si="99"/>
        <v>50</v>
      </c>
      <c r="J858" s="78"/>
      <c r="K858" s="304"/>
      <c r="L858" s="6"/>
      <c r="M858" s="12"/>
      <c r="N858" s="6"/>
      <c r="O858" s="96" t="str">
        <f t="shared" si="100"/>
        <v/>
      </c>
      <c r="P858" s="12"/>
      <c r="Q858" s="304"/>
      <c r="R858" s="5"/>
      <c r="S858" s="5"/>
      <c r="T858" s="78"/>
      <c r="U858" s="78"/>
      <c r="Z858" s="479">
        <f t="shared" si="101"/>
        <v>12</v>
      </c>
    </row>
    <row r="859" spans="1:26" ht="18.75" customHeight="1" x14ac:dyDescent="0.35">
      <c r="A859" s="78"/>
      <c r="B859" s="332">
        <f>IF(N859="",0,COUNTIF($N$7:N859,N859))</f>
        <v>0</v>
      </c>
      <c r="C859" s="332" t="str">
        <f t="shared" si="95"/>
        <v>0</v>
      </c>
      <c r="D859" s="332">
        <f>IF(P859="",0,COUNTIF($P$7:P859,P859))</f>
        <v>0</v>
      </c>
      <c r="E859" s="332" t="str">
        <f t="shared" si="96"/>
        <v>0</v>
      </c>
      <c r="F859" s="332">
        <f>IF(Q859="",0,COUNTIF($Q$7:Q859,Q859))</f>
        <v>0</v>
      </c>
      <c r="G859" s="332" t="str">
        <f t="shared" si="97"/>
        <v>0</v>
      </c>
      <c r="H859" s="335">
        <f t="shared" si="98"/>
        <v>46021</v>
      </c>
      <c r="I859" s="332">
        <f t="shared" si="99"/>
        <v>50</v>
      </c>
      <c r="J859" s="78"/>
      <c r="K859" s="304"/>
      <c r="L859" s="6"/>
      <c r="M859" s="12"/>
      <c r="N859" s="6"/>
      <c r="O859" s="96" t="str">
        <f t="shared" si="100"/>
        <v/>
      </c>
      <c r="P859" s="12"/>
      <c r="Q859" s="304"/>
      <c r="R859" s="5"/>
      <c r="S859" s="5"/>
      <c r="T859" s="78"/>
      <c r="U859" s="78"/>
      <c r="Z859" s="479">
        <f t="shared" si="101"/>
        <v>12</v>
      </c>
    </row>
    <row r="860" spans="1:26" ht="18.75" customHeight="1" x14ac:dyDescent="0.35">
      <c r="A860" s="78"/>
      <c r="B860" s="332">
        <f>IF(N860="",0,COUNTIF($N$7:N860,N860))</f>
        <v>0</v>
      </c>
      <c r="C860" s="332" t="str">
        <f t="shared" si="95"/>
        <v>0</v>
      </c>
      <c r="D860" s="332">
        <f>IF(P860="",0,COUNTIF($P$7:P860,P860))</f>
        <v>0</v>
      </c>
      <c r="E860" s="332" t="str">
        <f t="shared" si="96"/>
        <v>0</v>
      </c>
      <c r="F860" s="332">
        <f>IF(Q860="",0,COUNTIF($Q$7:Q860,Q860))</f>
        <v>0</v>
      </c>
      <c r="G860" s="332" t="str">
        <f t="shared" si="97"/>
        <v>0</v>
      </c>
      <c r="H860" s="335">
        <f t="shared" si="98"/>
        <v>46021</v>
      </c>
      <c r="I860" s="332">
        <f t="shared" si="99"/>
        <v>50</v>
      </c>
      <c r="J860" s="78"/>
      <c r="K860" s="304"/>
      <c r="L860" s="6"/>
      <c r="M860" s="12"/>
      <c r="N860" s="6"/>
      <c r="O860" s="96" t="str">
        <f t="shared" si="100"/>
        <v/>
      </c>
      <c r="P860" s="12"/>
      <c r="Q860" s="304"/>
      <c r="R860" s="5"/>
      <c r="S860" s="5"/>
      <c r="T860" s="78"/>
      <c r="U860" s="78"/>
      <c r="Z860" s="479">
        <f t="shared" si="101"/>
        <v>12</v>
      </c>
    </row>
    <row r="861" spans="1:26" ht="18.75" customHeight="1" x14ac:dyDescent="0.35">
      <c r="A861" s="78"/>
      <c r="B861" s="332">
        <f>IF(N861="",0,COUNTIF($N$7:N861,N861))</f>
        <v>0</v>
      </c>
      <c r="C861" s="332" t="str">
        <f t="shared" si="95"/>
        <v>0</v>
      </c>
      <c r="D861" s="332">
        <f>IF(P861="",0,COUNTIF($P$7:P861,P861))</f>
        <v>0</v>
      </c>
      <c r="E861" s="332" t="str">
        <f t="shared" si="96"/>
        <v>0</v>
      </c>
      <c r="F861" s="332">
        <f>IF(Q861="",0,COUNTIF($Q$7:Q861,Q861))</f>
        <v>0</v>
      </c>
      <c r="G861" s="332" t="str">
        <f t="shared" si="97"/>
        <v>0</v>
      </c>
      <c r="H861" s="335">
        <f t="shared" si="98"/>
        <v>46021</v>
      </c>
      <c r="I861" s="332">
        <f t="shared" si="99"/>
        <v>50</v>
      </c>
      <c r="J861" s="78"/>
      <c r="K861" s="304"/>
      <c r="L861" s="6"/>
      <c r="M861" s="12"/>
      <c r="N861" s="6"/>
      <c r="O861" s="96" t="str">
        <f t="shared" si="100"/>
        <v/>
      </c>
      <c r="P861" s="12"/>
      <c r="Q861" s="304"/>
      <c r="R861" s="5"/>
      <c r="S861" s="5"/>
      <c r="T861" s="78"/>
      <c r="U861" s="78"/>
      <c r="Z861" s="479">
        <f t="shared" si="101"/>
        <v>12</v>
      </c>
    </row>
    <row r="862" spans="1:26" ht="18.75" customHeight="1" x14ac:dyDescent="0.35">
      <c r="A862" s="78"/>
      <c r="B862" s="332">
        <f>IF(N862="",0,COUNTIF($N$7:N862,N862))</f>
        <v>0</v>
      </c>
      <c r="C862" s="332" t="str">
        <f t="shared" si="95"/>
        <v>0</v>
      </c>
      <c r="D862" s="332">
        <f>IF(P862="",0,COUNTIF($P$7:P862,P862))</f>
        <v>0</v>
      </c>
      <c r="E862" s="332" t="str">
        <f t="shared" si="96"/>
        <v>0</v>
      </c>
      <c r="F862" s="332">
        <f>IF(Q862="",0,COUNTIF($Q$7:Q862,Q862))</f>
        <v>0</v>
      </c>
      <c r="G862" s="332" t="str">
        <f t="shared" si="97"/>
        <v>0</v>
      </c>
      <c r="H862" s="335">
        <f t="shared" si="98"/>
        <v>46021</v>
      </c>
      <c r="I862" s="332">
        <f t="shared" si="99"/>
        <v>50</v>
      </c>
      <c r="J862" s="78"/>
      <c r="K862" s="304"/>
      <c r="L862" s="6"/>
      <c r="M862" s="12"/>
      <c r="N862" s="6"/>
      <c r="O862" s="96" t="str">
        <f t="shared" si="100"/>
        <v/>
      </c>
      <c r="P862" s="12"/>
      <c r="Q862" s="304"/>
      <c r="R862" s="5"/>
      <c r="S862" s="5"/>
      <c r="T862" s="78"/>
      <c r="U862" s="78"/>
      <c r="Z862" s="479">
        <f t="shared" si="101"/>
        <v>12</v>
      </c>
    </row>
    <row r="863" spans="1:26" ht="18.75" customHeight="1" x14ac:dyDescent="0.35">
      <c r="A863" s="78"/>
      <c r="B863" s="332">
        <f>IF(N863="",0,COUNTIF($N$7:N863,N863))</f>
        <v>0</v>
      </c>
      <c r="C863" s="332" t="str">
        <f t="shared" si="95"/>
        <v>0</v>
      </c>
      <c r="D863" s="332">
        <f>IF(P863="",0,COUNTIF($P$7:P863,P863))</f>
        <v>0</v>
      </c>
      <c r="E863" s="332" t="str">
        <f t="shared" si="96"/>
        <v>0</v>
      </c>
      <c r="F863" s="332">
        <f>IF(Q863="",0,COUNTIF($Q$7:Q863,Q863))</f>
        <v>0</v>
      </c>
      <c r="G863" s="332" t="str">
        <f t="shared" si="97"/>
        <v>0</v>
      </c>
      <c r="H863" s="335">
        <f t="shared" si="98"/>
        <v>46021</v>
      </c>
      <c r="I863" s="332">
        <f t="shared" si="99"/>
        <v>50</v>
      </c>
      <c r="J863" s="78"/>
      <c r="K863" s="304"/>
      <c r="L863" s="6"/>
      <c r="M863" s="12"/>
      <c r="N863" s="6"/>
      <c r="O863" s="96" t="str">
        <f t="shared" si="100"/>
        <v/>
      </c>
      <c r="P863" s="12"/>
      <c r="Q863" s="304"/>
      <c r="R863" s="5"/>
      <c r="S863" s="5"/>
      <c r="T863" s="78"/>
      <c r="U863" s="78"/>
      <c r="Z863" s="479">
        <f t="shared" si="101"/>
        <v>12</v>
      </c>
    </row>
    <row r="864" spans="1:26" ht="18.75" customHeight="1" x14ac:dyDescent="0.35">
      <c r="A864" s="78"/>
      <c r="B864" s="332">
        <f>IF(N864="",0,COUNTIF($N$7:N864,N864))</f>
        <v>0</v>
      </c>
      <c r="C864" s="332" t="str">
        <f t="shared" si="95"/>
        <v>0</v>
      </c>
      <c r="D864" s="332">
        <f>IF(P864="",0,COUNTIF($P$7:P864,P864))</f>
        <v>0</v>
      </c>
      <c r="E864" s="332" t="str">
        <f t="shared" si="96"/>
        <v>0</v>
      </c>
      <c r="F864" s="332">
        <f>IF(Q864="",0,COUNTIF($Q$7:Q864,Q864))</f>
        <v>0</v>
      </c>
      <c r="G864" s="332" t="str">
        <f t="shared" si="97"/>
        <v>0</v>
      </c>
      <c r="H864" s="335">
        <f t="shared" si="98"/>
        <v>46021</v>
      </c>
      <c r="I864" s="332">
        <f t="shared" si="99"/>
        <v>50</v>
      </c>
      <c r="J864" s="78"/>
      <c r="K864" s="304"/>
      <c r="L864" s="6"/>
      <c r="M864" s="12"/>
      <c r="N864" s="6"/>
      <c r="O864" s="96" t="str">
        <f t="shared" si="100"/>
        <v/>
      </c>
      <c r="P864" s="12"/>
      <c r="Q864" s="304"/>
      <c r="R864" s="5"/>
      <c r="S864" s="5"/>
      <c r="T864" s="78"/>
      <c r="U864" s="78"/>
      <c r="Z864" s="479">
        <f t="shared" si="101"/>
        <v>12</v>
      </c>
    </row>
    <row r="865" spans="1:26" ht="18.75" customHeight="1" x14ac:dyDescent="0.35">
      <c r="A865" s="78"/>
      <c r="B865" s="332">
        <f>IF(N865="",0,COUNTIF($N$7:N865,N865))</f>
        <v>0</v>
      </c>
      <c r="C865" s="332" t="str">
        <f t="shared" si="95"/>
        <v>0</v>
      </c>
      <c r="D865" s="332">
        <f>IF(P865="",0,COUNTIF($P$7:P865,P865))</f>
        <v>0</v>
      </c>
      <c r="E865" s="332" t="str">
        <f t="shared" si="96"/>
        <v>0</v>
      </c>
      <c r="F865" s="332">
        <f>IF(Q865="",0,COUNTIF($Q$7:Q865,Q865))</f>
        <v>0</v>
      </c>
      <c r="G865" s="332" t="str">
        <f t="shared" si="97"/>
        <v>0</v>
      </c>
      <c r="H865" s="335">
        <f t="shared" si="98"/>
        <v>46021</v>
      </c>
      <c r="I865" s="332">
        <f t="shared" si="99"/>
        <v>50</v>
      </c>
      <c r="J865" s="78"/>
      <c r="K865" s="304"/>
      <c r="L865" s="6"/>
      <c r="M865" s="12"/>
      <c r="N865" s="6"/>
      <c r="O865" s="96" t="str">
        <f t="shared" si="100"/>
        <v/>
      </c>
      <c r="P865" s="12"/>
      <c r="Q865" s="304"/>
      <c r="R865" s="5"/>
      <c r="S865" s="5"/>
      <c r="T865" s="78"/>
      <c r="U865" s="78"/>
      <c r="Z865" s="479">
        <f t="shared" si="101"/>
        <v>12</v>
      </c>
    </row>
    <row r="866" spans="1:26" ht="18.75" customHeight="1" x14ac:dyDescent="0.35">
      <c r="A866" s="78"/>
      <c r="B866" s="332">
        <f>IF(N866="",0,COUNTIF($N$7:N866,N866))</f>
        <v>0</v>
      </c>
      <c r="C866" s="332" t="str">
        <f t="shared" si="95"/>
        <v>0</v>
      </c>
      <c r="D866" s="332">
        <f>IF(P866="",0,COUNTIF($P$7:P866,P866))</f>
        <v>0</v>
      </c>
      <c r="E866" s="332" t="str">
        <f t="shared" si="96"/>
        <v>0</v>
      </c>
      <c r="F866" s="332">
        <f>IF(Q866="",0,COUNTIF($Q$7:Q866,Q866))</f>
        <v>0</v>
      </c>
      <c r="G866" s="332" t="str">
        <f t="shared" si="97"/>
        <v>0</v>
      </c>
      <c r="H866" s="335">
        <f t="shared" si="98"/>
        <v>46021</v>
      </c>
      <c r="I866" s="332">
        <f t="shared" si="99"/>
        <v>50</v>
      </c>
      <c r="J866" s="78"/>
      <c r="K866" s="304"/>
      <c r="L866" s="6"/>
      <c r="M866" s="12"/>
      <c r="N866" s="6"/>
      <c r="O866" s="96" t="str">
        <f t="shared" si="100"/>
        <v/>
      </c>
      <c r="P866" s="12"/>
      <c r="Q866" s="304"/>
      <c r="R866" s="5"/>
      <c r="S866" s="5"/>
      <c r="T866" s="78"/>
      <c r="U866" s="78"/>
      <c r="Z866" s="479">
        <f t="shared" si="101"/>
        <v>12</v>
      </c>
    </row>
    <row r="867" spans="1:26" ht="18.75" customHeight="1" x14ac:dyDescent="0.35">
      <c r="A867" s="78"/>
      <c r="B867" s="332">
        <f>IF(N867="",0,COUNTIF($N$7:N867,N867))</f>
        <v>0</v>
      </c>
      <c r="C867" s="332" t="str">
        <f t="shared" si="95"/>
        <v>0</v>
      </c>
      <c r="D867" s="332">
        <f>IF(P867="",0,COUNTIF($P$7:P867,P867))</f>
        <v>0</v>
      </c>
      <c r="E867" s="332" t="str">
        <f t="shared" si="96"/>
        <v>0</v>
      </c>
      <c r="F867" s="332">
        <f>IF(Q867="",0,COUNTIF($Q$7:Q867,Q867))</f>
        <v>0</v>
      </c>
      <c r="G867" s="332" t="str">
        <f t="shared" si="97"/>
        <v>0</v>
      </c>
      <c r="H867" s="335">
        <f t="shared" si="98"/>
        <v>46021</v>
      </c>
      <c r="I867" s="332">
        <f t="shared" si="99"/>
        <v>50</v>
      </c>
      <c r="J867" s="78"/>
      <c r="K867" s="304"/>
      <c r="L867" s="6"/>
      <c r="M867" s="12"/>
      <c r="N867" s="6"/>
      <c r="O867" s="96" t="str">
        <f t="shared" si="100"/>
        <v/>
      </c>
      <c r="P867" s="12"/>
      <c r="Q867" s="304"/>
      <c r="R867" s="5"/>
      <c r="S867" s="5"/>
      <c r="T867" s="78"/>
      <c r="U867" s="78"/>
      <c r="Z867" s="479">
        <f t="shared" si="101"/>
        <v>12</v>
      </c>
    </row>
    <row r="868" spans="1:26" ht="18.75" customHeight="1" x14ac:dyDescent="0.35">
      <c r="A868" s="78"/>
      <c r="B868" s="332">
        <f>IF(N868="",0,COUNTIF($N$7:N868,N868))</f>
        <v>0</v>
      </c>
      <c r="C868" s="332" t="str">
        <f t="shared" si="95"/>
        <v>0</v>
      </c>
      <c r="D868" s="332">
        <f>IF(P868="",0,COUNTIF($P$7:P868,P868))</f>
        <v>0</v>
      </c>
      <c r="E868" s="332" t="str">
        <f t="shared" si="96"/>
        <v>0</v>
      </c>
      <c r="F868" s="332">
        <f>IF(Q868="",0,COUNTIF($Q$7:Q868,Q868))</f>
        <v>0</v>
      </c>
      <c r="G868" s="332" t="str">
        <f t="shared" si="97"/>
        <v>0</v>
      </c>
      <c r="H868" s="335">
        <f t="shared" si="98"/>
        <v>46021</v>
      </c>
      <c r="I868" s="332">
        <f t="shared" si="99"/>
        <v>50</v>
      </c>
      <c r="J868" s="78"/>
      <c r="K868" s="304"/>
      <c r="L868" s="6"/>
      <c r="M868" s="12"/>
      <c r="N868" s="6"/>
      <c r="O868" s="96" t="str">
        <f t="shared" si="100"/>
        <v/>
      </c>
      <c r="P868" s="12"/>
      <c r="Q868" s="304"/>
      <c r="R868" s="5"/>
      <c r="S868" s="5"/>
      <c r="T868" s="78"/>
      <c r="U868" s="78"/>
      <c r="Z868" s="479">
        <f t="shared" si="101"/>
        <v>12</v>
      </c>
    </row>
    <row r="869" spans="1:26" ht="18.75" customHeight="1" x14ac:dyDescent="0.35">
      <c r="A869" s="78"/>
      <c r="B869" s="332">
        <f>IF(N869="",0,COUNTIF($N$7:N869,N869))</f>
        <v>0</v>
      </c>
      <c r="C869" s="332" t="str">
        <f t="shared" si="95"/>
        <v>0</v>
      </c>
      <c r="D869" s="332">
        <f>IF(P869="",0,COUNTIF($P$7:P869,P869))</f>
        <v>0</v>
      </c>
      <c r="E869" s="332" t="str">
        <f t="shared" si="96"/>
        <v>0</v>
      </c>
      <c r="F869" s="332">
        <f>IF(Q869="",0,COUNTIF($Q$7:Q869,Q869))</f>
        <v>0</v>
      </c>
      <c r="G869" s="332" t="str">
        <f t="shared" si="97"/>
        <v>0</v>
      </c>
      <c r="H869" s="335">
        <f t="shared" si="98"/>
        <v>46021</v>
      </c>
      <c r="I869" s="332">
        <f t="shared" si="99"/>
        <v>50</v>
      </c>
      <c r="J869" s="78"/>
      <c r="K869" s="304"/>
      <c r="L869" s="6"/>
      <c r="M869" s="12"/>
      <c r="N869" s="6"/>
      <c r="O869" s="96" t="str">
        <f t="shared" si="100"/>
        <v/>
      </c>
      <c r="P869" s="12"/>
      <c r="Q869" s="304"/>
      <c r="R869" s="5"/>
      <c r="S869" s="5"/>
      <c r="T869" s="78"/>
      <c r="U869" s="78"/>
      <c r="Z869" s="479">
        <f t="shared" si="101"/>
        <v>12</v>
      </c>
    </row>
    <row r="870" spans="1:26" ht="18.75" customHeight="1" x14ac:dyDescent="0.35">
      <c r="A870" s="78"/>
      <c r="B870" s="332">
        <f>IF(N870="",0,COUNTIF($N$7:N870,N870))</f>
        <v>0</v>
      </c>
      <c r="C870" s="332" t="str">
        <f t="shared" si="95"/>
        <v>0</v>
      </c>
      <c r="D870" s="332">
        <f>IF(P870="",0,COUNTIF($P$7:P870,P870))</f>
        <v>0</v>
      </c>
      <c r="E870" s="332" t="str">
        <f t="shared" si="96"/>
        <v>0</v>
      </c>
      <c r="F870" s="332">
        <f>IF(Q870="",0,COUNTIF($Q$7:Q870,Q870))</f>
        <v>0</v>
      </c>
      <c r="G870" s="332" t="str">
        <f t="shared" si="97"/>
        <v>0</v>
      </c>
      <c r="H870" s="335">
        <f t="shared" si="98"/>
        <v>46021</v>
      </c>
      <c r="I870" s="332">
        <f t="shared" si="99"/>
        <v>50</v>
      </c>
      <c r="J870" s="78"/>
      <c r="K870" s="304"/>
      <c r="L870" s="6"/>
      <c r="M870" s="12"/>
      <c r="N870" s="6"/>
      <c r="O870" s="96" t="str">
        <f t="shared" si="100"/>
        <v/>
      </c>
      <c r="P870" s="12"/>
      <c r="Q870" s="304"/>
      <c r="R870" s="5"/>
      <c r="S870" s="5"/>
      <c r="T870" s="78"/>
      <c r="U870" s="78"/>
      <c r="Z870" s="479">
        <f t="shared" si="101"/>
        <v>12</v>
      </c>
    </row>
    <row r="871" spans="1:26" ht="18.75" customHeight="1" x14ac:dyDescent="0.35">
      <c r="A871" s="78"/>
      <c r="B871" s="332">
        <f>IF(N871="",0,COUNTIF($N$7:N871,N871))</f>
        <v>0</v>
      </c>
      <c r="C871" s="332" t="str">
        <f t="shared" si="95"/>
        <v>0</v>
      </c>
      <c r="D871" s="332">
        <f>IF(P871="",0,COUNTIF($P$7:P871,P871))</f>
        <v>0</v>
      </c>
      <c r="E871" s="332" t="str">
        <f t="shared" si="96"/>
        <v>0</v>
      </c>
      <c r="F871" s="332">
        <f>IF(Q871="",0,COUNTIF($Q$7:Q871,Q871))</f>
        <v>0</v>
      </c>
      <c r="G871" s="332" t="str">
        <f t="shared" si="97"/>
        <v>0</v>
      </c>
      <c r="H871" s="335">
        <f t="shared" si="98"/>
        <v>46021</v>
      </c>
      <c r="I871" s="332">
        <f t="shared" si="99"/>
        <v>50</v>
      </c>
      <c r="J871" s="78"/>
      <c r="K871" s="304"/>
      <c r="L871" s="6"/>
      <c r="M871" s="12"/>
      <c r="N871" s="6"/>
      <c r="O871" s="96" t="str">
        <f t="shared" si="100"/>
        <v/>
      </c>
      <c r="P871" s="12"/>
      <c r="Q871" s="304"/>
      <c r="R871" s="5"/>
      <c r="S871" s="5"/>
      <c r="T871" s="78"/>
      <c r="U871" s="78"/>
      <c r="Z871" s="479">
        <f t="shared" si="101"/>
        <v>12</v>
      </c>
    </row>
    <row r="872" spans="1:26" ht="18.75" customHeight="1" x14ac:dyDescent="0.35">
      <c r="A872" s="78"/>
      <c r="B872" s="332">
        <f>IF(N872="",0,COUNTIF($N$7:N872,N872))</f>
        <v>0</v>
      </c>
      <c r="C872" s="332" t="str">
        <f t="shared" si="95"/>
        <v>0</v>
      </c>
      <c r="D872" s="332">
        <f>IF(P872="",0,COUNTIF($P$7:P872,P872))</f>
        <v>0</v>
      </c>
      <c r="E872" s="332" t="str">
        <f t="shared" si="96"/>
        <v>0</v>
      </c>
      <c r="F872" s="332">
        <f>IF(Q872="",0,COUNTIF($Q$7:Q872,Q872))</f>
        <v>0</v>
      </c>
      <c r="G872" s="332" t="str">
        <f t="shared" si="97"/>
        <v>0</v>
      </c>
      <c r="H872" s="335">
        <f t="shared" si="98"/>
        <v>46021</v>
      </c>
      <c r="I872" s="332">
        <f t="shared" si="99"/>
        <v>50</v>
      </c>
      <c r="J872" s="78"/>
      <c r="K872" s="304"/>
      <c r="L872" s="6"/>
      <c r="M872" s="12"/>
      <c r="N872" s="6"/>
      <c r="O872" s="96" t="str">
        <f t="shared" si="100"/>
        <v/>
      </c>
      <c r="P872" s="12"/>
      <c r="Q872" s="304"/>
      <c r="R872" s="5"/>
      <c r="S872" s="5"/>
      <c r="T872" s="78"/>
      <c r="U872" s="78"/>
      <c r="Z872" s="479">
        <f t="shared" si="101"/>
        <v>12</v>
      </c>
    </row>
    <row r="873" spans="1:26" ht="18.75" customHeight="1" x14ac:dyDescent="0.35">
      <c r="A873" s="78"/>
      <c r="B873" s="332">
        <f>IF(N873="",0,COUNTIF($N$7:N873,N873))</f>
        <v>0</v>
      </c>
      <c r="C873" s="332" t="str">
        <f t="shared" si="95"/>
        <v>0</v>
      </c>
      <c r="D873" s="332">
        <f>IF(P873="",0,COUNTIF($P$7:P873,P873))</f>
        <v>0</v>
      </c>
      <c r="E873" s="332" t="str">
        <f t="shared" si="96"/>
        <v>0</v>
      </c>
      <c r="F873" s="332">
        <f>IF(Q873="",0,COUNTIF($Q$7:Q873,Q873))</f>
        <v>0</v>
      </c>
      <c r="G873" s="332" t="str">
        <f t="shared" si="97"/>
        <v>0</v>
      </c>
      <c r="H873" s="335">
        <f t="shared" si="98"/>
        <v>46021</v>
      </c>
      <c r="I873" s="332">
        <f t="shared" si="99"/>
        <v>50</v>
      </c>
      <c r="J873" s="78"/>
      <c r="K873" s="304"/>
      <c r="L873" s="6"/>
      <c r="M873" s="12"/>
      <c r="N873" s="6"/>
      <c r="O873" s="96" t="str">
        <f t="shared" si="100"/>
        <v/>
      </c>
      <c r="P873" s="12"/>
      <c r="Q873" s="304"/>
      <c r="R873" s="5"/>
      <c r="S873" s="5"/>
      <c r="T873" s="78"/>
      <c r="U873" s="78"/>
      <c r="Z873" s="479">
        <f t="shared" si="101"/>
        <v>12</v>
      </c>
    </row>
    <row r="874" spans="1:26" ht="18.75" customHeight="1" x14ac:dyDescent="0.35">
      <c r="A874" s="78"/>
      <c r="B874" s="332">
        <f>IF(N874="",0,COUNTIF($N$7:N874,N874))</f>
        <v>0</v>
      </c>
      <c r="C874" s="332" t="str">
        <f t="shared" si="95"/>
        <v>0</v>
      </c>
      <c r="D874" s="332">
        <f>IF(P874="",0,COUNTIF($P$7:P874,P874))</f>
        <v>0</v>
      </c>
      <c r="E874" s="332" t="str">
        <f t="shared" si="96"/>
        <v>0</v>
      </c>
      <c r="F874" s="332">
        <f>IF(Q874="",0,COUNTIF($Q$7:Q874,Q874))</f>
        <v>0</v>
      </c>
      <c r="G874" s="332" t="str">
        <f t="shared" si="97"/>
        <v>0</v>
      </c>
      <c r="H874" s="335">
        <f t="shared" si="98"/>
        <v>46021</v>
      </c>
      <c r="I874" s="332">
        <f t="shared" si="99"/>
        <v>50</v>
      </c>
      <c r="J874" s="78"/>
      <c r="K874" s="304"/>
      <c r="L874" s="6"/>
      <c r="M874" s="12"/>
      <c r="N874" s="6"/>
      <c r="O874" s="96" t="str">
        <f t="shared" si="100"/>
        <v/>
      </c>
      <c r="P874" s="12"/>
      <c r="Q874" s="304"/>
      <c r="R874" s="5"/>
      <c r="S874" s="5"/>
      <c r="T874" s="78"/>
      <c r="U874" s="78"/>
      <c r="Z874" s="479">
        <f t="shared" si="101"/>
        <v>12</v>
      </c>
    </row>
    <row r="875" spans="1:26" ht="18.75" customHeight="1" x14ac:dyDescent="0.35">
      <c r="A875" s="78"/>
      <c r="B875" s="332">
        <f>IF(N875="",0,COUNTIF($N$7:N875,N875))</f>
        <v>0</v>
      </c>
      <c r="C875" s="332" t="str">
        <f t="shared" si="95"/>
        <v>0</v>
      </c>
      <c r="D875" s="332">
        <f>IF(P875="",0,COUNTIF($P$7:P875,P875))</f>
        <v>0</v>
      </c>
      <c r="E875" s="332" t="str">
        <f t="shared" si="96"/>
        <v>0</v>
      </c>
      <c r="F875" s="332">
        <f>IF(Q875="",0,COUNTIF($Q$7:Q875,Q875))</f>
        <v>0</v>
      </c>
      <c r="G875" s="332" t="str">
        <f t="shared" si="97"/>
        <v>0</v>
      </c>
      <c r="H875" s="335">
        <f t="shared" si="98"/>
        <v>46021</v>
      </c>
      <c r="I875" s="332">
        <f t="shared" si="99"/>
        <v>50</v>
      </c>
      <c r="J875" s="78"/>
      <c r="K875" s="304"/>
      <c r="L875" s="6"/>
      <c r="M875" s="12"/>
      <c r="N875" s="6"/>
      <c r="O875" s="96" t="str">
        <f t="shared" si="100"/>
        <v/>
      </c>
      <c r="P875" s="12"/>
      <c r="Q875" s="304"/>
      <c r="R875" s="5"/>
      <c r="S875" s="5"/>
      <c r="T875" s="78"/>
      <c r="U875" s="78"/>
      <c r="Z875" s="479">
        <f t="shared" si="101"/>
        <v>12</v>
      </c>
    </row>
    <row r="876" spans="1:26" ht="18.75" customHeight="1" x14ac:dyDescent="0.35">
      <c r="A876" s="78"/>
      <c r="B876" s="332">
        <f>IF(N876="",0,COUNTIF($N$7:N876,N876))</f>
        <v>0</v>
      </c>
      <c r="C876" s="332" t="str">
        <f t="shared" si="95"/>
        <v>0</v>
      </c>
      <c r="D876" s="332">
        <f>IF(P876="",0,COUNTIF($P$7:P876,P876))</f>
        <v>0</v>
      </c>
      <c r="E876" s="332" t="str">
        <f t="shared" si="96"/>
        <v>0</v>
      </c>
      <c r="F876" s="332">
        <f>IF(Q876="",0,COUNTIF($Q$7:Q876,Q876))</f>
        <v>0</v>
      </c>
      <c r="G876" s="332" t="str">
        <f t="shared" si="97"/>
        <v>0</v>
      </c>
      <c r="H876" s="335">
        <f t="shared" si="98"/>
        <v>46021</v>
      </c>
      <c r="I876" s="332">
        <f t="shared" si="99"/>
        <v>50</v>
      </c>
      <c r="J876" s="78"/>
      <c r="K876" s="304"/>
      <c r="L876" s="6"/>
      <c r="M876" s="12"/>
      <c r="N876" s="6"/>
      <c r="O876" s="96" t="str">
        <f t="shared" si="100"/>
        <v/>
      </c>
      <c r="P876" s="12"/>
      <c r="Q876" s="304"/>
      <c r="R876" s="5"/>
      <c r="S876" s="5"/>
      <c r="T876" s="78"/>
      <c r="U876" s="78"/>
      <c r="Z876" s="479">
        <f t="shared" si="101"/>
        <v>12</v>
      </c>
    </row>
    <row r="877" spans="1:26" ht="18.75" customHeight="1" x14ac:dyDescent="0.35">
      <c r="A877" s="78"/>
      <c r="B877" s="332">
        <f>IF(N877="",0,COUNTIF($N$7:N877,N877))</f>
        <v>0</v>
      </c>
      <c r="C877" s="332" t="str">
        <f t="shared" si="95"/>
        <v>0</v>
      </c>
      <c r="D877" s="332">
        <f>IF(P877="",0,COUNTIF($P$7:P877,P877))</f>
        <v>0</v>
      </c>
      <c r="E877" s="332" t="str">
        <f t="shared" si="96"/>
        <v>0</v>
      </c>
      <c r="F877" s="332">
        <f>IF(Q877="",0,COUNTIF($Q$7:Q877,Q877))</f>
        <v>0</v>
      </c>
      <c r="G877" s="332" t="str">
        <f t="shared" si="97"/>
        <v>0</v>
      </c>
      <c r="H877" s="335">
        <f t="shared" si="98"/>
        <v>46021</v>
      </c>
      <c r="I877" s="332">
        <f t="shared" si="99"/>
        <v>50</v>
      </c>
      <c r="J877" s="78"/>
      <c r="K877" s="304"/>
      <c r="L877" s="6"/>
      <c r="M877" s="12"/>
      <c r="N877" s="6"/>
      <c r="O877" s="96" t="str">
        <f t="shared" si="100"/>
        <v/>
      </c>
      <c r="P877" s="12"/>
      <c r="Q877" s="304"/>
      <c r="R877" s="5"/>
      <c r="S877" s="5"/>
      <c r="T877" s="78"/>
      <c r="U877" s="78"/>
      <c r="Z877" s="479">
        <f t="shared" si="101"/>
        <v>12</v>
      </c>
    </row>
    <row r="878" spans="1:26" ht="18.75" customHeight="1" x14ac:dyDescent="0.35">
      <c r="A878" s="78"/>
      <c r="B878" s="332">
        <f>IF(N878="",0,COUNTIF($N$7:N878,N878))</f>
        <v>0</v>
      </c>
      <c r="C878" s="332" t="str">
        <f t="shared" si="95"/>
        <v>0</v>
      </c>
      <c r="D878" s="332">
        <f>IF(P878="",0,COUNTIF($P$7:P878,P878))</f>
        <v>0</v>
      </c>
      <c r="E878" s="332" t="str">
        <f t="shared" si="96"/>
        <v>0</v>
      </c>
      <c r="F878" s="332">
        <f>IF(Q878="",0,COUNTIF($Q$7:Q878,Q878))</f>
        <v>0</v>
      </c>
      <c r="G878" s="332" t="str">
        <f t="shared" si="97"/>
        <v>0</v>
      </c>
      <c r="H878" s="335">
        <f t="shared" si="98"/>
        <v>46021</v>
      </c>
      <c r="I878" s="332">
        <f t="shared" si="99"/>
        <v>50</v>
      </c>
      <c r="J878" s="78"/>
      <c r="K878" s="304"/>
      <c r="L878" s="6"/>
      <c r="M878" s="12"/>
      <c r="N878" s="6"/>
      <c r="O878" s="96" t="str">
        <f t="shared" si="100"/>
        <v/>
      </c>
      <c r="P878" s="12"/>
      <c r="Q878" s="304"/>
      <c r="R878" s="5"/>
      <c r="S878" s="5"/>
      <c r="T878" s="78"/>
      <c r="U878" s="78"/>
      <c r="Z878" s="479">
        <f t="shared" si="101"/>
        <v>12</v>
      </c>
    </row>
    <row r="879" spans="1:26" ht="18.75" customHeight="1" x14ac:dyDescent="0.35">
      <c r="A879" s="78"/>
      <c r="B879" s="332">
        <f>IF(N879="",0,COUNTIF($N$7:N879,N879))</f>
        <v>0</v>
      </c>
      <c r="C879" s="332" t="str">
        <f t="shared" si="95"/>
        <v>0</v>
      </c>
      <c r="D879" s="332">
        <f>IF(P879="",0,COUNTIF($P$7:P879,P879))</f>
        <v>0</v>
      </c>
      <c r="E879" s="332" t="str">
        <f t="shared" si="96"/>
        <v>0</v>
      </c>
      <c r="F879" s="332">
        <f>IF(Q879="",0,COUNTIF($Q$7:Q879,Q879))</f>
        <v>0</v>
      </c>
      <c r="G879" s="332" t="str">
        <f t="shared" si="97"/>
        <v>0</v>
      </c>
      <c r="H879" s="335">
        <f t="shared" si="98"/>
        <v>46021</v>
      </c>
      <c r="I879" s="332">
        <f t="shared" si="99"/>
        <v>50</v>
      </c>
      <c r="J879" s="78"/>
      <c r="K879" s="304"/>
      <c r="L879" s="6"/>
      <c r="M879" s="12"/>
      <c r="N879" s="6"/>
      <c r="O879" s="96" t="str">
        <f t="shared" si="100"/>
        <v/>
      </c>
      <c r="P879" s="12"/>
      <c r="Q879" s="304"/>
      <c r="R879" s="5"/>
      <c r="S879" s="5"/>
      <c r="T879" s="78"/>
      <c r="U879" s="78"/>
      <c r="Z879" s="479">
        <f t="shared" si="101"/>
        <v>12</v>
      </c>
    </row>
    <row r="880" spans="1:26" ht="18.75" customHeight="1" x14ac:dyDescent="0.35">
      <c r="A880" s="78"/>
      <c r="B880" s="332">
        <f>IF(N880="",0,COUNTIF($N$7:N880,N880))</f>
        <v>0</v>
      </c>
      <c r="C880" s="332" t="str">
        <f t="shared" si="95"/>
        <v>0</v>
      </c>
      <c r="D880" s="332">
        <f>IF(P880="",0,COUNTIF($P$7:P880,P880))</f>
        <v>0</v>
      </c>
      <c r="E880" s="332" t="str">
        <f t="shared" si="96"/>
        <v>0</v>
      </c>
      <c r="F880" s="332">
        <f>IF(Q880="",0,COUNTIF($Q$7:Q880,Q880))</f>
        <v>0</v>
      </c>
      <c r="G880" s="332" t="str">
        <f t="shared" si="97"/>
        <v>0</v>
      </c>
      <c r="H880" s="335">
        <f t="shared" si="98"/>
        <v>46021</v>
      </c>
      <c r="I880" s="332">
        <f t="shared" si="99"/>
        <v>50</v>
      </c>
      <c r="J880" s="78"/>
      <c r="K880" s="304"/>
      <c r="L880" s="6"/>
      <c r="M880" s="12"/>
      <c r="N880" s="6"/>
      <c r="O880" s="96" t="str">
        <f t="shared" si="100"/>
        <v/>
      </c>
      <c r="P880" s="12"/>
      <c r="Q880" s="304"/>
      <c r="R880" s="5"/>
      <c r="S880" s="5"/>
      <c r="T880" s="78"/>
      <c r="U880" s="78"/>
      <c r="Z880" s="479">
        <f t="shared" si="101"/>
        <v>12</v>
      </c>
    </row>
    <row r="881" spans="1:26" ht="18.75" customHeight="1" x14ac:dyDescent="0.35">
      <c r="A881" s="78"/>
      <c r="B881" s="332">
        <f>IF(N881="",0,COUNTIF($N$7:N881,N881))</f>
        <v>0</v>
      </c>
      <c r="C881" s="332" t="str">
        <f t="shared" si="95"/>
        <v>0</v>
      </c>
      <c r="D881" s="332">
        <f>IF(P881="",0,COUNTIF($P$7:P881,P881))</f>
        <v>0</v>
      </c>
      <c r="E881" s="332" t="str">
        <f t="shared" si="96"/>
        <v>0</v>
      </c>
      <c r="F881" s="332">
        <f>IF(Q881="",0,COUNTIF($Q$7:Q881,Q881))</f>
        <v>0</v>
      </c>
      <c r="G881" s="332" t="str">
        <f t="shared" si="97"/>
        <v>0</v>
      </c>
      <c r="H881" s="335">
        <f t="shared" si="98"/>
        <v>46021</v>
      </c>
      <c r="I881" s="332">
        <f t="shared" si="99"/>
        <v>50</v>
      </c>
      <c r="J881" s="78"/>
      <c r="K881" s="304"/>
      <c r="L881" s="6"/>
      <c r="M881" s="12"/>
      <c r="N881" s="6"/>
      <c r="O881" s="96" t="str">
        <f t="shared" si="100"/>
        <v/>
      </c>
      <c r="P881" s="12"/>
      <c r="Q881" s="304"/>
      <c r="R881" s="5"/>
      <c r="S881" s="5"/>
      <c r="T881" s="78"/>
      <c r="U881" s="78"/>
      <c r="Z881" s="479">
        <f t="shared" si="101"/>
        <v>12</v>
      </c>
    </row>
    <row r="882" spans="1:26" ht="18.75" customHeight="1" x14ac:dyDescent="0.35">
      <c r="A882" s="78"/>
      <c r="B882" s="332">
        <f>IF(N882="",0,COUNTIF($N$7:N882,N882))</f>
        <v>0</v>
      </c>
      <c r="C882" s="332" t="str">
        <f t="shared" si="95"/>
        <v>0</v>
      </c>
      <c r="D882" s="332">
        <f>IF(P882="",0,COUNTIF($P$7:P882,P882))</f>
        <v>0</v>
      </c>
      <c r="E882" s="332" t="str">
        <f t="shared" si="96"/>
        <v>0</v>
      </c>
      <c r="F882" s="332">
        <f>IF(Q882="",0,COUNTIF($Q$7:Q882,Q882))</f>
        <v>0</v>
      </c>
      <c r="G882" s="332" t="str">
        <f t="shared" si="97"/>
        <v>0</v>
      </c>
      <c r="H882" s="335">
        <f t="shared" si="98"/>
        <v>46021</v>
      </c>
      <c r="I882" s="332">
        <f t="shared" si="99"/>
        <v>50</v>
      </c>
      <c r="J882" s="78"/>
      <c r="K882" s="304"/>
      <c r="L882" s="6"/>
      <c r="M882" s="12"/>
      <c r="N882" s="6"/>
      <c r="O882" s="96" t="str">
        <f t="shared" si="100"/>
        <v/>
      </c>
      <c r="P882" s="12"/>
      <c r="Q882" s="304"/>
      <c r="R882" s="5"/>
      <c r="S882" s="5"/>
      <c r="T882" s="78"/>
      <c r="U882" s="78"/>
      <c r="Z882" s="479">
        <f t="shared" si="101"/>
        <v>12</v>
      </c>
    </row>
    <row r="883" spans="1:26" ht="18.75" customHeight="1" x14ac:dyDescent="0.35">
      <c r="A883" s="78"/>
      <c r="B883" s="332">
        <f>IF(N883="",0,COUNTIF($N$7:N883,N883))</f>
        <v>0</v>
      </c>
      <c r="C883" s="332" t="str">
        <f t="shared" si="95"/>
        <v>0</v>
      </c>
      <c r="D883" s="332">
        <f>IF(P883="",0,COUNTIF($P$7:P883,P883))</f>
        <v>0</v>
      </c>
      <c r="E883" s="332" t="str">
        <f t="shared" si="96"/>
        <v>0</v>
      </c>
      <c r="F883" s="332">
        <f>IF(Q883="",0,COUNTIF($Q$7:Q883,Q883))</f>
        <v>0</v>
      </c>
      <c r="G883" s="332" t="str">
        <f t="shared" si="97"/>
        <v>0</v>
      </c>
      <c r="H883" s="335">
        <f t="shared" si="98"/>
        <v>46021</v>
      </c>
      <c r="I883" s="332">
        <f t="shared" si="99"/>
        <v>50</v>
      </c>
      <c r="J883" s="78"/>
      <c r="K883" s="304"/>
      <c r="L883" s="6"/>
      <c r="M883" s="12"/>
      <c r="N883" s="6"/>
      <c r="O883" s="96" t="str">
        <f t="shared" si="100"/>
        <v/>
      </c>
      <c r="P883" s="12"/>
      <c r="Q883" s="304"/>
      <c r="R883" s="5"/>
      <c r="S883" s="5"/>
      <c r="T883" s="78"/>
      <c r="U883" s="78"/>
      <c r="Z883" s="479">
        <f t="shared" si="101"/>
        <v>12</v>
      </c>
    </row>
    <row r="884" spans="1:26" ht="18.75" customHeight="1" x14ac:dyDescent="0.35">
      <c r="A884" s="78"/>
      <c r="B884" s="332">
        <f>IF(N884="",0,COUNTIF($N$7:N884,N884))</f>
        <v>0</v>
      </c>
      <c r="C884" s="332" t="str">
        <f t="shared" ref="C884:C947" si="102">B884&amp;N884</f>
        <v>0</v>
      </c>
      <c r="D884" s="332">
        <f>IF(P884="",0,COUNTIF($P$7:P884,P884))</f>
        <v>0</v>
      </c>
      <c r="E884" s="332" t="str">
        <f t="shared" ref="E884:E947" si="103">D884&amp;P884</f>
        <v>0</v>
      </c>
      <c r="F884" s="332">
        <f>IF(Q884="",0,COUNTIF($Q$7:Q884,Q884))</f>
        <v>0</v>
      </c>
      <c r="G884" s="332" t="str">
        <f t="shared" ref="G884:G947" si="104">F884&amp;Q884</f>
        <v>0</v>
      </c>
      <c r="H884" s="335">
        <f t="shared" ref="H884:H947" si="105">IF(K884&lt;&gt;"",K884,H883)</f>
        <v>46021</v>
      </c>
      <c r="I884" s="332">
        <f t="shared" ref="I884:I947" si="106">IF(L884&lt;&gt;"",L884,I883)</f>
        <v>50</v>
      </c>
      <c r="J884" s="78"/>
      <c r="K884" s="304"/>
      <c r="L884" s="6"/>
      <c r="M884" s="12"/>
      <c r="N884" s="6"/>
      <c r="O884" s="96" t="str">
        <f t="shared" ref="O884:O947" si="107">IF(N884&lt;&gt;"",VLOOKUP(N884,DA,2,FALSE),"")</f>
        <v/>
      </c>
      <c r="P884" s="12"/>
      <c r="Q884" s="304"/>
      <c r="R884" s="5"/>
      <c r="S884" s="5"/>
      <c r="T884" s="78"/>
      <c r="U884" s="78"/>
      <c r="Z884" s="479">
        <f t="shared" si="101"/>
        <v>12</v>
      </c>
    </row>
    <row r="885" spans="1:26" ht="18.75" customHeight="1" x14ac:dyDescent="0.35">
      <c r="A885" s="78"/>
      <c r="B885" s="332">
        <f>IF(N885="",0,COUNTIF($N$7:N885,N885))</f>
        <v>0</v>
      </c>
      <c r="C885" s="332" t="str">
        <f t="shared" si="102"/>
        <v>0</v>
      </c>
      <c r="D885" s="332">
        <f>IF(P885="",0,COUNTIF($P$7:P885,P885))</f>
        <v>0</v>
      </c>
      <c r="E885" s="332" t="str">
        <f t="shared" si="103"/>
        <v>0</v>
      </c>
      <c r="F885" s="332">
        <f>IF(Q885="",0,COUNTIF($Q$7:Q885,Q885))</f>
        <v>0</v>
      </c>
      <c r="G885" s="332" t="str">
        <f t="shared" si="104"/>
        <v>0</v>
      </c>
      <c r="H885" s="335">
        <f t="shared" si="105"/>
        <v>46021</v>
      </c>
      <c r="I885" s="332">
        <f t="shared" si="106"/>
        <v>50</v>
      </c>
      <c r="J885" s="78"/>
      <c r="K885" s="304"/>
      <c r="L885" s="6"/>
      <c r="M885" s="12"/>
      <c r="N885" s="6"/>
      <c r="O885" s="96" t="str">
        <f t="shared" si="107"/>
        <v/>
      </c>
      <c r="P885" s="12"/>
      <c r="Q885" s="304"/>
      <c r="R885" s="5"/>
      <c r="S885" s="5"/>
      <c r="T885" s="78"/>
      <c r="U885" s="78"/>
      <c r="Z885" s="479">
        <f t="shared" si="101"/>
        <v>12</v>
      </c>
    </row>
    <row r="886" spans="1:26" ht="18.75" customHeight="1" x14ac:dyDescent="0.35">
      <c r="A886" s="78"/>
      <c r="B886" s="332">
        <f>IF(N886="",0,COUNTIF($N$7:N886,N886))</f>
        <v>0</v>
      </c>
      <c r="C886" s="332" t="str">
        <f t="shared" si="102"/>
        <v>0</v>
      </c>
      <c r="D886" s="332">
        <f>IF(P886="",0,COUNTIF($P$7:P886,P886))</f>
        <v>0</v>
      </c>
      <c r="E886" s="332" t="str">
        <f t="shared" si="103"/>
        <v>0</v>
      </c>
      <c r="F886" s="332">
        <f>IF(Q886="",0,COUNTIF($Q$7:Q886,Q886))</f>
        <v>0</v>
      </c>
      <c r="G886" s="332" t="str">
        <f t="shared" si="104"/>
        <v>0</v>
      </c>
      <c r="H886" s="335">
        <f t="shared" si="105"/>
        <v>46021</v>
      </c>
      <c r="I886" s="332">
        <f t="shared" si="106"/>
        <v>50</v>
      </c>
      <c r="J886" s="78"/>
      <c r="K886" s="304"/>
      <c r="L886" s="6"/>
      <c r="M886" s="12"/>
      <c r="N886" s="6"/>
      <c r="O886" s="96" t="str">
        <f t="shared" si="107"/>
        <v/>
      </c>
      <c r="P886" s="12"/>
      <c r="Q886" s="304"/>
      <c r="R886" s="5"/>
      <c r="S886" s="5"/>
      <c r="T886" s="78"/>
      <c r="U886" s="78"/>
      <c r="Z886" s="479">
        <f t="shared" si="101"/>
        <v>12</v>
      </c>
    </row>
    <row r="887" spans="1:26" ht="18.75" customHeight="1" x14ac:dyDescent="0.35">
      <c r="A887" s="78"/>
      <c r="B887" s="332">
        <f>IF(N887="",0,COUNTIF($N$7:N887,N887))</f>
        <v>0</v>
      </c>
      <c r="C887" s="332" t="str">
        <f t="shared" si="102"/>
        <v>0</v>
      </c>
      <c r="D887" s="332">
        <f>IF(P887="",0,COUNTIF($P$7:P887,P887))</f>
        <v>0</v>
      </c>
      <c r="E887" s="332" t="str">
        <f t="shared" si="103"/>
        <v>0</v>
      </c>
      <c r="F887" s="332">
        <f>IF(Q887="",0,COUNTIF($Q$7:Q887,Q887))</f>
        <v>0</v>
      </c>
      <c r="G887" s="332" t="str">
        <f t="shared" si="104"/>
        <v>0</v>
      </c>
      <c r="H887" s="335">
        <f t="shared" si="105"/>
        <v>46021</v>
      </c>
      <c r="I887" s="332">
        <f t="shared" si="106"/>
        <v>50</v>
      </c>
      <c r="J887" s="78"/>
      <c r="K887" s="304"/>
      <c r="L887" s="6"/>
      <c r="M887" s="12"/>
      <c r="N887" s="6"/>
      <c r="O887" s="96" t="str">
        <f t="shared" si="107"/>
        <v/>
      </c>
      <c r="P887" s="12"/>
      <c r="Q887" s="304"/>
      <c r="R887" s="5"/>
      <c r="S887" s="5"/>
      <c r="T887" s="78"/>
      <c r="U887" s="78"/>
      <c r="Z887" s="479">
        <f t="shared" si="101"/>
        <v>12</v>
      </c>
    </row>
    <row r="888" spans="1:26" ht="18.75" customHeight="1" x14ac:dyDescent="0.35">
      <c r="A888" s="78"/>
      <c r="B888" s="332">
        <f>IF(N888="",0,COUNTIF($N$7:N888,N888))</f>
        <v>0</v>
      </c>
      <c r="C888" s="332" t="str">
        <f t="shared" si="102"/>
        <v>0</v>
      </c>
      <c r="D888" s="332">
        <f>IF(P888="",0,COUNTIF($P$7:P888,P888))</f>
        <v>0</v>
      </c>
      <c r="E888" s="332" t="str">
        <f t="shared" si="103"/>
        <v>0</v>
      </c>
      <c r="F888" s="332">
        <f>IF(Q888="",0,COUNTIF($Q$7:Q888,Q888))</f>
        <v>0</v>
      </c>
      <c r="G888" s="332" t="str">
        <f t="shared" si="104"/>
        <v>0</v>
      </c>
      <c r="H888" s="335">
        <f t="shared" si="105"/>
        <v>46021</v>
      </c>
      <c r="I888" s="332">
        <f t="shared" si="106"/>
        <v>50</v>
      </c>
      <c r="J888" s="78"/>
      <c r="K888" s="304"/>
      <c r="L888" s="6"/>
      <c r="M888" s="12"/>
      <c r="N888" s="6"/>
      <c r="O888" s="96" t="str">
        <f t="shared" si="107"/>
        <v/>
      </c>
      <c r="P888" s="12"/>
      <c r="Q888" s="304"/>
      <c r="R888" s="5"/>
      <c r="S888" s="5"/>
      <c r="T888" s="78"/>
      <c r="U888" s="78"/>
      <c r="Z888" s="479">
        <f t="shared" si="101"/>
        <v>12</v>
      </c>
    </row>
    <row r="889" spans="1:26" ht="18.75" customHeight="1" x14ac:dyDescent="0.35">
      <c r="A889" s="78"/>
      <c r="B889" s="332">
        <f>IF(N889="",0,COUNTIF($N$7:N889,N889))</f>
        <v>0</v>
      </c>
      <c r="C889" s="332" t="str">
        <f t="shared" si="102"/>
        <v>0</v>
      </c>
      <c r="D889" s="332">
        <f>IF(P889="",0,COUNTIF($P$7:P889,P889))</f>
        <v>0</v>
      </c>
      <c r="E889" s="332" t="str">
        <f t="shared" si="103"/>
        <v>0</v>
      </c>
      <c r="F889" s="332">
        <f>IF(Q889="",0,COUNTIF($Q$7:Q889,Q889))</f>
        <v>0</v>
      </c>
      <c r="G889" s="332" t="str">
        <f t="shared" si="104"/>
        <v>0</v>
      </c>
      <c r="H889" s="335">
        <f t="shared" si="105"/>
        <v>46021</v>
      </c>
      <c r="I889" s="332">
        <f t="shared" si="106"/>
        <v>50</v>
      </c>
      <c r="J889" s="78"/>
      <c r="K889" s="304"/>
      <c r="L889" s="6"/>
      <c r="M889" s="12"/>
      <c r="N889" s="6"/>
      <c r="O889" s="96" t="str">
        <f t="shared" si="107"/>
        <v/>
      </c>
      <c r="P889" s="12"/>
      <c r="Q889" s="304"/>
      <c r="R889" s="5"/>
      <c r="S889" s="5"/>
      <c r="T889" s="78"/>
      <c r="U889" s="78"/>
      <c r="Z889" s="479">
        <f t="shared" si="101"/>
        <v>12</v>
      </c>
    </row>
    <row r="890" spans="1:26" ht="18.75" customHeight="1" x14ac:dyDescent="0.35">
      <c r="A890" s="78"/>
      <c r="B890" s="332">
        <f>IF(N890="",0,COUNTIF($N$7:N890,N890))</f>
        <v>0</v>
      </c>
      <c r="C890" s="332" t="str">
        <f t="shared" si="102"/>
        <v>0</v>
      </c>
      <c r="D890" s="332">
        <f>IF(P890="",0,COUNTIF($P$7:P890,P890))</f>
        <v>0</v>
      </c>
      <c r="E890" s="332" t="str">
        <f t="shared" si="103"/>
        <v>0</v>
      </c>
      <c r="F890" s="332">
        <f>IF(Q890="",0,COUNTIF($Q$7:Q890,Q890))</f>
        <v>0</v>
      </c>
      <c r="G890" s="332" t="str">
        <f t="shared" si="104"/>
        <v>0</v>
      </c>
      <c r="H890" s="335">
        <f t="shared" si="105"/>
        <v>46021</v>
      </c>
      <c r="I890" s="332">
        <f t="shared" si="106"/>
        <v>50</v>
      </c>
      <c r="J890" s="78"/>
      <c r="K890" s="304"/>
      <c r="L890" s="6"/>
      <c r="M890" s="12"/>
      <c r="N890" s="6"/>
      <c r="O890" s="96" t="str">
        <f t="shared" si="107"/>
        <v/>
      </c>
      <c r="P890" s="12"/>
      <c r="Q890" s="304"/>
      <c r="R890" s="5"/>
      <c r="S890" s="5"/>
      <c r="T890" s="78"/>
      <c r="U890" s="78"/>
      <c r="Z890" s="479">
        <f t="shared" si="101"/>
        <v>12</v>
      </c>
    </row>
    <row r="891" spans="1:26" ht="18.75" customHeight="1" x14ac:dyDescent="0.35">
      <c r="A891" s="78"/>
      <c r="B891" s="332">
        <f>IF(N891="",0,COUNTIF($N$7:N891,N891))</f>
        <v>0</v>
      </c>
      <c r="C891" s="332" t="str">
        <f t="shared" si="102"/>
        <v>0</v>
      </c>
      <c r="D891" s="332">
        <f>IF(P891="",0,COUNTIF($P$7:P891,P891))</f>
        <v>0</v>
      </c>
      <c r="E891" s="332" t="str">
        <f t="shared" si="103"/>
        <v>0</v>
      </c>
      <c r="F891" s="332">
        <f>IF(Q891="",0,COUNTIF($Q$7:Q891,Q891))</f>
        <v>0</v>
      </c>
      <c r="G891" s="332" t="str">
        <f t="shared" si="104"/>
        <v>0</v>
      </c>
      <c r="H891" s="335">
        <f t="shared" si="105"/>
        <v>46021</v>
      </c>
      <c r="I891" s="332">
        <f t="shared" si="106"/>
        <v>50</v>
      </c>
      <c r="J891" s="78"/>
      <c r="K891" s="304"/>
      <c r="L891" s="6"/>
      <c r="M891" s="12"/>
      <c r="N891" s="6"/>
      <c r="O891" s="96" t="str">
        <f t="shared" si="107"/>
        <v/>
      </c>
      <c r="P891" s="12"/>
      <c r="Q891" s="304"/>
      <c r="R891" s="5"/>
      <c r="S891" s="5"/>
      <c r="T891" s="78"/>
      <c r="U891" s="78"/>
      <c r="Z891" s="479">
        <f t="shared" si="101"/>
        <v>12</v>
      </c>
    </row>
    <row r="892" spans="1:26" ht="18.75" customHeight="1" x14ac:dyDescent="0.35">
      <c r="A892" s="78"/>
      <c r="B892" s="332">
        <f>IF(N892="",0,COUNTIF($N$7:N892,N892))</f>
        <v>0</v>
      </c>
      <c r="C892" s="332" t="str">
        <f t="shared" si="102"/>
        <v>0</v>
      </c>
      <c r="D892" s="332">
        <f>IF(P892="",0,COUNTIF($P$7:P892,P892))</f>
        <v>0</v>
      </c>
      <c r="E892" s="332" t="str">
        <f t="shared" si="103"/>
        <v>0</v>
      </c>
      <c r="F892" s="332">
        <f>IF(Q892="",0,COUNTIF($Q$7:Q892,Q892))</f>
        <v>0</v>
      </c>
      <c r="G892" s="332" t="str">
        <f t="shared" si="104"/>
        <v>0</v>
      </c>
      <c r="H892" s="335">
        <f t="shared" si="105"/>
        <v>46021</v>
      </c>
      <c r="I892" s="332">
        <f t="shared" si="106"/>
        <v>50</v>
      </c>
      <c r="J892" s="78"/>
      <c r="K892" s="304"/>
      <c r="L892" s="6"/>
      <c r="M892" s="12"/>
      <c r="N892" s="6"/>
      <c r="O892" s="96" t="str">
        <f t="shared" si="107"/>
        <v/>
      </c>
      <c r="P892" s="12"/>
      <c r="Q892" s="304"/>
      <c r="R892" s="5"/>
      <c r="S892" s="5"/>
      <c r="T892" s="78"/>
      <c r="U892" s="78"/>
      <c r="Z892" s="479">
        <f t="shared" si="101"/>
        <v>12</v>
      </c>
    </row>
    <row r="893" spans="1:26" ht="18.75" customHeight="1" x14ac:dyDescent="0.35">
      <c r="A893" s="78"/>
      <c r="B893" s="332">
        <f>IF(N893="",0,COUNTIF($N$7:N893,N893))</f>
        <v>0</v>
      </c>
      <c r="C893" s="332" t="str">
        <f t="shared" si="102"/>
        <v>0</v>
      </c>
      <c r="D893" s="332">
        <f>IF(P893="",0,COUNTIF($P$7:P893,P893))</f>
        <v>0</v>
      </c>
      <c r="E893" s="332" t="str">
        <f t="shared" si="103"/>
        <v>0</v>
      </c>
      <c r="F893" s="332">
        <f>IF(Q893="",0,COUNTIF($Q$7:Q893,Q893))</f>
        <v>0</v>
      </c>
      <c r="G893" s="332" t="str">
        <f t="shared" si="104"/>
        <v>0</v>
      </c>
      <c r="H893" s="335">
        <f t="shared" si="105"/>
        <v>46021</v>
      </c>
      <c r="I893" s="332">
        <f t="shared" si="106"/>
        <v>50</v>
      </c>
      <c r="J893" s="78"/>
      <c r="K893" s="304"/>
      <c r="L893" s="6"/>
      <c r="M893" s="12"/>
      <c r="N893" s="6"/>
      <c r="O893" s="96" t="str">
        <f t="shared" si="107"/>
        <v/>
      </c>
      <c r="P893" s="12"/>
      <c r="Q893" s="304"/>
      <c r="R893" s="5"/>
      <c r="S893" s="5"/>
      <c r="T893" s="78"/>
      <c r="U893" s="78"/>
      <c r="Z893" s="479">
        <f t="shared" si="101"/>
        <v>12</v>
      </c>
    </row>
    <row r="894" spans="1:26" ht="18.75" customHeight="1" x14ac:dyDescent="0.35">
      <c r="A894" s="78"/>
      <c r="B894" s="332">
        <f>IF(N894="",0,COUNTIF($N$7:N894,N894))</f>
        <v>0</v>
      </c>
      <c r="C894" s="332" t="str">
        <f t="shared" si="102"/>
        <v>0</v>
      </c>
      <c r="D894" s="332">
        <f>IF(P894="",0,COUNTIF($P$7:P894,P894))</f>
        <v>0</v>
      </c>
      <c r="E894" s="332" t="str">
        <f t="shared" si="103"/>
        <v>0</v>
      </c>
      <c r="F894" s="332">
        <f>IF(Q894="",0,COUNTIF($Q$7:Q894,Q894))</f>
        <v>0</v>
      </c>
      <c r="G894" s="332" t="str">
        <f t="shared" si="104"/>
        <v>0</v>
      </c>
      <c r="H894" s="335">
        <f t="shared" si="105"/>
        <v>46021</v>
      </c>
      <c r="I894" s="332">
        <f t="shared" si="106"/>
        <v>50</v>
      </c>
      <c r="J894" s="78"/>
      <c r="K894" s="304"/>
      <c r="L894" s="6"/>
      <c r="M894" s="12"/>
      <c r="N894" s="6"/>
      <c r="O894" s="96" t="str">
        <f t="shared" si="107"/>
        <v/>
      </c>
      <c r="P894" s="12"/>
      <c r="Q894" s="304"/>
      <c r="R894" s="5"/>
      <c r="S894" s="5"/>
      <c r="T894" s="78"/>
      <c r="U894" s="78"/>
      <c r="Z894" s="479">
        <f t="shared" si="101"/>
        <v>12</v>
      </c>
    </row>
    <row r="895" spans="1:26" ht="18.75" customHeight="1" x14ac:dyDescent="0.35">
      <c r="A895" s="78"/>
      <c r="B895" s="332">
        <f>IF(N895="",0,COUNTIF($N$7:N895,N895))</f>
        <v>0</v>
      </c>
      <c r="C895" s="332" t="str">
        <f t="shared" si="102"/>
        <v>0</v>
      </c>
      <c r="D895" s="332">
        <f>IF(P895="",0,COUNTIF($P$7:P895,P895))</f>
        <v>0</v>
      </c>
      <c r="E895" s="332" t="str">
        <f t="shared" si="103"/>
        <v>0</v>
      </c>
      <c r="F895" s="332">
        <f>IF(Q895="",0,COUNTIF($Q$7:Q895,Q895))</f>
        <v>0</v>
      </c>
      <c r="G895" s="332" t="str">
        <f t="shared" si="104"/>
        <v>0</v>
      </c>
      <c r="H895" s="335">
        <f t="shared" si="105"/>
        <v>46021</v>
      </c>
      <c r="I895" s="332">
        <f t="shared" si="106"/>
        <v>50</v>
      </c>
      <c r="J895" s="78"/>
      <c r="K895" s="304"/>
      <c r="L895" s="6"/>
      <c r="M895" s="12"/>
      <c r="N895" s="6"/>
      <c r="O895" s="96" t="str">
        <f t="shared" si="107"/>
        <v/>
      </c>
      <c r="P895" s="12"/>
      <c r="Q895" s="304"/>
      <c r="R895" s="5"/>
      <c r="S895" s="5"/>
      <c r="T895" s="78"/>
      <c r="U895" s="78"/>
      <c r="Z895" s="479">
        <f t="shared" si="101"/>
        <v>12</v>
      </c>
    </row>
    <row r="896" spans="1:26" ht="18.75" customHeight="1" x14ac:dyDescent="0.35">
      <c r="A896" s="78"/>
      <c r="B896" s="332">
        <f>IF(N896="",0,COUNTIF($N$7:N896,N896))</f>
        <v>0</v>
      </c>
      <c r="C896" s="332" t="str">
        <f t="shared" si="102"/>
        <v>0</v>
      </c>
      <c r="D896" s="332">
        <f>IF(P896="",0,COUNTIF($P$7:P896,P896))</f>
        <v>0</v>
      </c>
      <c r="E896" s="332" t="str">
        <f t="shared" si="103"/>
        <v>0</v>
      </c>
      <c r="F896" s="332">
        <f>IF(Q896="",0,COUNTIF($Q$7:Q896,Q896))</f>
        <v>0</v>
      </c>
      <c r="G896" s="332" t="str">
        <f t="shared" si="104"/>
        <v>0</v>
      </c>
      <c r="H896" s="335">
        <f t="shared" si="105"/>
        <v>46021</v>
      </c>
      <c r="I896" s="332">
        <f t="shared" si="106"/>
        <v>50</v>
      </c>
      <c r="J896" s="78"/>
      <c r="K896" s="304"/>
      <c r="L896" s="6"/>
      <c r="M896" s="12"/>
      <c r="N896" s="6"/>
      <c r="O896" s="96" t="str">
        <f t="shared" si="107"/>
        <v/>
      </c>
      <c r="P896" s="12"/>
      <c r="Q896" s="304"/>
      <c r="R896" s="5"/>
      <c r="S896" s="5"/>
      <c r="T896" s="78"/>
      <c r="U896" s="78"/>
      <c r="Z896" s="479">
        <f t="shared" si="101"/>
        <v>12</v>
      </c>
    </row>
    <row r="897" spans="1:26" ht="18.75" customHeight="1" x14ac:dyDescent="0.35">
      <c r="A897" s="78"/>
      <c r="B897" s="332">
        <f>IF(N897="",0,COUNTIF($N$7:N897,N897))</f>
        <v>0</v>
      </c>
      <c r="C897" s="332" t="str">
        <f t="shared" si="102"/>
        <v>0</v>
      </c>
      <c r="D897" s="332">
        <f>IF(P897="",0,COUNTIF($P$7:P897,P897))</f>
        <v>0</v>
      </c>
      <c r="E897" s="332" t="str">
        <f t="shared" si="103"/>
        <v>0</v>
      </c>
      <c r="F897" s="332">
        <f>IF(Q897="",0,COUNTIF($Q$7:Q897,Q897))</f>
        <v>0</v>
      </c>
      <c r="G897" s="332" t="str">
        <f t="shared" si="104"/>
        <v>0</v>
      </c>
      <c r="H897" s="335">
        <f t="shared" si="105"/>
        <v>46021</v>
      </c>
      <c r="I897" s="332">
        <f t="shared" si="106"/>
        <v>50</v>
      </c>
      <c r="J897" s="78"/>
      <c r="K897" s="304"/>
      <c r="L897" s="6"/>
      <c r="M897" s="12"/>
      <c r="N897" s="6"/>
      <c r="O897" s="96" t="str">
        <f t="shared" si="107"/>
        <v/>
      </c>
      <c r="P897" s="12"/>
      <c r="Q897" s="304"/>
      <c r="R897" s="5"/>
      <c r="S897" s="5"/>
      <c r="T897" s="78"/>
      <c r="U897" s="78"/>
      <c r="Z897" s="479">
        <f t="shared" si="101"/>
        <v>12</v>
      </c>
    </row>
    <row r="898" spans="1:26" ht="18.75" customHeight="1" x14ac:dyDescent="0.35">
      <c r="A898" s="78"/>
      <c r="B898" s="332">
        <f>IF(N898="",0,COUNTIF($N$7:N898,N898))</f>
        <v>0</v>
      </c>
      <c r="C898" s="332" t="str">
        <f t="shared" si="102"/>
        <v>0</v>
      </c>
      <c r="D898" s="332">
        <f>IF(P898="",0,COUNTIF($P$7:P898,P898))</f>
        <v>0</v>
      </c>
      <c r="E898" s="332" t="str">
        <f t="shared" si="103"/>
        <v>0</v>
      </c>
      <c r="F898" s="332">
        <f>IF(Q898="",0,COUNTIF($Q$7:Q898,Q898))</f>
        <v>0</v>
      </c>
      <c r="G898" s="332" t="str">
        <f t="shared" si="104"/>
        <v>0</v>
      </c>
      <c r="H898" s="335">
        <f t="shared" si="105"/>
        <v>46021</v>
      </c>
      <c r="I898" s="332">
        <f t="shared" si="106"/>
        <v>50</v>
      </c>
      <c r="J898" s="78"/>
      <c r="K898" s="304"/>
      <c r="L898" s="6"/>
      <c r="M898" s="12"/>
      <c r="N898" s="6"/>
      <c r="O898" s="96" t="str">
        <f t="shared" si="107"/>
        <v/>
      </c>
      <c r="P898" s="12"/>
      <c r="Q898" s="304"/>
      <c r="R898" s="5"/>
      <c r="S898" s="5"/>
      <c r="T898" s="78"/>
      <c r="U898" s="78"/>
      <c r="Z898" s="479">
        <f t="shared" si="101"/>
        <v>12</v>
      </c>
    </row>
    <row r="899" spans="1:26" ht="18.75" customHeight="1" x14ac:dyDescent="0.35">
      <c r="A899" s="78"/>
      <c r="B899" s="332">
        <f>IF(N899="",0,COUNTIF($N$7:N899,N899))</f>
        <v>0</v>
      </c>
      <c r="C899" s="332" t="str">
        <f t="shared" si="102"/>
        <v>0</v>
      </c>
      <c r="D899" s="332">
        <f>IF(P899="",0,COUNTIF($P$7:P899,P899))</f>
        <v>0</v>
      </c>
      <c r="E899" s="332" t="str">
        <f t="shared" si="103"/>
        <v>0</v>
      </c>
      <c r="F899" s="332">
        <f>IF(Q899="",0,COUNTIF($Q$7:Q899,Q899))</f>
        <v>0</v>
      </c>
      <c r="G899" s="332" t="str">
        <f t="shared" si="104"/>
        <v>0</v>
      </c>
      <c r="H899" s="335">
        <f t="shared" si="105"/>
        <v>46021</v>
      </c>
      <c r="I899" s="332">
        <f t="shared" si="106"/>
        <v>50</v>
      </c>
      <c r="J899" s="78"/>
      <c r="K899" s="304"/>
      <c r="L899" s="6"/>
      <c r="M899" s="12"/>
      <c r="N899" s="6"/>
      <c r="O899" s="96" t="str">
        <f t="shared" si="107"/>
        <v/>
      </c>
      <c r="P899" s="12"/>
      <c r="Q899" s="304"/>
      <c r="R899" s="5"/>
      <c r="S899" s="5"/>
      <c r="T899" s="78"/>
      <c r="U899" s="78"/>
      <c r="Z899" s="479">
        <f t="shared" si="101"/>
        <v>12</v>
      </c>
    </row>
    <row r="900" spans="1:26" ht="18.75" customHeight="1" x14ac:dyDescent="0.35">
      <c r="A900" s="78"/>
      <c r="B900" s="332">
        <f>IF(N900="",0,COUNTIF($N$7:N900,N900))</f>
        <v>0</v>
      </c>
      <c r="C900" s="332" t="str">
        <f t="shared" si="102"/>
        <v>0</v>
      </c>
      <c r="D900" s="332">
        <f>IF(P900="",0,COUNTIF($P$7:P900,P900))</f>
        <v>0</v>
      </c>
      <c r="E900" s="332" t="str">
        <f t="shared" si="103"/>
        <v>0</v>
      </c>
      <c r="F900" s="332">
        <f>IF(Q900="",0,COUNTIF($Q$7:Q900,Q900))</f>
        <v>0</v>
      </c>
      <c r="G900" s="332" t="str">
        <f t="shared" si="104"/>
        <v>0</v>
      </c>
      <c r="H900" s="335">
        <f t="shared" si="105"/>
        <v>46021</v>
      </c>
      <c r="I900" s="332">
        <f t="shared" si="106"/>
        <v>50</v>
      </c>
      <c r="J900" s="78"/>
      <c r="K900" s="304"/>
      <c r="L900" s="6"/>
      <c r="M900" s="12"/>
      <c r="N900" s="6"/>
      <c r="O900" s="96" t="str">
        <f t="shared" si="107"/>
        <v/>
      </c>
      <c r="P900" s="12"/>
      <c r="Q900" s="304"/>
      <c r="R900" s="5"/>
      <c r="S900" s="5"/>
      <c r="T900" s="78"/>
      <c r="U900" s="78"/>
      <c r="Z900" s="479">
        <f t="shared" si="101"/>
        <v>12</v>
      </c>
    </row>
    <row r="901" spans="1:26" ht="18.75" customHeight="1" x14ac:dyDescent="0.35">
      <c r="A901" s="78"/>
      <c r="B901" s="332">
        <f>IF(N901="",0,COUNTIF($N$7:N901,N901))</f>
        <v>0</v>
      </c>
      <c r="C901" s="332" t="str">
        <f t="shared" si="102"/>
        <v>0</v>
      </c>
      <c r="D901" s="332">
        <f>IF(P901="",0,COUNTIF($P$7:P901,P901))</f>
        <v>0</v>
      </c>
      <c r="E901" s="332" t="str">
        <f t="shared" si="103"/>
        <v>0</v>
      </c>
      <c r="F901" s="332">
        <f>IF(Q901="",0,COUNTIF($Q$7:Q901,Q901))</f>
        <v>0</v>
      </c>
      <c r="G901" s="332" t="str">
        <f t="shared" si="104"/>
        <v>0</v>
      </c>
      <c r="H901" s="335">
        <f t="shared" si="105"/>
        <v>46021</v>
      </c>
      <c r="I901" s="332">
        <f t="shared" si="106"/>
        <v>50</v>
      </c>
      <c r="J901" s="78"/>
      <c r="K901" s="304"/>
      <c r="L901" s="6"/>
      <c r="M901" s="12"/>
      <c r="N901" s="6"/>
      <c r="O901" s="96" t="str">
        <f t="shared" si="107"/>
        <v/>
      </c>
      <c r="P901" s="12"/>
      <c r="Q901" s="304"/>
      <c r="R901" s="5"/>
      <c r="S901" s="5"/>
      <c r="T901" s="78"/>
      <c r="U901" s="78"/>
      <c r="Z901" s="479">
        <f t="shared" si="101"/>
        <v>12</v>
      </c>
    </row>
    <row r="902" spans="1:26" ht="18.75" customHeight="1" x14ac:dyDescent="0.35">
      <c r="A902" s="78"/>
      <c r="B902" s="332">
        <f>IF(N902="",0,COUNTIF($N$7:N902,N902))</f>
        <v>0</v>
      </c>
      <c r="C902" s="332" t="str">
        <f t="shared" si="102"/>
        <v>0</v>
      </c>
      <c r="D902" s="332">
        <f>IF(P902="",0,COUNTIF($P$7:P902,P902))</f>
        <v>0</v>
      </c>
      <c r="E902" s="332" t="str">
        <f t="shared" si="103"/>
        <v>0</v>
      </c>
      <c r="F902" s="332">
        <f>IF(Q902="",0,COUNTIF($Q$7:Q902,Q902))</f>
        <v>0</v>
      </c>
      <c r="G902" s="332" t="str">
        <f t="shared" si="104"/>
        <v>0</v>
      </c>
      <c r="H902" s="335">
        <f t="shared" si="105"/>
        <v>46021</v>
      </c>
      <c r="I902" s="332">
        <f t="shared" si="106"/>
        <v>50</v>
      </c>
      <c r="J902" s="78"/>
      <c r="K902" s="304"/>
      <c r="L902" s="6"/>
      <c r="M902" s="12"/>
      <c r="N902" s="6"/>
      <c r="O902" s="96" t="str">
        <f t="shared" si="107"/>
        <v/>
      </c>
      <c r="P902" s="12"/>
      <c r="Q902" s="304"/>
      <c r="R902" s="5"/>
      <c r="S902" s="5"/>
      <c r="T902" s="78"/>
      <c r="U902" s="78"/>
      <c r="Z902" s="479">
        <f t="shared" si="101"/>
        <v>12</v>
      </c>
    </row>
    <row r="903" spans="1:26" ht="18.75" customHeight="1" x14ac:dyDescent="0.35">
      <c r="A903" s="78"/>
      <c r="B903" s="332">
        <f>IF(N903="",0,COUNTIF($N$7:N903,N903))</f>
        <v>0</v>
      </c>
      <c r="C903" s="332" t="str">
        <f t="shared" si="102"/>
        <v>0</v>
      </c>
      <c r="D903" s="332">
        <f>IF(P903="",0,COUNTIF($P$7:P903,P903))</f>
        <v>0</v>
      </c>
      <c r="E903" s="332" t="str">
        <f t="shared" si="103"/>
        <v>0</v>
      </c>
      <c r="F903" s="332">
        <f>IF(Q903="",0,COUNTIF($Q$7:Q903,Q903))</f>
        <v>0</v>
      </c>
      <c r="G903" s="332" t="str">
        <f t="shared" si="104"/>
        <v>0</v>
      </c>
      <c r="H903" s="335">
        <f t="shared" si="105"/>
        <v>46021</v>
      </c>
      <c r="I903" s="332">
        <f t="shared" si="106"/>
        <v>50</v>
      </c>
      <c r="J903" s="78"/>
      <c r="K903" s="304"/>
      <c r="L903" s="6"/>
      <c r="M903" s="12"/>
      <c r="N903" s="6"/>
      <c r="O903" s="96" t="str">
        <f t="shared" si="107"/>
        <v/>
      </c>
      <c r="P903" s="12"/>
      <c r="Q903" s="304"/>
      <c r="R903" s="5"/>
      <c r="S903" s="5"/>
      <c r="T903" s="78"/>
      <c r="U903" s="78"/>
      <c r="Z903" s="479">
        <f t="shared" si="101"/>
        <v>12</v>
      </c>
    </row>
    <row r="904" spans="1:26" ht="18.75" customHeight="1" x14ac:dyDescent="0.35">
      <c r="A904" s="78"/>
      <c r="B904" s="332">
        <f>IF(N904="",0,COUNTIF($N$7:N904,N904))</f>
        <v>0</v>
      </c>
      <c r="C904" s="332" t="str">
        <f t="shared" si="102"/>
        <v>0</v>
      </c>
      <c r="D904" s="332">
        <f>IF(P904="",0,COUNTIF($P$7:P904,P904))</f>
        <v>0</v>
      </c>
      <c r="E904" s="332" t="str">
        <f t="shared" si="103"/>
        <v>0</v>
      </c>
      <c r="F904" s="332">
        <f>IF(Q904="",0,COUNTIF($Q$7:Q904,Q904))</f>
        <v>0</v>
      </c>
      <c r="G904" s="332" t="str">
        <f t="shared" si="104"/>
        <v>0</v>
      </c>
      <c r="H904" s="335">
        <f t="shared" si="105"/>
        <v>46021</v>
      </c>
      <c r="I904" s="332">
        <f t="shared" si="106"/>
        <v>50</v>
      </c>
      <c r="J904" s="78"/>
      <c r="K904" s="304"/>
      <c r="L904" s="6"/>
      <c r="M904" s="12"/>
      <c r="N904" s="6"/>
      <c r="O904" s="96" t="str">
        <f t="shared" si="107"/>
        <v/>
      </c>
      <c r="P904" s="12"/>
      <c r="Q904" s="304"/>
      <c r="R904" s="5"/>
      <c r="S904" s="5"/>
      <c r="T904" s="78"/>
      <c r="U904" s="78"/>
      <c r="Z904" s="479">
        <f t="shared" ref="Z904:Z967" si="108">IF(H904="","",MONTH(H904))</f>
        <v>12</v>
      </c>
    </row>
    <row r="905" spans="1:26" ht="18.75" customHeight="1" x14ac:dyDescent="0.35">
      <c r="A905" s="78"/>
      <c r="B905" s="332">
        <f>IF(N905="",0,COUNTIF($N$7:N905,N905))</f>
        <v>0</v>
      </c>
      <c r="C905" s="332" t="str">
        <f t="shared" si="102"/>
        <v>0</v>
      </c>
      <c r="D905" s="332">
        <f>IF(P905="",0,COUNTIF($P$7:P905,P905))</f>
        <v>0</v>
      </c>
      <c r="E905" s="332" t="str">
        <f t="shared" si="103"/>
        <v>0</v>
      </c>
      <c r="F905" s="332">
        <f>IF(Q905="",0,COUNTIF($Q$7:Q905,Q905))</f>
        <v>0</v>
      </c>
      <c r="G905" s="332" t="str">
        <f t="shared" si="104"/>
        <v>0</v>
      </c>
      <c r="H905" s="335">
        <f t="shared" si="105"/>
        <v>46021</v>
      </c>
      <c r="I905" s="332">
        <f t="shared" si="106"/>
        <v>50</v>
      </c>
      <c r="J905" s="78"/>
      <c r="K905" s="304"/>
      <c r="L905" s="6"/>
      <c r="M905" s="12"/>
      <c r="N905" s="6"/>
      <c r="O905" s="96" t="str">
        <f t="shared" si="107"/>
        <v/>
      </c>
      <c r="P905" s="12"/>
      <c r="Q905" s="304"/>
      <c r="R905" s="5"/>
      <c r="S905" s="5"/>
      <c r="T905" s="78"/>
      <c r="U905" s="78"/>
      <c r="Z905" s="479">
        <f t="shared" si="108"/>
        <v>12</v>
      </c>
    </row>
    <row r="906" spans="1:26" ht="18.75" customHeight="1" x14ac:dyDescent="0.35">
      <c r="A906" s="78"/>
      <c r="B906" s="332">
        <f>IF(N906="",0,COUNTIF($N$7:N906,N906))</f>
        <v>0</v>
      </c>
      <c r="C906" s="332" t="str">
        <f t="shared" si="102"/>
        <v>0</v>
      </c>
      <c r="D906" s="332">
        <f>IF(P906="",0,COUNTIF($P$7:P906,P906))</f>
        <v>0</v>
      </c>
      <c r="E906" s="332" t="str">
        <f t="shared" si="103"/>
        <v>0</v>
      </c>
      <c r="F906" s="332">
        <f>IF(Q906="",0,COUNTIF($Q$7:Q906,Q906))</f>
        <v>0</v>
      </c>
      <c r="G906" s="332" t="str">
        <f t="shared" si="104"/>
        <v>0</v>
      </c>
      <c r="H906" s="335">
        <f t="shared" si="105"/>
        <v>46021</v>
      </c>
      <c r="I906" s="332">
        <f t="shared" si="106"/>
        <v>50</v>
      </c>
      <c r="J906" s="78"/>
      <c r="K906" s="304"/>
      <c r="L906" s="6"/>
      <c r="M906" s="12"/>
      <c r="N906" s="6"/>
      <c r="O906" s="96" t="str">
        <f t="shared" si="107"/>
        <v/>
      </c>
      <c r="P906" s="12"/>
      <c r="Q906" s="304"/>
      <c r="R906" s="5"/>
      <c r="S906" s="5"/>
      <c r="T906" s="78"/>
      <c r="U906" s="78"/>
      <c r="Z906" s="479">
        <f t="shared" si="108"/>
        <v>12</v>
      </c>
    </row>
    <row r="907" spans="1:26" ht="18.75" customHeight="1" x14ac:dyDescent="0.35">
      <c r="A907" s="78"/>
      <c r="B907" s="332">
        <f>IF(N907="",0,COUNTIF($N$7:N907,N907))</f>
        <v>0</v>
      </c>
      <c r="C907" s="332" t="str">
        <f t="shared" si="102"/>
        <v>0</v>
      </c>
      <c r="D907" s="332">
        <f>IF(P907="",0,COUNTIF($P$7:P907,P907))</f>
        <v>0</v>
      </c>
      <c r="E907" s="332" t="str">
        <f t="shared" si="103"/>
        <v>0</v>
      </c>
      <c r="F907" s="332">
        <f>IF(Q907="",0,COUNTIF($Q$7:Q907,Q907))</f>
        <v>0</v>
      </c>
      <c r="G907" s="332" t="str">
        <f t="shared" si="104"/>
        <v>0</v>
      </c>
      <c r="H907" s="335">
        <f t="shared" si="105"/>
        <v>46021</v>
      </c>
      <c r="I907" s="332">
        <f t="shared" si="106"/>
        <v>50</v>
      </c>
      <c r="J907" s="78"/>
      <c r="K907" s="304"/>
      <c r="L907" s="6"/>
      <c r="M907" s="12"/>
      <c r="N907" s="6"/>
      <c r="O907" s="96" t="str">
        <f t="shared" si="107"/>
        <v/>
      </c>
      <c r="P907" s="12"/>
      <c r="Q907" s="304"/>
      <c r="R907" s="5"/>
      <c r="S907" s="5"/>
      <c r="T907" s="78"/>
      <c r="U907" s="78"/>
      <c r="Z907" s="479">
        <f t="shared" si="108"/>
        <v>12</v>
      </c>
    </row>
    <row r="908" spans="1:26" ht="18.75" customHeight="1" x14ac:dyDescent="0.35">
      <c r="A908" s="78"/>
      <c r="B908" s="332">
        <f>IF(N908="",0,COUNTIF($N$7:N908,N908))</f>
        <v>0</v>
      </c>
      <c r="C908" s="332" t="str">
        <f t="shared" si="102"/>
        <v>0</v>
      </c>
      <c r="D908" s="332">
        <f>IF(P908="",0,COUNTIF($P$7:P908,P908))</f>
        <v>0</v>
      </c>
      <c r="E908" s="332" t="str">
        <f t="shared" si="103"/>
        <v>0</v>
      </c>
      <c r="F908" s="332">
        <f>IF(Q908="",0,COUNTIF($Q$7:Q908,Q908))</f>
        <v>0</v>
      </c>
      <c r="G908" s="332" t="str">
        <f t="shared" si="104"/>
        <v>0</v>
      </c>
      <c r="H908" s="335">
        <f t="shared" si="105"/>
        <v>46021</v>
      </c>
      <c r="I908" s="332">
        <f t="shared" si="106"/>
        <v>50</v>
      </c>
      <c r="J908" s="78"/>
      <c r="K908" s="304"/>
      <c r="L908" s="6"/>
      <c r="M908" s="12"/>
      <c r="N908" s="6"/>
      <c r="O908" s="96" t="str">
        <f t="shared" si="107"/>
        <v/>
      </c>
      <c r="P908" s="12"/>
      <c r="Q908" s="304"/>
      <c r="R908" s="5"/>
      <c r="S908" s="5"/>
      <c r="T908" s="78"/>
      <c r="U908" s="78"/>
      <c r="Z908" s="479">
        <f t="shared" si="108"/>
        <v>12</v>
      </c>
    </row>
    <row r="909" spans="1:26" ht="18.75" customHeight="1" x14ac:dyDescent="0.35">
      <c r="A909" s="78"/>
      <c r="B909" s="332">
        <f>IF(N909="",0,COUNTIF($N$7:N909,N909))</f>
        <v>0</v>
      </c>
      <c r="C909" s="332" t="str">
        <f t="shared" si="102"/>
        <v>0</v>
      </c>
      <c r="D909" s="332">
        <f>IF(P909="",0,COUNTIF($P$7:P909,P909))</f>
        <v>0</v>
      </c>
      <c r="E909" s="332" t="str">
        <f t="shared" si="103"/>
        <v>0</v>
      </c>
      <c r="F909" s="332">
        <f>IF(Q909="",0,COUNTIF($Q$7:Q909,Q909))</f>
        <v>0</v>
      </c>
      <c r="G909" s="332" t="str">
        <f t="shared" si="104"/>
        <v>0</v>
      </c>
      <c r="H909" s="335">
        <f t="shared" si="105"/>
        <v>46021</v>
      </c>
      <c r="I909" s="332">
        <f t="shared" si="106"/>
        <v>50</v>
      </c>
      <c r="J909" s="78"/>
      <c r="K909" s="304"/>
      <c r="L909" s="6"/>
      <c r="M909" s="12"/>
      <c r="N909" s="6"/>
      <c r="O909" s="96" t="str">
        <f t="shared" si="107"/>
        <v/>
      </c>
      <c r="P909" s="12"/>
      <c r="Q909" s="304"/>
      <c r="R909" s="5"/>
      <c r="S909" s="5"/>
      <c r="T909" s="78"/>
      <c r="U909" s="78"/>
      <c r="Z909" s="479">
        <f t="shared" si="108"/>
        <v>12</v>
      </c>
    </row>
    <row r="910" spans="1:26" ht="18.75" customHeight="1" x14ac:dyDescent="0.35">
      <c r="A910" s="78"/>
      <c r="B910" s="332">
        <f>IF(N910="",0,COUNTIF($N$7:N910,N910))</f>
        <v>0</v>
      </c>
      <c r="C910" s="332" t="str">
        <f t="shared" si="102"/>
        <v>0</v>
      </c>
      <c r="D910" s="332">
        <f>IF(P910="",0,COUNTIF($P$7:P910,P910))</f>
        <v>0</v>
      </c>
      <c r="E910" s="332" t="str">
        <f t="shared" si="103"/>
        <v>0</v>
      </c>
      <c r="F910" s="332">
        <f>IF(Q910="",0,COUNTIF($Q$7:Q910,Q910))</f>
        <v>0</v>
      </c>
      <c r="G910" s="332" t="str">
        <f t="shared" si="104"/>
        <v>0</v>
      </c>
      <c r="H910" s="335">
        <f t="shared" si="105"/>
        <v>46021</v>
      </c>
      <c r="I910" s="332">
        <f t="shared" si="106"/>
        <v>50</v>
      </c>
      <c r="J910" s="78"/>
      <c r="K910" s="304"/>
      <c r="L910" s="6"/>
      <c r="M910" s="12"/>
      <c r="N910" s="6"/>
      <c r="O910" s="96" t="str">
        <f t="shared" si="107"/>
        <v/>
      </c>
      <c r="P910" s="12"/>
      <c r="Q910" s="304"/>
      <c r="R910" s="5"/>
      <c r="S910" s="5"/>
      <c r="T910" s="78"/>
      <c r="U910" s="78"/>
      <c r="Z910" s="479">
        <f t="shared" si="108"/>
        <v>12</v>
      </c>
    </row>
    <row r="911" spans="1:26" ht="18.75" customHeight="1" x14ac:dyDescent="0.35">
      <c r="A911" s="78"/>
      <c r="B911" s="332">
        <f>IF(N911="",0,COUNTIF($N$7:N911,N911))</f>
        <v>0</v>
      </c>
      <c r="C911" s="332" t="str">
        <f t="shared" si="102"/>
        <v>0</v>
      </c>
      <c r="D911" s="332">
        <f>IF(P911="",0,COUNTIF($P$7:P911,P911))</f>
        <v>0</v>
      </c>
      <c r="E911" s="332" t="str">
        <f t="shared" si="103"/>
        <v>0</v>
      </c>
      <c r="F911" s="332">
        <f>IF(Q911="",0,COUNTIF($Q$7:Q911,Q911))</f>
        <v>0</v>
      </c>
      <c r="G911" s="332" t="str">
        <f t="shared" si="104"/>
        <v>0</v>
      </c>
      <c r="H911" s="335">
        <f t="shared" si="105"/>
        <v>46021</v>
      </c>
      <c r="I911" s="332">
        <f t="shared" si="106"/>
        <v>50</v>
      </c>
      <c r="J911" s="78"/>
      <c r="K911" s="304"/>
      <c r="L911" s="6"/>
      <c r="M911" s="12"/>
      <c r="N911" s="6"/>
      <c r="O911" s="96" t="str">
        <f t="shared" si="107"/>
        <v/>
      </c>
      <c r="P911" s="12"/>
      <c r="Q911" s="304"/>
      <c r="R911" s="5"/>
      <c r="S911" s="5"/>
      <c r="T911" s="78"/>
      <c r="U911" s="78"/>
      <c r="Z911" s="479">
        <f t="shared" si="108"/>
        <v>12</v>
      </c>
    </row>
    <row r="912" spans="1:26" ht="18.75" customHeight="1" x14ac:dyDescent="0.35">
      <c r="A912" s="78"/>
      <c r="B912" s="332">
        <f>IF(N912="",0,COUNTIF($N$7:N912,N912))</f>
        <v>0</v>
      </c>
      <c r="C912" s="332" t="str">
        <f t="shared" si="102"/>
        <v>0</v>
      </c>
      <c r="D912" s="332">
        <f>IF(P912="",0,COUNTIF($P$7:P912,P912))</f>
        <v>0</v>
      </c>
      <c r="E912" s="332" t="str">
        <f t="shared" si="103"/>
        <v>0</v>
      </c>
      <c r="F912" s="332">
        <f>IF(Q912="",0,COUNTIF($Q$7:Q912,Q912))</f>
        <v>0</v>
      </c>
      <c r="G912" s="332" t="str">
        <f t="shared" si="104"/>
        <v>0</v>
      </c>
      <c r="H912" s="335">
        <f t="shared" si="105"/>
        <v>46021</v>
      </c>
      <c r="I912" s="332">
        <f t="shared" si="106"/>
        <v>50</v>
      </c>
      <c r="J912" s="78"/>
      <c r="K912" s="304"/>
      <c r="L912" s="6"/>
      <c r="M912" s="12"/>
      <c r="N912" s="6"/>
      <c r="O912" s="96" t="str">
        <f t="shared" si="107"/>
        <v/>
      </c>
      <c r="P912" s="12"/>
      <c r="Q912" s="304"/>
      <c r="R912" s="5"/>
      <c r="S912" s="5"/>
      <c r="T912" s="78"/>
      <c r="U912" s="78"/>
      <c r="Z912" s="479">
        <f t="shared" si="108"/>
        <v>12</v>
      </c>
    </row>
    <row r="913" spans="1:26" ht="18.75" customHeight="1" x14ac:dyDescent="0.35">
      <c r="A913" s="78"/>
      <c r="B913" s="332">
        <f>IF(N913="",0,COUNTIF($N$7:N913,N913))</f>
        <v>0</v>
      </c>
      <c r="C913" s="332" t="str">
        <f t="shared" si="102"/>
        <v>0</v>
      </c>
      <c r="D913" s="332">
        <f>IF(P913="",0,COUNTIF($P$7:P913,P913))</f>
        <v>0</v>
      </c>
      <c r="E913" s="332" t="str">
        <f t="shared" si="103"/>
        <v>0</v>
      </c>
      <c r="F913" s="332">
        <f>IF(Q913="",0,COUNTIF($Q$7:Q913,Q913))</f>
        <v>0</v>
      </c>
      <c r="G913" s="332" t="str">
        <f t="shared" si="104"/>
        <v>0</v>
      </c>
      <c r="H913" s="335">
        <f t="shared" si="105"/>
        <v>46021</v>
      </c>
      <c r="I913" s="332">
        <f t="shared" si="106"/>
        <v>50</v>
      </c>
      <c r="J913" s="78"/>
      <c r="K913" s="304"/>
      <c r="L913" s="6"/>
      <c r="M913" s="12"/>
      <c r="N913" s="6"/>
      <c r="O913" s="96" t="str">
        <f t="shared" si="107"/>
        <v/>
      </c>
      <c r="P913" s="12"/>
      <c r="Q913" s="304"/>
      <c r="R913" s="5"/>
      <c r="S913" s="5"/>
      <c r="T913" s="78"/>
      <c r="U913" s="78"/>
      <c r="Z913" s="479">
        <f t="shared" si="108"/>
        <v>12</v>
      </c>
    </row>
    <row r="914" spans="1:26" ht="18.75" customHeight="1" x14ac:dyDescent="0.35">
      <c r="A914" s="78"/>
      <c r="B914" s="332">
        <f>IF(N914="",0,COUNTIF($N$7:N914,N914))</f>
        <v>0</v>
      </c>
      <c r="C914" s="332" t="str">
        <f t="shared" si="102"/>
        <v>0</v>
      </c>
      <c r="D914" s="332">
        <f>IF(P914="",0,COUNTIF($P$7:P914,P914))</f>
        <v>0</v>
      </c>
      <c r="E914" s="332" t="str">
        <f t="shared" si="103"/>
        <v>0</v>
      </c>
      <c r="F914" s="332">
        <f>IF(Q914="",0,COUNTIF($Q$7:Q914,Q914))</f>
        <v>0</v>
      </c>
      <c r="G914" s="332" t="str">
        <f t="shared" si="104"/>
        <v>0</v>
      </c>
      <c r="H914" s="335">
        <f t="shared" si="105"/>
        <v>46021</v>
      </c>
      <c r="I914" s="332">
        <f t="shared" si="106"/>
        <v>50</v>
      </c>
      <c r="J914" s="78"/>
      <c r="K914" s="304"/>
      <c r="L914" s="6"/>
      <c r="M914" s="12"/>
      <c r="N914" s="6"/>
      <c r="O914" s="96" t="str">
        <f t="shared" si="107"/>
        <v/>
      </c>
      <c r="P914" s="12"/>
      <c r="Q914" s="304"/>
      <c r="R914" s="5"/>
      <c r="S914" s="5"/>
      <c r="T914" s="78"/>
      <c r="U914" s="78"/>
      <c r="Z914" s="479">
        <f t="shared" si="108"/>
        <v>12</v>
      </c>
    </row>
    <row r="915" spans="1:26" ht="18.75" customHeight="1" x14ac:dyDescent="0.35">
      <c r="A915" s="78"/>
      <c r="B915" s="332">
        <f>IF(N915="",0,COUNTIF($N$7:N915,N915))</f>
        <v>0</v>
      </c>
      <c r="C915" s="332" t="str">
        <f t="shared" si="102"/>
        <v>0</v>
      </c>
      <c r="D915" s="332">
        <f>IF(P915="",0,COUNTIF($P$7:P915,P915))</f>
        <v>0</v>
      </c>
      <c r="E915" s="332" t="str">
        <f t="shared" si="103"/>
        <v>0</v>
      </c>
      <c r="F915" s="332">
        <f>IF(Q915="",0,COUNTIF($Q$7:Q915,Q915))</f>
        <v>0</v>
      </c>
      <c r="G915" s="332" t="str">
        <f t="shared" si="104"/>
        <v>0</v>
      </c>
      <c r="H915" s="335">
        <f t="shared" si="105"/>
        <v>46021</v>
      </c>
      <c r="I915" s="332">
        <f t="shared" si="106"/>
        <v>50</v>
      </c>
      <c r="J915" s="78"/>
      <c r="K915" s="304"/>
      <c r="L915" s="6"/>
      <c r="M915" s="12"/>
      <c r="N915" s="6"/>
      <c r="O915" s="96" t="str">
        <f t="shared" si="107"/>
        <v/>
      </c>
      <c r="P915" s="12"/>
      <c r="Q915" s="304"/>
      <c r="R915" s="5"/>
      <c r="S915" s="5"/>
      <c r="T915" s="78"/>
      <c r="U915" s="78"/>
      <c r="Z915" s="479">
        <f t="shared" si="108"/>
        <v>12</v>
      </c>
    </row>
    <row r="916" spans="1:26" ht="18.75" customHeight="1" x14ac:dyDescent="0.35">
      <c r="A916" s="78"/>
      <c r="B916" s="332">
        <f>IF(N916="",0,COUNTIF($N$7:N916,N916))</f>
        <v>0</v>
      </c>
      <c r="C916" s="332" t="str">
        <f t="shared" si="102"/>
        <v>0</v>
      </c>
      <c r="D916" s="332">
        <f>IF(P916="",0,COUNTIF($P$7:P916,P916))</f>
        <v>0</v>
      </c>
      <c r="E916" s="332" t="str">
        <f t="shared" si="103"/>
        <v>0</v>
      </c>
      <c r="F916" s="332">
        <f>IF(Q916="",0,COUNTIF($Q$7:Q916,Q916))</f>
        <v>0</v>
      </c>
      <c r="G916" s="332" t="str">
        <f t="shared" si="104"/>
        <v>0</v>
      </c>
      <c r="H916" s="335">
        <f t="shared" si="105"/>
        <v>46021</v>
      </c>
      <c r="I916" s="332">
        <f t="shared" si="106"/>
        <v>50</v>
      </c>
      <c r="J916" s="78"/>
      <c r="K916" s="304"/>
      <c r="L916" s="6"/>
      <c r="M916" s="12"/>
      <c r="N916" s="6"/>
      <c r="O916" s="96" t="str">
        <f t="shared" si="107"/>
        <v/>
      </c>
      <c r="P916" s="12"/>
      <c r="Q916" s="304"/>
      <c r="R916" s="5"/>
      <c r="S916" s="5"/>
      <c r="T916" s="78"/>
      <c r="U916" s="78"/>
      <c r="Z916" s="479">
        <f t="shared" si="108"/>
        <v>12</v>
      </c>
    </row>
    <row r="917" spans="1:26" ht="18.75" customHeight="1" x14ac:dyDescent="0.35">
      <c r="A917" s="78"/>
      <c r="B917" s="332">
        <f>IF(N917="",0,COUNTIF($N$7:N917,N917))</f>
        <v>0</v>
      </c>
      <c r="C917" s="332" t="str">
        <f t="shared" si="102"/>
        <v>0</v>
      </c>
      <c r="D917" s="332">
        <f>IF(P917="",0,COUNTIF($P$7:P917,P917))</f>
        <v>0</v>
      </c>
      <c r="E917" s="332" t="str">
        <f t="shared" si="103"/>
        <v>0</v>
      </c>
      <c r="F917" s="332">
        <f>IF(Q917="",0,COUNTIF($Q$7:Q917,Q917))</f>
        <v>0</v>
      </c>
      <c r="G917" s="332" t="str">
        <f t="shared" si="104"/>
        <v>0</v>
      </c>
      <c r="H917" s="335">
        <f t="shared" si="105"/>
        <v>46021</v>
      </c>
      <c r="I917" s="332">
        <f t="shared" si="106"/>
        <v>50</v>
      </c>
      <c r="J917" s="78"/>
      <c r="K917" s="304"/>
      <c r="L917" s="6"/>
      <c r="M917" s="12"/>
      <c r="N917" s="6"/>
      <c r="O917" s="96" t="str">
        <f t="shared" si="107"/>
        <v/>
      </c>
      <c r="P917" s="12"/>
      <c r="Q917" s="304"/>
      <c r="R917" s="5"/>
      <c r="S917" s="5"/>
      <c r="T917" s="78"/>
      <c r="U917" s="78"/>
      <c r="Z917" s="479">
        <f t="shared" si="108"/>
        <v>12</v>
      </c>
    </row>
    <row r="918" spans="1:26" ht="18.75" customHeight="1" x14ac:dyDescent="0.35">
      <c r="A918" s="78"/>
      <c r="B918" s="332">
        <f>IF(N918="",0,COUNTIF($N$7:N918,N918))</f>
        <v>0</v>
      </c>
      <c r="C918" s="332" t="str">
        <f t="shared" si="102"/>
        <v>0</v>
      </c>
      <c r="D918" s="332">
        <f>IF(P918="",0,COUNTIF($P$7:P918,P918))</f>
        <v>0</v>
      </c>
      <c r="E918" s="332" t="str">
        <f t="shared" si="103"/>
        <v>0</v>
      </c>
      <c r="F918" s="332">
        <f>IF(Q918="",0,COUNTIF($Q$7:Q918,Q918))</f>
        <v>0</v>
      </c>
      <c r="G918" s="332" t="str">
        <f t="shared" si="104"/>
        <v>0</v>
      </c>
      <c r="H918" s="335">
        <f t="shared" si="105"/>
        <v>46021</v>
      </c>
      <c r="I918" s="332">
        <f t="shared" si="106"/>
        <v>50</v>
      </c>
      <c r="J918" s="78"/>
      <c r="K918" s="304"/>
      <c r="L918" s="6"/>
      <c r="M918" s="12"/>
      <c r="N918" s="6"/>
      <c r="O918" s="96" t="str">
        <f t="shared" si="107"/>
        <v/>
      </c>
      <c r="P918" s="12"/>
      <c r="Q918" s="304"/>
      <c r="R918" s="5"/>
      <c r="S918" s="5"/>
      <c r="T918" s="78"/>
      <c r="U918" s="78"/>
      <c r="Z918" s="479">
        <f t="shared" si="108"/>
        <v>12</v>
      </c>
    </row>
    <row r="919" spans="1:26" ht="18.75" customHeight="1" x14ac:dyDescent="0.35">
      <c r="A919" s="78"/>
      <c r="B919" s="332">
        <f>IF(N919="",0,COUNTIF($N$7:N919,N919))</f>
        <v>0</v>
      </c>
      <c r="C919" s="332" t="str">
        <f t="shared" si="102"/>
        <v>0</v>
      </c>
      <c r="D919" s="332">
        <f>IF(P919="",0,COUNTIF($P$7:P919,P919))</f>
        <v>0</v>
      </c>
      <c r="E919" s="332" t="str">
        <f t="shared" si="103"/>
        <v>0</v>
      </c>
      <c r="F919" s="332">
        <f>IF(Q919="",0,COUNTIF($Q$7:Q919,Q919))</f>
        <v>0</v>
      </c>
      <c r="G919" s="332" t="str">
        <f t="shared" si="104"/>
        <v>0</v>
      </c>
      <c r="H919" s="335">
        <f t="shared" si="105"/>
        <v>46021</v>
      </c>
      <c r="I919" s="332">
        <f t="shared" si="106"/>
        <v>50</v>
      </c>
      <c r="J919" s="78"/>
      <c r="K919" s="304"/>
      <c r="L919" s="6"/>
      <c r="M919" s="12"/>
      <c r="N919" s="6"/>
      <c r="O919" s="96" t="str">
        <f t="shared" si="107"/>
        <v/>
      </c>
      <c r="P919" s="12"/>
      <c r="Q919" s="304"/>
      <c r="R919" s="5"/>
      <c r="S919" s="5"/>
      <c r="T919" s="78"/>
      <c r="U919" s="78"/>
      <c r="Z919" s="479">
        <f t="shared" si="108"/>
        <v>12</v>
      </c>
    </row>
    <row r="920" spans="1:26" ht="18.75" customHeight="1" x14ac:dyDescent="0.35">
      <c r="A920" s="78"/>
      <c r="B920" s="332">
        <f>IF(N920="",0,COUNTIF($N$7:N920,N920))</f>
        <v>0</v>
      </c>
      <c r="C920" s="332" t="str">
        <f t="shared" si="102"/>
        <v>0</v>
      </c>
      <c r="D920" s="332">
        <f>IF(P920="",0,COUNTIF($P$7:P920,P920))</f>
        <v>0</v>
      </c>
      <c r="E920" s="332" t="str">
        <f t="shared" si="103"/>
        <v>0</v>
      </c>
      <c r="F920" s="332">
        <f>IF(Q920="",0,COUNTIF($Q$7:Q920,Q920))</f>
        <v>0</v>
      </c>
      <c r="G920" s="332" t="str">
        <f t="shared" si="104"/>
        <v>0</v>
      </c>
      <c r="H920" s="335">
        <f t="shared" si="105"/>
        <v>46021</v>
      </c>
      <c r="I920" s="332">
        <f t="shared" si="106"/>
        <v>50</v>
      </c>
      <c r="J920" s="78"/>
      <c r="K920" s="304"/>
      <c r="L920" s="6"/>
      <c r="M920" s="12"/>
      <c r="N920" s="6"/>
      <c r="O920" s="96" t="str">
        <f t="shared" si="107"/>
        <v/>
      </c>
      <c r="P920" s="12"/>
      <c r="Q920" s="304"/>
      <c r="R920" s="5"/>
      <c r="S920" s="5"/>
      <c r="T920" s="78"/>
      <c r="U920" s="78"/>
      <c r="Z920" s="479">
        <f t="shared" si="108"/>
        <v>12</v>
      </c>
    </row>
    <row r="921" spans="1:26" ht="18.75" customHeight="1" x14ac:dyDescent="0.35">
      <c r="A921" s="78"/>
      <c r="B921" s="332">
        <f>IF(N921="",0,COUNTIF($N$7:N921,N921))</f>
        <v>0</v>
      </c>
      <c r="C921" s="332" t="str">
        <f t="shared" si="102"/>
        <v>0</v>
      </c>
      <c r="D921" s="332">
        <f>IF(P921="",0,COUNTIF($P$7:P921,P921))</f>
        <v>0</v>
      </c>
      <c r="E921" s="332" t="str">
        <f t="shared" si="103"/>
        <v>0</v>
      </c>
      <c r="F921" s="332">
        <f>IF(Q921="",0,COUNTIF($Q$7:Q921,Q921))</f>
        <v>0</v>
      </c>
      <c r="G921" s="332" t="str">
        <f t="shared" si="104"/>
        <v>0</v>
      </c>
      <c r="H921" s="335">
        <f t="shared" si="105"/>
        <v>46021</v>
      </c>
      <c r="I921" s="332">
        <f t="shared" si="106"/>
        <v>50</v>
      </c>
      <c r="J921" s="78"/>
      <c r="K921" s="304"/>
      <c r="L921" s="6"/>
      <c r="M921" s="12"/>
      <c r="N921" s="6"/>
      <c r="O921" s="96" t="str">
        <f t="shared" si="107"/>
        <v/>
      </c>
      <c r="P921" s="12"/>
      <c r="Q921" s="304"/>
      <c r="R921" s="5"/>
      <c r="S921" s="5"/>
      <c r="T921" s="78"/>
      <c r="U921" s="78"/>
      <c r="Z921" s="479">
        <f t="shared" si="108"/>
        <v>12</v>
      </c>
    </row>
    <row r="922" spans="1:26" ht="18.75" customHeight="1" x14ac:dyDescent="0.35">
      <c r="A922" s="78"/>
      <c r="B922" s="332">
        <f>IF(N922="",0,COUNTIF($N$7:N922,N922))</f>
        <v>0</v>
      </c>
      <c r="C922" s="332" t="str">
        <f t="shared" si="102"/>
        <v>0</v>
      </c>
      <c r="D922" s="332">
        <f>IF(P922="",0,COUNTIF($P$7:P922,P922))</f>
        <v>0</v>
      </c>
      <c r="E922" s="332" t="str">
        <f t="shared" si="103"/>
        <v>0</v>
      </c>
      <c r="F922" s="332">
        <f>IF(Q922="",0,COUNTIF($Q$7:Q922,Q922))</f>
        <v>0</v>
      </c>
      <c r="G922" s="332" t="str">
        <f t="shared" si="104"/>
        <v>0</v>
      </c>
      <c r="H922" s="335">
        <f t="shared" si="105"/>
        <v>46021</v>
      </c>
      <c r="I922" s="332">
        <f t="shared" si="106"/>
        <v>50</v>
      </c>
      <c r="J922" s="78"/>
      <c r="K922" s="304"/>
      <c r="L922" s="6"/>
      <c r="M922" s="12"/>
      <c r="N922" s="6"/>
      <c r="O922" s="96" t="str">
        <f t="shared" si="107"/>
        <v/>
      </c>
      <c r="P922" s="12"/>
      <c r="Q922" s="304"/>
      <c r="R922" s="5"/>
      <c r="S922" s="5"/>
      <c r="T922" s="78"/>
      <c r="U922" s="78"/>
      <c r="Z922" s="479">
        <f t="shared" si="108"/>
        <v>12</v>
      </c>
    </row>
    <row r="923" spans="1:26" ht="18.75" customHeight="1" x14ac:dyDescent="0.35">
      <c r="A923" s="78"/>
      <c r="B923" s="332">
        <f>IF(N923="",0,COUNTIF($N$7:N923,N923))</f>
        <v>0</v>
      </c>
      <c r="C923" s="332" t="str">
        <f t="shared" si="102"/>
        <v>0</v>
      </c>
      <c r="D923" s="332">
        <f>IF(P923="",0,COUNTIF($P$7:P923,P923))</f>
        <v>0</v>
      </c>
      <c r="E923" s="332" t="str">
        <f t="shared" si="103"/>
        <v>0</v>
      </c>
      <c r="F923" s="332">
        <f>IF(Q923="",0,COUNTIF($Q$7:Q923,Q923))</f>
        <v>0</v>
      </c>
      <c r="G923" s="332" t="str">
        <f t="shared" si="104"/>
        <v>0</v>
      </c>
      <c r="H923" s="335">
        <f t="shared" si="105"/>
        <v>46021</v>
      </c>
      <c r="I923" s="332">
        <f t="shared" si="106"/>
        <v>50</v>
      </c>
      <c r="J923" s="78"/>
      <c r="K923" s="304"/>
      <c r="L923" s="6"/>
      <c r="M923" s="12"/>
      <c r="N923" s="6"/>
      <c r="O923" s="96" t="str">
        <f t="shared" si="107"/>
        <v/>
      </c>
      <c r="P923" s="12"/>
      <c r="Q923" s="304"/>
      <c r="R923" s="5"/>
      <c r="S923" s="5"/>
      <c r="T923" s="78"/>
      <c r="U923" s="78"/>
      <c r="Z923" s="479">
        <f t="shared" si="108"/>
        <v>12</v>
      </c>
    </row>
    <row r="924" spans="1:26" ht="18.75" customHeight="1" x14ac:dyDescent="0.35">
      <c r="A924" s="78"/>
      <c r="B924" s="332">
        <f>IF(N924="",0,COUNTIF($N$7:N924,N924))</f>
        <v>0</v>
      </c>
      <c r="C924" s="332" t="str">
        <f t="shared" si="102"/>
        <v>0</v>
      </c>
      <c r="D924" s="332">
        <f>IF(P924="",0,COUNTIF($P$7:P924,P924))</f>
        <v>0</v>
      </c>
      <c r="E924" s="332" t="str">
        <f t="shared" si="103"/>
        <v>0</v>
      </c>
      <c r="F924" s="332">
        <f>IF(Q924="",0,COUNTIF($Q$7:Q924,Q924))</f>
        <v>0</v>
      </c>
      <c r="G924" s="332" t="str">
        <f t="shared" si="104"/>
        <v>0</v>
      </c>
      <c r="H924" s="335">
        <f t="shared" si="105"/>
        <v>46021</v>
      </c>
      <c r="I924" s="332">
        <f t="shared" si="106"/>
        <v>50</v>
      </c>
      <c r="J924" s="78"/>
      <c r="K924" s="304"/>
      <c r="L924" s="6"/>
      <c r="M924" s="12"/>
      <c r="N924" s="6"/>
      <c r="O924" s="96" t="str">
        <f t="shared" si="107"/>
        <v/>
      </c>
      <c r="P924" s="12"/>
      <c r="Q924" s="304"/>
      <c r="R924" s="5"/>
      <c r="S924" s="5"/>
      <c r="T924" s="78"/>
      <c r="U924" s="78"/>
      <c r="Z924" s="479">
        <f t="shared" si="108"/>
        <v>12</v>
      </c>
    </row>
    <row r="925" spans="1:26" ht="18.75" customHeight="1" x14ac:dyDescent="0.35">
      <c r="A925" s="78"/>
      <c r="B925" s="332">
        <f>IF(N925="",0,COUNTIF($N$7:N925,N925))</f>
        <v>0</v>
      </c>
      <c r="C925" s="332" t="str">
        <f t="shared" si="102"/>
        <v>0</v>
      </c>
      <c r="D925" s="332">
        <f>IF(P925="",0,COUNTIF($P$7:P925,P925))</f>
        <v>0</v>
      </c>
      <c r="E925" s="332" t="str">
        <f t="shared" si="103"/>
        <v>0</v>
      </c>
      <c r="F925" s="332">
        <f>IF(Q925="",0,COUNTIF($Q$7:Q925,Q925))</f>
        <v>0</v>
      </c>
      <c r="G925" s="332" t="str">
        <f t="shared" si="104"/>
        <v>0</v>
      </c>
      <c r="H925" s="335">
        <f t="shared" si="105"/>
        <v>46021</v>
      </c>
      <c r="I925" s="332">
        <f t="shared" si="106"/>
        <v>50</v>
      </c>
      <c r="J925" s="78"/>
      <c r="K925" s="304"/>
      <c r="L925" s="6"/>
      <c r="M925" s="12"/>
      <c r="N925" s="6"/>
      <c r="O925" s="96" t="str">
        <f t="shared" si="107"/>
        <v/>
      </c>
      <c r="P925" s="12"/>
      <c r="Q925" s="304"/>
      <c r="R925" s="5"/>
      <c r="S925" s="5"/>
      <c r="T925" s="78"/>
      <c r="U925" s="78"/>
      <c r="Z925" s="479">
        <f t="shared" si="108"/>
        <v>12</v>
      </c>
    </row>
    <row r="926" spans="1:26" ht="18.75" customHeight="1" x14ac:dyDescent="0.35">
      <c r="A926" s="78"/>
      <c r="B926" s="332">
        <f>IF(N926="",0,COUNTIF($N$7:N926,N926))</f>
        <v>0</v>
      </c>
      <c r="C926" s="332" t="str">
        <f t="shared" si="102"/>
        <v>0</v>
      </c>
      <c r="D926" s="332">
        <f>IF(P926="",0,COUNTIF($P$7:P926,P926))</f>
        <v>0</v>
      </c>
      <c r="E926" s="332" t="str">
        <f t="shared" si="103"/>
        <v>0</v>
      </c>
      <c r="F926" s="332">
        <f>IF(Q926="",0,COUNTIF($Q$7:Q926,Q926))</f>
        <v>0</v>
      </c>
      <c r="G926" s="332" t="str">
        <f t="shared" si="104"/>
        <v>0</v>
      </c>
      <c r="H926" s="335">
        <f t="shared" si="105"/>
        <v>46021</v>
      </c>
      <c r="I926" s="332">
        <f t="shared" si="106"/>
        <v>50</v>
      </c>
      <c r="J926" s="78"/>
      <c r="K926" s="304"/>
      <c r="L926" s="6"/>
      <c r="M926" s="12"/>
      <c r="N926" s="6"/>
      <c r="O926" s="96" t="str">
        <f t="shared" si="107"/>
        <v/>
      </c>
      <c r="P926" s="12"/>
      <c r="Q926" s="304"/>
      <c r="R926" s="5"/>
      <c r="S926" s="5"/>
      <c r="T926" s="78"/>
      <c r="U926" s="78"/>
      <c r="Z926" s="479">
        <f t="shared" si="108"/>
        <v>12</v>
      </c>
    </row>
    <row r="927" spans="1:26" ht="18.75" customHeight="1" x14ac:dyDescent="0.35">
      <c r="A927" s="78"/>
      <c r="B927" s="332">
        <f>IF(N927="",0,COUNTIF($N$7:N927,N927))</f>
        <v>0</v>
      </c>
      <c r="C927" s="332" t="str">
        <f t="shared" si="102"/>
        <v>0</v>
      </c>
      <c r="D927" s="332">
        <f>IF(P927="",0,COUNTIF($P$7:P927,P927))</f>
        <v>0</v>
      </c>
      <c r="E927" s="332" t="str">
        <f t="shared" si="103"/>
        <v>0</v>
      </c>
      <c r="F927" s="332">
        <f>IF(Q927="",0,COUNTIF($Q$7:Q927,Q927))</f>
        <v>0</v>
      </c>
      <c r="G927" s="332" t="str">
        <f t="shared" si="104"/>
        <v>0</v>
      </c>
      <c r="H927" s="335">
        <f t="shared" si="105"/>
        <v>46021</v>
      </c>
      <c r="I927" s="332">
        <f t="shared" si="106"/>
        <v>50</v>
      </c>
      <c r="J927" s="78"/>
      <c r="K927" s="304"/>
      <c r="L927" s="6"/>
      <c r="M927" s="12"/>
      <c r="N927" s="6"/>
      <c r="O927" s="96" t="str">
        <f t="shared" si="107"/>
        <v/>
      </c>
      <c r="P927" s="12"/>
      <c r="Q927" s="304"/>
      <c r="R927" s="5"/>
      <c r="S927" s="5"/>
      <c r="T927" s="78"/>
      <c r="U927" s="78"/>
      <c r="Z927" s="479">
        <f t="shared" si="108"/>
        <v>12</v>
      </c>
    </row>
    <row r="928" spans="1:26" ht="18.75" customHeight="1" x14ac:dyDescent="0.35">
      <c r="A928" s="78"/>
      <c r="B928" s="332">
        <f>IF(N928="",0,COUNTIF($N$7:N928,N928))</f>
        <v>0</v>
      </c>
      <c r="C928" s="332" t="str">
        <f t="shared" si="102"/>
        <v>0</v>
      </c>
      <c r="D928" s="332">
        <f>IF(P928="",0,COUNTIF($P$7:P928,P928))</f>
        <v>0</v>
      </c>
      <c r="E928" s="332" t="str">
        <f t="shared" si="103"/>
        <v>0</v>
      </c>
      <c r="F928" s="332">
        <f>IF(Q928="",0,COUNTIF($Q$7:Q928,Q928))</f>
        <v>0</v>
      </c>
      <c r="G928" s="332" t="str">
        <f t="shared" si="104"/>
        <v>0</v>
      </c>
      <c r="H928" s="335">
        <f t="shared" si="105"/>
        <v>46021</v>
      </c>
      <c r="I928" s="332">
        <f t="shared" si="106"/>
        <v>50</v>
      </c>
      <c r="J928" s="78"/>
      <c r="K928" s="304"/>
      <c r="L928" s="6"/>
      <c r="M928" s="12"/>
      <c r="N928" s="6"/>
      <c r="O928" s="96" t="str">
        <f t="shared" si="107"/>
        <v/>
      </c>
      <c r="P928" s="12"/>
      <c r="Q928" s="304"/>
      <c r="R928" s="5"/>
      <c r="S928" s="5"/>
      <c r="T928" s="78"/>
      <c r="U928" s="78"/>
      <c r="Z928" s="479">
        <f t="shared" si="108"/>
        <v>12</v>
      </c>
    </row>
    <row r="929" spans="1:26" ht="18.75" customHeight="1" x14ac:dyDescent="0.35">
      <c r="A929" s="78"/>
      <c r="B929" s="332">
        <f>IF(N929="",0,COUNTIF($N$7:N929,N929))</f>
        <v>0</v>
      </c>
      <c r="C929" s="332" t="str">
        <f t="shared" si="102"/>
        <v>0</v>
      </c>
      <c r="D929" s="332">
        <f>IF(P929="",0,COUNTIF($P$7:P929,P929))</f>
        <v>0</v>
      </c>
      <c r="E929" s="332" t="str">
        <f t="shared" si="103"/>
        <v>0</v>
      </c>
      <c r="F929" s="332">
        <f>IF(Q929="",0,COUNTIF($Q$7:Q929,Q929))</f>
        <v>0</v>
      </c>
      <c r="G929" s="332" t="str">
        <f t="shared" si="104"/>
        <v>0</v>
      </c>
      <c r="H929" s="335">
        <f t="shared" si="105"/>
        <v>46021</v>
      </c>
      <c r="I929" s="332">
        <f t="shared" si="106"/>
        <v>50</v>
      </c>
      <c r="J929" s="78"/>
      <c r="K929" s="304"/>
      <c r="L929" s="6"/>
      <c r="M929" s="12"/>
      <c r="N929" s="6"/>
      <c r="O929" s="96" t="str">
        <f t="shared" si="107"/>
        <v/>
      </c>
      <c r="P929" s="12"/>
      <c r="Q929" s="304"/>
      <c r="R929" s="5"/>
      <c r="S929" s="5"/>
      <c r="T929" s="78"/>
      <c r="U929" s="78"/>
      <c r="Z929" s="479">
        <f t="shared" si="108"/>
        <v>12</v>
      </c>
    </row>
    <row r="930" spans="1:26" ht="18.75" customHeight="1" x14ac:dyDescent="0.35">
      <c r="A930" s="78"/>
      <c r="B930" s="332">
        <f>IF(N930="",0,COUNTIF($N$7:N930,N930))</f>
        <v>0</v>
      </c>
      <c r="C930" s="332" t="str">
        <f t="shared" si="102"/>
        <v>0</v>
      </c>
      <c r="D930" s="332">
        <f>IF(P930="",0,COUNTIF($P$7:P930,P930))</f>
        <v>0</v>
      </c>
      <c r="E930" s="332" t="str">
        <f t="shared" si="103"/>
        <v>0</v>
      </c>
      <c r="F930" s="332">
        <f>IF(Q930="",0,COUNTIF($Q$7:Q930,Q930))</f>
        <v>0</v>
      </c>
      <c r="G930" s="332" t="str">
        <f t="shared" si="104"/>
        <v>0</v>
      </c>
      <c r="H930" s="335">
        <f t="shared" si="105"/>
        <v>46021</v>
      </c>
      <c r="I930" s="332">
        <f t="shared" si="106"/>
        <v>50</v>
      </c>
      <c r="J930" s="78"/>
      <c r="K930" s="304"/>
      <c r="L930" s="6"/>
      <c r="M930" s="12"/>
      <c r="N930" s="6"/>
      <c r="O930" s="96" t="str">
        <f t="shared" si="107"/>
        <v/>
      </c>
      <c r="P930" s="12"/>
      <c r="Q930" s="304"/>
      <c r="R930" s="5"/>
      <c r="S930" s="5"/>
      <c r="T930" s="78"/>
      <c r="U930" s="78"/>
      <c r="Z930" s="479">
        <f t="shared" si="108"/>
        <v>12</v>
      </c>
    </row>
    <row r="931" spans="1:26" ht="18.75" customHeight="1" x14ac:dyDescent="0.35">
      <c r="A931" s="78"/>
      <c r="B931" s="332">
        <f>IF(N931="",0,COUNTIF($N$7:N931,N931))</f>
        <v>0</v>
      </c>
      <c r="C931" s="332" t="str">
        <f t="shared" si="102"/>
        <v>0</v>
      </c>
      <c r="D931" s="332">
        <f>IF(P931="",0,COUNTIF($P$7:P931,P931))</f>
        <v>0</v>
      </c>
      <c r="E931" s="332" t="str">
        <f t="shared" si="103"/>
        <v>0</v>
      </c>
      <c r="F931" s="332">
        <f>IF(Q931="",0,COUNTIF($Q$7:Q931,Q931))</f>
        <v>0</v>
      </c>
      <c r="G931" s="332" t="str">
        <f t="shared" si="104"/>
        <v>0</v>
      </c>
      <c r="H931" s="335">
        <f t="shared" si="105"/>
        <v>46021</v>
      </c>
      <c r="I931" s="332">
        <f t="shared" si="106"/>
        <v>50</v>
      </c>
      <c r="J931" s="78"/>
      <c r="K931" s="304"/>
      <c r="L931" s="6"/>
      <c r="M931" s="12"/>
      <c r="N931" s="6"/>
      <c r="O931" s="96" t="str">
        <f t="shared" si="107"/>
        <v/>
      </c>
      <c r="P931" s="12"/>
      <c r="Q931" s="304"/>
      <c r="R931" s="5"/>
      <c r="S931" s="5"/>
      <c r="T931" s="78"/>
      <c r="U931" s="78"/>
      <c r="Z931" s="479">
        <f t="shared" si="108"/>
        <v>12</v>
      </c>
    </row>
    <row r="932" spans="1:26" ht="18.75" customHeight="1" x14ac:dyDescent="0.35">
      <c r="A932" s="78"/>
      <c r="B932" s="332">
        <f>IF(N932="",0,COUNTIF($N$7:N932,N932))</f>
        <v>0</v>
      </c>
      <c r="C932" s="332" t="str">
        <f t="shared" si="102"/>
        <v>0</v>
      </c>
      <c r="D932" s="332">
        <f>IF(P932="",0,COUNTIF($P$7:P932,P932))</f>
        <v>0</v>
      </c>
      <c r="E932" s="332" t="str">
        <f t="shared" si="103"/>
        <v>0</v>
      </c>
      <c r="F932" s="332">
        <f>IF(Q932="",0,COUNTIF($Q$7:Q932,Q932))</f>
        <v>0</v>
      </c>
      <c r="G932" s="332" t="str">
        <f t="shared" si="104"/>
        <v>0</v>
      </c>
      <c r="H932" s="335">
        <f t="shared" si="105"/>
        <v>46021</v>
      </c>
      <c r="I932" s="332">
        <f t="shared" si="106"/>
        <v>50</v>
      </c>
      <c r="J932" s="78"/>
      <c r="K932" s="304"/>
      <c r="L932" s="6"/>
      <c r="M932" s="12"/>
      <c r="N932" s="6"/>
      <c r="O932" s="96" t="str">
        <f t="shared" si="107"/>
        <v/>
      </c>
      <c r="P932" s="12"/>
      <c r="Q932" s="304"/>
      <c r="R932" s="5"/>
      <c r="S932" s="5"/>
      <c r="T932" s="78"/>
      <c r="U932" s="78"/>
      <c r="Z932" s="479">
        <f t="shared" si="108"/>
        <v>12</v>
      </c>
    </row>
    <row r="933" spans="1:26" ht="18.75" customHeight="1" x14ac:dyDescent="0.35">
      <c r="A933" s="78"/>
      <c r="B933" s="332">
        <f>IF(N933="",0,COUNTIF($N$7:N933,N933))</f>
        <v>0</v>
      </c>
      <c r="C933" s="332" t="str">
        <f t="shared" si="102"/>
        <v>0</v>
      </c>
      <c r="D933" s="332">
        <f>IF(P933="",0,COUNTIF($P$7:P933,P933))</f>
        <v>0</v>
      </c>
      <c r="E933" s="332" t="str">
        <f t="shared" si="103"/>
        <v>0</v>
      </c>
      <c r="F933" s="332">
        <f>IF(Q933="",0,COUNTIF($Q$7:Q933,Q933))</f>
        <v>0</v>
      </c>
      <c r="G933" s="332" t="str">
        <f t="shared" si="104"/>
        <v>0</v>
      </c>
      <c r="H933" s="335">
        <f t="shared" si="105"/>
        <v>46021</v>
      </c>
      <c r="I933" s="332">
        <f t="shared" si="106"/>
        <v>50</v>
      </c>
      <c r="J933" s="78"/>
      <c r="K933" s="304"/>
      <c r="L933" s="6"/>
      <c r="M933" s="12"/>
      <c r="N933" s="6"/>
      <c r="O933" s="96" t="str">
        <f t="shared" si="107"/>
        <v/>
      </c>
      <c r="P933" s="12"/>
      <c r="Q933" s="304"/>
      <c r="R933" s="5"/>
      <c r="S933" s="5"/>
      <c r="T933" s="78"/>
      <c r="U933" s="78"/>
      <c r="Z933" s="479">
        <f t="shared" si="108"/>
        <v>12</v>
      </c>
    </row>
    <row r="934" spans="1:26" ht="18.75" customHeight="1" x14ac:dyDescent="0.35">
      <c r="A934" s="78"/>
      <c r="B934" s="332">
        <f>IF(N934="",0,COUNTIF($N$7:N934,N934))</f>
        <v>0</v>
      </c>
      <c r="C934" s="332" t="str">
        <f t="shared" si="102"/>
        <v>0</v>
      </c>
      <c r="D934" s="332">
        <f>IF(P934="",0,COUNTIF($P$7:P934,P934))</f>
        <v>0</v>
      </c>
      <c r="E934" s="332" t="str">
        <f t="shared" si="103"/>
        <v>0</v>
      </c>
      <c r="F934" s="332">
        <f>IF(Q934="",0,COUNTIF($Q$7:Q934,Q934))</f>
        <v>0</v>
      </c>
      <c r="G934" s="332" t="str">
        <f t="shared" si="104"/>
        <v>0</v>
      </c>
      <c r="H934" s="335">
        <f t="shared" si="105"/>
        <v>46021</v>
      </c>
      <c r="I934" s="332">
        <f t="shared" si="106"/>
        <v>50</v>
      </c>
      <c r="J934" s="78"/>
      <c r="K934" s="304"/>
      <c r="L934" s="6"/>
      <c r="M934" s="12"/>
      <c r="N934" s="6"/>
      <c r="O934" s="96" t="str">
        <f t="shared" si="107"/>
        <v/>
      </c>
      <c r="P934" s="12"/>
      <c r="Q934" s="304"/>
      <c r="R934" s="5"/>
      <c r="S934" s="5"/>
      <c r="T934" s="78"/>
      <c r="U934" s="78"/>
      <c r="Z934" s="479">
        <f t="shared" si="108"/>
        <v>12</v>
      </c>
    </row>
    <row r="935" spans="1:26" ht="18.75" customHeight="1" x14ac:dyDescent="0.35">
      <c r="A935" s="78"/>
      <c r="B935" s="332">
        <f>IF(N935="",0,COUNTIF($N$7:N935,N935))</f>
        <v>0</v>
      </c>
      <c r="C935" s="332" t="str">
        <f t="shared" si="102"/>
        <v>0</v>
      </c>
      <c r="D935" s="332">
        <f>IF(P935="",0,COUNTIF($P$7:P935,P935))</f>
        <v>0</v>
      </c>
      <c r="E935" s="332" t="str">
        <f t="shared" si="103"/>
        <v>0</v>
      </c>
      <c r="F935" s="332">
        <f>IF(Q935="",0,COUNTIF($Q$7:Q935,Q935))</f>
        <v>0</v>
      </c>
      <c r="G935" s="332" t="str">
        <f t="shared" si="104"/>
        <v>0</v>
      </c>
      <c r="H935" s="335">
        <f t="shared" si="105"/>
        <v>46021</v>
      </c>
      <c r="I935" s="332">
        <f t="shared" si="106"/>
        <v>50</v>
      </c>
      <c r="J935" s="78"/>
      <c r="K935" s="304"/>
      <c r="L935" s="6"/>
      <c r="M935" s="12"/>
      <c r="N935" s="6"/>
      <c r="O935" s="96" t="str">
        <f t="shared" si="107"/>
        <v/>
      </c>
      <c r="P935" s="12"/>
      <c r="Q935" s="304"/>
      <c r="R935" s="5"/>
      <c r="S935" s="5"/>
      <c r="T935" s="78"/>
      <c r="U935" s="78"/>
      <c r="Z935" s="479">
        <f t="shared" si="108"/>
        <v>12</v>
      </c>
    </row>
    <row r="936" spans="1:26" ht="18.75" customHeight="1" x14ac:dyDescent="0.35">
      <c r="A936" s="78"/>
      <c r="B936" s="332">
        <f>IF(N936="",0,COUNTIF($N$7:N936,N936))</f>
        <v>0</v>
      </c>
      <c r="C936" s="332" t="str">
        <f t="shared" si="102"/>
        <v>0</v>
      </c>
      <c r="D936" s="332">
        <f>IF(P936="",0,COUNTIF($P$7:P936,P936))</f>
        <v>0</v>
      </c>
      <c r="E936" s="332" t="str">
        <f t="shared" si="103"/>
        <v>0</v>
      </c>
      <c r="F936" s="332">
        <f>IF(Q936="",0,COUNTIF($Q$7:Q936,Q936))</f>
        <v>0</v>
      </c>
      <c r="G936" s="332" t="str">
        <f t="shared" si="104"/>
        <v>0</v>
      </c>
      <c r="H936" s="335">
        <f t="shared" si="105"/>
        <v>46021</v>
      </c>
      <c r="I936" s="332">
        <f t="shared" si="106"/>
        <v>50</v>
      </c>
      <c r="J936" s="78"/>
      <c r="K936" s="304"/>
      <c r="L936" s="6"/>
      <c r="M936" s="12"/>
      <c r="N936" s="6"/>
      <c r="O936" s="96" t="str">
        <f t="shared" si="107"/>
        <v/>
      </c>
      <c r="P936" s="12"/>
      <c r="Q936" s="304"/>
      <c r="R936" s="5"/>
      <c r="S936" s="5"/>
      <c r="T936" s="78"/>
      <c r="U936" s="78"/>
      <c r="Z936" s="479">
        <f t="shared" si="108"/>
        <v>12</v>
      </c>
    </row>
    <row r="937" spans="1:26" ht="18.75" customHeight="1" x14ac:dyDescent="0.35">
      <c r="A937" s="78"/>
      <c r="B937" s="332">
        <f>IF(N937="",0,COUNTIF($N$7:N937,N937))</f>
        <v>0</v>
      </c>
      <c r="C937" s="332" t="str">
        <f t="shared" si="102"/>
        <v>0</v>
      </c>
      <c r="D937" s="332">
        <f>IF(P937="",0,COUNTIF($P$7:P937,P937))</f>
        <v>0</v>
      </c>
      <c r="E937" s="332" t="str">
        <f t="shared" si="103"/>
        <v>0</v>
      </c>
      <c r="F937" s="332">
        <f>IF(Q937="",0,COUNTIF($Q$7:Q937,Q937))</f>
        <v>0</v>
      </c>
      <c r="G937" s="332" t="str">
        <f t="shared" si="104"/>
        <v>0</v>
      </c>
      <c r="H937" s="335">
        <f t="shared" si="105"/>
        <v>46021</v>
      </c>
      <c r="I937" s="332">
        <f t="shared" si="106"/>
        <v>50</v>
      </c>
      <c r="J937" s="78"/>
      <c r="K937" s="304"/>
      <c r="L937" s="6"/>
      <c r="M937" s="12"/>
      <c r="N937" s="6"/>
      <c r="O937" s="96" t="str">
        <f t="shared" si="107"/>
        <v/>
      </c>
      <c r="P937" s="12"/>
      <c r="Q937" s="304"/>
      <c r="R937" s="5"/>
      <c r="S937" s="5"/>
      <c r="T937" s="78"/>
      <c r="U937" s="78"/>
      <c r="Z937" s="479">
        <f t="shared" si="108"/>
        <v>12</v>
      </c>
    </row>
    <row r="938" spans="1:26" ht="18.75" customHeight="1" x14ac:dyDescent="0.35">
      <c r="A938" s="78"/>
      <c r="B938" s="332">
        <f>IF(N938="",0,COUNTIF($N$7:N938,N938))</f>
        <v>0</v>
      </c>
      <c r="C938" s="332" t="str">
        <f t="shared" si="102"/>
        <v>0</v>
      </c>
      <c r="D938" s="332">
        <f>IF(P938="",0,COUNTIF($P$7:P938,P938))</f>
        <v>0</v>
      </c>
      <c r="E938" s="332" t="str">
        <f t="shared" si="103"/>
        <v>0</v>
      </c>
      <c r="F938" s="332">
        <f>IF(Q938="",0,COUNTIF($Q$7:Q938,Q938))</f>
        <v>0</v>
      </c>
      <c r="G938" s="332" t="str">
        <f t="shared" si="104"/>
        <v>0</v>
      </c>
      <c r="H938" s="335">
        <f t="shared" si="105"/>
        <v>46021</v>
      </c>
      <c r="I938" s="332">
        <f t="shared" si="106"/>
        <v>50</v>
      </c>
      <c r="J938" s="78"/>
      <c r="K938" s="304"/>
      <c r="L938" s="6"/>
      <c r="M938" s="12"/>
      <c r="N938" s="6"/>
      <c r="O938" s="96" t="str">
        <f t="shared" si="107"/>
        <v/>
      </c>
      <c r="P938" s="12"/>
      <c r="Q938" s="304"/>
      <c r="R938" s="5"/>
      <c r="S938" s="5"/>
      <c r="T938" s="78"/>
      <c r="U938" s="78"/>
      <c r="Z938" s="479">
        <f t="shared" si="108"/>
        <v>12</v>
      </c>
    </row>
    <row r="939" spans="1:26" ht="18.75" customHeight="1" x14ac:dyDescent="0.35">
      <c r="A939" s="78"/>
      <c r="B939" s="332">
        <f>IF(N939="",0,COUNTIF($N$7:N939,N939))</f>
        <v>0</v>
      </c>
      <c r="C939" s="332" t="str">
        <f t="shared" si="102"/>
        <v>0</v>
      </c>
      <c r="D939" s="332">
        <f>IF(P939="",0,COUNTIF($P$7:P939,P939))</f>
        <v>0</v>
      </c>
      <c r="E939" s="332" t="str">
        <f t="shared" si="103"/>
        <v>0</v>
      </c>
      <c r="F939" s="332">
        <f>IF(Q939="",0,COUNTIF($Q$7:Q939,Q939))</f>
        <v>0</v>
      </c>
      <c r="G939" s="332" t="str">
        <f t="shared" si="104"/>
        <v>0</v>
      </c>
      <c r="H939" s="335">
        <f t="shared" si="105"/>
        <v>46021</v>
      </c>
      <c r="I939" s="332">
        <f t="shared" si="106"/>
        <v>50</v>
      </c>
      <c r="J939" s="78"/>
      <c r="K939" s="304"/>
      <c r="L939" s="6"/>
      <c r="M939" s="12"/>
      <c r="N939" s="6"/>
      <c r="O939" s="96" t="str">
        <f t="shared" si="107"/>
        <v/>
      </c>
      <c r="P939" s="12"/>
      <c r="Q939" s="304"/>
      <c r="R939" s="5"/>
      <c r="S939" s="5"/>
      <c r="T939" s="78"/>
      <c r="U939" s="78"/>
      <c r="Z939" s="479">
        <f t="shared" si="108"/>
        <v>12</v>
      </c>
    </row>
    <row r="940" spans="1:26" ht="18.75" customHeight="1" x14ac:dyDescent="0.35">
      <c r="A940" s="78"/>
      <c r="B940" s="332">
        <f>IF(N940="",0,COUNTIF($N$7:N940,N940))</f>
        <v>0</v>
      </c>
      <c r="C940" s="332" t="str">
        <f t="shared" si="102"/>
        <v>0</v>
      </c>
      <c r="D940" s="332">
        <f>IF(P940="",0,COUNTIF($P$7:P940,P940))</f>
        <v>0</v>
      </c>
      <c r="E940" s="332" t="str">
        <f t="shared" si="103"/>
        <v>0</v>
      </c>
      <c r="F940" s="332">
        <f>IF(Q940="",0,COUNTIF($Q$7:Q940,Q940))</f>
        <v>0</v>
      </c>
      <c r="G940" s="332" t="str">
        <f t="shared" si="104"/>
        <v>0</v>
      </c>
      <c r="H940" s="335">
        <f t="shared" si="105"/>
        <v>46021</v>
      </c>
      <c r="I940" s="332">
        <f t="shared" si="106"/>
        <v>50</v>
      </c>
      <c r="J940" s="78"/>
      <c r="K940" s="304"/>
      <c r="L940" s="6"/>
      <c r="M940" s="12"/>
      <c r="N940" s="6"/>
      <c r="O940" s="96" t="str">
        <f t="shared" si="107"/>
        <v/>
      </c>
      <c r="P940" s="12"/>
      <c r="Q940" s="304"/>
      <c r="R940" s="5"/>
      <c r="S940" s="5"/>
      <c r="T940" s="78"/>
      <c r="U940" s="78"/>
      <c r="Z940" s="479">
        <f t="shared" si="108"/>
        <v>12</v>
      </c>
    </row>
    <row r="941" spans="1:26" ht="18.75" customHeight="1" x14ac:dyDescent="0.35">
      <c r="A941" s="78"/>
      <c r="B941" s="332">
        <f>IF(N941="",0,COUNTIF($N$7:N941,N941))</f>
        <v>0</v>
      </c>
      <c r="C941" s="332" t="str">
        <f t="shared" si="102"/>
        <v>0</v>
      </c>
      <c r="D941" s="332">
        <f>IF(P941="",0,COUNTIF($P$7:P941,P941))</f>
        <v>0</v>
      </c>
      <c r="E941" s="332" t="str">
        <f t="shared" si="103"/>
        <v>0</v>
      </c>
      <c r="F941" s="332">
        <f>IF(Q941="",0,COUNTIF($Q$7:Q941,Q941))</f>
        <v>0</v>
      </c>
      <c r="G941" s="332" t="str">
        <f t="shared" si="104"/>
        <v>0</v>
      </c>
      <c r="H941" s="335">
        <f t="shared" si="105"/>
        <v>46021</v>
      </c>
      <c r="I941" s="332">
        <f t="shared" si="106"/>
        <v>50</v>
      </c>
      <c r="J941" s="78"/>
      <c r="K941" s="304"/>
      <c r="L941" s="6"/>
      <c r="M941" s="12"/>
      <c r="N941" s="6"/>
      <c r="O941" s="96" t="str">
        <f t="shared" si="107"/>
        <v/>
      </c>
      <c r="P941" s="12"/>
      <c r="Q941" s="304"/>
      <c r="R941" s="5"/>
      <c r="S941" s="5"/>
      <c r="T941" s="78"/>
      <c r="U941" s="78"/>
      <c r="Z941" s="479">
        <f t="shared" si="108"/>
        <v>12</v>
      </c>
    </row>
    <row r="942" spans="1:26" ht="18.75" customHeight="1" x14ac:dyDescent="0.35">
      <c r="A942" s="78"/>
      <c r="B942" s="332">
        <f>IF(N942="",0,COUNTIF($N$7:N942,N942))</f>
        <v>0</v>
      </c>
      <c r="C942" s="332" t="str">
        <f t="shared" si="102"/>
        <v>0</v>
      </c>
      <c r="D942" s="332">
        <f>IF(P942="",0,COUNTIF($P$7:P942,P942))</f>
        <v>0</v>
      </c>
      <c r="E942" s="332" t="str">
        <f t="shared" si="103"/>
        <v>0</v>
      </c>
      <c r="F942" s="332">
        <f>IF(Q942="",0,COUNTIF($Q$7:Q942,Q942))</f>
        <v>0</v>
      </c>
      <c r="G942" s="332" t="str">
        <f t="shared" si="104"/>
        <v>0</v>
      </c>
      <c r="H942" s="335">
        <f t="shared" si="105"/>
        <v>46021</v>
      </c>
      <c r="I942" s="332">
        <f t="shared" si="106"/>
        <v>50</v>
      </c>
      <c r="J942" s="78"/>
      <c r="K942" s="304"/>
      <c r="L942" s="6"/>
      <c r="M942" s="12"/>
      <c r="N942" s="6"/>
      <c r="O942" s="96" t="str">
        <f t="shared" si="107"/>
        <v/>
      </c>
      <c r="P942" s="12"/>
      <c r="Q942" s="304"/>
      <c r="R942" s="5"/>
      <c r="S942" s="5"/>
      <c r="T942" s="78"/>
      <c r="U942" s="78"/>
      <c r="Z942" s="479">
        <f t="shared" si="108"/>
        <v>12</v>
      </c>
    </row>
    <row r="943" spans="1:26" ht="18.75" customHeight="1" x14ac:dyDescent="0.35">
      <c r="A943" s="78"/>
      <c r="B943" s="332">
        <f>IF(N943="",0,COUNTIF($N$7:N943,N943))</f>
        <v>0</v>
      </c>
      <c r="C943" s="332" t="str">
        <f t="shared" si="102"/>
        <v>0</v>
      </c>
      <c r="D943" s="332">
        <f>IF(P943="",0,COUNTIF($P$7:P943,P943))</f>
        <v>0</v>
      </c>
      <c r="E943" s="332" t="str">
        <f t="shared" si="103"/>
        <v>0</v>
      </c>
      <c r="F943" s="332">
        <f>IF(Q943="",0,COUNTIF($Q$7:Q943,Q943))</f>
        <v>0</v>
      </c>
      <c r="G943" s="332" t="str">
        <f t="shared" si="104"/>
        <v>0</v>
      </c>
      <c r="H943" s="335">
        <f t="shared" si="105"/>
        <v>46021</v>
      </c>
      <c r="I943" s="332">
        <f t="shared" si="106"/>
        <v>50</v>
      </c>
      <c r="J943" s="78"/>
      <c r="K943" s="304"/>
      <c r="L943" s="6"/>
      <c r="M943" s="12"/>
      <c r="N943" s="6"/>
      <c r="O943" s="96" t="str">
        <f t="shared" si="107"/>
        <v/>
      </c>
      <c r="P943" s="12"/>
      <c r="Q943" s="304"/>
      <c r="R943" s="5"/>
      <c r="S943" s="5"/>
      <c r="T943" s="78"/>
      <c r="U943" s="78"/>
      <c r="Z943" s="479">
        <f t="shared" si="108"/>
        <v>12</v>
      </c>
    </row>
    <row r="944" spans="1:26" ht="18.75" customHeight="1" x14ac:dyDescent="0.35">
      <c r="A944" s="78"/>
      <c r="B944" s="332">
        <f>IF(N944="",0,COUNTIF($N$7:N944,N944))</f>
        <v>0</v>
      </c>
      <c r="C944" s="332" t="str">
        <f t="shared" si="102"/>
        <v>0</v>
      </c>
      <c r="D944" s="332">
        <f>IF(P944="",0,COUNTIF($P$7:P944,P944))</f>
        <v>0</v>
      </c>
      <c r="E944" s="332" t="str">
        <f t="shared" si="103"/>
        <v>0</v>
      </c>
      <c r="F944" s="332">
        <f>IF(Q944="",0,COUNTIF($Q$7:Q944,Q944))</f>
        <v>0</v>
      </c>
      <c r="G944" s="332" t="str">
        <f t="shared" si="104"/>
        <v>0</v>
      </c>
      <c r="H944" s="335">
        <f t="shared" si="105"/>
        <v>46021</v>
      </c>
      <c r="I944" s="332">
        <f t="shared" si="106"/>
        <v>50</v>
      </c>
      <c r="J944" s="78"/>
      <c r="K944" s="304"/>
      <c r="L944" s="6"/>
      <c r="M944" s="12"/>
      <c r="N944" s="6"/>
      <c r="O944" s="96" t="str">
        <f t="shared" si="107"/>
        <v/>
      </c>
      <c r="P944" s="12"/>
      <c r="Q944" s="304"/>
      <c r="R944" s="5"/>
      <c r="S944" s="5"/>
      <c r="T944" s="78"/>
      <c r="U944" s="78"/>
      <c r="Z944" s="479">
        <f t="shared" si="108"/>
        <v>12</v>
      </c>
    </row>
    <row r="945" spans="1:26" ht="18.75" customHeight="1" x14ac:dyDescent="0.35">
      <c r="A945" s="78"/>
      <c r="B945" s="332">
        <f>IF(N945="",0,COUNTIF($N$7:N945,N945))</f>
        <v>0</v>
      </c>
      <c r="C945" s="332" t="str">
        <f t="shared" si="102"/>
        <v>0</v>
      </c>
      <c r="D945" s="332">
        <f>IF(P945="",0,COUNTIF($P$7:P945,P945))</f>
        <v>0</v>
      </c>
      <c r="E945" s="332" t="str">
        <f t="shared" si="103"/>
        <v>0</v>
      </c>
      <c r="F945" s="332">
        <f>IF(Q945="",0,COUNTIF($Q$7:Q945,Q945))</f>
        <v>0</v>
      </c>
      <c r="G945" s="332" t="str">
        <f t="shared" si="104"/>
        <v>0</v>
      </c>
      <c r="H945" s="335">
        <f t="shared" si="105"/>
        <v>46021</v>
      </c>
      <c r="I945" s="332">
        <f t="shared" si="106"/>
        <v>50</v>
      </c>
      <c r="J945" s="78"/>
      <c r="K945" s="304"/>
      <c r="L945" s="6"/>
      <c r="M945" s="12"/>
      <c r="N945" s="6"/>
      <c r="O945" s="96" t="str">
        <f t="shared" si="107"/>
        <v/>
      </c>
      <c r="P945" s="12"/>
      <c r="Q945" s="304"/>
      <c r="R945" s="5"/>
      <c r="S945" s="5"/>
      <c r="T945" s="78"/>
      <c r="U945" s="78"/>
      <c r="Z945" s="479">
        <f t="shared" si="108"/>
        <v>12</v>
      </c>
    </row>
    <row r="946" spans="1:26" ht="18.75" customHeight="1" x14ac:dyDescent="0.35">
      <c r="A946" s="78"/>
      <c r="B946" s="332">
        <f>IF(N946="",0,COUNTIF($N$7:N946,N946))</f>
        <v>0</v>
      </c>
      <c r="C946" s="332" t="str">
        <f t="shared" si="102"/>
        <v>0</v>
      </c>
      <c r="D946" s="332">
        <f>IF(P946="",0,COUNTIF($P$7:P946,P946))</f>
        <v>0</v>
      </c>
      <c r="E946" s="332" t="str">
        <f t="shared" si="103"/>
        <v>0</v>
      </c>
      <c r="F946" s="332">
        <f>IF(Q946="",0,COUNTIF($Q$7:Q946,Q946))</f>
        <v>0</v>
      </c>
      <c r="G946" s="332" t="str">
        <f t="shared" si="104"/>
        <v>0</v>
      </c>
      <c r="H946" s="335">
        <f t="shared" si="105"/>
        <v>46021</v>
      </c>
      <c r="I946" s="332">
        <f t="shared" si="106"/>
        <v>50</v>
      </c>
      <c r="J946" s="78"/>
      <c r="K946" s="304"/>
      <c r="L946" s="6"/>
      <c r="M946" s="12"/>
      <c r="N946" s="6"/>
      <c r="O946" s="96" t="str">
        <f t="shared" si="107"/>
        <v/>
      </c>
      <c r="P946" s="12"/>
      <c r="Q946" s="304"/>
      <c r="R946" s="5"/>
      <c r="S946" s="5"/>
      <c r="T946" s="78"/>
      <c r="U946" s="78"/>
      <c r="Z946" s="479">
        <f t="shared" si="108"/>
        <v>12</v>
      </c>
    </row>
    <row r="947" spans="1:26" ht="18.75" customHeight="1" x14ac:dyDescent="0.35">
      <c r="A947" s="78"/>
      <c r="B947" s="332">
        <f>IF(N947="",0,COUNTIF($N$7:N947,N947))</f>
        <v>0</v>
      </c>
      <c r="C947" s="332" t="str">
        <f t="shared" si="102"/>
        <v>0</v>
      </c>
      <c r="D947" s="332">
        <f>IF(P947="",0,COUNTIF($P$7:P947,P947))</f>
        <v>0</v>
      </c>
      <c r="E947" s="332" t="str">
        <f t="shared" si="103"/>
        <v>0</v>
      </c>
      <c r="F947" s="332">
        <f>IF(Q947="",0,COUNTIF($Q$7:Q947,Q947))</f>
        <v>0</v>
      </c>
      <c r="G947" s="332" t="str">
        <f t="shared" si="104"/>
        <v>0</v>
      </c>
      <c r="H947" s="335">
        <f t="shared" si="105"/>
        <v>46021</v>
      </c>
      <c r="I947" s="332">
        <f t="shared" si="106"/>
        <v>50</v>
      </c>
      <c r="J947" s="78"/>
      <c r="K947" s="304"/>
      <c r="L947" s="6"/>
      <c r="M947" s="12"/>
      <c r="N947" s="6"/>
      <c r="O947" s="96" t="str">
        <f t="shared" si="107"/>
        <v/>
      </c>
      <c r="P947" s="12"/>
      <c r="Q947" s="304"/>
      <c r="R947" s="5"/>
      <c r="S947" s="5"/>
      <c r="T947" s="78"/>
      <c r="U947" s="78"/>
      <c r="Z947" s="479">
        <f t="shared" si="108"/>
        <v>12</v>
      </c>
    </row>
    <row r="948" spans="1:26" ht="18.75" customHeight="1" x14ac:dyDescent="0.35">
      <c r="A948" s="78"/>
      <c r="B948" s="332">
        <f>IF(N948="",0,COUNTIF($N$7:N948,N948))</f>
        <v>0</v>
      </c>
      <c r="C948" s="332" t="str">
        <f t="shared" ref="C948:C1011" si="109">B948&amp;N948</f>
        <v>0</v>
      </c>
      <c r="D948" s="332">
        <f>IF(P948="",0,COUNTIF($P$7:P948,P948))</f>
        <v>0</v>
      </c>
      <c r="E948" s="332" t="str">
        <f t="shared" ref="E948:E1011" si="110">D948&amp;P948</f>
        <v>0</v>
      </c>
      <c r="F948" s="332">
        <f>IF(Q948="",0,COUNTIF($Q$7:Q948,Q948))</f>
        <v>0</v>
      </c>
      <c r="G948" s="332" t="str">
        <f t="shared" ref="G948:G1011" si="111">F948&amp;Q948</f>
        <v>0</v>
      </c>
      <c r="H948" s="335">
        <f t="shared" ref="H948:H1011" si="112">IF(K948&lt;&gt;"",K948,H947)</f>
        <v>46021</v>
      </c>
      <c r="I948" s="332">
        <f t="shared" ref="I948:I1011" si="113">IF(L948&lt;&gt;"",L948,I947)</f>
        <v>50</v>
      </c>
      <c r="J948" s="78"/>
      <c r="K948" s="304"/>
      <c r="L948" s="6"/>
      <c r="M948" s="12"/>
      <c r="N948" s="6"/>
      <c r="O948" s="96" t="str">
        <f t="shared" ref="O948:O1011" si="114">IF(N948&lt;&gt;"",VLOOKUP(N948,DA,2,FALSE),"")</f>
        <v/>
      </c>
      <c r="P948" s="12"/>
      <c r="Q948" s="304"/>
      <c r="R948" s="5"/>
      <c r="S948" s="5"/>
      <c r="T948" s="78"/>
      <c r="U948" s="78"/>
      <c r="Z948" s="479">
        <f t="shared" si="108"/>
        <v>12</v>
      </c>
    </row>
    <row r="949" spans="1:26" ht="18.75" customHeight="1" x14ac:dyDescent="0.35">
      <c r="A949" s="78"/>
      <c r="B949" s="332">
        <f>IF(N949="",0,COUNTIF($N$7:N949,N949))</f>
        <v>0</v>
      </c>
      <c r="C949" s="332" t="str">
        <f t="shared" si="109"/>
        <v>0</v>
      </c>
      <c r="D949" s="332">
        <f>IF(P949="",0,COUNTIF($P$7:P949,P949))</f>
        <v>0</v>
      </c>
      <c r="E949" s="332" t="str">
        <f t="shared" si="110"/>
        <v>0</v>
      </c>
      <c r="F949" s="332">
        <f>IF(Q949="",0,COUNTIF($Q$7:Q949,Q949))</f>
        <v>0</v>
      </c>
      <c r="G949" s="332" t="str">
        <f t="shared" si="111"/>
        <v>0</v>
      </c>
      <c r="H949" s="335">
        <f t="shared" si="112"/>
        <v>46021</v>
      </c>
      <c r="I949" s="332">
        <f t="shared" si="113"/>
        <v>50</v>
      </c>
      <c r="J949" s="78"/>
      <c r="K949" s="304"/>
      <c r="L949" s="6"/>
      <c r="M949" s="12"/>
      <c r="N949" s="6"/>
      <c r="O949" s="96" t="str">
        <f t="shared" si="114"/>
        <v/>
      </c>
      <c r="P949" s="12"/>
      <c r="Q949" s="304"/>
      <c r="R949" s="5"/>
      <c r="S949" s="5"/>
      <c r="T949" s="78"/>
      <c r="U949" s="78"/>
      <c r="Z949" s="479">
        <f t="shared" si="108"/>
        <v>12</v>
      </c>
    </row>
    <row r="950" spans="1:26" ht="18.75" customHeight="1" x14ac:dyDescent="0.35">
      <c r="A950" s="78"/>
      <c r="B950" s="332">
        <f>IF(N950="",0,COUNTIF($N$7:N950,N950))</f>
        <v>0</v>
      </c>
      <c r="C950" s="332" t="str">
        <f t="shared" si="109"/>
        <v>0</v>
      </c>
      <c r="D950" s="332">
        <f>IF(P950="",0,COUNTIF($P$7:P950,P950))</f>
        <v>0</v>
      </c>
      <c r="E950" s="332" t="str">
        <f t="shared" si="110"/>
        <v>0</v>
      </c>
      <c r="F950" s="332">
        <f>IF(Q950="",0,COUNTIF($Q$7:Q950,Q950))</f>
        <v>0</v>
      </c>
      <c r="G950" s="332" t="str">
        <f t="shared" si="111"/>
        <v>0</v>
      </c>
      <c r="H950" s="335">
        <f t="shared" si="112"/>
        <v>46021</v>
      </c>
      <c r="I950" s="332">
        <f t="shared" si="113"/>
        <v>50</v>
      </c>
      <c r="J950" s="78"/>
      <c r="K950" s="304"/>
      <c r="L950" s="6"/>
      <c r="M950" s="12"/>
      <c r="N950" s="6"/>
      <c r="O950" s="96" t="str">
        <f t="shared" si="114"/>
        <v/>
      </c>
      <c r="P950" s="12"/>
      <c r="Q950" s="304"/>
      <c r="R950" s="5"/>
      <c r="S950" s="5"/>
      <c r="T950" s="78"/>
      <c r="U950" s="78"/>
      <c r="Z950" s="479">
        <f t="shared" si="108"/>
        <v>12</v>
      </c>
    </row>
    <row r="951" spans="1:26" ht="18.75" customHeight="1" x14ac:dyDescent="0.35">
      <c r="A951" s="78"/>
      <c r="B951" s="332">
        <f>IF(N951="",0,COUNTIF($N$7:N951,N951))</f>
        <v>0</v>
      </c>
      <c r="C951" s="332" t="str">
        <f t="shared" si="109"/>
        <v>0</v>
      </c>
      <c r="D951" s="332">
        <f>IF(P951="",0,COUNTIF($P$7:P951,P951))</f>
        <v>0</v>
      </c>
      <c r="E951" s="332" t="str">
        <f t="shared" si="110"/>
        <v>0</v>
      </c>
      <c r="F951" s="332">
        <f>IF(Q951="",0,COUNTIF($Q$7:Q951,Q951))</f>
        <v>0</v>
      </c>
      <c r="G951" s="332" t="str">
        <f t="shared" si="111"/>
        <v>0</v>
      </c>
      <c r="H951" s="335">
        <f t="shared" si="112"/>
        <v>46021</v>
      </c>
      <c r="I951" s="332">
        <f t="shared" si="113"/>
        <v>50</v>
      </c>
      <c r="J951" s="78"/>
      <c r="K951" s="304"/>
      <c r="L951" s="6"/>
      <c r="M951" s="12"/>
      <c r="N951" s="6"/>
      <c r="O951" s="96" t="str">
        <f t="shared" si="114"/>
        <v/>
      </c>
      <c r="P951" s="12"/>
      <c r="Q951" s="304"/>
      <c r="R951" s="5"/>
      <c r="S951" s="5"/>
      <c r="T951" s="78"/>
      <c r="U951" s="78"/>
      <c r="Z951" s="479">
        <f t="shared" si="108"/>
        <v>12</v>
      </c>
    </row>
    <row r="952" spans="1:26" ht="18.75" customHeight="1" x14ac:dyDescent="0.35">
      <c r="A952" s="78"/>
      <c r="B952" s="332">
        <f>IF(N952="",0,COUNTIF($N$7:N952,N952))</f>
        <v>0</v>
      </c>
      <c r="C952" s="332" t="str">
        <f t="shared" si="109"/>
        <v>0</v>
      </c>
      <c r="D952" s="332">
        <f>IF(P952="",0,COUNTIF($P$7:P952,P952))</f>
        <v>0</v>
      </c>
      <c r="E952" s="332" t="str">
        <f t="shared" si="110"/>
        <v>0</v>
      </c>
      <c r="F952" s="332">
        <f>IF(Q952="",0,COUNTIF($Q$7:Q952,Q952))</f>
        <v>0</v>
      </c>
      <c r="G952" s="332" t="str">
        <f t="shared" si="111"/>
        <v>0</v>
      </c>
      <c r="H952" s="335">
        <f t="shared" si="112"/>
        <v>46021</v>
      </c>
      <c r="I952" s="332">
        <f t="shared" si="113"/>
        <v>50</v>
      </c>
      <c r="J952" s="78"/>
      <c r="K952" s="304"/>
      <c r="L952" s="6"/>
      <c r="M952" s="12"/>
      <c r="N952" s="6"/>
      <c r="O952" s="96" t="str">
        <f t="shared" si="114"/>
        <v/>
      </c>
      <c r="P952" s="12"/>
      <c r="Q952" s="304"/>
      <c r="R952" s="5"/>
      <c r="S952" s="5"/>
      <c r="T952" s="78"/>
      <c r="U952" s="78"/>
      <c r="Z952" s="479">
        <f t="shared" si="108"/>
        <v>12</v>
      </c>
    </row>
    <row r="953" spans="1:26" ht="18.75" customHeight="1" x14ac:dyDescent="0.35">
      <c r="A953" s="78"/>
      <c r="B953" s="332">
        <f>IF(N953="",0,COUNTIF($N$7:N953,N953))</f>
        <v>0</v>
      </c>
      <c r="C953" s="332" t="str">
        <f t="shared" si="109"/>
        <v>0</v>
      </c>
      <c r="D953" s="332">
        <f>IF(P953="",0,COUNTIF($P$7:P953,P953))</f>
        <v>0</v>
      </c>
      <c r="E953" s="332" t="str">
        <f t="shared" si="110"/>
        <v>0</v>
      </c>
      <c r="F953" s="332">
        <f>IF(Q953="",0,COUNTIF($Q$7:Q953,Q953))</f>
        <v>0</v>
      </c>
      <c r="G953" s="332" t="str">
        <f t="shared" si="111"/>
        <v>0</v>
      </c>
      <c r="H953" s="335">
        <f t="shared" si="112"/>
        <v>46021</v>
      </c>
      <c r="I953" s="332">
        <f t="shared" si="113"/>
        <v>50</v>
      </c>
      <c r="J953" s="78"/>
      <c r="K953" s="304"/>
      <c r="L953" s="6"/>
      <c r="M953" s="12"/>
      <c r="N953" s="6"/>
      <c r="O953" s="96" t="str">
        <f t="shared" si="114"/>
        <v/>
      </c>
      <c r="P953" s="12"/>
      <c r="Q953" s="304"/>
      <c r="R953" s="5"/>
      <c r="S953" s="5"/>
      <c r="T953" s="78"/>
      <c r="U953" s="78"/>
      <c r="Z953" s="479">
        <f t="shared" si="108"/>
        <v>12</v>
      </c>
    </row>
    <row r="954" spans="1:26" ht="18.75" customHeight="1" x14ac:dyDescent="0.35">
      <c r="A954" s="78"/>
      <c r="B954" s="332">
        <f>IF(N954="",0,COUNTIF($N$7:N954,N954))</f>
        <v>0</v>
      </c>
      <c r="C954" s="332" t="str">
        <f t="shared" si="109"/>
        <v>0</v>
      </c>
      <c r="D954" s="332">
        <f>IF(P954="",0,COUNTIF($P$7:P954,P954))</f>
        <v>0</v>
      </c>
      <c r="E954" s="332" t="str">
        <f t="shared" si="110"/>
        <v>0</v>
      </c>
      <c r="F954" s="332">
        <f>IF(Q954="",0,COUNTIF($Q$7:Q954,Q954))</f>
        <v>0</v>
      </c>
      <c r="G954" s="332" t="str">
        <f t="shared" si="111"/>
        <v>0</v>
      </c>
      <c r="H954" s="335">
        <f t="shared" si="112"/>
        <v>46021</v>
      </c>
      <c r="I954" s="332">
        <f t="shared" si="113"/>
        <v>50</v>
      </c>
      <c r="J954" s="78"/>
      <c r="K954" s="304"/>
      <c r="L954" s="6"/>
      <c r="M954" s="12"/>
      <c r="N954" s="6"/>
      <c r="O954" s="96" t="str">
        <f t="shared" si="114"/>
        <v/>
      </c>
      <c r="P954" s="12"/>
      <c r="Q954" s="304"/>
      <c r="R954" s="5"/>
      <c r="S954" s="5"/>
      <c r="T954" s="78"/>
      <c r="U954" s="78"/>
      <c r="Z954" s="479">
        <f t="shared" si="108"/>
        <v>12</v>
      </c>
    </row>
    <row r="955" spans="1:26" ht="18.75" customHeight="1" x14ac:dyDescent="0.35">
      <c r="A955" s="78"/>
      <c r="B955" s="332">
        <f>IF(N955="",0,COUNTIF($N$7:N955,N955))</f>
        <v>0</v>
      </c>
      <c r="C955" s="332" t="str">
        <f t="shared" si="109"/>
        <v>0</v>
      </c>
      <c r="D955" s="332">
        <f>IF(P955="",0,COUNTIF($P$7:P955,P955))</f>
        <v>0</v>
      </c>
      <c r="E955" s="332" t="str">
        <f t="shared" si="110"/>
        <v>0</v>
      </c>
      <c r="F955" s="332">
        <f>IF(Q955="",0,COUNTIF($Q$7:Q955,Q955))</f>
        <v>0</v>
      </c>
      <c r="G955" s="332" t="str">
        <f t="shared" si="111"/>
        <v>0</v>
      </c>
      <c r="H955" s="335">
        <f t="shared" si="112"/>
        <v>46021</v>
      </c>
      <c r="I955" s="332">
        <f t="shared" si="113"/>
        <v>50</v>
      </c>
      <c r="J955" s="78"/>
      <c r="K955" s="304"/>
      <c r="L955" s="6"/>
      <c r="M955" s="12"/>
      <c r="N955" s="6"/>
      <c r="O955" s="96" t="str">
        <f t="shared" si="114"/>
        <v/>
      </c>
      <c r="P955" s="12"/>
      <c r="Q955" s="304"/>
      <c r="R955" s="5"/>
      <c r="S955" s="5"/>
      <c r="T955" s="78"/>
      <c r="U955" s="78"/>
      <c r="Z955" s="479">
        <f t="shared" si="108"/>
        <v>12</v>
      </c>
    </row>
    <row r="956" spans="1:26" ht="18.75" customHeight="1" x14ac:dyDescent="0.35">
      <c r="A956" s="78"/>
      <c r="B956" s="332">
        <f>IF(N956="",0,COUNTIF($N$7:N956,N956))</f>
        <v>0</v>
      </c>
      <c r="C956" s="332" t="str">
        <f t="shared" si="109"/>
        <v>0</v>
      </c>
      <c r="D956" s="332">
        <f>IF(P956="",0,COUNTIF($P$7:P956,P956))</f>
        <v>0</v>
      </c>
      <c r="E956" s="332" t="str">
        <f t="shared" si="110"/>
        <v>0</v>
      </c>
      <c r="F956" s="332">
        <f>IF(Q956="",0,COUNTIF($Q$7:Q956,Q956))</f>
        <v>0</v>
      </c>
      <c r="G956" s="332" t="str">
        <f t="shared" si="111"/>
        <v>0</v>
      </c>
      <c r="H956" s="335">
        <f t="shared" si="112"/>
        <v>46021</v>
      </c>
      <c r="I956" s="332">
        <f t="shared" si="113"/>
        <v>50</v>
      </c>
      <c r="J956" s="78"/>
      <c r="K956" s="304"/>
      <c r="L956" s="6"/>
      <c r="M956" s="12"/>
      <c r="N956" s="6"/>
      <c r="O956" s="96" t="str">
        <f t="shared" si="114"/>
        <v/>
      </c>
      <c r="P956" s="12"/>
      <c r="Q956" s="304"/>
      <c r="R956" s="5"/>
      <c r="S956" s="5"/>
      <c r="T956" s="78"/>
      <c r="U956" s="78"/>
      <c r="Z956" s="479">
        <f t="shared" si="108"/>
        <v>12</v>
      </c>
    </row>
    <row r="957" spans="1:26" ht="18.75" customHeight="1" x14ac:dyDescent="0.35">
      <c r="A957" s="78"/>
      <c r="B957" s="332">
        <f>IF(N957="",0,COUNTIF($N$7:N957,N957))</f>
        <v>0</v>
      </c>
      <c r="C957" s="332" t="str">
        <f t="shared" si="109"/>
        <v>0</v>
      </c>
      <c r="D957" s="332">
        <f>IF(P957="",0,COUNTIF($P$7:P957,P957))</f>
        <v>0</v>
      </c>
      <c r="E957" s="332" t="str">
        <f t="shared" si="110"/>
        <v>0</v>
      </c>
      <c r="F957" s="332">
        <f>IF(Q957="",0,COUNTIF($Q$7:Q957,Q957))</f>
        <v>0</v>
      </c>
      <c r="G957" s="332" t="str">
        <f t="shared" si="111"/>
        <v>0</v>
      </c>
      <c r="H957" s="335">
        <f t="shared" si="112"/>
        <v>46021</v>
      </c>
      <c r="I957" s="332">
        <f t="shared" si="113"/>
        <v>50</v>
      </c>
      <c r="J957" s="78"/>
      <c r="K957" s="304"/>
      <c r="L957" s="6"/>
      <c r="M957" s="12"/>
      <c r="N957" s="6"/>
      <c r="O957" s="96" t="str">
        <f t="shared" si="114"/>
        <v/>
      </c>
      <c r="P957" s="12"/>
      <c r="Q957" s="304"/>
      <c r="R957" s="5"/>
      <c r="S957" s="5"/>
      <c r="T957" s="78"/>
      <c r="U957" s="78"/>
      <c r="Z957" s="479">
        <f t="shared" si="108"/>
        <v>12</v>
      </c>
    </row>
    <row r="958" spans="1:26" ht="18.75" customHeight="1" x14ac:dyDescent="0.35">
      <c r="A958" s="78"/>
      <c r="B958" s="332">
        <f>IF(N958="",0,COUNTIF($N$7:N958,N958))</f>
        <v>0</v>
      </c>
      <c r="C958" s="332" t="str">
        <f t="shared" si="109"/>
        <v>0</v>
      </c>
      <c r="D958" s="332">
        <f>IF(P958="",0,COUNTIF($P$7:P958,P958))</f>
        <v>0</v>
      </c>
      <c r="E958" s="332" t="str">
        <f t="shared" si="110"/>
        <v>0</v>
      </c>
      <c r="F958" s="332">
        <f>IF(Q958="",0,COUNTIF($Q$7:Q958,Q958))</f>
        <v>0</v>
      </c>
      <c r="G958" s="332" t="str">
        <f t="shared" si="111"/>
        <v>0</v>
      </c>
      <c r="H958" s="335">
        <f t="shared" si="112"/>
        <v>46021</v>
      </c>
      <c r="I958" s="332">
        <f t="shared" si="113"/>
        <v>50</v>
      </c>
      <c r="J958" s="78"/>
      <c r="K958" s="304"/>
      <c r="L958" s="6"/>
      <c r="M958" s="12"/>
      <c r="N958" s="6"/>
      <c r="O958" s="96" t="str">
        <f t="shared" si="114"/>
        <v/>
      </c>
      <c r="P958" s="12"/>
      <c r="Q958" s="304"/>
      <c r="R958" s="5"/>
      <c r="S958" s="5"/>
      <c r="T958" s="78"/>
      <c r="U958" s="78"/>
      <c r="Z958" s="479">
        <f t="shared" si="108"/>
        <v>12</v>
      </c>
    </row>
    <row r="959" spans="1:26" ht="18.75" customHeight="1" x14ac:dyDescent="0.35">
      <c r="A959" s="78"/>
      <c r="B959" s="332">
        <f>IF(N959="",0,COUNTIF($N$7:N959,N959))</f>
        <v>0</v>
      </c>
      <c r="C959" s="332" t="str">
        <f t="shared" si="109"/>
        <v>0</v>
      </c>
      <c r="D959" s="332">
        <f>IF(P959="",0,COUNTIF($P$7:P959,P959))</f>
        <v>0</v>
      </c>
      <c r="E959" s="332" t="str">
        <f t="shared" si="110"/>
        <v>0</v>
      </c>
      <c r="F959" s="332">
        <f>IF(Q959="",0,COUNTIF($Q$7:Q959,Q959))</f>
        <v>0</v>
      </c>
      <c r="G959" s="332" t="str">
        <f t="shared" si="111"/>
        <v>0</v>
      </c>
      <c r="H959" s="335">
        <f t="shared" si="112"/>
        <v>46021</v>
      </c>
      <c r="I959" s="332">
        <f t="shared" si="113"/>
        <v>50</v>
      </c>
      <c r="J959" s="78"/>
      <c r="K959" s="304"/>
      <c r="L959" s="6"/>
      <c r="M959" s="12"/>
      <c r="N959" s="6"/>
      <c r="O959" s="96" t="str">
        <f t="shared" si="114"/>
        <v/>
      </c>
      <c r="P959" s="12"/>
      <c r="Q959" s="304"/>
      <c r="R959" s="5"/>
      <c r="S959" s="5"/>
      <c r="T959" s="78"/>
      <c r="U959" s="78"/>
      <c r="Z959" s="479">
        <f t="shared" si="108"/>
        <v>12</v>
      </c>
    </row>
    <row r="960" spans="1:26" ht="18.75" customHeight="1" x14ac:dyDescent="0.35">
      <c r="A960" s="78"/>
      <c r="B960" s="332">
        <f>IF(N960="",0,COUNTIF($N$7:N960,N960))</f>
        <v>0</v>
      </c>
      <c r="C960" s="332" t="str">
        <f t="shared" si="109"/>
        <v>0</v>
      </c>
      <c r="D960" s="332">
        <f>IF(P960="",0,COUNTIF($P$7:P960,P960))</f>
        <v>0</v>
      </c>
      <c r="E960" s="332" t="str">
        <f t="shared" si="110"/>
        <v>0</v>
      </c>
      <c r="F960" s="332">
        <f>IF(Q960="",0,COUNTIF($Q$7:Q960,Q960))</f>
        <v>0</v>
      </c>
      <c r="G960" s="332" t="str">
        <f t="shared" si="111"/>
        <v>0</v>
      </c>
      <c r="H960" s="335">
        <f t="shared" si="112"/>
        <v>46021</v>
      </c>
      <c r="I960" s="332">
        <f t="shared" si="113"/>
        <v>50</v>
      </c>
      <c r="J960" s="78"/>
      <c r="K960" s="304"/>
      <c r="L960" s="6"/>
      <c r="M960" s="12"/>
      <c r="N960" s="6"/>
      <c r="O960" s="96" t="str">
        <f t="shared" si="114"/>
        <v/>
      </c>
      <c r="P960" s="12"/>
      <c r="Q960" s="304"/>
      <c r="R960" s="5"/>
      <c r="S960" s="5"/>
      <c r="T960" s="78"/>
      <c r="U960" s="78"/>
      <c r="Z960" s="479">
        <f t="shared" si="108"/>
        <v>12</v>
      </c>
    </row>
    <row r="961" spans="1:26" ht="18.75" customHeight="1" x14ac:dyDescent="0.35">
      <c r="A961" s="78"/>
      <c r="B961" s="332">
        <f>IF(N961="",0,COUNTIF($N$7:N961,N961))</f>
        <v>0</v>
      </c>
      <c r="C961" s="332" t="str">
        <f t="shared" si="109"/>
        <v>0</v>
      </c>
      <c r="D961" s="332">
        <f>IF(P961="",0,COUNTIF($P$7:P961,P961))</f>
        <v>0</v>
      </c>
      <c r="E961" s="332" t="str">
        <f t="shared" si="110"/>
        <v>0</v>
      </c>
      <c r="F961" s="332">
        <f>IF(Q961="",0,COUNTIF($Q$7:Q961,Q961))</f>
        <v>0</v>
      </c>
      <c r="G961" s="332" t="str">
        <f t="shared" si="111"/>
        <v>0</v>
      </c>
      <c r="H961" s="335">
        <f t="shared" si="112"/>
        <v>46021</v>
      </c>
      <c r="I961" s="332">
        <f t="shared" si="113"/>
        <v>50</v>
      </c>
      <c r="J961" s="78"/>
      <c r="K961" s="304"/>
      <c r="L961" s="6"/>
      <c r="M961" s="12"/>
      <c r="N961" s="6"/>
      <c r="O961" s="96" t="str">
        <f t="shared" si="114"/>
        <v/>
      </c>
      <c r="P961" s="12"/>
      <c r="Q961" s="304"/>
      <c r="R961" s="5"/>
      <c r="S961" s="5"/>
      <c r="T961" s="78"/>
      <c r="U961" s="78"/>
      <c r="Z961" s="479">
        <f t="shared" si="108"/>
        <v>12</v>
      </c>
    </row>
    <row r="962" spans="1:26" ht="18.75" customHeight="1" x14ac:dyDescent="0.35">
      <c r="A962" s="78"/>
      <c r="B962" s="332">
        <f>IF(N962="",0,COUNTIF($N$7:N962,N962))</f>
        <v>0</v>
      </c>
      <c r="C962" s="332" t="str">
        <f t="shared" si="109"/>
        <v>0</v>
      </c>
      <c r="D962" s="332">
        <f>IF(P962="",0,COUNTIF($P$7:P962,P962))</f>
        <v>0</v>
      </c>
      <c r="E962" s="332" t="str">
        <f t="shared" si="110"/>
        <v>0</v>
      </c>
      <c r="F962" s="332">
        <f>IF(Q962="",0,COUNTIF($Q$7:Q962,Q962))</f>
        <v>0</v>
      </c>
      <c r="G962" s="332" t="str">
        <f t="shared" si="111"/>
        <v>0</v>
      </c>
      <c r="H962" s="335">
        <f t="shared" si="112"/>
        <v>46021</v>
      </c>
      <c r="I962" s="332">
        <f t="shared" si="113"/>
        <v>50</v>
      </c>
      <c r="J962" s="78"/>
      <c r="K962" s="304"/>
      <c r="L962" s="6"/>
      <c r="M962" s="12"/>
      <c r="N962" s="6"/>
      <c r="O962" s="96" t="str">
        <f t="shared" si="114"/>
        <v/>
      </c>
      <c r="P962" s="12"/>
      <c r="Q962" s="304"/>
      <c r="R962" s="5"/>
      <c r="S962" s="5"/>
      <c r="T962" s="78"/>
      <c r="U962" s="78"/>
      <c r="Z962" s="479">
        <f t="shared" si="108"/>
        <v>12</v>
      </c>
    </row>
    <row r="963" spans="1:26" ht="18.75" customHeight="1" x14ac:dyDescent="0.35">
      <c r="A963" s="78"/>
      <c r="B963" s="332">
        <f>IF(N963="",0,COUNTIF($N$7:N963,N963))</f>
        <v>0</v>
      </c>
      <c r="C963" s="332" t="str">
        <f t="shared" si="109"/>
        <v>0</v>
      </c>
      <c r="D963" s="332">
        <f>IF(P963="",0,COUNTIF($P$7:P963,P963))</f>
        <v>0</v>
      </c>
      <c r="E963" s="332" t="str">
        <f t="shared" si="110"/>
        <v>0</v>
      </c>
      <c r="F963" s="332">
        <f>IF(Q963="",0,COUNTIF($Q$7:Q963,Q963))</f>
        <v>0</v>
      </c>
      <c r="G963" s="332" t="str">
        <f t="shared" si="111"/>
        <v>0</v>
      </c>
      <c r="H963" s="335">
        <f t="shared" si="112"/>
        <v>46021</v>
      </c>
      <c r="I963" s="332">
        <f t="shared" si="113"/>
        <v>50</v>
      </c>
      <c r="J963" s="78"/>
      <c r="K963" s="304"/>
      <c r="L963" s="6"/>
      <c r="M963" s="12"/>
      <c r="N963" s="6"/>
      <c r="O963" s="96" t="str">
        <f t="shared" si="114"/>
        <v/>
      </c>
      <c r="P963" s="12"/>
      <c r="Q963" s="304"/>
      <c r="R963" s="5"/>
      <c r="S963" s="5"/>
      <c r="T963" s="78"/>
      <c r="U963" s="78"/>
      <c r="Z963" s="479">
        <f t="shared" si="108"/>
        <v>12</v>
      </c>
    </row>
    <row r="964" spans="1:26" ht="18.75" customHeight="1" x14ac:dyDescent="0.35">
      <c r="A964" s="78"/>
      <c r="B964" s="332">
        <f>IF(N964="",0,COUNTIF($N$7:N964,N964))</f>
        <v>0</v>
      </c>
      <c r="C964" s="332" t="str">
        <f t="shared" si="109"/>
        <v>0</v>
      </c>
      <c r="D964" s="332">
        <f>IF(P964="",0,COUNTIF($P$7:P964,P964))</f>
        <v>0</v>
      </c>
      <c r="E964" s="332" t="str">
        <f t="shared" si="110"/>
        <v>0</v>
      </c>
      <c r="F964" s="332">
        <f>IF(Q964="",0,COUNTIF($Q$7:Q964,Q964))</f>
        <v>0</v>
      </c>
      <c r="G964" s="332" t="str">
        <f t="shared" si="111"/>
        <v>0</v>
      </c>
      <c r="H964" s="335">
        <f t="shared" si="112"/>
        <v>46021</v>
      </c>
      <c r="I964" s="332">
        <f t="shared" si="113"/>
        <v>50</v>
      </c>
      <c r="J964" s="78"/>
      <c r="K964" s="304"/>
      <c r="L964" s="6"/>
      <c r="M964" s="12"/>
      <c r="N964" s="6"/>
      <c r="O964" s="96" t="str">
        <f t="shared" si="114"/>
        <v/>
      </c>
      <c r="P964" s="12"/>
      <c r="Q964" s="304"/>
      <c r="R964" s="5"/>
      <c r="S964" s="5"/>
      <c r="T964" s="78"/>
      <c r="U964" s="78"/>
      <c r="Z964" s="479">
        <f t="shared" si="108"/>
        <v>12</v>
      </c>
    </row>
    <row r="965" spans="1:26" ht="18.75" customHeight="1" x14ac:dyDescent="0.35">
      <c r="A965" s="78"/>
      <c r="B965" s="332">
        <f>IF(N965="",0,COUNTIF($N$7:N965,N965))</f>
        <v>0</v>
      </c>
      <c r="C965" s="332" t="str">
        <f t="shared" si="109"/>
        <v>0</v>
      </c>
      <c r="D965" s="332">
        <f>IF(P965="",0,COUNTIF($P$7:P965,P965))</f>
        <v>0</v>
      </c>
      <c r="E965" s="332" t="str">
        <f t="shared" si="110"/>
        <v>0</v>
      </c>
      <c r="F965" s="332">
        <f>IF(Q965="",0,COUNTIF($Q$7:Q965,Q965))</f>
        <v>0</v>
      </c>
      <c r="G965" s="332" t="str">
        <f t="shared" si="111"/>
        <v>0</v>
      </c>
      <c r="H965" s="335">
        <f t="shared" si="112"/>
        <v>46021</v>
      </c>
      <c r="I965" s="332">
        <f t="shared" si="113"/>
        <v>50</v>
      </c>
      <c r="J965" s="78"/>
      <c r="K965" s="304"/>
      <c r="L965" s="6"/>
      <c r="M965" s="12"/>
      <c r="N965" s="6"/>
      <c r="O965" s="96" t="str">
        <f t="shared" si="114"/>
        <v/>
      </c>
      <c r="P965" s="12"/>
      <c r="Q965" s="304"/>
      <c r="R965" s="5"/>
      <c r="S965" s="5"/>
      <c r="T965" s="78"/>
      <c r="U965" s="78"/>
      <c r="Z965" s="479">
        <f t="shared" si="108"/>
        <v>12</v>
      </c>
    </row>
    <row r="966" spans="1:26" ht="18.75" customHeight="1" x14ac:dyDescent="0.35">
      <c r="A966" s="78"/>
      <c r="B966" s="332">
        <f>IF(N966="",0,COUNTIF($N$7:N966,N966))</f>
        <v>0</v>
      </c>
      <c r="C966" s="332" t="str">
        <f t="shared" si="109"/>
        <v>0</v>
      </c>
      <c r="D966" s="332">
        <f>IF(P966="",0,COUNTIF($P$7:P966,P966))</f>
        <v>0</v>
      </c>
      <c r="E966" s="332" t="str">
        <f t="shared" si="110"/>
        <v>0</v>
      </c>
      <c r="F966" s="332">
        <f>IF(Q966="",0,COUNTIF($Q$7:Q966,Q966))</f>
        <v>0</v>
      </c>
      <c r="G966" s="332" t="str">
        <f t="shared" si="111"/>
        <v>0</v>
      </c>
      <c r="H966" s="335">
        <f t="shared" si="112"/>
        <v>46021</v>
      </c>
      <c r="I966" s="332">
        <f t="shared" si="113"/>
        <v>50</v>
      </c>
      <c r="J966" s="78"/>
      <c r="K966" s="304"/>
      <c r="L966" s="6"/>
      <c r="M966" s="12"/>
      <c r="N966" s="6"/>
      <c r="O966" s="96" t="str">
        <f t="shared" si="114"/>
        <v/>
      </c>
      <c r="P966" s="12"/>
      <c r="Q966" s="304"/>
      <c r="R966" s="5"/>
      <c r="S966" s="5"/>
      <c r="T966" s="78"/>
      <c r="U966" s="78"/>
      <c r="Z966" s="479">
        <f t="shared" si="108"/>
        <v>12</v>
      </c>
    </row>
    <row r="967" spans="1:26" ht="18.75" customHeight="1" x14ac:dyDescent="0.35">
      <c r="A967" s="78"/>
      <c r="B967" s="332">
        <f>IF(N967="",0,COUNTIF($N$7:N967,N967))</f>
        <v>0</v>
      </c>
      <c r="C967" s="332" t="str">
        <f t="shared" si="109"/>
        <v>0</v>
      </c>
      <c r="D967" s="332">
        <f>IF(P967="",0,COUNTIF($P$7:P967,P967))</f>
        <v>0</v>
      </c>
      <c r="E967" s="332" t="str">
        <f t="shared" si="110"/>
        <v>0</v>
      </c>
      <c r="F967" s="332">
        <f>IF(Q967="",0,COUNTIF($Q$7:Q967,Q967))</f>
        <v>0</v>
      </c>
      <c r="G967" s="332" t="str">
        <f t="shared" si="111"/>
        <v>0</v>
      </c>
      <c r="H967" s="335">
        <f t="shared" si="112"/>
        <v>46021</v>
      </c>
      <c r="I967" s="332">
        <f t="shared" si="113"/>
        <v>50</v>
      </c>
      <c r="J967" s="78"/>
      <c r="K967" s="304"/>
      <c r="L967" s="6"/>
      <c r="M967" s="12"/>
      <c r="N967" s="6"/>
      <c r="O967" s="96" t="str">
        <f t="shared" si="114"/>
        <v/>
      </c>
      <c r="P967" s="12"/>
      <c r="Q967" s="304"/>
      <c r="R967" s="5"/>
      <c r="S967" s="5"/>
      <c r="T967" s="78"/>
      <c r="U967" s="78"/>
      <c r="Z967" s="479">
        <f t="shared" si="108"/>
        <v>12</v>
      </c>
    </row>
    <row r="968" spans="1:26" ht="18.75" customHeight="1" x14ac:dyDescent="0.35">
      <c r="A968" s="78"/>
      <c r="B968" s="332">
        <f>IF(N968="",0,COUNTIF($N$7:N968,N968))</f>
        <v>0</v>
      </c>
      <c r="C968" s="332" t="str">
        <f t="shared" si="109"/>
        <v>0</v>
      </c>
      <c r="D968" s="332">
        <f>IF(P968="",0,COUNTIF($P$7:P968,P968))</f>
        <v>0</v>
      </c>
      <c r="E968" s="332" t="str">
        <f t="shared" si="110"/>
        <v>0</v>
      </c>
      <c r="F968" s="332">
        <f>IF(Q968="",0,COUNTIF($Q$7:Q968,Q968))</f>
        <v>0</v>
      </c>
      <c r="G968" s="332" t="str">
        <f t="shared" si="111"/>
        <v>0</v>
      </c>
      <c r="H968" s="335">
        <f t="shared" si="112"/>
        <v>46021</v>
      </c>
      <c r="I968" s="332">
        <f t="shared" si="113"/>
        <v>50</v>
      </c>
      <c r="J968" s="78"/>
      <c r="K968" s="304"/>
      <c r="L968" s="6"/>
      <c r="M968" s="12"/>
      <c r="N968" s="6"/>
      <c r="O968" s="96" t="str">
        <f t="shared" si="114"/>
        <v/>
      </c>
      <c r="P968" s="12"/>
      <c r="Q968" s="304"/>
      <c r="R968" s="5"/>
      <c r="S968" s="5"/>
      <c r="T968" s="78"/>
      <c r="U968" s="78"/>
      <c r="Z968" s="479">
        <f t="shared" ref="Z968:Z1031" si="115">IF(H968="","",MONTH(H968))</f>
        <v>12</v>
      </c>
    </row>
    <row r="969" spans="1:26" ht="18.75" customHeight="1" x14ac:dyDescent="0.35">
      <c r="A969" s="78"/>
      <c r="B969" s="332">
        <f>IF(N969="",0,COUNTIF($N$7:N969,N969))</f>
        <v>0</v>
      </c>
      <c r="C969" s="332" t="str">
        <f t="shared" si="109"/>
        <v>0</v>
      </c>
      <c r="D969" s="332">
        <f>IF(P969="",0,COUNTIF($P$7:P969,P969))</f>
        <v>0</v>
      </c>
      <c r="E969" s="332" t="str">
        <f t="shared" si="110"/>
        <v>0</v>
      </c>
      <c r="F969" s="332">
        <f>IF(Q969="",0,COUNTIF($Q$7:Q969,Q969))</f>
        <v>0</v>
      </c>
      <c r="G969" s="332" t="str">
        <f t="shared" si="111"/>
        <v>0</v>
      </c>
      <c r="H969" s="335">
        <f t="shared" si="112"/>
        <v>46021</v>
      </c>
      <c r="I969" s="332">
        <f t="shared" si="113"/>
        <v>50</v>
      </c>
      <c r="J969" s="78"/>
      <c r="K969" s="304"/>
      <c r="L969" s="6"/>
      <c r="M969" s="12"/>
      <c r="N969" s="6"/>
      <c r="O969" s="96" t="str">
        <f t="shared" si="114"/>
        <v/>
      </c>
      <c r="P969" s="12"/>
      <c r="Q969" s="304"/>
      <c r="R969" s="5"/>
      <c r="S969" s="5"/>
      <c r="T969" s="78"/>
      <c r="U969" s="78"/>
      <c r="Z969" s="479">
        <f t="shared" si="115"/>
        <v>12</v>
      </c>
    </row>
    <row r="970" spans="1:26" ht="18.75" customHeight="1" x14ac:dyDescent="0.35">
      <c r="A970" s="78"/>
      <c r="B970" s="332">
        <f>IF(N970="",0,COUNTIF($N$7:N970,N970))</f>
        <v>0</v>
      </c>
      <c r="C970" s="332" t="str">
        <f t="shared" si="109"/>
        <v>0</v>
      </c>
      <c r="D970" s="332">
        <f>IF(P970="",0,COUNTIF($P$7:P970,P970))</f>
        <v>0</v>
      </c>
      <c r="E970" s="332" t="str">
        <f t="shared" si="110"/>
        <v>0</v>
      </c>
      <c r="F970" s="332">
        <f>IF(Q970="",0,COUNTIF($Q$7:Q970,Q970))</f>
        <v>0</v>
      </c>
      <c r="G970" s="332" t="str">
        <f t="shared" si="111"/>
        <v>0</v>
      </c>
      <c r="H970" s="335">
        <f t="shared" si="112"/>
        <v>46021</v>
      </c>
      <c r="I970" s="332">
        <f t="shared" si="113"/>
        <v>50</v>
      </c>
      <c r="J970" s="78"/>
      <c r="K970" s="304"/>
      <c r="L970" s="6"/>
      <c r="M970" s="12"/>
      <c r="N970" s="6"/>
      <c r="O970" s="96" t="str">
        <f t="shared" si="114"/>
        <v/>
      </c>
      <c r="P970" s="12"/>
      <c r="Q970" s="304"/>
      <c r="R970" s="5"/>
      <c r="S970" s="5"/>
      <c r="T970" s="78"/>
      <c r="U970" s="78"/>
      <c r="Z970" s="479">
        <f t="shared" si="115"/>
        <v>12</v>
      </c>
    </row>
    <row r="971" spans="1:26" ht="18.75" customHeight="1" x14ac:dyDescent="0.35">
      <c r="A971" s="78"/>
      <c r="B971" s="332">
        <f>IF(N971="",0,COUNTIF($N$7:N971,N971))</f>
        <v>0</v>
      </c>
      <c r="C971" s="332" t="str">
        <f t="shared" si="109"/>
        <v>0</v>
      </c>
      <c r="D971" s="332">
        <f>IF(P971="",0,COUNTIF($P$7:P971,P971))</f>
        <v>0</v>
      </c>
      <c r="E971" s="332" t="str">
        <f t="shared" si="110"/>
        <v>0</v>
      </c>
      <c r="F971" s="332">
        <f>IF(Q971="",0,COUNTIF($Q$7:Q971,Q971))</f>
        <v>0</v>
      </c>
      <c r="G971" s="332" t="str">
        <f t="shared" si="111"/>
        <v>0</v>
      </c>
      <c r="H971" s="335">
        <f t="shared" si="112"/>
        <v>46021</v>
      </c>
      <c r="I971" s="332">
        <f t="shared" si="113"/>
        <v>50</v>
      </c>
      <c r="J971" s="78"/>
      <c r="K971" s="304"/>
      <c r="L971" s="6"/>
      <c r="M971" s="12"/>
      <c r="N971" s="6"/>
      <c r="O971" s="96" t="str">
        <f t="shared" si="114"/>
        <v/>
      </c>
      <c r="P971" s="12"/>
      <c r="Q971" s="304"/>
      <c r="R971" s="5"/>
      <c r="S971" s="5"/>
      <c r="T971" s="78"/>
      <c r="U971" s="78"/>
      <c r="Z971" s="479">
        <f t="shared" si="115"/>
        <v>12</v>
      </c>
    </row>
    <row r="972" spans="1:26" ht="18.75" customHeight="1" x14ac:dyDescent="0.35">
      <c r="A972" s="78"/>
      <c r="B972" s="332">
        <f>IF(N972="",0,COUNTIF($N$7:N972,N972))</f>
        <v>0</v>
      </c>
      <c r="C972" s="332" t="str">
        <f t="shared" si="109"/>
        <v>0</v>
      </c>
      <c r="D972" s="332">
        <f>IF(P972="",0,COUNTIF($P$7:P972,P972))</f>
        <v>0</v>
      </c>
      <c r="E972" s="332" t="str">
        <f t="shared" si="110"/>
        <v>0</v>
      </c>
      <c r="F972" s="332">
        <f>IF(Q972="",0,COUNTIF($Q$7:Q972,Q972))</f>
        <v>0</v>
      </c>
      <c r="G972" s="332" t="str">
        <f t="shared" si="111"/>
        <v>0</v>
      </c>
      <c r="H972" s="335">
        <f t="shared" si="112"/>
        <v>46021</v>
      </c>
      <c r="I972" s="332">
        <f t="shared" si="113"/>
        <v>50</v>
      </c>
      <c r="J972" s="78"/>
      <c r="K972" s="304"/>
      <c r="L972" s="6"/>
      <c r="M972" s="12"/>
      <c r="N972" s="6"/>
      <c r="O972" s="96" t="str">
        <f t="shared" si="114"/>
        <v/>
      </c>
      <c r="P972" s="12"/>
      <c r="Q972" s="304"/>
      <c r="R972" s="5"/>
      <c r="S972" s="5"/>
      <c r="T972" s="78"/>
      <c r="U972" s="78"/>
      <c r="Z972" s="479">
        <f t="shared" si="115"/>
        <v>12</v>
      </c>
    </row>
    <row r="973" spans="1:26" ht="18.75" customHeight="1" x14ac:dyDescent="0.35">
      <c r="A973" s="78"/>
      <c r="B973" s="332">
        <f>IF(N973="",0,COUNTIF($N$7:N973,N973))</f>
        <v>0</v>
      </c>
      <c r="C973" s="332" t="str">
        <f t="shared" si="109"/>
        <v>0</v>
      </c>
      <c r="D973" s="332">
        <f>IF(P973="",0,COUNTIF($P$7:P973,P973))</f>
        <v>0</v>
      </c>
      <c r="E973" s="332" t="str">
        <f t="shared" si="110"/>
        <v>0</v>
      </c>
      <c r="F973" s="332">
        <f>IF(Q973="",0,COUNTIF($Q$7:Q973,Q973))</f>
        <v>0</v>
      </c>
      <c r="G973" s="332" t="str">
        <f t="shared" si="111"/>
        <v>0</v>
      </c>
      <c r="H973" s="335">
        <f t="shared" si="112"/>
        <v>46021</v>
      </c>
      <c r="I973" s="332">
        <f t="shared" si="113"/>
        <v>50</v>
      </c>
      <c r="J973" s="78"/>
      <c r="K973" s="304"/>
      <c r="L973" s="6"/>
      <c r="M973" s="12"/>
      <c r="N973" s="6"/>
      <c r="O973" s="96" t="str">
        <f t="shared" si="114"/>
        <v/>
      </c>
      <c r="P973" s="12"/>
      <c r="Q973" s="304"/>
      <c r="R973" s="5"/>
      <c r="S973" s="5"/>
      <c r="T973" s="78"/>
      <c r="U973" s="78"/>
      <c r="Z973" s="479">
        <f t="shared" si="115"/>
        <v>12</v>
      </c>
    </row>
    <row r="974" spans="1:26" ht="18.75" customHeight="1" x14ac:dyDescent="0.35">
      <c r="A974" s="78"/>
      <c r="B974" s="332">
        <f>IF(N974="",0,COUNTIF($N$7:N974,N974))</f>
        <v>0</v>
      </c>
      <c r="C974" s="332" t="str">
        <f t="shared" si="109"/>
        <v>0</v>
      </c>
      <c r="D974" s="332">
        <f>IF(P974="",0,COUNTIF($P$7:P974,P974))</f>
        <v>0</v>
      </c>
      <c r="E974" s="332" t="str">
        <f t="shared" si="110"/>
        <v>0</v>
      </c>
      <c r="F974" s="332">
        <f>IF(Q974="",0,COUNTIF($Q$7:Q974,Q974))</f>
        <v>0</v>
      </c>
      <c r="G974" s="332" t="str">
        <f t="shared" si="111"/>
        <v>0</v>
      </c>
      <c r="H974" s="335">
        <f t="shared" si="112"/>
        <v>46021</v>
      </c>
      <c r="I974" s="332">
        <f t="shared" si="113"/>
        <v>50</v>
      </c>
      <c r="J974" s="78"/>
      <c r="K974" s="304"/>
      <c r="L974" s="6"/>
      <c r="M974" s="12"/>
      <c r="N974" s="6"/>
      <c r="O974" s="96" t="str">
        <f t="shared" si="114"/>
        <v/>
      </c>
      <c r="P974" s="12"/>
      <c r="Q974" s="304"/>
      <c r="R974" s="5"/>
      <c r="S974" s="5"/>
      <c r="T974" s="78"/>
      <c r="U974" s="78"/>
      <c r="Z974" s="479">
        <f t="shared" si="115"/>
        <v>12</v>
      </c>
    </row>
    <row r="975" spans="1:26" ht="18.75" customHeight="1" x14ac:dyDescent="0.35">
      <c r="A975" s="78"/>
      <c r="B975" s="332">
        <f>IF(N975="",0,COUNTIF($N$7:N975,N975))</f>
        <v>0</v>
      </c>
      <c r="C975" s="332" t="str">
        <f t="shared" si="109"/>
        <v>0</v>
      </c>
      <c r="D975" s="332">
        <f>IF(P975="",0,COUNTIF($P$7:P975,P975))</f>
        <v>0</v>
      </c>
      <c r="E975" s="332" t="str">
        <f t="shared" si="110"/>
        <v>0</v>
      </c>
      <c r="F975" s="332">
        <f>IF(Q975="",0,COUNTIF($Q$7:Q975,Q975))</f>
        <v>0</v>
      </c>
      <c r="G975" s="332" t="str">
        <f t="shared" si="111"/>
        <v>0</v>
      </c>
      <c r="H975" s="335">
        <f t="shared" si="112"/>
        <v>46021</v>
      </c>
      <c r="I975" s="332">
        <f t="shared" si="113"/>
        <v>50</v>
      </c>
      <c r="J975" s="78"/>
      <c r="K975" s="304"/>
      <c r="L975" s="6"/>
      <c r="M975" s="12"/>
      <c r="N975" s="6"/>
      <c r="O975" s="96" t="str">
        <f t="shared" si="114"/>
        <v/>
      </c>
      <c r="P975" s="12"/>
      <c r="Q975" s="304"/>
      <c r="R975" s="5"/>
      <c r="S975" s="5"/>
      <c r="T975" s="78"/>
      <c r="U975" s="78"/>
      <c r="Z975" s="479">
        <f t="shared" si="115"/>
        <v>12</v>
      </c>
    </row>
    <row r="976" spans="1:26" ht="18.75" customHeight="1" x14ac:dyDescent="0.35">
      <c r="A976" s="78"/>
      <c r="B976" s="332">
        <f>IF(N976="",0,COUNTIF($N$7:N976,N976))</f>
        <v>0</v>
      </c>
      <c r="C976" s="332" t="str">
        <f t="shared" si="109"/>
        <v>0</v>
      </c>
      <c r="D976" s="332">
        <f>IF(P976="",0,COUNTIF($P$7:P976,P976))</f>
        <v>0</v>
      </c>
      <c r="E976" s="332" t="str">
        <f t="shared" si="110"/>
        <v>0</v>
      </c>
      <c r="F976" s="332">
        <f>IF(Q976="",0,COUNTIF($Q$7:Q976,Q976))</f>
        <v>0</v>
      </c>
      <c r="G976" s="332" t="str">
        <f t="shared" si="111"/>
        <v>0</v>
      </c>
      <c r="H976" s="335">
        <f t="shared" si="112"/>
        <v>46021</v>
      </c>
      <c r="I976" s="332">
        <f t="shared" si="113"/>
        <v>50</v>
      </c>
      <c r="J976" s="78"/>
      <c r="K976" s="304"/>
      <c r="L976" s="6"/>
      <c r="M976" s="12"/>
      <c r="N976" s="6"/>
      <c r="O976" s="96" t="str">
        <f t="shared" si="114"/>
        <v/>
      </c>
      <c r="P976" s="12"/>
      <c r="Q976" s="304"/>
      <c r="R976" s="5"/>
      <c r="S976" s="5"/>
      <c r="T976" s="78"/>
      <c r="U976" s="78"/>
      <c r="Z976" s="479">
        <f t="shared" si="115"/>
        <v>12</v>
      </c>
    </row>
    <row r="977" spans="1:26" ht="18.75" customHeight="1" x14ac:dyDescent="0.35">
      <c r="A977" s="78"/>
      <c r="B977" s="332">
        <f>IF(N977="",0,COUNTIF($N$7:N977,N977))</f>
        <v>0</v>
      </c>
      <c r="C977" s="332" t="str">
        <f t="shared" si="109"/>
        <v>0</v>
      </c>
      <c r="D977" s="332">
        <f>IF(P977="",0,COUNTIF($P$7:P977,P977))</f>
        <v>0</v>
      </c>
      <c r="E977" s="332" t="str">
        <f t="shared" si="110"/>
        <v>0</v>
      </c>
      <c r="F977" s="332">
        <f>IF(Q977="",0,COUNTIF($Q$7:Q977,Q977))</f>
        <v>0</v>
      </c>
      <c r="G977" s="332" t="str">
        <f t="shared" si="111"/>
        <v>0</v>
      </c>
      <c r="H977" s="335">
        <f t="shared" si="112"/>
        <v>46021</v>
      </c>
      <c r="I977" s="332">
        <f t="shared" si="113"/>
        <v>50</v>
      </c>
      <c r="J977" s="78"/>
      <c r="K977" s="304"/>
      <c r="L977" s="6"/>
      <c r="M977" s="12"/>
      <c r="N977" s="6"/>
      <c r="O977" s="96" t="str">
        <f t="shared" si="114"/>
        <v/>
      </c>
      <c r="P977" s="12"/>
      <c r="Q977" s="304"/>
      <c r="R977" s="5"/>
      <c r="S977" s="5"/>
      <c r="T977" s="78"/>
      <c r="U977" s="78"/>
      <c r="Z977" s="479">
        <f t="shared" si="115"/>
        <v>12</v>
      </c>
    </row>
    <row r="978" spans="1:26" ht="18.75" customHeight="1" x14ac:dyDescent="0.35">
      <c r="A978" s="78"/>
      <c r="B978" s="332">
        <f>IF(N978="",0,COUNTIF($N$7:N978,N978))</f>
        <v>0</v>
      </c>
      <c r="C978" s="332" t="str">
        <f t="shared" si="109"/>
        <v>0</v>
      </c>
      <c r="D978" s="332">
        <f>IF(P978="",0,COUNTIF($P$7:P978,P978))</f>
        <v>0</v>
      </c>
      <c r="E978" s="332" t="str">
        <f t="shared" si="110"/>
        <v>0</v>
      </c>
      <c r="F978" s="332">
        <f>IF(Q978="",0,COUNTIF($Q$7:Q978,Q978))</f>
        <v>0</v>
      </c>
      <c r="G978" s="332" t="str">
        <f t="shared" si="111"/>
        <v>0</v>
      </c>
      <c r="H978" s="335">
        <f t="shared" si="112"/>
        <v>46021</v>
      </c>
      <c r="I978" s="332">
        <f t="shared" si="113"/>
        <v>50</v>
      </c>
      <c r="J978" s="78"/>
      <c r="K978" s="304"/>
      <c r="L978" s="6"/>
      <c r="M978" s="12"/>
      <c r="N978" s="6"/>
      <c r="O978" s="96" t="str">
        <f t="shared" si="114"/>
        <v/>
      </c>
      <c r="P978" s="12"/>
      <c r="Q978" s="304"/>
      <c r="R978" s="5"/>
      <c r="S978" s="5"/>
      <c r="T978" s="78"/>
      <c r="U978" s="78"/>
      <c r="Z978" s="479">
        <f t="shared" si="115"/>
        <v>12</v>
      </c>
    </row>
    <row r="979" spans="1:26" ht="18.75" customHeight="1" x14ac:dyDescent="0.35">
      <c r="A979" s="78"/>
      <c r="B979" s="332">
        <f>IF(N979="",0,COUNTIF($N$7:N979,N979))</f>
        <v>0</v>
      </c>
      <c r="C979" s="332" t="str">
        <f t="shared" si="109"/>
        <v>0</v>
      </c>
      <c r="D979" s="332">
        <f>IF(P979="",0,COUNTIF($P$7:P979,P979))</f>
        <v>0</v>
      </c>
      <c r="E979" s="332" t="str">
        <f t="shared" si="110"/>
        <v>0</v>
      </c>
      <c r="F979" s="332">
        <f>IF(Q979="",0,COUNTIF($Q$7:Q979,Q979))</f>
        <v>0</v>
      </c>
      <c r="G979" s="332" t="str">
        <f t="shared" si="111"/>
        <v>0</v>
      </c>
      <c r="H979" s="335">
        <f t="shared" si="112"/>
        <v>46021</v>
      </c>
      <c r="I979" s="332">
        <f t="shared" si="113"/>
        <v>50</v>
      </c>
      <c r="J979" s="78"/>
      <c r="K979" s="304"/>
      <c r="L979" s="6"/>
      <c r="M979" s="12"/>
      <c r="N979" s="6"/>
      <c r="O979" s="96" t="str">
        <f t="shared" si="114"/>
        <v/>
      </c>
      <c r="P979" s="12"/>
      <c r="Q979" s="304"/>
      <c r="R979" s="5"/>
      <c r="S979" s="5"/>
      <c r="T979" s="78"/>
      <c r="U979" s="78"/>
      <c r="Z979" s="479">
        <f t="shared" si="115"/>
        <v>12</v>
      </c>
    </row>
    <row r="980" spans="1:26" ht="18.75" customHeight="1" x14ac:dyDescent="0.35">
      <c r="A980" s="78"/>
      <c r="B980" s="332">
        <f>IF(N980="",0,COUNTIF($N$7:N980,N980))</f>
        <v>0</v>
      </c>
      <c r="C980" s="332" t="str">
        <f t="shared" si="109"/>
        <v>0</v>
      </c>
      <c r="D980" s="332">
        <f>IF(P980="",0,COUNTIF($P$7:P980,P980))</f>
        <v>0</v>
      </c>
      <c r="E980" s="332" t="str">
        <f t="shared" si="110"/>
        <v>0</v>
      </c>
      <c r="F980" s="332">
        <f>IF(Q980="",0,COUNTIF($Q$7:Q980,Q980))</f>
        <v>0</v>
      </c>
      <c r="G980" s="332" t="str">
        <f t="shared" si="111"/>
        <v>0</v>
      </c>
      <c r="H980" s="335">
        <f t="shared" si="112"/>
        <v>46021</v>
      </c>
      <c r="I980" s="332">
        <f t="shared" si="113"/>
        <v>50</v>
      </c>
      <c r="J980" s="78"/>
      <c r="K980" s="304"/>
      <c r="L980" s="6"/>
      <c r="M980" s="12"/>
      <c r="N980" s="6"/>
      <c r="O980" s="96" t="str">
        <f t="shared" si="114"/>
        <v/>
      </c>
      <c r="P980" s="12"/>
      <c r="Q980" s="304"/>
      <c r="R980" s="5"/>
      <c r="S980" s="5"/>
      <c r="T980" s="78"/>
      <c r="U980" s="78"/>
      <c r="Z980" s="479">
        <f t="shared" si="115"/>
        <v>12</v>
      </c>
    </row>
    <row r="981" spans="1:26" ht="18.75" customHeight="1" x14ac:dyDescent="0.35">
      <c r="A981" s="78"/>
      <c r="B981" s="332">
        <f>IF(N981="",0,COUNTIF($N$7:N981,N981))</f>
        <v>0</v>
      </c>
      <c r="C981" s="332" t="str">
        <f t="shared" si="109"/>
        <v>0</v>
      </c>
      <c r="D981" s="332">
        <f>IF(P981="",0,COUNTIF($P$7:P981,P981))</f>
        <v>0</v>
      </c>
      <c r="E981" s="332" t="str">
        <f t="shared" si="110"/>
        <v>0</v>
      </c>
      <c r="F981" s="332">
        <f>IF(Q981="",0,COUNTIF($Q$7:Q981,Q981))</f>
        <v>0</v>
      </c>
      <c r="G981" s="332" t="str">
        <f t="shared" si="111"/>
        <v>0</v>
      </c>
      <c r="H981" s="335">
        <f t="shared" si="112"/>
        <v>46021</v>
      </c>
      <c r="I981" s="332">
        <f t="shared" si="113"/>
        <v>50</v>
      </c>
      <c r="J981" s="78"/>
      <c r="K981" s="304"/>
      <c r="L981" s="6"/>
      <c r="M981" s="12"/>
      <c r="N981" s="6"/>
      <c r="O981" s="96" t="str">
        <f t="shared" si="114"/>
        <v/>
      </c>
      <c r="P981" s="12"/>
      <c r="Q981" s="304"/>
      <c r="R981" s="5"/>
      <c r="S981" s="5"/>
      <c r="T981" s="78"/>
      <c r="U981" s="78"/>
      <c r="Z981" s="479">
        <f t="shared" si="115"/>
        <v>12</v>
      </c>
    </row>
    <row r="982" spans="1:26" ht="18.75" customHeight="1" x14ac:dyDescent="0.35">
      <c r="A982" s="78"/>
      <c r="B982" s="332">
        <f>IF(N982="",0,COUNTIF($N$7:N982,N982))</f>
        <v>0</v>
      </c>
      <c r="C982" s="332" t="str">
        <f t="shared" si="109"/>
        <v>0</v>
      </c>
      <c r="D982" s="332">
        <f>IF(P982="",0,COUNTIF($P$7:P982,P982))</f>
        <v>0</v>
      </c>
      <c r="E982" s="332" t="str">
        <f t="shared" si="110"/>
        <v>0</v>
      </c>
      <c r="F982" s="332">
        <f>IF(Q982="",0,COUNTIF($Q$7:Q982,Q982))</f>
        <v>0</v>
      </c>
      <c r="G982" s="332" t="str">
        <f t="shared" si="111"/>
        <v>0</v>
      </c>
      <c r="H982" s="335">
        <f t="shared" si="112"/>
        <v>46021</v>
      </c>
      <c r="I982" s="332">
        <f t="shared" si="113"/>
        <v>50</v>
      </c>
      <c r="J982" s="78"/>
      <c r="K982" s="304"/>
      <c r="L982" s="6"/>
      <c r="M982" s="12"/>
      <c r="N982" s="6"/>
      <c r="O982" s="96" t="str">
        <f t="shared" si="114"/>
        <v/>
      </c>
      <c r="P982" s="12"/>
      <c r="Q982" s="304"/>
      <c r="R982" s="5"/>
      <c r="S982" s="5"/>
      <c r="T982" s="78"/>
      <c r="U982" s="78"/>
      <c r="Z982" s="479">
        <f t="shared" si="115"/>
        <v>12</v>
      </c>
    </row>
    <row r="983" spans="1:26" ht="18.75" customHeight="1" x14ac:dyDescent="0.35">
      <c r="A983" s="78"/>
      <c r="B983" s="332">
        <f>IF(N983="",0,COUNTIF($N$7:N983,N983))</f>
        <v>0</v>
      </c>
      <c r="C983" s="332" t="str">
        <f t="shared" si="109"/>
        <v>0</v>
      </c>
      <c r="D983" s="332">
        <f>IF(P983="",0,COUNTIF($P$7:P983,P983))</f>
        <v>0</v>
      </c>
      <c r="E983" s="332" t="str">
        <f t="shared" si="110"/>
        <v>0</v>
      </c>
      <c r="F983" s="332">
        <f>IF(Q983="",0,COUNTIF($Q$7:Q983,Q983))</f>
        <v>0</v>
      </c>
      <c r="G983" s="332" t="str">
        <f t="shared" si="111"/>
        <v>0</v>
      </c>
      <c r="H983" s="335">
        <f t="shared" si="112"/>
        <v>46021</v>
      </c>
      <c r="I983" s="332">
        <f t="shared" si="113"/>
        <v>50</v>
      </c>
      <c r="J983" s="78"/>
      <c r="K983" s="304"/>
      <c r="L983" s="6"/>
      <c r="M983" s="12"/>
      <c r="N983" s="6"/>
      <c r="O983" s="96" t="str">
        <f t="shared" si="114"/>
        <v/>
      </c>
      <c r="P983" s="12"/>
      <c r="Q983" s="304"/>
      <c r="R983" s="5"/>
      <c r="S983" s="5"/>
      <c r="T983" s="78"/>
      <c r="U983" s="78"/>
      <c r="Z983" s="479">
        <f t="shared" si="115"/>
        <v>12</v>
      </c>
    </row>
    <row r="984" spans="1:26" ht="18.75" customHeight="1" x14ac:dyDescent="0.35">
      <c r="A984" s="78"/>
      <c r="B984" s="332">
        <f>IF(N984="",0,COUNTIF($N$7:N984,N984))</f>
        <v>0</v>
      </c>
      <c r="C984" s="332" t="str">
        <f t="shared" si="109"/>
        <v>0</v>
      </c>
      <c r="D984" s="332">
        <f>IF(P984="",0,COUNTIF($P$7:P984,P984))</f>
        <v>0</v>
      </c>
      <c r="E984" s="332" t="str">
        <f t="shared" si="110"/>
        <v>0</v>
      </c>
      <c r="F984" s="332">
        <f>IF(Q984="",0,COUNTIF($Q$7:Q984,Q984))</f>
        <v>0</v>
      </c>
      <c r="G984" s="332" t="str">
        <f t="shared" si="111"/>
        <v>0</v>
      </c>
      <c r="H984" s="335">
        <f t="shared" si="112"/>
        <v>46021</v>
      </c>
      <c r="I984" s="332">
        <f t="shared" si="113"/>
        <v>50</v>
      </c>
      <c r="J984" s="78"/>
      <c r="K984" s="304"/>
      <c r="L984" s="6"/>
      <c r="M984" s="12"/>
      <c r="N984" s="6"/>
      <c r="O984" s="96" t="str">
        <f t="shared" si="114"/>
        <v/>
      </c>
      <c r="P984" s="12"/>
      <c r="Q984" s="304"/>
      <c r="R984" s="5"/>
      <c r="S984" s="5"/>
      <c r="T984" s="78"/>
      <c r="U984" s="78"/>
      <c r="Z984" s="479">
        <f t="shared" si="115"/>
        <v>12</v>
      </c>
    </row>
    <row r="985" spans="1:26" ht="18.75" customHeight="1" x14ac:dyDescent="0.35">
      <c r="A985" s="78"/>
      <c r="B985" s="332">
        <f>IF(N985="",0,COUNTIF($N$7:N985,N985))</f>
        <v>0</v>
      </c>
      <c r="C985" s="332" t="str">
        <f t="shared" si="109"/>
        <v>0</v>
      </c>
      <c r="D985" s="332">
        <f>IF(P985="",0,COUNTIF($P$7:P985,P985))</f>
        <v>0</v>
      </c>
      <c r="E985" s="332" t="str">
        <f t="shared" si="110"/>
        <v>0</v>
      </c>
      <c r="F985" s="332">
        <f>IF(Q985="",0,COUNTIF($Q$7:Q985,Q985))</f>
        <v>0</v>
      </c>
      <c r="G985" s="332" t="str">
        <f t="shared" si="111"/>
        <v>0</v>
      </c>
      <c r="H985" s="335">
        <f t="shared" si="112"/>
        <v>46021</v>
      </c>
      <c r="I985" s="332">
        <f t="shared" si="113"/>
        <v>50</v>
      </c>
      <c r="J985" s="78"/>
      <c r="K985" s="304"/>
      <c r="L985" s="6"/>
      <c r="M985" s="12"/>
      <c r="N985" s="6"/>
      <c r="O985" s="96" t="str">
        <f t="shared" si="114"/>
        <v/>
      </c>
      <c r="P985" s="12"/>
      <c r="Q985" s="304"/>
      <c r="R985" s="5"/>
      <c r="S985" s="5"/>
      <c r="T985" s="78"/>
      <c r="U985" s="78"/>
      <c r="Z985" s="479">
        <f t="shared" si="115"/>
        <v>12</v>
      </c>
    </row>
    <row r="986" spans="1:26" ht="18.75" customHeight="1" x14ac:dyDescent="0.35">
      <c r="A986" s="78"/>
      <c r="B986" s="332">
        <f>IF(N986="",0,COUNTIF($N$7:N986,N986))</f>
        <v>0</v>
      </c>
      <c r="C986" s="332" t="str">
        <f t="shared" si="109"/>
        <v>0</v>
      </c>
      <c r="D986" s="332">
        <f>IF(P986="",0,COUNTIF($P$7:P986,P986))</f>
        <v>0</v>
      </c>
      <c r="E986" s="332" t="str">
        <f t="shared" si="110"/>
        <v>0</v>
      </c>
      <c r="F986" s="332">
        <f>IF(Q986="",0,COUNTIF($Q$7:Q986,Q986))</f>
        <v>0</v>
      </c>
      <c r="G986" s="332" t="str">
        <f t="shared" si="111"/>
        <v>0</v>
      </c>
      <c r="H986" s="335">
        <f t="shared" si="112"/>
        <v>46021</v>
      </c>
      <c r="I986" s="332">
        <f t="shared" si="113"/>
        <v>50</v>
      </c>
      <c r="J986" s="78"/>
      <c r="K986" s="304"/>
      <c r="L986" s="6"/>
      <c r="M986" s="12"/>
      <c r="N986" s="6"/>
      <c r="O986" s="96" t="str">
        <f t="shared" si="114"/>
        <v/>
      </c>
      <c r="P986" s="12"/>
      <c r="Q986" s="304"/>
      <c r="R986" s="5"/>
      <c r="S986" s="5"/>
      <c r="T986" s="78"/>
      <c r="U986" s="78"/>
      <c r="Z986" s="479">
        <f t="shared" si="115"/>
        <v>12</v>
      </c>
    </row>
    <row r="987" spans="1:26" ht="18.75" customHeight="1" x14ac:dyDescent="0.35">
      <c r="A987" s="78"/>
      <c r="B987" s="332">
        <f>IF(N987="",0,COUNTIF($N$7:N987,N987))</f>
        <v>0</v>
      </c>
      <c r="C987" s="332" t="str">
        <f t="shared" si="109"/>
        <v>0</v>
      </c>
      <c r="D987" s="332">
        <f>IF(P987="",0,COUNTIF($P$7:P987,P987))</f>
        <v>0</v>
      </c>
      <c r="E987" s="332" t="str">
        <f t="shared" si="110"/>
        <v>0</v>
      </c>
      <c r="F987" s="332">
        <f>IF(Q987="",0,COUNTIF($Q$7:Q987,Q987))</f>
        <v>0</v>
      </c>
      <c r="G987" s="332" t="str">
        <f t="shared" si="111"/>
        <v>0</v>
      </c>
      <c r="H987" s="335">
        <f t="shared" si="112"/>
        <v>46021</v>
      </c>
      <c r="I987" s="332">
        <f t="shared" si="113"/>
        <v>50</v>
      </c>
      <c r="J987" s="78"/>
      <c r="K987" s="304"/>
      <c r="L987" s="6"/>
      <c r="M987" s="12"/>
      <c r="N987" s="6"/>
      <c r="O987" s="96" t="str">
        <f t="shared" si="114"/>
        <v/>
      </c>
      <c r="P987" s="12"/>
      <c r="Q987" s="304"/>
      <c r="R987" s="5"/>
      <c r="S987" s="5"/>
      <c r="T987" s="78"/>
      <c r="U987" s="78"/>
      <c r="Z987" s="479">
        <f t="shared" si="115"/>
        <v>12</v>
      </c>
    </row>
    <row r="988" spans="1:26" ht="18.75" customHeight="1" x14ac:dyDescent="0.35">
      <c r="A988" s="78"/>
      <c r="B988" s="332">
        <f>IF(N988="",0,COUNTIF($N$7:N988,N988))</f>
        <v>0</v>
      </c>
      <c r="C988" s="332" t="str">
        <f t="shared" si="109"/>
        <v>0</v>
      </c>
      <c r="D988" s="332">
        <f>IF(P988="",0,COUNTIF($P$7:P988,P988))</f>
        <v>0</v>
      </c>
      <c r="E988" s="332" t="str">
        <f t="shared" si="110"/>
        <v>0</v>
      </c>
      <c r="F988" s="332">
        <f>IF(Q988="",0,COUNTIF($Q$7:Q988,Q988))</f>
        <v>0</v>
      </c>
      <c r="G988" s="332" t="str">
        <f t="shared" si="111"/>
        <v>0</v>
      </c>
      <c r="H988" s="335">
        <f t="shared" si="112"/>
        <v>46021</v>
      </c>
      <c r="I988" s="332">
        <f t="shared" si="113"/>
        <v>50</v>
      </c>
      <c r="J988" s="78"/>
      <c r="K988" s="304"/>
      <c r="L988" s="6"/>
      <c r="M988" s="12"/>
      <c r="N988" s="6"/>
      <c r="O988" s="96" t="str">
        <f t="shared" si="114"/>
        <v/>
      </c>
      <c r="P988" s="12"/>
      <c r="Q988" s="304"/>
      <c r="R988" s="5"/>
      <c r="S988" s="5"/>
      <c r="T988" s="78"/>
      <c r="U988" s="78"/>
      <c r="Z988" s="479">
        <f t="shared" si="115"/>
        <v>12</v>
      </c>
    </row>
    <row r="989" spans="1:26" ht="18.75" customHeight="1" x14ac:dyDescent="0.35">
      <c r="A989" s="78"/>
      <c r="B989" s="332">
        <f>IF(N989="",0,COUNTIF($N$7:N989,N989))</f>
        <v>0</v>
      </c>
      <c r="C989" s="332" t="str">
        <f t="shared" si="109"/>
        <v>0</v>
      </c>
      <c r="D989" s="332">
        <f>IF(P989="",0,COUNTIF($P$7:P989,P989))</f>
        <v>0</v>
      </c>
      <c r="E989" s="332" t="str">
        <f t="shared" si="110"/>
        <v>0</v>
      </c>
      <c r="F989" s="332">
        <f>IF(Q989="",0,COUNTIF($Q$7:Q989,Q989))</f>
        <v>0</v>
      </c>
      <c r="G989" s="332" t="str">
        <f t="shared" si="111"/>
        <v>0</v>
      </c>
      <c r="H989" s="335">
        <f t="shared" si="112"/>
        <v>46021</v>
      </c>
      <c r="I989" s="332">
        <f t="shared" si="113"/>
        <v>50</v>
      </c>
      <c r="J989" s="78"/>
      <c r="K989" s="304"/>
      <c r="L989" s="6"/>
      <c r="M989" s="12"/>
      <c r="N989" s="6"/>
      <c r="O989" s="96" t="str">
        <f t="shared" si="114"/>
        <v/>
      </c>
      <c r="P989" s="12"/>
      <c r="Q989" s="304"/>
      <c r="R989" s="5"/>
      <c r="S989" s="5"/>
      <c r="T989" s="78"/>
      <c r="U989" s="78"/>
      <c r="Z989" s="479">
        <f t="shared" si="115"/>
        <v>12</v>
      </c>
    </row>
    <row r="990" spans="1:26" ht="18.75" customHeight="1" x14ac:dyDescent="0.35">
      <c r="A990" s="78"/>
      <c r="B990" s="332">
        <f>IF(N990="",0,COUNTIF($N$7:N990,N990))</f>
        <v>0</v>
      </c>
      <c r="C990" s="332" t="str">
        <f t="shared" si="109"/>
        <v>0</v>
      </c>
      <c r="D990" s="332">
        <f>IF(P990="",0,COUNTIF($P$7:P990,P990))</f>
        <v>0</v>
      </c>
      <c r="E990" s="332" t="str">
        <f t="shared" si="110"/>
        <v>0</v>
      </c>
      <c r="F990" s="332">
        <f>IF(Q990="",0,COUNTIF($Q$7:Q990,Q990))</f>
        <v>0</v>
      </c>
      <c r="G990" s="332" t="str">
        <f t="shared" si="111"/>
        <v>0</v>
      </c>
      <c r="H990" s="335">
        <f t="shared" si="112"/>
        <v>46021</v>
      </c>
      <c r="I990" s="332">
        <f t="shared" si="113"/>
        <v>50</v>
      </c>
      <c r="J990" s="78"/>
      <c r="K990" s="304"/>
      <c r="L990" s="6"/>
      <c r="M990" s="12"/>
      <c r="N990" s="6"/>
      <c r="O990" s="96" t="str">
        <f t="shared" si="114"/>
        <v/>
      </c>
      <c r="P990" s="12"/>
      <c r="Q990" s="304"/>
      <c r="R990" s="5"/>
      <c r="S990" s="5"/>
      <c r="T990" s="78"/>
      <c r="U990" s="78"/>
      <c r="Z990" s="479">
        <f t="shared" si="115"/>
        <v>12</v>
      </c>
    </row>
    <row r="991" spans="1:26" ht="18.75" customHeight="1" x14ac:dyDescent="0.35">
      <c r="A991" s="78"/>
      <c r="B991" s="332">
        <f>IF(N991="",0,COUNTIF($N$7:N991,N991))</f>
        <v>0</v>
      </c>
      <c r="C991" s="332" t="str">
        <f t="shared" si="109"/>
        <v>0</v>
      </c>
      <c r="D991" s="332">
        <f>IF(P991="",0,COUNTIF($P$7:P991,P991))</f>
        <v>0</v>
      </c>
      <c r="E991" s="332" t="str">
        <f t="shared" si="110"/>
        <v>0</v>
      </c>
      <c r="F991" s="332">
        <f>IF(Q991="",0,COUNTIF($Q$7:Q991,Q991))</f>
        <v>0</v>
      </c>
      <c r="G991" s="332" t="str">
        <f t="shared" si="111"/>
        <v>0</v>
      </c>
      <c r="H991" s="335">
        <f t="shared" si="112"/>
        <v>46021</v>
      </c>
      <c r="I991" s="332">
        <f t="shared" si="113"/>
        <v>50</v>
      </c>
      <c r="J991" s="78"/>
      <c r="K991" s="304"/>
      <c r="L991" s="6"/>
      <c r="M991" s="12"/>
      <c r="N991" s="6"/>
      <c r="O991" s="96" t="str">
        <f t="shared" si="114"/>
        <v/>
      </c>
      <c r="P991" s="12"/>
      <c r="Q991" s="304"/>
      <c r="R991" s="5"/>
      <c r="S991" s="5"/>
      <c r="T991" s="78"/>
      <c r="U991" s="78"/>
      <c r="Z991" s="479">
        <f t="shared" si="115"/>
        <v>12</v>
      </c>
    </row>
    <row r="992" spans="1:26" ht="18.75" customHeight="1" x14ac:dyDescent="0.35">
      <c r="A992" s="78"/>
      <c r="B992" s="332">
        <f>IF(N992="",0,COUNTIF($N$7:N992,N992))</f>
        <v>0</v>
      </c>
      <c r="C992" s="332" t="str">
        <f t="shared" si="109"/>
        <v>0</v>
      </c>
      <c r="D992" s="332">
        <f>IF(P992="",0,COUNTIF($P$7:P992,P992))</f>
        <v>0</v>
      </c>
      <c r="E992" s="332" t="str">
        <f t="shared" si="110"/>
        <v>0</v>
      </c>
      <c r="F992" s="332">
        <f>IF(Q992="",0,COUNTIF($Q$7:Q992,Q992))</f>
        <v>0</v>
      </c>
      <c r="G992" s="332" t="str">
        <f t="shared" si="111"/>
        <v>0</v>
      </c>
      <c r="H992" s="335">
        <f t="shared" si="112"/>
        <v>46021</v>
      </c>
      <c r="I992" s="332">
        <f t="shared" si="113"/>
        <v>50</v>
      </c>
      <c r="J992" s="78"/>
      <c r="K992" s="304"/>
      <c r="L992" s="6"/>
      <c r="M992" s="12"/>
      <c r="N992" s="6"/>
      <c r="O992" s="96" t="str">
        <f t="shared" si="114"/>
        <v/>
      </c>
      <c r="P992" s="12"/>
      <c r="Q992" s="304"/>
      <c r="R992" s="5"/>
      <c r="S992" s="5"/>
      <c r="T992" s="78"/>
      <c r="U992" s="78"/>
      <c r="Z992" s="479">
        <f t="shared" si="115"/>
        <v>12</v>
      </c>
    </row>
    <row r="993" spans="1:26" ht="18.75" customHeight="1" x14ac:dyDescent="0.35">
      <c r="A993" s="78"/>
      <c r="B993" s="332">
        <f>IF(N993="",0,COUNTIF($N$7:N993,N993))</f>
        <v>0</v>
      </c>
      <c r="C993" s="332" t="str">
        <f t="shared" si="109"/>
        <v>0</v>
      </c>
      <c r="D993" s="332">
        <f>IF(P993="",0,COUNTIF($P$7:P993,P993))</f>
        <v>0</v>
      </c>
      <c r="E993" s="332" t="str">
        <f t="shared" si="110"/>
        <v>0</v>
      </c>
      <c r="F993" s="332">
        <f>IF(Q993="",0,COUNTIF($Q$7:Q993,Q993))</f>
        <v>0</v>
      </c>
      <c r="G993" s="332" t="str">
        <f t="shared" si="111"/>
        <v>0</v>
      </c>
      <c r="H993" s="335">
        <f t="shared" si="112"/>
        <v>46021</v>
      </c>
      <c r="I993" s="332">
        <f t="shared" si="113"/>
        <v>50</v>
      </c>
      <c r="J993" s="78"/>
      <c r="K993" s="304"/>
      <c r="L993" s="6"/>
      <c r="M993" s="12"/>
      <c r="N993" s="6"/>
      <c r="O993" s="96" t="str">
        <f t="shared" si="114"/>
        <v/>
      </c>
      <c r="P993" s="12"/>
      <c r="Q993" s="304"/>
      <c r="R993" s="5"/>
      <c r="S993" s="5"/>
      <c r="T993" s="78"/>
      <c r="U993" s="78"/>
      <c r="Z993" s="479">
        <f t="shared" si="115"/>
        <v>12</v>
      </c>
    </row>
    <row r="994" spans="1:26" ht="18.75" customHeight="1" x14ac:dyDescent="0.35">
      <c r="A994" s="78"/>
      <c r="B994" s="332">
        <f>IF(N994="",0,COUNTIF($N$7:N994,N994))</f>
        <v>0</v>
      </c>
      <c r="C994" s="332" t="str">
        <f t="shared" si="109"/>
        <v>0</v>
      </c>
      <c r="D994" s="332">
        <f>IF(P994="",0,COUNTIF($P$7:P994,P994))</f>
        <v>0</v>
      </c>
      <c r="E994" s="332" t="str">
        <f t="shared" si="110"/>
        <v>0</v>
      </c>
      <c r="F994" s="332">
        <f>IF(Q994="",0,COUNTIF($Q$7:Q994,Q994))</f>
        <v>0</v>
      </c>
      <c r="G994" s="332" t="str">
        <f t="shared" si="111"/>
        <v>0</v>
      </c>
      <c r="H994" s="335">
        <f t="shared" si="112"/>
        <v>46021</v>
      </c>
      <c r="I994" s="332">
        <f t="shared" si="113"/>
        <v>50</v>
      </c>
      <c r="J994" s="78"/>
      <c r="K994" s="304"/>
      <c r="L994" s="6"/>
      <c r="M994" s="12"/>
      <c r="N994" s="6"/>
      <c r="O994" s="96" t="str">
        <f t="shared" si="114"/>
        <v/>
      </c>
      <c r="P994" s="12"/>
      <c r="Q994" s="304"/>
      <c r="R994" s="5"/>
      <c r="S994" s="5"/>
      <c r="T994" s="78"/>
      <c r="U994" s="78"/>
      <c r="Z994" s="479">
        <f t="shared" si="115"/>
        <v>12</v>
      </c>
    </row>
    <row r="995" spans="1:26" ht="18.75" customHeight="1" x14ac:dyDescent="0.35">
      <c r="A995" s="78"/>
      <c r="B995" s="332">
        <f>IF(N995="",0,COUNTIF($N$7:N995,N995))</f>
        <v>0</v>
      </c>
      <c r="C995" s="332" t="str">
        <f t="shared" si="109"/>
        <v>0</v>
      </c>
      <c r="D995" s="332">
        <f>IF(P995="",0,COUNTIF($P$7:P995,P995))</f>
        <v>0</v>
      </c>
      <c r="E995" s="332" t="str">
        <f t="shared" si="110"/>
        <v>0</v>
      </c>
      <c r="F995" s="332">
        <f>IF(Q995="",0,COUNTIF($Q$7:Q995,Q995))</f>
        <v>0</v>
      </c>
      <c r="G995" s="332" t="str">
        <f t="shared" si="111"/>
        <v>0</v>
      </c>
      <c r="H995" s="335">
        <f t="shared" si="112"/>
        <v>46021</v>
      </c>
      <c r="I995" s="332">
        <f t="shared" si="113"/>
        <v>50</v>
      </c>
      <c r="J995" s="78"/>
      <c r="K995" s="304"/>
      <c r="L995" s="6"/>
      <c r="M995" s="12"/>
      <c r="N995" s="6"/>
      <c r="O995" s="96" t="str">
        <f t="shared" si="114"/>
        <v/>
      </c>
      <c r="P995" s="12"/>
      <c r="Q995" s="304"/>
      <c r="R995" s="5"/>
      <c r="S995" s="5"/>
      <c r="T995" s="78"/>
      <c r="U995" s="78"/>
      <c r="Z995" s="479">
        <f t="shared" si="115"/>
        <v>12</v>
      </c>
    </row>
    <row r="996" spans="1:26" ht="18.75" customHeight="1" x14ac:dyDescent="0.35">
      <c r="A996" s="78"/>
      <c r="B996" s="332">
        <f>IF(N996="",0,COUNTIF($N$7:N996,N996))</f>
        <v>0</v>
      </c>
      <c r="C996" s="332" t="str">
        <f t="shared" si="109"/>
        <v>0</v>
      </c>
      <c r="D996" s="332">
        <f>IF(P996="",0,COUNTIF($P$7:P996,P996))</f>
        <v>0</v>
      </c>
      <c r="E996" s="332" t="str">
        <f t="shared" si="110"/>
        <v>0</v>
      </c>
      <c r="F996" s="332">
        <f>IF(Q996="",0,COUNTIF($Q$7:Q996,Q996))</f>
        <v>0</v>
      </c>
      <c r="G996" s="332" t="str">
        <f t="shared" si="111"/>
        <v>0</v>
      </c>
      <c r="H996" s="335">
        <f t="shared" si="112"/>
        <v>46021</v>
      </c>
      <c r="I996" s="332">
        <f t="shared" si="113"/>
        <v>50</v>
      </c>
      <c r="J996" s="78"/>
      <c r="K996" s="304"/>
      <c r="L996" s="6"/>
      <c r="M996" s="12"/>
      <c r="N996" s="6"/>
      <c r="O996" s="96" t="str">
        <f t="shared" si="114"/>
        <v/>
      </c>
      <c r="P996" s="12"/>
      <c r="Q996" s="304"/>
      <c r="R996" s="5"/>
      <c r="S996" s="5"/>
      <c r="T996" s="78"/>
      <c r="U996" s="78"/>
      <c r="Z996" s="479">
        <f t="shared" si="115"/>
        <v>12</v>
      </c>
    </row>
    <row r="997" spans="1:26" ht="18.75" customHeight="1" x14ac:dyDescent="0.35">
      <c r="A997" s="78"/>
      <c r="B997" s="332">
        <f>IF(N997="",0,COUNTIF($N$7:N997,N997))</f>
        <v>0</v>
      </c>
      <c r="C997" s="332" t="str">
        <f t="shared" si="109"/>
        <v>0</v>
      </c>
      <c r="D997" s="332">
        <f>IF(P997="",0,COUNTIF($P$7:P997,P997))</f>
        <v>0</v>
      </c>
      <c r="E997" s="332" t="str">
        <f t="shared" si="110"/>
        <v>0</v>
      </c>
      <c r="F997" s="332">
        <f>IF(Q997="",0,COUNTIF($Q$7:Q997,Q997))</f>
        <v>0</v>
      </c>
      <c r="G997" s="332" t="str">
        <f t="shared" si="111"/>
        <v>0</v>
      </c>
      <c r="H997" s="335">
        <f t="shared" si="112"/>
        <v>46021</v>
      </c>
      <c r="I997" s="332">
        <f t="shared" si="113"/>
        <v>50</v>
      </c>
      <c r="J997" s="78"/>
      <c r="K997" s="304"/>
      <c r="L997" s="6"/>
      <c r="M997" s="12"/>
      <c r="N997" s="6"/>
      <c r="O997" s="96" t="str">
        <f t="shared" si="114"/>
        <v/>
      </c>
      <c r="P997" s="12"/>
      <c r="Q997" s="304"/>
      <c r="R997" s="5"/>
      <c r="S997" s="5"/>
      <c r="T997" s="78"/>
      <c r="U997" s="78"/>
      <c r="Z997" s="479">
        <f t="shared" si="115"/>
        <v>12</v>
      </c>
    </row>
    <row r="998" spans="1:26" ht="18.75" customHeight="1" x14ac:dyDescent="0.35">
      <c r="A998" s="78"/>
      <c r="B998" s="332">
        <f>IF(N998="",0,COUNTIF($N$7:N998,N998))</f>
        <v>0</v>
      </c>
      <c r="C998" s="332" t="str">
        <f t="shared" si="109"/>
        <v>0</v>
      </c>
      <c r="D998" s="332">
        <f>IF(P998="",0,COUNTIF($P$7:P998,P998))</f>
        <v>0</v>
      </c>
      <c r="E998" s="332" t="str">
        <f t="shared" si="110"/>
        <v>0</v>
      </c>
      <c r="F998" s="332">
        <f>IF(Q998="",0,COUNTIF($Q$7:Q998,Q998))</f>
        <v>0</v>
      </c>
      <c r="G998" s="332" t="str">
        <f t="shared" si="111"/>
        <v>0</v>
      </c>
      <c r="H998" s="335">
        <f t="shared" si="112"/>
        <v>46021</v>
      </c>
      <c r="I998" s="332">
        <f t="shared" si="113"/>
        <v>50</v>
      </c>
      <c r="J998" s="78"/>
      <c r="K998" s="304"/>
      <c r="L998" s="6"/>
      <c r="M998" s="12"/>
      <c r="N998" s="6"/>
      <c r="O998" s="96" t="str">
        <f t="shared" si="114"/>
        <v/>
      </c>
      <c r="P998" s="12"/>
      <c r="Q998" s="304"/>
      <c r="R998" s="5"/>
      <c r="S998" s="5"/>
      <c r="T998" s="78"/>
      <c r="U998" s="78"/>
      <c r="Z998" s="479">
        <f t="shared" si="115"/>
        <v>12</v>
      </c>
    </row>
    <row r="999" spans="1:26" ht="18.75" customHeight="1" x14ac:dyDescent="0.35">
      <c r="A999" s="78"/>
      <c r="B999" s="332">
        <f>IF(N999="",0,COUNTIF($N$7:N999,N999))</f>
        <v>0</v>
      </c>
      <c r="C999" s="332" t="str">
        <f t="shared" si="109"/>
        <v>0</v>
      </c>
      <c r="D999" s="332">
        <f>IF(P999="",0,COUNTIF($P$7:P999,P999))</f>
        <v>0</v>
      </c>
      <c r="E999" s="332" t="str">
        <f t="shared" si="110"/>
        <v>0</v>
      </c>
      <c r="F999" s="332">
        <f>IF(Q999="",0,COUNTIF($Q$7:Q999,Q999))</f>
        <v>0</v>
      </c>
      <c r="G999" s="332" t="str">
        <f t="shared" si="111"/>
        <v>0</v>
      </c>
      <c r="H999" s="335">
        <f t="shared" si="112"/>
        <v>46021</v>
      </c>
      <c r="I999" s="332">
        <f t="shared" si="113"/>
        <v>50</v>
      </c>
      <c r="J999" s="78"/>
      <c r="K999" s="304"/>
      <c r="L999" s="6"/>
      <c r="M999" s="12"/>
      <c r="N999" s="6"/>
      <c r="O999" s="96" t="str">
        <f t="shared" si="114"/>
        <v/>
      </c>
      <c r="P999" s="12"/>
      <c r="Q999" s="304"/>
      <c r="R999" s="5"/>
      <c r="S999" s="5"/>
      <c r="T999" s="78"/>
      <c r="U999" s="78"/>
      <c r="Z999" s="479">
        <f t="shared" si="115"/>
        <v>12</v>
      </c>
    </row>
    <row r="1000" spans="1:26" ht="18.75" customHeight="1" x14ac:dyDescent="0.35">
      <c r="A1000" s="78"/>
      <c r="B1000" s="332">
        <f>IF(N1000="",0,COUNTIF($N$7:N1000,N1000))</f>
        <v>0</v>
      </c>
      <c r="C1000" s="332" t="str">
        <f t="shared" si="109"/>
        <v>0</v>
      </c>
      <c r="D1000" s="332">
        <f>IF(P1000="",0,COUNTIF($P$7:P1000,P1000))</f>
        <v>0</v>
      </c>
      <c r="E1000" s="332" t="str">
        <f t="shared" si="110"/>
        <v>0</v>
      </c>
      <c r="F1000" s="332">
        <f>IF(Q1000="",0,COUNTIF($Q$7:Q1000,Q1000))</f>
        <v>0</v>
      </c>
      <c r="G1000" s="332" t="str">
        <f t="shared" si="111"/>
        <v>0</v>
      </c>
      <c r="H1000" s="335">
        <f t="shared" si="112"/>
        <v>46021</v>
      </c>
      <c r="I1000" s="332">
        <f t="shared" si="113"/>
        <v>50</v>
      </c>
      <c r="J1000" s="78"/>
      <c r="K1000" s="304"/>
      <c r="L1000" s="6"/>
      <c r="M1000" s="12"/>
      <c r="N1000" s="6"/>
      <c r="O1000" s="96" t="str">
        <f t="shared" si="114"/>
        <v/>
      </c>
      <c r="P1000" s="12"/>
      <c r="Q1000" s="304"/>
      <c r="R1000" s="5"/>
      <c r="S1000" s="5"/>
      <c r="T1000" s="78"/>
      <c r="U1000" s="78"/>
      <c r="Z1000" s="479">
        <f t="shared" si="115"/>
        <v>12</v>
      </c>
    </row>
    <row r="1001" spans="1:26" ht="18.75" customHeight="1" x14ac:dyDescent="0.35">
      <c r="A1001" s="78"/>
      <c r="B1001" s="332">
        <f>IF(N1001="",0,COUNTIF($N$7:N1001,N1001))</f>
        <v>0</v>
      </c>
      <c r="C1001" s="332" t="str">
        <f t="shared" si="109"/>
        <v>0</v>
      </c>
      <c r="D1001" s="332">
        <f>IF(P1001="",0,COUNTIF($P$7:P1001,P1001))</f>
        <v>0</v>
      </c>
      <c r="E1001" s="332" t="str">
        <f t="shared" si="110"/>
        <v>0</v>
      </c>
      <c r="F1001" s="332">
        <f>IF(Q1001="",0,COUNTIF($Q$7:Q1001,Q1001))</f>
        <v>0</v>
      </c>
      <c r="G1001" s="332" t="str">
        <f t="shared" si="111"/>
        <v>0</v>
      </c>
      <c r="H1001" s="335">
        <f t="shared" si="112"/>
        <v>46021</v>
      </c>
      <c r="I1001" s="332">
        <f t="shared" si="113"/>
        <v>50</v>
      </c>
      <c r="J1001" s="78"/>
      <c r="K1001" s="304"/>
      <c r="L1001" s="6"/>
      <c r="M1001" s="12"/>
      <c r="N1001" s="6"/>
      <c r="O1001" s="96" t="str">
        <f t="shared" si="114"/>
        <v/>
      </c>
      <c r="P1001" s="12"/>
      <c r="Q1001" s="304"/>
      <c r="R1001" s="5"/>
      <c r="S1001" s="5"/>
      <c r="T1001" s="78"/>
      <c r="U1001" s="78"/>
      <c r="Z1001" s="479">
        <f t="shared" si="115"/>
        <v>12</v>
      </c>
    </row>
    <row r="1002" spans="1:26" ht="18.75" customHeight="1" x14ac:dyDescent="0.35">
      <c r="A1002" s="78"/>
      <c r="B1002" s="332">
        <f>IF(N1002="",0,COUNTIF($N$7:N1002,N1002))</f>
        <v>0</v>
      </c>
      <c r="C1002" s="332" t="str">
        <f t="shared" si="109"/>
        <v>0</v>
      </c>
      <c r="D1002" s="332">
        <f>IF(P1002="",0,COUNTIF($P$7:P1002,P1002))</f>
        <v>0</v>
      </c>
      <c r="E1002" s="332" t="str">
        <f t="shared" si="110"/>
        <v>0</v>
      </c>
      <c r="F1002" s="332">
        <f>IF(Q1002="",0,COUNTIF($Q$7:Q1002,Q1002))</f>
        <v>0</v>
      </c>
      <c r="G1002" s="332" t="str">
        <f t="shared" si="111"/>
        <v>0</v>
      </c>
      <c r="H1002" s="335">
        <f t="shared" si="112"/>
        <v>46021</v>
      </c>
      <c r="I1002" s="332">
        <f t="shared" si="113"/>
        <v>50</v>
      </c>
      <c r="J1002" s="78"/>
      <c r="K1002" s="304"/>
      <c r="L1002" s="6"/>
      <c r="M1002" s="12"/>
      <c r="N1002" s="6"/>
      <c r="O1002" s="96" t="str">
        <f t="shared" si="114"/>
        <v/>
      </c>
      <c r="P1002" s="12"/>
      <c r="Q1002" s="304"/>
      <c r="R1002" s="5"/>
      <c r="S1002" s="5"/>
      <c r="T1002" s="78"/>
      <c r="U1002" s="78"/>
      <c r="Z1002" s="479">
        <f t="shared" si="115"/>
        <v>12</v>
      </c>
    </row>
    <row r="1003" spans="1:26" ht="18.75" customHeight="1" x14ac:dyDescent="0.35">
      <c r="A1003" s="78"/>
      <c r="B1003" s="332">
        <f>IF(N1003="",0,COUNTIF($N$7:N1003,N1003))</f>
        <v>0</v>
      </c>
      <c r="C1003" s="332" t="str">
        <f t="shared" si="109"/>
        <v>0</v>
      </c>
      <c r="D1003" s="332">
        <f>IF(P1003="",0,COUNTIF($P$7:P1003,P1003))</f>
        <v>0</v>
      </c>
      <c r="E1003" s="332" t="str">
        <f t="shared" si="110"/>
        <v>0</v>
      </c>
      <c r="F1003" s="332">
        <f>IF(Q1003="",0,COUNTIF($Q$7:Q1003,Q1003))</f>
        <v>0</v>
      </c>
      <c r="G1003" s="332" t="str">
        <f t="shared" si="111"/>
        <v>0</v>
      </c>
      <c r="H1003" s="335">
        <f t="shared" si="112"/>
        <v>46021</v>
      </c>
      <c r="I1003" s="332">
        <f t="shared" si="113"/>
        <v>50</v>
      </c>
      <c r="J1003" s="78"/>
      <c r="K1003" s="304"/>
      <c r="L1003" s="6"/>
      <c r="M1003" s="12"/>
      <c r="N1003" s="6"/>
      <c r="O1003" s="96" t="str">
        <f t="shared" si="114"/>
        <v/>
      </c>
      <c r="P1003" s="12"/>
      <c r="Q1003" s="304"/>
      <c r="R1003" s="5"/>
      <c r="S1003" s="5"/>
      <c r="T1003" s="78"/>
      <c r="U1003" s="78"/>
      <c r="Z1003" s="479">
        <f t="shared" si="115"/>
        <v>12</v>
      </c>
    </row>
    <row r="1004" spans="1:26" ht="18.75" customHeight="1" x14ac:dyDescent="0.35">
      <c r="A1004" s="78"/>
      <c r="B1004" s="332">
        <f>IF(N1004="",0,COUNTIF($N$7:N1004,N1004))</f>
        <v>0</v>
      </c>
      <c r="C1004" s="332" t="str">
        <f t="shared" si="109"/>
        <v>0</v>
      </c>
      <c r="D1004" s="332">
        <f>IF(P1004="",0,COUNTIF($P$7:P1004,P1004))</f>
        <v>0</v>
      </c>
      <c r="E1004" s="332" t="str">
        <f t="shared" si="110"/>
        <v>0</v>
      </c>
      <c r="F1004" s="332">
        <f>IF(Q1004="",0,COUNTIF($Q$7:Q1004,Q1004))</f>
        <v>0</v>
      </c>
      <c r="G1004" s="332" t="str">
        <f t="shared" si="111"/>
        <v>0</v>
      </c>
      <c r="H1004" s="335">
        <f t="shared" si="112"/>
        <v>46021</v>
      </c>
      <c r="I1004" s="332">
        <f t="shared" si="113"/>
        <v>50</v>
      </c>
      <c r="J1004" s="78"/>
      <c r="K1004" s="304"/>
      <c r="L1004" s="6"/>
      <c r="M1004" s="12"/>
      <c r="N1004" s="6"/>
      <c r="O1004" s="96" t="str">
        <f t="shared" si="114"/>
        <v/>
      </c>
      <c r="P1004" s="12"/>
      <c r="Q1004" s="304"/>
      <c r="R1004" s="5"/>
      <c r="S1004" s="5"/>
      <c r="T1004" s="78"/>
      <c r="U1004" s="78"/>
      <c r="Z1004" s="479">
        <f t="shared" si="115"/>
        <v>12</v>
      </c>
    </row>
    <row r="1005" spans="1:26" ht="18.75" customHeight="1" x14ac:dyDescent="0.35">
      <c r="A1005" s="78"/>
      <c r="B1005" s="332">
        <f>IF(N1005="",0,COUNTIF($N$7:N1005,N1005))</f>
        <v>0</v>
      </c>
      <c r="C1005" s="332" t="str">
        <f t="shared" si="109"/>
        <v>0</v>
      </c>
      <c r="D1005" s="332">
        <f>IF(P1005="",0,COUNTIF($P$7:P1005,P1005))</f>
        <v>0</v>
      </c>
      <c r="E1005" s="332" t="str">
        <f t="shared" si="110"/>
        <v>0</v>
      </c>
      <c r="F1005" s="332">
        <f>IF(Q1005="",0,COUNTIF($Q$7:Q1005,Q1005))</f>
        <v>0</v>
      </c>
      <c r="G1005" s="332" t="str">
        <f t="shared" si="111"/>
        <v>0</v>
      </c>
      <c r="H1005" s="335">
        <f t="shared" si="112"/>
        <v>46021</v>
      </c>
      <c r="I1005" s="332">
        <f t="shared" si="113"/>
        <v>50</v>
      </c>
      <c r="J1005" s="78"/>
      <c r="K1005" s="304"/>
      <c r="L1005" s="6"/>
      <c r="M1005" s="12"/>
      <c r="N1005" s="6"/>
      <c r="O1005" s="96" t="str">
        <f t="shared" si="114"/>
        <v/>
      </c>
      <c r="P1005" s="12"/>
      <c r="Q1005" s="304"/>
      <c r="R1005" s="5"/>
      <c r="S1005" s="5"/>
      <c r="T1005" s="78"/>
      <c r="U1005" s="78"/>
      <c r="Z1005" s="479">
        <f t="shared" si="115"/>
        <v>12</v>
      </c>
    </row>
    <row r="1006" spans="1:26" ht="18.75" customHeight="1" x14ac:dyDescent="0.35">
      <c r="A1006" s="78"/>
      <c r="B1006" s="332">
        <f>IF(N1006="",0,COUNTIF($N$7:N1006,N1006))</f>
        <v>0</v>
      </c>
      <c r="C1006" s="332" t="str">
        <f t="shared" si="109"/>
        <v>0</v>
      </c>
      <c r="D1006" s="332">
        <f>IF(P1006="",0,COUNTIF($P$7:P1006,P1006))</f>
        <v>0</v>
      </c>
      <c r="E1006" s="332" t="str">
        <f t="shared" si="110"/>
        <v>0</v>
      </c>
      <c r="F1006" s="332">
        <f>IF(Q1006="",0,COUNTIF($Q$7:Q1006,Q1006))</f>
        <v>0</v>
      </c>
      <c r="G1006" s="332" t="str">
        <f t="shared" si="111"/>
        <v>0</v>
      </c>
      <c r="H1006" s="335">
        <f t="shared" si="112"/>
        <v>46021</v>
      </c>
      <c r="I1006" s="332">
        <f t="shared" si="113"/>
        <v>50</v>
      </c>
      <c r="J1006" s="78"/>
      <c r="K1006" s="304"/>
      <c r="L1006" s="6"/>
      <c r="M1006" s="12"/>
      <c r="N1006" s="6"/>
      <c r="O1006" s="96" t="str">
        <f t="shared" si="114"/>
        <v/>
      </c>
      <c r="P1006" s="12"/>
      <c r="Q1006" s="304"/>
      <c r="R1006" s="5"/>
      <c r="S1006" s="5"/>
      <c r="T1006" s="78"/>
      <c r="U1006" s="78"/>
      <c r="Z1006" s="479">
        <f t="shared" si="115"/>
        <v>12</v>
      </c>
    </row>
    <row r="1007" spans="1:26" ht="18.75" customHeight="1" x14ac:dyDescent="0.35">
      <c r="A1007" s="78"/>
      <c r="B1007" s="332">
        <f>IF(N1007="",0,COUNTIF($N$7:N1007,N1007))</f>
        <v>0</v>
      </c>
      <c r="C1007" s="332" t="str">
        <f t="shared" si="109"/>
        <v>0</v>
      </c>
      <c r="D1007" s="332">
        <f>IF(P1007="",0,COUNTIF($P$7:P1007,P1007))</f>
        <v>0</v>
      </c>
      <c r="E1007" s="332" t="str">
        <f t="shared" si="110"/>
        <v>0</v>
      </c>
      <c r="F1007" s="332">
        <f>IF(Q1007="",0,COUNTIF($Q$7:Q1007,Q1007))</f>
        <v>0</v>
      </c>
      <c r="G1007" s="332" t="str">
        <f t="shared" si="111"/>
        <v>0</v>
      </c>
      <c r="H1007" s="335">
        <f t="shared" si="112"/>
        <v>46021</v>
      </c>
      <c r="I1007" s="332">
        <f t="shared" si="113"/>
        <v>50</v>
      </c>
      <c r="J1007" s="78"/>
      <c r="K1007" s="304"/>
      <c r="L1007" s="6"/>
      <c r="M1007" s="12"/>
      <c r="N1007" s="6"/>
      <c r="O1007" s="96" t="str">
        <f t="shared" si="114"/>
        <v/>
      </c>
      <c r="P1007" s="12"/>
      <c r="Q1007" s="304"/>
      <c r="R1007" s="5"/>
      <c r="S1007" s="5"/>
      <c r="T1007" s="78"/>
      <c r="U1007" s="78"/>
      <c r="Z1007" s="479">
        <f t="shared" si="115"/>
        <v>12</v>
      </c>
    </row>
    <row r="1008" spans="1:26" ht="18.75" customHeight="1" x14ac:dyDescent="0.35">
      <c r="A1008" s="78"/>
      <c r="B1008" s="332">
        <f>IF(N1008="",0,COUNTIF($N$7:N1008,N1008))</f>
        <v>0</v>
      </c>
      <c r="C1008" s="332" t="str">
        <f t="shared" si="109"/>
        <v>0</v>
      </c>
      <c r="D1008" s="332">
        <f>IF(P1008="",0,COUNTIF($P$7:P1008,P1008))</f>
        <v>0</v>
      </c>
      <c r="E1008" s="332" t="str">
        <f t="shared" si="110"/>
        <v>0</v>
      </c>
      <c r="F1008" s="332">
        <f>IF(Q1008="",0,COUNTIF($Q$7:Q1008,Q1008))</f>
        <v>0</v>
      </c>
      <c r="G1008" s="332" t="str">
        <f t="shared" si="111"/>
        <v>0</v>
      </c>
      <c r="H1008" s="335">
        <f t="shared" si="112"/>
        <v>46021</v>
      </c>
      <c r="I1008" s="332">
        <f t="shared" si="113"/>
        <v>50</v>
      </c>
      <c r="J1008" s="78"/>
      <c r="K1008" s="304"/>
      <c r="L1008" s="6"/>
      <c r="M1008" s="12"/>
      <c r="N1008" s="6"/>
      <c r="O1008" s="96" t="str">
        <f t="shared" si="114"/>
        <v/>
      </c>
      <c r="P1008" s="12"/>
      <c r="Q1008" s="304"/>
      <c r="R1008" s="5"/>
      <c r="S1008" s="5"/>
      <c r="T1008" s="78"/>
      <c r="U1008" s="78"/>
      <c r="Z1008" s="479">
        <f t="shared" si="115"/>
        <v>12</v>
      </c>
    </row>
    <row r="1009" spans="1:26" ht="18.75" customHeight="1" x14ac:dyDescent="0.35">
      <c r="A1009" s="78"/>
      <c r="B1009" s="332">
        <f>IF(N1009="",0,COUNTIF($N$7:N1009,N1009))</f>
        <v>0</v>
      </c>
      <c r="C1009" s="332" t="str">
        <f t="shared" si="109"/>
        <v>0</v>
      </c>
      <c r="D1009" s="332">
        <f>IF(P1009="",0,COUNTIF($P$7:P1009,P1009))</f>
        <v>0</v>
      </c>
      <c r="E1009" s="332" t="str">
        <f t="shared" si="110"/>
        <v>0</v>
      </c>
      <c r="F1009" s="332">
        <f>IF(Q1009="",0,COUNTIF($Q$7:Q1009,Q1009))</f>
        <v>0</v>
      </c>
      <c r="G1009" s="332" t="str">
        <f t="shared" si="111"/>
        <v>0</v>
      </c>
      <c r="H1009" s="335">
        <f t="shared" si="112"/>
        <v>46021</v>
      </c>
      <c r="I1009" s="332">
        <f t="shared" si="113"/>
        <v>50</v>
      </c>
      <c r="J1009" s="78"/>
      <c r="K1009" s="304"/>
      <c r="L1009" s="6"/>
      <c r="M1009" s="12"/>
      <c r="N1009" s="6"/>
      <c r="O1009" s="96" t="str">
        <f t="shared" si="114"/>
        <v/>
      </c>
      <c r="P1009" s="12"/>
      <c r="Q1009" s="304"/>
      <c r="R1009" s="5"/>
      <c r="S1009" s="5"/>
      <c r="T1009" s="78"/>
      <c r="U1009" s="78"/>
      <c r="Z1009" s="479">
        <f t="shared" si="115"/>
        <v>12</v>
      </c>
    </row>
    <row r="1010" spans="1:26" ht="18.75" customHeight="1" x14ac:dyDescent="0.35">
      <c r="A1010" s="78"/>
      <c r="B1010" s="332">
        <f>IF(N1010="",0,COUNTIF($N$7:N1010,N1010))</f>
        <v>0</v>
      </c>
      <c r="C1010" s="332" t="str">
        <f t="shared" si="109"/>
        <v>0</v>
      </c>
      <c r="D1010" s="332">
        <f>IF(P1010="",0,COUNTIF($P$7:P1010,P1010))</f>
        <v>0</v>
      </c>
      <c r="E1010" s="332" t="str">
        <f t="shared" si="110"/>
        <v>0</v>
      </c>
      <c r="F1010" s="332">
        <f>IF(Q1010="",0,COUNTIF($Q$7:Q1010,Q1010))</f>
        <v>0</v>
      </c>
      <c r="G1010" s="332" t="str">
        <f t="shared" si="111"/>
        <v>0</v>
      </c>
      <c r="H1010" s="335">
        <f t="shared" si="112"/>
        <v>46021</v>
      </c>
      <c r="I1010" s="332">
        <f t="shared" si="113"/>
        <v>50</v>
      </c>
      <c r="J1010" s="78"/>
      <c r="K1010" s="304"/>
      <c r="L1010" s="6"/>
      <c r="M1010" s="12"/>
      <c r="N1010" s="6"/>
      <c r="O1010" s="96" t="str">
        <f t="shared" si="114"/>
        <v/>
      </c>
      <c r="P1010" s="12"/>
      <c r="Q1010" s="304"/>
      <c r="R1010" s="5"/>
      <c r="S1010" s="5"/>
      <c r="T1010" s="78"/>
      <c r="U1010" s="78"/>
      <c r="Z1010" s="479">
        <f t="shared" si="115"/>
        <v>12</v>
      </c>
    </row>
    <row r="1011" spans="1:26" ht="18.75" customHeight="1" x14ac:dyDescent="0.35">
      <c r="A1011" s="78"/>
      <c r="B1011" s="332">
        <f>IF(N1011="",0,COUNTIF($N$7:N1011,N1011))</f>
        <v>0</v>
      </c>
      <c r="C1011" s="332" t="str">
        <f t="shared" si="109"/>
        <v>0</v>
      </c>
      <c r="D1011" s="332">
        <f>IF(P1011="",0,COUNTIF($P$7:P1011,P1011))</f>
        <v>0</v>
      </c>
      <c r="E1011" s="332" t="str">
        <f t="shared" si="110"/>
        <v>0</v>
      </c>
      <c r="F1011" s="332">
        <f>IF(Q1011="",0,COUNTIF($Q$7:Q1011,Q1011))</f>
        <v>0</v>
      </c>
      <c r="G1011" s="332" t="str">
        <f t="shared" si="111"/>
        <v>0</v>
      </c>
      <c r="H1011" s="335">
        <f t="shared" si="112"/>
        <v>46021</v>
      </c>
      <c r="I1011" s="332">
        <f t="shared" si="113"/>
        <v>50</v>
      </c>
      <c r="J1011" s="78"/>
      <c r="K1011" s="304"/>
      <c r="L1011" s="6"/>
      <c r="M1011" s="12"/>
      <c r="N1011" s="6"/>
      <c r="O1011" s="96" t="str">
        <f t="shared" si="114"/>
        <v/>
      </c>
      <c r="P1011" s="12"/>
      <c r="Q1011" s="304"/>
      <c r="R1011" s="5"/>
      <c r="S1011" s="5"/>
      <c r="T1011" s="78"/>
      <c r="U1011" s="78"/>
      <c r="Z1011" s="479">
        <f t="shared" si="115"/>
        <v>12</v>
      </c>
    </row>
    <row r="1012" spans="1:26" ht="18.75" customHeight="1" x14ac:dyDescent="0.35">
      <c r="A1012" s="78"/>
      <c r="B1012" s="332">
        <f>IF(N1012="",0,COUNTIF($N$7:N1012,N1012))</f>
        <v>0</v>
      </c>
      <c r="C1012" s="332" t="str">
        <f t="shared" ref="C1012:C1075" si="116">B1012&amp;N1012</f>
        <v>0</v>
      </c>
      <c r="D1012" s="332">
        <f>IF(P1012="",0,COUNTIF($P$7:P1012,P1012))</f>
        <v>0</v>
      </c>
      <c r="E1012" s="332" t="str">
        <f t="shared" ref="E1012:E1075" si="117">D1012&amp;P1012</f>
        <v>0</v>
      </c>
      <c r="F1012" s="332">
        <f>IF(Q1012="",0,COUNTIF($Q$7:Q1012,Q1012))</f>
        <v>0</v>
      </c>
      <c r="G1012" s="332" t="str">
        <f t="shared" ref="G1012:G1075" si="118">F1012&amp;Q1012</f>
        <v>0</v>
      </c>
      <c r="H1012" s="335">
        <f t="shared" ref="H1012:H1075" si="119">IF(K1012&lt;&gt;"",K1012,H1011)</f>
        <v>46021</v>
      </c>
      <c r="I1012" s="332">
        <f t="shared" ref="I1012:I1075" si="120">IF(L1012&lt;&gt;"",L1012,I1011)</f>
        <v>50</v>
      </c>
      <c r="J1012" s="78"/>
      <c r="K1012" s="304"/>
      <c r="L1012" s="6"/>
      <c r="M1012" s="12"/>
      <c r="N1012" s="6"/>
      <c r="O1012" s="96" t="str">
        <f t="shared" ref="O1012:O1075" si="121">IF(N1012&lt;&gt;"",VLOOKUP(N1012,DA,2,FALSE),"")</f>
        <v/>
      </c>
      <c r="P1012" s="12"/>
      <c r="Q1012" s="304"/>
      <c r="R1012" s="5"/>
      <c r="S1012" s="5"/>
      <c r="T1012" s="78"/>
      <c r="U1012" s="78"/>
      <c r="Z1012" s="479">
        <f t="shared" si="115"/>
        <v>12</v>
      </c>
    </row>
    <row r="1013" spans="1:26" ht="18.75" customHeight="1" x14ac:dyDescent="0.35">
      <c r="A1013" s="78"/>
      <c r="B1013" s="332">
        <f>IF(N1013="",0,COUNTIF($N$7:N1013,N1013))</f>
        <v>0</v>
      </c>
      <c r="C1013" s="332" t="str">
        <f t="shared" si="116"/>
        <v>0</v>
      </c>
      <c r="D1013" s="332">
        <f>IF(P1013="",0,COUNTIF($P$7:P1013,P1013))</f>
        <v>0</v>
      </c>
      <c r="E1013" s="332" t="str">
        <f t="shared" si="117"/>
        <v>0</v>
      </c>
      <c r="F1013" s="332">
        <f>IF(Q1013="",0,COUNTIF($Q$7:Q1013,Q1013))</f>
        <v>0</v>
      </c>
      <c r="G1013" s="332" t="str">
        <f t="shared" si="118"/>
        <v>0</v>
      </c>
      <c r="H1013" s="335">
        <f t="shared" si="119"/>
        <v>46021</v>
      </c>
      <c r="I1013" s="332">
        <f t="shared" si="120"/>
        <v>50</v>
      </c>
      <c r="J1013" s="78"/>
      <c r="K1013" s="304"/>
      <c r="L1013" s="6"/>
      <c r="M1013" s="12"/>
      <c r="N1013" s="6"/>
      <c r="O1013" s="96" t="str">
        <f t="shared" si="121"/>
        <v/>
      </c>
      <c r="P1013" s="12"/>
      <c r="Q1013" s="304"/>
      <c r="R1013" s="5"/>
      <c r="S1013" s="5"/>
      <c r="T1013" s="78"/>
      <c r="U1013" s="78"/>
      <c r="Z1013" s="479">
        <f t="shared" si="115"/>
        <v>12</v>
      </c>
    </row>
    <row r="1014" spans="1:26" ht="18.75" customHeight="1" x14ac:dyDescent="0.35">
      <c r="A1014" s="78"/>
      <c r="B1014" s="332">
        <f>IF(N1014="",0,COUNTIF($N$7:N1014,N1014))</f>
        <v>0</v>
      </c>
      <c r="C1014" s="332" t="str">
        <f t="shared" si="116"/>
        <v>0</v>
      </c>
      <c r="D1014" s="332">
        <f>IF(P1014="",0,COUNTIF($P$7:P1014,P1014))</f>
        <v>0</v>
      </c>
      <c r="E1014" s="332" t="str">
        <f t="shared" si="117"/>
        <v>0</v>
      </c>
      <c r="F1014" s="332">
        <f>IF(Q1014="",0,COUNTIF($Q$7:Q1014,Q1014))</f>
        <v>0</v>
      </c>
      <c r="G1014" s="332" t="str">
        <f t="shared" si="118"/>
        <v>0</v>
      </c>
      <c r="H1014" s="335">
        <f t="shared" si="119"/>
        <v>46021</v>
      </c>
      <c r="I1014" s="332">
        <f t="shared" si="120"/>
        <v>50</v>
      </c>
      <c r="J1014" s="78"/>
      <c r="K1014" s="304"/>
      <c r="L1014" s="6"/>
      <c r="M1014" s="12"/>
      <c r="N1014" s="6"/>
      <c r="O1014" s="96" t="str">
        <f t="shared" si="121"/>
        <v/>
      </c>
      <c r="P1014" s="12"/>
      <c r="Q1014" s="304"/>
      <c r="R1014" s="5"/>
      <c r="S1014" s="5"/>
      <c r="T1014" s="78"/>
      <c r="U1014" s="78"/>
      <c r="Z1014" s="479">
        <f t="shared" si="115"/>
        <v>12</v>
      </c>
    </row>
    <row r="1015" spans="1:26" ht="18.75" customHeight="1" x14ac:dyDescent="0.35">
      <c r="A1015" s="78"/>
      <c r="B1015" s="332">
        <f>IF(N1015="",0,COUNTIF($N$7:N1015,N1015))</f>
        <v>0</v>
      </c>
      <c r="C1015" s="332" t="str">
        <f t="shared" si="116"/>
        <v>0</v>
      </c>
      <c r="D1015" s="332">
        <f>IF(P1015="",0,COUNTIF($P$7:P1015,P1015))</f>
        <v>0</v>
      </c>
      <c r="E1015" s="332" t="str">
        <f t="shared" si="117"/>
        <v>0</v>
      </c>
      <c r="F1015" s="332">
        <f>IF(Q1015="",0,COUNTIF($Q$7:Q1015,Q1015))</f>
        <v>0</v>
      </c>
      <c r="G1015" s="332" t="str">
        <f t="shared" si="118"/>
        <v>0</v>
      </c>
      <c r="H1015" s="335">
        <f t="shared" si="119"/>
        <v>46021</v>
      </c>
      <c r="I1015" s="332">
        <f t="shared" si="120"/>
        <v>50</v>
      </c>
      <c r="J1015" s="78"/>
      <c r="K1015" s="304"/>
      <c r="L1015" s="6"/>
      <c r="M1015" s="12"/>
      <c r="N1015" s="6"/>
      <c r="O1015" s="96" t="str">
        <f t="shared" si="121"/>
        <v/>
      </c>
      <c r="P1015" s="12"/>
      <c r="Q1015" s="304"/>
      <c r="R1015" s="5"/>
      <c r="S1015" s="5"/>
      <c r="T1015" s="78"/>
      <c r="U1015" s="78"/>
      <c r="Z1015" s="479">
        <f t="shared" si="115"/>
        <v>12</v>
      </c>
    </row>
    <row r="1016" spans="1:26" ht="18.75" customHeight="1" x14ac:dyDescent="0.35">
      <c r="A1016" s="78"/>
      <c r="B1016" s="332">
        <f>IF(N1016="",0,COUNTIF($N$7:N1016,N1016))</f>
        <v>0</v>
      </c>
      <c r="C1016" s="332" t="str">
        <f t="shared" si="116"/>
        <v>0</v>
      </c>
      <c r="D1016" s="332">
        <f>IF(P1016="",0,COUNTIF($P$7:P1016,P1016))</f>
        <v>0</v>
      </c>
      <c r="E1016" s="332" t="str">
        <f t="shared" si="117"/>
        <v>0</v>
      </c>
      <c r="F1016" s="332">
        <f>IF(Q1016="",0,COUNTIF($Q$7:Q1016,Q1016))</f>
        <v>0</v>
      </c>
      <c r="G1016" s="332" t="str">
        <f t="shared" si="118"/>
        <v>0</v>
      </c>
      <c r="H1016" s="335">
        <f t="shared" si="119"/>
        <v>46021</v>
      </c>
      <c r="I1016" s="332">
        <f t="shared" si="120"/>
        <v>50</v>
      </c>
      <c r="J1016" s="78"/>
      <c r="K1016" s="304"/>
      <c r="L1016" s="6"/>
      <c r="M1016" s="12"/>
      <c r="N1016" s="6"/>
      <c r="O1016" s="96" t="str">
        <f t="shared" si="121"/>
        <v/>
      </c>
      <c r="P1016" s="12"/>
      <c r="Q1016" s="304"/>
      <c r="R1016" s="5"/>
      <c r="S1016" s="5"/>
      <c r="T1016" s="78"/>
      <c r="U1016" s="78"/>
      <c r="Z1016" s="479">
        <f t="shared" si="115"/>
        <v>12</v>
      </c>
    </row>
    <row r="1017" spans="1:26" ht="18.75" customHeight="1" x14ac:dyDescent="0.35">
      <c r="A1017" s="78"/>
      <c r="B1017" s="332">
        <f>IF(N1017="",0,COUNTIF($N$7:N1017,N1017))</f>
        <v>0</v>
      </c>
      <c r="C1017" s="332" t="str">
        <f t="shared" si="116"/>
        <v>0</v>
      </c>
      <c r="D1017" s="332">
        <f>IF(P1017="",0,COUNTIF($P$7:P1017,P1017))</f>
        <v>0</v>
      </c>
      <c r="E1017" s="332" t="str">
        <f t="shared" si="117"/>
        <v>0</v>
      </c>
      <c r="F1017" s="332">
        <f>IF(Q1017="",0,COUNTIF($Q$7:Q1017,Q1017))</f>
        <v>0</v>
      </c>
      <c r="G1017" s="332" t="str">
        <f t="shared" si="118"/>
        <v>0</v>
      </c>
      <c r="H1017" s="335">
        <f t="shared" si="119"/>
        <v>46021</v>
      </c>
      <c r="I1017" s="332">
        <f t="shared" si="120"/>
        <v>50</v>
      </c>
      <c r="J1017" s="78"/>
      <c r="K1017" s="304"/>
      <c r="L1017" s="6"/>
      <c r="M1017" s="12"/>
      <c r="N1017" s="6"/>
      <c r="O1017" s="96" t="str">
        <f t="shared" si="121"/>
        <v/>
      </c>
      <c r="P1017" s="12"/>
      <c r="Q1017" s="304"/>
      <c r="R1017" s="5"/>
      <c r="S1017" s="5"/>
      <c r="T1017" s="78"/>
      <c r="U1017" s="78"/>
      <c r="Z1017" s="479">
        <f t="shared" si="115"/>
        <v>12</v>
      </c>
    </row>
    <row r="1018" spans="1:26" ht="18.75" customHeight="1" x14ac:dyDescent="0.35">
      <c r="A1018" s="78"/>
      <c r="B1018" s="332">
        <f>IF(N1018="",0,COUNTIF($N$7:N1018,N1018))</f>
        <v>0</v>
      </c>
      <c r="C1018" s="332" t="str">
        <f t="shared" si="116"/>
        <v>0</v>
      </c>
      <c r="D1018" s="332">
        <f>IF(P1018="",0,COUNTIF($P$7:P1018,P1018))</f>
        <v>0</v>
      </c>
      <c r="E1018" s="332" t="str">
        <f t="shared" si="117"/>
        <v>0</v>
      </c>
      <c r="F1018" s="332">
        <f>IF(Q1018="",0,COUNTIF($Q$7:Q1018,Q1018))</f>
        <v>0</v>
      </c>
      <c r="G1018" s="332" t="str">
        <f t="shared" si="118"/>
        <v>0</v>
      </c>
      <c r="H1018" s="335">
        <f t="shared" si="119"/>
        <v>46021</v>
      </c>
      <c r="I1018" s="332">
        <f t="shared" si="120"/>
        <v>50</v>
      </c>
      <c r="J1018" s="78"/>
      <c r="K1018" s="304"/>
      <c r="L1018" s="6"/>
      <c r="M1018" s="12"/>
      <c r="N1018" s="6"/>
      <c r="O1018" s="96" t="str">
        <f t="shared" si="121"/>
        <v/>
      </c>
      <c r="P1018" s="12"/>
      <c r="Q1018" s="304"/>
      <c r="R1018" s="5"/>
      <c r="S1018" s="5"/>
      <c r="T1018" s="78"/>
      <c r="U1018" s="78"/>
      <c r="Z1018" s="479">
        <f t="shared" si="115"/>
        <v>12</v>
      </c>
    </row>
    <row r="1019" spans="1:26" ht="18.75" customHeight="1" x14ac:dyDescent="0.35">
      <c r="A1019" s="78"/>
      <c r="B1019" s="332">
        <f>IF(N1019="",0,COUNTIF($N$7:N1019,N1019))</f>
        <v>0</v>
      </c>
      <c r="C1019" s="332" t="str">
        <f t="shared" si="116"/>
        <v>0</v>
      </c>
      <c r="D1019" s="332">
        <f>IF(P1019="",0,COUNTIF($P$7:P1019,P1019))</f>
        <v>0</v>
      </c>
      <c r="E1019" s="332" t="str">
        <f t="shared" si="117"/>
        <v>0</v>
      </c>
      <c r="F1019" s="332">
        <f>IF(Q1019="",0,COUNTIF($Q$7:Q1019,Q1019))</f>
        <v>0</v>
      </c>
      <c r="G1019" s="332" t="str">
        <f t="shared" si="118"/>
        <v>0</v>
      </c>
      <c r="H1019" s="335">
        <f t="shared" si="119"/>
        <v>46021</v>
      </c>
      <c r="I1019" s="332">
        <f t="shared" si="120"/>
        <v>50</v>
      </c>
      <c r="J1019" s="78"/>
      <c r="K1019" s="304"/>
      <c r="L1019" s="6"/>
      <c r="M1019" s="12"/>
      <c r="N1019" s="6"/>
      <c r="O1019" s="96" t="str">
        <f t="shared" si="121"/>
        <v/>
      </c>
      <c r="P1019" s="12"/>
      <c r="Q1019" s="304"/>
      <c r="R1019" s="5"/>
      <c r="S1019" s="5"/>
      <c r="T1019" s="78"/>
      <c r="U1019" s="78"/>
      <c r="Z1019" s="479">
        <f t="shared" si="115"/>
        <v>12</v>
      </c>
    </row>
    <row r="1020" spans="1:26" ht="18.75" customHeight="1" x14ac:dyDescent="0.35">
      <c r="A1020" s="78"/>
      <c r="B1020" s="332">
        <f>IF(N1020="",0,COUNTIF($N$7:N1020,N1020))</f>
        <v>0</v>
      </c>
      <c r="C1020" s="332" t="str">
        <f t="shared" si="116"/>
        <v>0</v>
      </c>
      <c r="D1020" s="332">
        <f>IF(P1020="",0,COUNTIF($P$7:P1020,P1020))</f>
        <v>0</v>
      </c>
      <c r="E1020" s="332" t="str">
        <f t="shared" si="117"/>
        <v>0</v>
      </c>
      <c r="F1020" s="332">
        <f>IF(Q1020="",0,COUNTIF($Q$7:Q1020,Q1020))</f>
        <v>0</v>
      </c>
      <c r="G1020" s="332" t="str">
        <f t="shared" si="118"/>
        <v>0</v>
      </c>
      <c r="H1020" s="335">
        <f t="shared" si="119"/>
        <v>46021</v>
      </c>
      <c r="I1020" s="332">
        <f t="shared" si="120"/>
        <v>50</v>
      </c>
      <c r="J1020" s="78"/>
      <c r="K1020" s="304"/>
      <c r="L1020" s="6"/>
      <c r="M1020" s="12"/>
      <c r="N1020" s="6"/>
      <c r="O1020" s="96" t="str">
        <f t="shared" si="121"/>
        <v/>
      </c>
      <c r="P1020" s="12"/>
      <c r="Q1020" s="304"/>
      <c r="R1020" s="5"/>
      <c r="S1020" s="5"/>
      <c r="T1020" s="78"/>
      <c r="U1020" s="78"/>
      <c r="Z1020" s="479">
        <f t="shared" si="115"/>
        <v>12</v>
      </c>
    </row>
    <row r="1021" spans="1:26" ht="18.75" customHeight="1" x14ac:dyDescent="0.35">
      <c r="A1021" s="78"/>
      <c r="B1021" s="332">
        <f>IF(N1021="",0,COUNTIF($N$7:N1021,N1021))</f>
        <v>0</v>
      </c>
      <c r="C1021" s="332" t="str">
        <f t="shared" si="116"/>
        <v>0</v>
      </c>
      <c r="D1021" s="332">
        <f>IF(P1021="",0,COUNTIF($P$7:P1021,P1021))</f>
        <v>0</v>
      </c>
      <c r="E1021" s="332" t="str">
        <f t="shared" si="117"/>
        <v>0</v>
      </c>
      <c r="F1021" s="332">
        <f>IF(Q1021="",0,COUNTIF($Q$7:Q1021,Q1021))</f>
        <v>0</v>
      </c>
      <c r="G1021" s="332" t="str">
        <f t="shared" si="118"/>
        <v>0</v>
      </c>
      <c r="H1021" s="335">
        <f t="shared" si="119"/>
        <v>46021</v>
      </c>
      <c r="I1021" s="332">
        <f t="shared" si="120"/>
        <v>50</v>
      </c>
      <c r="J1021" s="78"/>
      <c r="K1021" s="304"/>
      <c r="L1021" s="6"/>
      <c r="M1021" s="12"/>
      <c r="N1021" s="6"/>
      <c r="O1021" s="96" t="str">
        <f t="shared" si="121"/>
        <v/>
      </c>
      <c r="P1021" s="12"/>
      <c r="Q1021" s="304"/>
      <c r="R1021" s="5"/>
      <c r="S1021" s="5"/>
      <c r="T1021" s="78"/>
      <c r="U1021" s="78"/>
      <c r="Z1021" s="479">
        <f t="shared" si="115"/>
        <v>12</v>
      </c>
    </row>
    <row r="1022" spans="1:26" ht="18.75" customHeight="1" x14ac:dyDescent="0.35">
      <c r="A1022" s="78"/>
      <c r="B1022" s="332">
        <f>IF(N1022="",0,COUNTIF($N$7:N1022,N1022))</f>
        <v>0</v>
      </c>
      <c r="C1022" s="332" t="str">
        <f t="shared" si="116"/>
        <v>0</v>
      </c>
      <c r="D1022" s="332">
        <f>IF(P1022="",0,COUNTIF($P$7:P1022,P1022))</f>
        <v>0</v>
      </c>
      <c r="E1022" s="332" t="str">
        <f t="shared" si="117"/>
        <v>0</v>
      </c>
      <c r="F1022" s="332">
        <f>IF(Q1022="",0,COUNTIF($Q$7:Q1022,Q1022))</f>
        <v>0</v>
      </c>
      <c r="G1022" s="332" t="str">
        <f t="shared" si="118"/>
        <v>0</v>
      </c>
      <c r="H1022" s="335">
        <f t="shared" si="119"/>
        <v>46021</v>
      </c>
      <c r="I1022" s="332">
        <f t="shared" si="120"/>
        <v>50</v>
      </c>
      <c r="J1022" s="78"/>
      <c r="K1022" s="304"/>
      <c r="L1022" s="6"/>
      <c r="M1022" s="12"/>
      <c r="N1022" s="6"/>
      <c r="O1022" s="96" t="str">
        <f t="shared" si="121"/>
        <v/>
      </c>
      <c r="P1022" s="12"/>
      <c r="Q1022" s="304"/>
      <c r="R1022" s="5"/>
      <c r="S1022" s="5"/>
      <c r="T1022" s="78"/>
      <c r="U1022" s="78"/>
      <c r="Z1022" s="479">
        <f t="shared" si="115"/>
        <v>12</v>
      </c>
    </row>
    <row r="1023" spans="1:26" ht="18.75" customHeight="1" x14ac:dyDescent="0.35">
      <c r="A1023" s="78"/>
      <c r="B1023" s="332">
        <f>IF(N1023="",0,COUNTIF($N$7:N1023,N1023))</f>
        <v>0</v>
      </c>
      <c r="C1023" s="332" t="str">
        <f t="shared" si="116"/>
        <v>0</v>
      </c>
      <c r="D1023" s="332">
        <f>IF(P1023="",0,COUNTIF($P$7:P1023,P1023))</f>
        <v>0</v>
      </c>
      <c r="E1023" s="332" t="str">
        <f t="shared" si="117"/>
        <v>0</v>
      </c>
      <c r="F1023" s="332">
        <f>IF(Q1023="",0,COUNTIF($Q$7:Q1023,Q1023))</f>
        <v>0</v>
      </c>
      <c r="G1023" s="332" t="str">
        <f t="shared" si="118"/>
        <v>0</v>
      </c>
      <c r="H1023" s="335">
        <f t="shared" si="119"/>
        <v>46021</v>
      </c>
      <c r="I1023" s="332">
        <f t="shared" si="120"/>
        <v>50</v>
      </c>
      <c r="J1023" s="78"/>
      <c r="K1023" s="304"/>
      <c r="L1023" s="6"/>
      <c r="M1023" s="12"/>
      <c r="N1023" s="6"/>
      <c r="O1023" s="96" t="str">
        <f t="shared" si="121"/>
        <v/>
      </c>
      <c r="P1023" s="12"/>
      <c r="Q1023" s="304"/>
      <c r="R1023" s="5"/>
      <c r="S1023" s="5"/>
      <c r="T1023" s="78"/>
      <c r="U1023" s="78"/>
      <c r="Z1023" s="479">
        <f t="shared" si="115"/>
        <v>12</v>
      </c>
    </row>
    <row r="1024" spans="1:26" ht="18.75" customHeight="1" x14ac:dyDescent="0.35">
      <c r="A1024" s="78"/>
      <c r="B1024" s="332">
        <f>IF(N1024="",0,COUNTIF($N$7:N1024,N1024))</f>
        <v>0</v>
      </c>
      <c r="C1024" s="332" t="str">
        <f t="shared" si="116"/>
        <v>0</v>
      </c>
      <c r="D1024" s="332">
        <f>IF(P1024="",0,COUNTIF($P$7:P1024,P1024))</f>
        <v>0</v>
      </c>
      <c r="E1024" s="332" t="str">
        <f t="shared" si="117"/>
        <v>0</v>
      </c>
      <c r="F1024" s="332">
        <f>IF(Q1024="",0,COUNTIF($Q$7:Q1024,Q1024))</f>
        <v>0</v>
      </c>
      <c r="G1024" s="332" t="str">
        <f t="shared" si="118"/>
        <v>0</v>
      </c>
      <c r="H1024" s="335">
        <f t="shared" si="119"/>
        <v>46021</v>
      </c>
      <c r="I1024" s="332">
        <f t="shared" si="120"/>
        <v>50</v>
      </c>
      <c r="J1024" s="78"/>
      <c r="K1024" s="304"/>
      <c r="L1024" s="6"/>
      <c r="M1024" s="12"/>
      <c r="N1024" s="6"/>
      <c r="O1024" s="96" t="str">
        <f t="shared" si="121"/>
        <v/>
      </c>
      <c r="P1024" s="12"/>
      <c r="Q1024" s="304"/>
      <c r="R1024" s="5"/>
      <c r="S1024" s="5"/>
      <c r="T1024" s="78"/>
      <c r="U1024" s="78"/>
      <c r="Z1024" s="479">
        <f t="shared" si="115"/>
        <v>12</v>
      </c>
    </row>
    <row r="1025" spans="1:26" ht="18.75" customHeight="1" x14ac:dyDescent="0.35">
      <c r="A1025" s="78"/>
      <c r="B1025" s="332">
        <f>IF(N1025="",0,COUNTIF($N$7:N1025,N1025))</f>
        <v>0</v>
      </c>
      <c r="C1025" s="332" t="str">
        <f t="shared" si="116"/>
        <v>0</v>
      </c>
      <c r="D1025" s="332">
        <f>IF(P1025="",0,COUNTIF($P$7:P1025,P1025))</f>
        <v>0</v>
      </c>
      <c r="E1025" s="332" t="str">
        <f t="shared" si="117"/>
        <v>0</v>
      </c>
      <c r="F1025" s="332">
        <f>IF(Q1025="",0,COUNTIF($Q$7:Q1025,Q1025))</f>
        <v>0</v>
      </c>
      <c r="G1025" s="332" t="str">
        <f t="shared" si="118"/>
        <v>0</v>
      </c>
      <c r="H1025" s="335">
        <f t="shared" si="119"/>
        <v>46021</v>
      </c>
      <c r="I1025" s="332">
        <f t="shared" si="120"/>
        <v>50</v>
      </c>
      <c r="J1025" s="78"/>
      <c r="K1025" s="304"/>
      <c r="L1025" s="6"/>
      <c r="M1025" s="12"/>
      <c r="N1025" s="6"/>
      <c r="O1025" s="96" t="str">
        <f t="shared" si="121"/>
        <v/>
      </c>
      <c r="P1025" s="12"/>
      <c r="Q1025" s="304"/>
      <c r="R1025" s="5"/>
      <c r="S1025" s="5"/>
      <c r="T1025" s="78"/>
      <c r="U1025" s="78"/>
      <c r="Z1025" s="479">
        <f t="shared" si="115"/>
        <v>12</v>
      </c>
    </row>
    <row r="1026" spans="1:26" ht="18.75" customHeight="1" x14ac:dyDescent="0.35">
      <c r="A1026" s="78"/>
      <c r="B1026" s="332">
        <f>IF(N1026="",0,COUNTIF($N$7:N1026,N1026))</f>
        <v>0</v>
      </c>
      <c r="C1026" s="332" t="str">
        <f t="shared" si="116"/>
        <v>0</v>
      </c>
      <c r="D1026" s="332">
        <f>IF(P1026="",0,COUNTIF($P$7:P1026,P1026))</f>
        <v>0</v>
      </c>
      <c r="E1026" s="332" t="str">
        <f t="shared" si="117"/>
        <v>0</v>
      </c>
      <c r="F1026" s="332">
        <f>IF(Q1026="",0,COUNTIF($Q$7:Q1026,Q1026))</f>
        <v>0</v>
      </c>
      <c r="G1026" s="332" t="str">
        <f t="shared" si="118"/>
        <v>0</v>
      </c>
      <c r="H1026" s="335">
        <f t="shared" si="119"/>
        <v>46021</v>
      </c>
      <c r="I1026" s="332">
        <f t="shared" si="120"/>
        <v>50</v>
      </c>
      <c r="J1026" s="78"/>
      <c r="K1026" s="304"/>
      <c r="L1026" s="6"/>
      <c r="M1026" s="12"/>
      <c r="N1026" s="6"/>
      <c r="O1026" s="96" t="str">
        <f t="shared" si="121"/>
        <v/>
      </c>
      <c r="P1026" s="12"/>
      <c r="Q1026" s="304"/>
      <c r="R1026" s="5"/>
      <c r="S1026" s="5"/>
      <c r="T1026" s="78"/>
      <c r="U1026" s="78"/>
      <c r="Z1026" s="479">
        <f t="shared" si="115"/>
        <v>12</v>
      </c>
    </row>
    <row r="1027" spans="1:26" ht="18.75" customHeight="1" x14ac:dyDescent="0.35">
      <c r="A1027" s="78"/>
      <c r="B1027" s="332">
        <f>IF(N1027="",0,COUNTIF($N$7:N1027,N1027))</f>
        <v>0</v>
      </c>
      <c r="C1027" s="332" t="str">
        <f t="shared" si="116"/>
        <v>0</v>
      </c>
      <c r="D1027" s="332">
        <f>IF(P1027="",0,COUNTIF($P$7:P1027,P1027))</f>
        <v>0</v>
      </c>
      <c r="E1027" s="332" t="str">
        <f t="shared" si="117"/>
        <v>0</v>
      </c>
      <c r="F1027" s="332">
        <f>IF(Q1027="",0,COUNTIF($Q$7:Q1027,Q1027))</f>
        <v>0</v>
      </c>
      <c r="G1027" s="332" t="str">
        <f t="shared" si="118"/>
        <v>0</v>
      </c>
      <c r="H1027" s="335">
        <f t="shared" si="119"/>
        <v>46021</v>
      </c>
      <c r="I1027" s="332">
        <f t="shared" si="120"/>
        <v>50</v>
      </c>
      <c r="J1027" s="78"/>
      <c r="K1027" s="304"/>
      <c r="L1027" s="6"/>
      <c r="M1027" s="12"/>
      <c r="N1027" s="6"/>
      <c r="O1027" s="96" t="str">
        <f t="shared" si="121"/>
        <v/>
      </c>
      <c r="P1027" s="12"/>
      <c r="Q1027" s="304"/>
      <c r="R1027" s="5"/>
      <c r="S1027" s="5"/>
      <c r="T1027" s="78"/>
      <c r="U1027" s="78"/>
      <c r="Z1027" s="479">
        <f t="shared" si="115"/>
        <v>12</v>
      </c>
    </row>
    <row r="1028" spans="1:26" ht="18.75" customHeight="1" x14ac:dyDescent="0.35">
      <c r="A1028" s="78"/>
      <c r="B1028" s="332">
        <f>IF(N1028="",0,COUNTIF($N$7:N1028,N1028))</f>
        <v>0</v>
      </c>
      <c r="C1028" s="332" t="str">
        <f t="shared" si="116"/>
        <v>0</v>
      </c>
      <c r="D1028" s="332">
        <f>IF(P1028="",0,COUNTIF($P$7:P1028,P1028))</f>
        <v>0</v>
      </c>
      <c r="E1028" s="332" t="str">
        <f t="shared" si="117"/>
        <v>0</v>
      </c>
      <c r="F1028" s="332">
        <f>IF(Q1028="",0,COUNTIF($Q$7:Q1028,Q1028))</f>
        <v>0</v>
      </c>
      <c r="G1028" s="332" t="str">
        <f t="shared" si="118"/>
        <v>0</v>
      </c>
      <c r="H1028" s="335">
        <f t="shared" si="119"/>
        <v>46021</v>
      </c>
      <c r="I1028" s="332">
        <f t="shared" si="120"/>
        <v>50</v>
      </c>
      <c r="J1028" s="78"/>
      <c r="K1028" s="304"/>
      <c r="L1028" s="6"/>
      <c r="M1028" s="12"/>
      <c r="N1028" s="6"/>
      <c r="O1028" s="96" t="str">
        <f t="shared" si="121"/>
        <v/>
      </c>
      <c r="P1028" s="12"/>
      <c r="Q1028" s="304"/>
      <c r="R1028" s="5"/>
      <c r="S1028" s="5"/>
      <c r="T1028" s="78"/>
      <c r="U1028" s="78"/>
      <c r="Z1028" s="479">
        <f t="shared" si="115"/>
        <v>12</v>
      </c>
    </row>
    <row r="1029" spans="1:26" ht="18.75" customHeight="1" x14ac:dyDescent="0.35">
      <c r="A1029" s="78"/>
      <c r="B1029" s="332">
        <f>IF(N1029="",0,COUNTIF($N$7:N1029,N1029))</f>
        <v>0</v>
      </c>
      <c r="C1029" s="332" t="str">
        <f t="shared" si="116"/>
        <v>0</v>
      </c>
      <c r="D1029" s="332">
        <f>IF(P1029="",0,COUNTIF($P$7:P1029,P1029))</f>
        <v>0</v>
      </c>
      <c r="E1029" s="332" t="str">
        <f t="shared" si="117"/>
        <v>0</v>
      </c>
      <c r="F1029" s="332">
        <f>IF(Q1029="",0,COUNTIF($Q$7:Q1029,Q1029))</f>
        <v>0</v>
      </c>
      <c r="G1029" s="332" t="str">
        <f t="shared" si="118"/>
        <v>0</v>
      </c>
      <c r="H1029" s="335">
        <f t="shared" si="119"/>
        <v>46021</v>
      </c>
      <c r="I1029" s="332">
        <f t="shared" si="120"/>
        <v>50</v>
      </c>
      <c r="J1029" s="78"/>
      <c r="K1029" s="304"/>
      <c r="L1029" s="6"/>
      <c r="M1029" s="12"/>
      <c r="N1029" s="6"/>
      <c r="O1029" s="96" t="str">
        <f t="shared" si="121"/>
        <v/>
      </c>
      <c r="P1029" s="12"/>
      <c r="Q1029" s="304"/>
      <c r="R1029" s="5"/>
      <c r="S1029" s="5"/>
      <c r="T1029" s="78"/>
      <c r="U1029" s="78"/>
      <c r="Z1029" s="479">
        <f t="shared" si="115"/>
        <v>12</v>
      </c>
    </row>
    <row r="1030" spans="1:26" ht="18.75" customHeight="1" x14ac:dyDescent="0.35">
      <c r="A1030" s="78"/>
      <c r="B1030" s="332">
        <f>IF(N1030="",0,COUNTIF($N$7:N1030,N1030))</f>
        <v>0</v>
      </c>
      <c r="C1030" s="332" t="str">
        <f t="shared" si="116"/>
        <v>0</v>
      </c>
      <c r="D1030" s="332">
        <f>IF(P1030="",0,COUNTIF($P$7:P1030,P1030))</f>
        <v>0</v>
      </c>
      <c r="E1030" s="332" t="str">
        <f t="shared" si="117"/>
        <v>0</v>
      </c>
      <c r="F1030" s="332">
        <f>IF(Q1030="",0,COUNTIF($Q$7:Q1030,Q1030))</f>
        <v>0</v>
      </c>
      <c r="G1030" s="332" t="str">
        <f t="shared" si="118"/>
        <v>0</v>
      </c>
      <c r="H1030" s="335">
        <f t="shared" si="119"/>
        <v>46021</v>
      </c>
      <c r="I1030" s="332">
        <f t="shared" si="120"/>
        <v>50</v>
      </c>
      <c r="J1030" s="78"/>
      <c r="K1030" s="304"/>
      <c r="L1030" s="6"/>
      <c r="M1030" s="12"/>
      <c r="N1030" s="6"/>
      <c r="O1030" s="96" t="str">
        <f t="shared" si="121"/>
        <v/>
      </c>
      <c r="P1030" s="12"/>
      <c r="Q1030" s="304"/>
      <c r="R1030" s="5"/>
      <c r="S1030" s="5"/>
      <c r="T1030" s="78"/>
      <c r="U1030" s="78"/>
      <c r="Z1030" s="479">
        <f t="shared" si="115"/>
        <v>12</v>
      </c>
    </row>
    <row r="1031" spans="1:26" ht="18.75" customHeight="1" x14ac:dyDescent="0.35">
      <c r="A1031" s="78"/>
      <c r="B1031" s="332">
        <f>IF(N1031="",0,COUNTIF($N$7:N1031,N1031))</f>
        <v>0</v>
      </c>
      <c r="C1031" s="332" t="str">
        <f t="shared" si="116"/>
        <v>0</v>
      </c>
      <c r="D1031" s="332">
        <f>IF(P1031="",0,COUNTIF($P$7:P1031,P1031))</f>
        <v>0</v>
      </c>
      <c r="E1031" s="332" t="str">
        <f t="shared" si="117"/>
        <v>0</v>
      </c>
      <c r="F1031" s="332">
        <f>IF(Q1031="",0,COUNTIF($Q$7:Q1031,Q1031))</f>
        <v>0</v>
      </c>
      <c r="G1031" s="332" t="str">
        <f t="shared" si="118"/>
        <v>0</v>
      </c>
      <c r="H1031" s="335">
        <f t="shared" si="119"/>
        <v>46021</v>
      </c>
      <c r="I1031" s="332">
        <f t="shared" si="120"/>
        <v>50</v>
      </c>
      <c r="J1031" s="78"/>
      <c r="K1031" s="304"/>
      <c r="L1031" s="6"/>
      <c r="M1031" s="12"/>
      <c r="N1031" s="6"/>
      <c r="O1031" s="96" t="str">
        <f t="shared" si="121"/>
        <v/>
      </c>
      <c r="P1031" s="12"/>
      <c r="Q1031" s="304"/>
      <c r="R1031" s="5"/>
      <c r="S1031" s="5"/>
      <c r="T1031" s="78"/>
      <c r="U1031" s="78"/>
      <c r="Z1031" s="479">
        <f t="shared" si="115"/>
        <v>12</v>
      </c>
    </row>
    <row r="1032" spans="1:26" ht="18.75" customHeight="1" x14ac:dyDescent="0.35">
      <c r="A1032" s="78"/>
      <c r="B1032" s="332">
        <f>IF(N1032="",0,COUNTIF($N$7:N1032,N1032))</f>
        <v>0</v>
      </c>
      <c r="C1032" s="332" t="str">
        <f t="shared" si="116"/>
        <v>0</v>
      </c>
      <c r="D1032" s="332">
        <f>IF(P1032="",0,COUNTIF($P$7:P1032,P1032))</f>
        <v>0</v>
      </c>
      <c r="E1032" s="332" t="str">
        <f t="shared" si="117"/>
        <v>0</v>
      </c>
      <c r="F1032" s="332">
        <f>IF(Q1032="",0,COUNTIF($Q$7:Q1032,Q1032))</f>
        <v>0</v>
      </c>
      <c r="G1032" s="332" t="str">
        <f t="shared" si="118"/>
        <v>0</v>
      </c>
      <c r="H1032" s="335">
        <f t="shared" si="119"/>
        <v>46021</v>
      </c>
      <c r="I1032" s="332">
        <f t="shared" si="120"/>
        <v>50</v>
      </c>
      <c r="J1032" s="78"/>
      <c r="K1032" s="304"/>
      <c r="L1032" s="6"/>
      <c r="M1032" s="12"/>
      <c r="N1032" s="6"/>
      <c r="O1032" s="96" t="str">
        <f t="shared" si="121"/>
        <v/>
      </c>
      <c r="P1032" s="12"/>
      <c r="Q1032" s="304"/>
      <c r="R1032" s="5"/>
      <c r="S1032" s="5"/>
      <c r="T1032" s="78"/>
      <c r="U1032" s="78"/>
      <c r="Z1032" s="479">
        <f t="shared" ref="Z1032:Z1095" si="122">IF(H1032="","",MONTH(H1032))</f>
        <v>12</v>
      </c>
    </row>
    <row r="1033" spans="1:26" ht="18.75" customHeight="1" x14ac:dyDescent="0.35">
      <c r="A1033" s="78"/>
      <c r="B1033" s="332">
        <f>IF(N1033="",0,COUNTIF($N$7:N1033,N1033))</f>
        <v>0</v>
      </c>
      <c r="C1033" s="332" t="str">
        <f t="shared" si="116"/>
        <v>0</v>
      </c>
      <c r="D1033" s="332">
        <f>IF(P1033="",0,COUNTIF($P$7:P1033,P1033))</f>
        <v>0</v>
      </c>
      <c r="E1033" s="332" t="str">
        <f t="shared" si="117"/>
        <v>0</v>
      </c>
      <c r="F1033" s="332">
        <f>IF(Q1033="",0,COUNTIF($Q$7:Q1033,Q1033))</f>
        <v>0</v>
      </c>
      <c r="G1033" s="332" t="str">
        <f t="shared" si="118"/>
        <v>0</v>
      </c>
      <c r="H1033" s="335">
        <f t="shared" si="119"/>
        <v>46021</v>
      </c>
      <c r="I1033" s="332">
        <f t="shared" si="120"/>
        <v>50</v>
      </c>
      <c r="J1033" s="78"/>
      <c r="K1033" s="304"/>
      <c r="L1033" s="6"/>
      <c r="M1033" s="12"/>
      <c r="N1033" s="6"/>
      <c r="O1033" s="96" t="str">
        <f t="shared" si="121"/>
        <v/>
      </c>
      <c r="P1033" s="12"/>
      <c r="Q1033" s="304"/>
      <c r="R1033" s="5"/>
      <c r="S1033" s="5"/>
      <c r="T1033" s="78"/>
      <c r="U1033" s="78"/>
      <c r="Z1033" s="479">
        <f t="shared" si="122"/>
        <v>12</v>
      </c>
    </row>
    <row r="1034" spans="1:26" ht="18.75" customHeight="1" x14ac:dyDescent="0.35">
      <c r="A1034" s="78"/>
      <c r="B1034" s="332">
        <f>IF(N1034="",0,COUNTIF($N$7:N1034,N1034))</f>
        <v>0</v>
      </c>
      <c r="C1034" s="332" t="str">
        <f t="shared" si="116"/>
        <v>0</v>
      </c>
      <c r="D1034" s="332">
        <f>IF(P1034="",0,COUNTIF($P$7:P1034,P1034))</f>
        <v>0</v>
      </c>
      <c r="E1034" s="332" t="str">
        <f t="shared" si="117"/>
        <v>0</v>
      </c>
      <c r="F1034" s="332">
        <f>IF(Q1034="",0,COUNTIF($Q$7:Q1034,Q1034))</f>
        <v>0</v>
      </c>
      <c r="G1034" s="332" t="str">
        <f t="shared" si="118"/>
        <v>0</v>
      </c>
      <c r="H1034" s="335">
        <f t="shared" si="119"/>
        <v>46021</v>
      </c>
      <c r="I1034" s="332">
        <f t="shared" si="120"/>
        <v>50</v>
      </c>
      <c r="J1034" s="78"/>
      <c r="K1034" s="304"/>
      <c r="L1034" s="6"/>
      <c r="M1034" s="12"/>
      <c r="N1034" s="6"/>
      <c r="O1034" s="96" t="str">
        <f t="shared" si="121"/>
        <v/>
      </c>
      <c r="P1034" s="12"/>
      <c r="Q1034" s="304"/>
      <c r="R1034" s="5"/>
      <c r="S1034" s="5"/>
      <c r="T1034" s="78"/>
      <c r="U1034" s="78"/>
      <c r="Z1034" s="479">
        <f t="shared" si="122"/>
        <v>12</v>
      </c>
    </row>
    <row r="1035" spans="1:26" ht="18.75" customHeight="1" x14ac:dyDescent="0.35">
      <c r="A1035" s="78"/>
      <c r="B1035" s="332">
        <f>IF(N1035="",0,COUNTIF($N$7:N1035,N1035))</f>
        <v>0</v>
      </c>
      <c r="C1035" s="332" t="str">
        <f t="shared" si="116"/>
        <v>0</v>
      </c>
      <c r="D1035" s="332">
        <f>IF(P1035="",0,COUNTIF($P$7:P1035,P1035))</f>
        <v>0</v>
      </c>
      <c r="E1035" s="332" t="str">
        <f t="shared" si="117"/>
        <v>0</v>
      </c>
      <c r="F1035" s="332">
        <f>IF(Q1035="",0,COUNTIF($Q$7:Q1035,Q1035))</f>
        <v>0</v>
      </c>
      <c r="G1035" s="332" t="str">
        <f t="shared" si="118"/>
        <v>0</v>
      </c>
      <c r="H1035" s="335">
        <f t="shared" si="119"/>
        <v>46021</v>
      </c>
      <c r="I1035" s="332">
        <f t="shared" si="120"/>
        <v>50</v>
      </c>
      <c r="J1035" s="78"/>
      <c r="K1035" s="304"/>
      <c r="L1035" s="6"/>
      <c r="M1035" s="12"/>
      <c r="N1035" s="6"/>
      <c r="O1035" s="96" t="str">
        <f t="shared" si="121"/>
        <v/>
      </c>
      <c r="P1035" s="12"/>
      <c r="Q1035" s="304"/>
      <c r="R1035" s="5"/>
      <c r="S1035" s="5"/>
      <c r="T1035" s="78"/>
      <c r="U1035" s="78"/>
      <c r="Z1035" s="479">
        <f t="shared" si="122"/>
        <v>12</v>
      </c>
    </row>
    <row r="1036" spans="1:26" ht="18.75" customHeight="1" x14ac:dyDescent="0.35">
      <c r="A1036" s="78"/>
      <c r="B1036" s="332">
        <f>IF(N1036="",0,COUNTIF($N$7:N1036,N1036))</f>
        <v>0</v>
      </c>
      <c r="C1036" s="332" t="str">
        <f t="shared" si="116"/>
        <v>0</v>
      </c>
      <c r="D1036" s="332">
        <f>IF(P1036="",0,COUNTIF($P$7:P1036,P1036))</f>
        <v>0</v>
      </c>
      <c r="E1036" s="332" t="str">
        <f t="shared" si="117"/>
        <v>0</v>
      </c>
      <c r="F1036" s="332">
        <f>IF(Q1036="",0,COUNTIF($Q$7:Q1036,Q1036))</f>
        <v>0</v>
      </c>
      <c r="G1036" s="332" t="str">
        <f t="shared" si="118"/>
        <v>0</v>
      </c>
      <c r="H1036" s="335">
        <f t="shared" si="119"/>
        <v>46021</v>
      </c>
      <c r="I1036" s="332">
        <f t="shared" si="120"/>
        <v>50</v>
      </c>
      <c r="J1036" s="78"/>
      <c r="K1036" s="304"/>
      <c r="L1036" s="6"/>
      <c r="M1036" s="12"/>
      <c r="N1036" s="6"/>
      <c r="O1036" s="96" t="str">
        <f t="shared" si="121"/>
        <v/>
      </c>
      <c r="P1036" s="12"/>
      <c r="Q1036" s="304"/>
      <c r="R1036" s="5"/>
      <c r="S1036" s="5"/>
      <c r="T1036" s="78"/>
      <c r="U1036" s="78"/>
      <c r="Z1036" s="479">
        <f t="shared" si="122"/>
        <v>12</v>
      </c>
    </row>
    <row r="1037" spans="1:26" ht="18.75" customHeight="1" x14ac:dyDescent="0.35">
      <c r="A1037" s="78"/>
      <c r="B1037" s="332">
        <f>IF(N1037="",0,COUNTIF($N$7:N1037,N1037))</f>
        <v>0</v>
      </c>
      <c r="C1037" s="332" t="str">
        <f t="shared" si="116"/>
        <v>0</v>
      </c>
      <c r="D1037" s="332">
        <f>IF(P1037="",0,COUNTIF($P$7:P1037,P1037))</f>
        <v>0</v>
      </c>
      <c r="E1037" s="332" t="str">
        <f t="shared" si="117"/>
        <v>0</v>
      </c>
      <c r="F1037" s="332">
        <f>IF(Q1037="",0,COUNTIF($Q$7:Q1037,Q1037))</f>
        <v>0</v>
      </c>
      <c r="G1037" s="332" t="str">
        <f t="shared" si="118"/>
        <v>0</v>
      </c>
      <c r="H1037" s="335">
        <f t="shared" si="119"/>
        <v>46021</v>
      </c>
      <c r="I1037" s="332">
        <f t="shared" si="120"/>
        <v>50</v>
      </c>
      <c r="J1037" s="78"/>
      <c r="K1037" s="304"/>
      <c r="L1037" s="6"/>
      <c r="M1037" s="12"/>
      <c r="N1037" s="6"/>
      <c r="O1037" s="96" t="str">
        <f t="shared" si="121"/>
        <v/>
      </c>
      <c r="P1037" s="12"/>
      <c r="Q1037" s="304"/>
      <c r="R1037" s="5"/>
      <c r="S1037" s="5"/>
      <c r="T1037" s="78"/>
      <c r="U1037" s="78"/>
      <c r="Z1037" s="479">
        <f t="shared" si="122"/>
        <v>12</v>
      </c>
    </row>
    <row r="1038" spans="1:26" ht="18.75" customHeight="1" x14ac:dyDescent="0.35">
      <c r="A1038" s="78"/>
      <c r="B1038" s="332">
        <f>IF(N1038="",0,COUNTIF($N$7:N1038,N1038))</f>
        <v>0</v>
      </c>
      <c r="C1038" s="332" t="str">
        <f t="shared" si="116"/>
        <v>0</v>
      </c>
      <c r="D1038" s="332">
        <f>IF(P1038="",0,COUNTIF($P$7:P1038,P1038))</f>
        <v>0</v>
      </c>
      <c r="E1038" s="332" t="str">
        <f t="shared" si="117"/>
        <v>0</v>
      </c>
      <c r="F1038" s="332">
        <f>IF(Q1038="",0,COUNTIF($Q$7:Q1038,Q1038))</f>
        <v>0</v>
      </c>
      <c r="G1038" s="332" t="str">
        <f t="shared" si="118"/>
        <v>0</v>
      </c>
      <c r="H1038" s="335">
        <f t="shared" si="119"/>
        <v>46021</v>
      </c>
      <c r="I1038" s="332">
        <f t="shared" si="120"/>
        <v>50</v>
      </c>
      <c r="J1038" s="78"/>
      <c r="K1038" s="304"/>
      <c r="L1038" s="6"/>
      <c r="M1038" s="12"/>
      <c r="N1038" s="6"/>
      <c r="O1038" s="96" t="str">
        <f t="shared" si="121"/>
        <v/>
      </c>
      <c r="P1038" s="12"/>
      <c r="Q1038" s="304"/>
      <c r="R1038" s="5"/>
      <c r="S1038" s="5"/>
      <c r="T1038" s="78"/>
      <c r="U1038" s="78"/>
      <c r="Z1038" s="479">
        <f t="shared" si="122"/>
        <v>12</v>
      </c>
    </row>
    <row r="1039" spans="1:26" ht="18.75" customHeight="1" x14ac:dyDescent="0.35">
      <c r="A1039" s="78"/>
      <c r="B1039" s="332">
        <f>IF(N1039="",0,COUNTIF($N$7:N1039,N1039))</f>
        <v>0</v>
      </c>
      <c r="C1039" s="332" t="str">
        <f t="shared" si="116"/>
        <v>0</v>
      </c>
      <c r="D1039" s="332">
        <f>IF(P1039="",0,COUNTIF($P$7:P1039,P1039))</f>
        <v>0</v>
      </c>
      <c r="E1039" s="332" t="str">
        <f t="shared" si="117"/>
        <v>0</v>
      </c>
      <c r="F1039" s="332">
        <f>IF(Q1039="",0,COUNTIF($Q$7:Q1039,Q1039))</f>
        <v>0</v>
      </c>
      <c r="G1039" s="332" t="str">
        <f t="shared" si="118"/>
        <v>0</v>
      </c>
      <c r="H1039" s="335">
        <f t="shared" si="119"/>
        <v>46021</v>
      </c>
      <c r="I1039" s="332">
        <f t="shared" si="120"/>
        <v>50</v>
      </c>
      <c r="J1039" s="78"/>
      <c r="K1039" s="304"/>
      <c r="L1039" s="6"/>
      <c r="M1039" s="12"/>
      <c r="N1039" s="6"/>
      <c r="O1039" s="96" t="str">
        <f t="shared" si="121"/>
        <v/>
      </c>
      <c r="P1039" s="12"/>
      <c r="Q1039" s="304"/>
      <c r="R1039" s="5"/>
      <c r="S1039" s="5"/>
      <c r="T1039" s="78"/>
      <c r="U1039" s="78"/>
      <c r="Z1039" s="479">
        <f t="shared" si="122"/>
        <v>12</v>
      </c>
    </row>
    <row r="1040" spans="1:26" ht="18.75" customHeight="1" x14ac:dyDescent="0.35">
      <c r="A1040" s="78"/>
      <c r="B1040" s="332">
        <f>IF(N1040="",0,COUNTIF($N$7:N1040,N1040))</f>
        <v>0</v>
      </c>
      <c r="C1040" s="332" t="str">
        <f t="shared" si="116"/>
        <v>0</v>
      </c>
      <c r="D1040" s="332">
        <f>IF(P1040="",0,COUNTIF($P$7:P1040,P1040))</f>
        <v>0</v>
      </c>
      <c r="E1040" s="332" t="str">
        <f t="shared" si="117"/>
        <v>0</v>
      </c>
      <c r="F1040" s="332">
        <f>IF(Q1040="",0,COUNTIF($Q$7:Q1040,Q1040))</f>
        <v>0</v>
      </c>
      <c r="G1040" s="332" t="str">
        <f t="shared" si="118"/>
        <v>0</v>
      </c>
      <c r="H1040" s="335">
        <f t="shared" si="119"/>
        <v>46021</v>
      </c>
      <c r="I1040" s="332">
        <f t="shared" si="120"/>
        <v>50</v>
      </c>
      <c r="J1040" s="78"/>
      <c r="K1040" s="304"/>
      <c r="L1040" s="6"/>
      <c r="M1040" s="12"/>
      <c r="N1040" s="6"/>
      <c r="O1040" s="96" t="str">
        <f t="shared" si="121"/>
        <v/>
      </c>
      <c r="P1040" s="12"/>
      <c r="Q1040" s="304"/>
      <c r="R1040" s="5"/>
      <c r="S1040" s="5"/>
      <c r="T1040" s="78"/>
      <c r="U1040" s="78"/>
      <c r="Z1040" s="479">
        <f t="shared" si="122"/>
        <v>12</v>
      </c>
    </row>
    <row r="1041" spans="1:26" ht="18.75" customHeight="1" x14ac:dyDescent="0.35">
      <c r="A1041" s="78"/>
      <c r="B1041" s="332">
        <f>IF(N1041="",0,COUNTIF($N$7:N1041,N1041))</f>
        <v>0</v>
      </c>
      <c r="C1041" s="332" t="str">
        <f t="shared" si="116"/>
        <v>0</v>
      </c>
      <c r="D1041" s="332">
        <f>IF(P1041="",0,COUNTIF($P$7:P1041,P1041))</f>
        <v>0</v>
      </c>
      <c r="E1041" s="332" t="str">
        <f t="shared" si="117"/>
        <v>0</v>
      </c>
      <c r="F1041" s="332">
        <f>IF(Q1041="",0,COUNTIF($Q$7:Q1041,Q1041))</f>
        <v>0</v>
      </c>
      <c r="G1041" s="332" t="str">
        <f t="shared" si="118"/>
        <v>0</v>
      </c>
      <c r="H1041" s="335">
        <f t="shared" si="119"/>
        <v>46021</v>
      </c>
      <c r="I1041" s="332">
        <f t="shared" si="120"/>
        <v>50</v>
      </c>
      <c r="J1041" s="78"/>
      <c r="K1041" s="304"/>
      <c r="L1041" s="6"/>
      <c r="M1041" s="12"/>
      <c r="N1041" s="6"/>
      <c r="O1041" s="96" t="str">
        <f t="shared" si="121"/>
        <v/>
      </c>
      <c r="P1041" s="12"/>
      <c r="Q1041" s="304"/>
      <c r="R1041" s="5"/>
      <c r="S1041" s="5"/>
      <c r="T1041" s="78"/>
      <c r="U1041" s="78"/>
      <c r="Z1041" s="479">
        <f t="shared" si="122"/>
        <v>12</v>
      </c>
    </row>
    <row r="1042" spans="1:26" ht="18.75" customHeight="1" x14ac:dyDescent="0.35">
      <c r="A1042" s="78"/>
      <c r="B1042" s="332">
        <f>IF(N1042="",0,COUNTIF($N$7:N1042,N1042))</f>
        <v>0</v>
      </c>
      <c r="C1042" s="332" t="str">
        <f t="shared" si="116"/>
        <v>0</v>
      </c>
      <c r="D1042" s="332">
        <f>IF(P1042="",0,COUNTIF($P$7:P1042,P1042))</f>
        <v>0</v>
      </c>
      <c r="E1042" s="332" t="str">
        <f t="shared" si="117"/>
        <v>0</v>
      </c>
      <c r="F1042" s="332">
        <f>IF(Q1042="",0,COUNTIF($Q$7:Q1042,Q1042))</f>
        <v>0</v>
      </c>
      <c r="G1042" s="332" t="str">
        <f t="shared" si="118"/>
        <v>0</v>
      </c>
      <c r="H1042" s="335">
        <f t="shared" si="119"/>
        <v>46021</v>
      </c>
      <c r="I1042" s="332">
        <f t="shared" si="120"/>
        <v>50</v>
      </c>
      <c r="J1042" s="78"/>
      <c r="K1042" s="304"/>
      <c r="L1042" s="6"/>
      <c r="M1042" s="12"/>
      <c r="N1042" s="6"/>
      <c r="O1042" s="96" t="str">
        <f t="shared" si="121"/>
        <v/>
      </c>
      <c r="P1042" s="12"/>
      <c r="Q1042" s="304"/>
      <c r="R1042" s="5"/>
      <c r="S1042" s="5"/>
      <c r="T1042" s="78"/>
      <c r="U1042" s="78"/>
      <c r="Z1042" s="479">
        <f t="shared" si="122"/>
        <v>12</v>
      </c>
    </row>
    <row r="1043" spans="1:26" ht="18.75" customHeight="1" x14ac:dyDescent="0.35">
      <c r="A1043" s="78"/>
      <c r="B1043" s="332">
        <f>IF(N1043="",0,COUNTIF($N$7:N1043,N1043))</f>
        <v>0</v>
      </c>
      <c r="C1043" s="332" t="str">
        <f t="shared" si="116"/>
        <v>0</v>
      </c>
      <c r="D1043" s="332">
        <f>IF(P1043="",0,COUNTIF($P$7:P1043,P1043))</f>
        <v>0</v>
      </c>
      <c r="E1043" s="332" t="str">
        <f t="shared" si="117"/>
        <v>0</v>
      </c>
      <c r="F1043" s="332">
        <f>IF(Q1043="",0,COUNTIF($Q$7:Q1043,Q1043))</f>
        <v>0</v>
      </c>
      <c r="G1043" s="332" t="str">
        <f t="shared" si="118"/>
        <v>0</v>
      </c>
      <c r="H1043" s="335">
        <f t="shared" si="119"/>
        <v>46021</v>
      </c>
      <c r="I1043" s="332">
        <f t="shared" si="120"/>
        <v>50</v>
      </c>
      <c r="J1043" s="78"/>
      <c r="K1043" s="304"/>
      <c r="L1043" s="6"/>
      <c r="M1043" s="12"/>
      <c r="N1043" s="6"/>
      <c r="O1043" s="96" t="str">
        <f t="shared" si="121"/>
        <v/>
      </c>
      <c r="P1043" s="12"/>
      <c r="Q1043" s="304"/>
      <c r="R1043" s="5"/>
      <c r="S1043" s="5"/>
      <c r="T1043" s="78"/>
      <c r="U1043" s="78"/>
      <c r="Z1043" s="479">
        <f t="shared" si="122"/>
        <v>12</v>
      </c>
    </row>
    <row r="1044" spans="1:26" ht="18.75" customHeight="1" x14ac:dyDescent="0.35">
      <c r="A1044" s="78"/>
      <c r="B1044" s="332">
        <f>IF(N1044="",0,COUNTIF($N$7:N1044,N1044))</f>
        <v>0</v>
      </c>
      <c r="C1044" s="332" t="str">
        <f t="shared" si="116"/>
        <v>0</v>
      </c>
      <c r="D1044" s="332">
        <f>IF(P1044="",0,COUNTIF($P$7:P1044,P1044))</f>
        <v>0</v>
      </c>
      <c r="E1044" s="332" t="str">
        <f t="shared" si="117"/>
        <v>0</v>
      </c>
      <c r="F1044" s="332">
        <f>IF(Q1044="",0,COUNTIF($Q$7:Q1044,Q1044))</f>
        <v>0</v>
      </c>
      <c r="G1044" s="332" t="str">
        <f t="shared" si="118"/>
        <v>0</v>
      </c>
      <c r="H1044" s="335">
        <f t="shared" si="119"/>
        <v>46021</v>
      </c>
      <c r="I1044" s="332">
        <f t="shared" si="120"/>
        <v>50</v>
      </c>
      <c r="J1044" s="78"/>
      <c r="K1044" s="304"/>
      <c r="L1044" s="6"/>
      <c r="M1044" s="12"/>
      <c r="N1044" s="6"/>
      <c r="O1044" s="96" t="str">
        <f t="shared" si="121"/>
        <v/>
      </c>
      <c r="P1044" s="12"/>
      <c r="Q1044" s="304"/>
      <c r="R1044" s="5"/>
      <c r="S1044" s="5"/>
      <c r="T1044" s="78"/>
      <c r="U1044" s="78"/>
      <c r="Z1044" s="479">
        <f t="shared" si="122"/>
        <v>12</v>
      </c>
    </row>
    <row r="1045" spans="1:26" ht="18.75" customHeight="1" x14ac:dyDescent="0.35">
      <c r="A1045" s="78"/>
      <c r="B1045" s="332">
        <f>IF(N1045="",0,COUNTIF($N$7:N1045,N1045))</f>
        <v>0</v>
      </c>
      <c r="C1045" s="332" t="str">
        <f t="shared" si="116"/>
        <v>0</v>
      </c>
      <c r="D1045" s="332">
        <f>IF(P1045="",0,COUNTIF($P$7:P1045,P1045))</f>
        <v>0</v>
      </c>
      <c r="E1045" s="332" t="str">
        <f t="shared" si="117"/>
        <v>0</v>
      </c>
      <c r="F1045" s="332">
        <f>IF(Q1045="",0,COUNTIF($Q$7:Q1045,Q1045))</f>
        <v>0</v>
      </c>
      <c r="G1045" s="332" t="str">
        <f t="shared" si="118"/>
        <v>0</v>
      </c>
      <c r="H1045" s="335">
        <f t="shared" si="119"/>
        <v>46021</v>
      </c>
      <c r="I1045" s="332">
        <f t="shared" si="120"/>
        <v>50</v>
      </c>
      <c r="J1045" s="78"/>
      <c r="K1045" s="304"/>
      <c r="L1045" s="6"/>
      <c r="M1045" s="12"/>
      <c r="N1045" s="6"/>
      <c r="O1045" s="96" t="str">
        <f t="shared" si="121"/>
        <v/>
      </c>
      <c r="P1045" s="12"/>
      <c r="Q1045" s="304"/>
      <c r="R1045" s="5"/>
      <c r="S1045" s="5"/>
      <c r="T1045" s="78"/>
      <c r="U1045" s="78"/>
      <c r="Z1045" s="479">
        <f t="shared" si="122"/>
        <v>12</v>
      </c>
    </row>
    <row r="1046" spans="1:26" ht="18.75" customHeight="1" x14ac:dyDescent="0.35">
      <c r="A1046" s="78"/>
      <c r="B1046" s="332">
        <f>IF(N1046="",0,COUNTIF($N$7:N1046,N1046))</f>
        <v>0</v>
      </c>
      <c r="C1046" s="332" t="str">
        <f t="shared" si="116"/>
        <v>0</v>
      </c>
      <c r="D1046" s="332">
        <f>IF(P1046="",0,COUNTIF($P$7:P1046,P1046))</f>
        <v>0</v>
      </c>
      <c r="E1046" s="332" t="str">
        <f t="shared" si="117"/>
        <v>0</v>
      </c>
      <c r="F1046" s="332">
        <f>IF(Q1046="",0,COUNTIF($Q$7:Q1046,Q1046))</f>
        <v>0</v>
      </c>
      <c r="G1046" s="332" t="str">
        <f t="shared" si="118"/>
        <v>0</v>
      </c>
      <c r="H1046" s="335">
        <f t="shared" si="119"/>
        <v>46021</v>
      </c>
      <c r="I1046" s="332">
        <f t="shared" si="120"/>
        <v>50</v>
      </c>
      <c r="J1046" s="78"/>
      <c r="K1046" s="304"/>
      <c r="L1046" s="6"/>
      <c r="M1046" s="12"/>
      <c r="N1046" s="6"/>
      <c r="O1046" s="96" t="str">
        <f t="shared" si="121"/>
        <v/>
      </c>
      <c r="P1046" s="12"/>
      <c r="Q1046" s="304"/>
      <c r="R1046" s="5"/>
      <c r="S1046" s="5"/>
      <c r="T1046" s="78"/>
      <c r="U1046" s="78"/>
      <c r="Z1046" s="479">
        <f t="shared" si="122"/>
        <v>12</v>
      </c>
    </row>
    <row r="1047" spans="1:26" ht="18.75" customHeight="1" x14ac:dyDescent="0.35">
      <c r="A1047" s="78"/>
      <c r="B1047" s="332">
        <f>IF(N1047="",0,COUNTIF($N$7:N1047,N1047))</f>
        <v>0</v>
      </c>
      <c r="C1047" s="332" t="str">
        <f t="shared" si="116"/>
        <v>0</v>
      </c>
      <c r="D1047" s="332">
        <f>IF(P1047="",0,COUNTIF($P$7:P1047,P1047))</f>
        <v>0</v>
      </c>
      <c r="E1047" s="332" t="str">
        <f t="shared" si="117"/>
        <v>0</v>
      </c>
      <c r="F1047" s="332">
        <f>IF(Q1047="",0,COUNTIF($Q$7:Q1047,Q1047))</f>
        <v>0</v>
      </c>
      <c r="G1047" s="332" t="str">
        <f t="shared" si="118"/>
        <v>0</v>
      </c>
      <c r="H1047" s="335">
        <f t="shared" si="119"/>
        <v>46021</v>
      </c>
      <c r="I1047" s="332">
        <f t="shared" si="120"/>
        <v>50</v>
      </c>
      <c r="J1047" s="78"/>
      <c r="K1047" s="304"/>
      <c r="L1047" s="6"/>
      <c r="M1047" s="12"/>
      <c r="N1047" s="6"/>
      <c r="O1047" s="96" t="str">
        <f t="shared" si="121"/>
        <v/>
      </c>
      <c r="P1047" s="12"/>
      <c r="Q1047" s="304"/>
      <c r="R1047" s="5"/>
      <c r="S1047" s="5"/>
      <c r="T1047" s="78"/>
      <c r="U1047" s="78"/>
      <c r="Z1047" s="479">
        <f t="shared" si="122"/>
        <v>12</v>
      </c>
    </row>
    <row r="1048" spans="1:26" ht="18.75" customHeight="1" x14ac:dyDescent="0.35">
      <c r="A1048" s="78"/>
      <c r="B1048" s="332">
        <f>IF(N1048="",0,COUNTIF($N$7:N1048,N1048))</f>
        <v>0</v>
      </c>
      <c r="C1048" s="332" t="str">
        <f t="shared" si="116"/>
        <v>0</v>
      </c>
      <c r="D1048" s="332">
        <f>IF(P1048="",0,COUNTIF($P$7:P1048,P1048))</f>
        <v>0</v>
      </c>
      <c r="E1048" s="332" t="str">
        <f t="shared" si="117"/>
        <v>0</v>
      </c>
      <c r="F1048" s="332">
        <f>IF(Q1048="",0,COUNTIF($Q$7:Q1048,Q1048))</f>
        <v>0</v>
      </c>
      <c r="G1048" s="332" t="str">
        <f t="shared" si="118"/>
        <v>0</v>
      </c>
      <c r="H1048" s="335">
        <f t="shared" si="119"/>
        <v>46021</v>
      </c>
      <c r="I1048" s="332">
        <f t="shared" si="120"/>
        <v>50</v>
      </c>
      <c r="J1048" s="78"/>
      <c r="K1048" s="304"/>
      <c r="L1048" s="6"/>
      <c r="M1048" s="12"/>
      <c r="N1048" s="6"/>
      <c r="O1048" s="96" t="str">
        <f t="shared" si="121"/>
        <v/>
      </c>
      <c r="P1048" s="12"/>
      <c r="Q1048" s="304"/>
      <c r="R1048" s="5"/>
      <c r="S1048" s="5"/>
      <c r="T1048" s="78"/>
      <c r="U1048" s="78"/>
      <c r="Z1048" s="479">
        <f t="shared" si="122"/>
        <v>12</v>
      </c>
    </row>
    <row r="1049" spans="1:26" ht="18.75" customHeight="1" x14ac:dyDescent="0.35">
      <c r="A1049" s="78"/>
      <c r="B1049" s="332">
        <f>IF(N1049="",0,COUNTIF($N$7:N1049,N1049))</f>
        <v>0</v>
      </c>
      <c r="C1049" s="332" t="str">
        <f t="shared" si="116"/>
        <v>0</v>
      </c>
      <c r="D1049" s="332">
        <f>IF(P1049="",0,COUNTIF($P$7:P1049,P1049))</f>
        <v>0</v>
      </c>
      <c r="E1049" s="332" t="str">
        <f t="shared" si="117"/>
        <v>0</v>
      </c>
      <c r="F1049" s="332">
        <f>IF(Q1049="",0,COUNTIF($Q$7:Q1049,Q1049))</f>
        <v>0</v>
      </c>
      <c r="G1049" s="332" t="str">
        <f t="shared" si="118"/>
        <v>0</v>
      </c>
      <c r="H1049" s="335">
        <f t="shared" si="119"/>
        <v>46021</v>
      </c>
      <c r="I1049" s="332">
        <f t="shared" si="120"/>
        <v>50</v>
      </c>
      <c r="J1049" s="78"/>
      <c r="K1049" s="304"/>
      <c r="L1049" s="6"/>
      <c r="M1049" s="12"/>
      <c r="N1049" s="6"/>
      <c r="O1049" s="96" t="str">
        <f t="shared" si="121"/>
        <v/>
      </c>
      <c r="P1049" s="12"/>
      <c r="Q1049" s="304"/>
      <c r="R1049" s="5"/>
      <c r="S1049" s="5"/>
      <c r="T1049" s="78"/>
      <c r="U1049" s="78"/>
      <c r="Z1049" s="479">
        <f t="shared" si="122"/>
        <v>12</v>
      </c>
    </row>
    <row r="1050" spans="1:26" ht="18.75" customHeight="1" x14ac:dyDescent="0.35">
      <c r="A1050" s="78"/>
      <c r="B1050" s="332">
        <f>IF(N1050="",0,COUNTIF($N$7:N1050,N1050))</f>
        <v>0</v>
      </c>
      <c r="C1050" s="332" t="str">
        <f t="shared" si="116"/>
        <v>0</v>
      </c>
      <c r="D1050" s="332">
        <f>IF(P1050="",0,COUNTIF($P$7:P1050,P1050))</f>
        <v>0</v>
      </c>
      <c r="E1050" s="332" t="str">
        <f t="shared" si="117"/>
        <v>0</v>
      </c>
      <c r="F1050" s="332">
        <f>IF(Q1050="",0,COUNTIF($Q$7:Q1050,Q1050))</f>
        <v>0</v>
      </c>
      <c r="G1050" s="332" t="str">
        <f t="shared" si="118"/>
        <v>0</v>
      </c>
      <c r="H1050" s="335">
        <f t="shared" si="119"/>
        <v>46021</v>
      </c>
      <c r="I1050" s="332">
        <f t="shared" si="120"/>
        <v>50</v>
      </c>
      <c r="J1050" s="78"/>
      <c r="K1050" s="304"/>
      <c r="L1050" s="6"/>
      <c r="M1050" s="12"/>
      <c r="N1050" s="6"/>
      <c r="O1050" s="96" t="str">
        <f t="shared" si="121"/>
        <v/>
      </c>
      <c r="P1050" s="12"/>
      <c r="Q1050" s="304"/>
      <c r="R1050" s="5"/>
      <c r="S1050" s="5"/>
      <c r="T1050" s="78"/>
      <c r="U1050" s="78"/>
      <c r="Z1050" s="479">
        <f t="shared" si="122"/>
        <v>12</v>
      </c>
    </row>
    <row r="1051" spans="1:26" ht="18.75" customHeight="1" x14ac:dyDescent="0.35">
      <c r="A1051" s="78"/>
      <c r="B1051" s="332">
        <f>IF(N1051="",0,COUNTIF($N$7:N1051,N1051))</f>
        <v>0</v>
      </c>
      <c r="C1051" s="332" t="str">
        <f t="shared" si="116"/>
        <v>0</v>
      </c>
      <c r="D1051" s="332">
        <f>IF(P1051="",0,COUNTIF($P$7:P1051,P1051))</f>
        <v>0</v>
      </c>
      <c r="E1051" s="332" t="str">
        <f t="shared" si="117"/>
        <v>0</v>
      </c>
      <c r="F1051" s="332">
        <f>IF(Q1051="",0,COUNTIF($Q$7:Q1051,Q1051))</f>
        <v>0</v>
      </c>
      <c r="G1051" s="332" t="str">
        <f t="shared" si="118"/>
        <v>0</v>
      </c>
      <c r="H1051" s="335">
        <f t="shared" si="119"/>
        <v>46021</v>
      </c>
      <c r="I1051" s="332">
        <f t="shared" si="120"/>
        <v>50</v>
      </c>
      <c r="J1051" s="78"/>
      <c r="K1051" s="304"/>
      <c r="L1051" s="6"/>
      <c r="M1051" s="12"/>
      <c r="N1051" s="6"/>
      <c r="O1051" s="96" t="str">
        <f t="shared" si="121"/>
        <v/>
      </c>
      <c r="P1051" s="12"/>
      <c r="Q1051" s="304"/>
      <c r="R1051" s="5"/>
      <c r="S1051" s="5"/>
      <c r="T1051" s="78"/>
      <c r="U1051" s="78"/>
      <c r="Z1051" s="479">
        <f t="shared" si="122"/>
        <v>12</v>
      </c>
    </row>
    <row r="1052" spans="1:26" ht="18.75" customHeight="1" x14ac:dyDescent="0.35">
      <c r="A1052" s="78"/>
      <c r="B1052" s="332">
        <f>IF(N1052="",0,COUNTIF($N$7:N1052,N1052))</f>
        <v>0</v>
      </c>
      <c r="C1052" s="332" t="str">
        <f t="shared" si="116"/>
        <v>0</v>
      </c>
      <c r="D1052" s="332">
        <f>IF(P1052="",0,COUNTIF($P$7:P1052,P1052))</f>
        <v>0</v>
      </c>
      <c r="E1052" s="332" t="str">
        <f t="shared" si="117"/>
        <v>0</v>
      </c>
      <c r="F1052" s="332">
        <f>IF(Q1052="",0,COUNTIF($Q$7:Q1052,Q1052))</f>
        <v>0</v>
      </c>
      <c r="G1052" s="332" t="str">
        <f t="shared" si="118"/>
        <v>0</v>
      </c>
      <c r="H1052" s="335">
        <f t="shared" si="119"/>
        <v>46021</v>
      </c>
      <c r="I1052" s="332">
        <f t="shared" si="120"/>
        <v>50</v>
      </c>
      <c r="J1052" s="78"/>
      <c r="K1052" s="304"/>
      <c r="L1052" s="6"/>
      <c r="M1052" s="12"/>
      <c r="N1052" s="6"/>
      <c r="O1052" s="96" t="str">
        <f t="shared" si="121"/>
        <v/>
      </c>
      <c r="P1052" s="12"/>
      <c r="Q1052" s="304"/>
      <c r="R1052" s="5"/>
      <c r="S1052" s="5"/>
      <c r="T1052" s="78"/>
      <c r="U1052" s="78"/>
      <c r="Z1052" s="479">
        <f t="shared" si="122"/>
        <v>12</v>
      </c>
    </row>
    <row r="1053" spans="1:26" ht="18.75" customHeight="1" x14ac:dyDescent="0.35">
      <c r="A1053" s="78"/>
      <c r="B1053" s="332">
        <f>IF(N1053="",0,COUNTIF($N$7:N1053,N1053))</f>
        <v>0</v>
      </c>
      <c r="C1053" s="332" t="str">
        <f t="shared" si="116"/>
        <v>0</v>
      </c>
      <c r="D1053" s="332">
        <f>IF(P1053="",0,COUNTIF($P$7:P1053,P1053))</f>
        <v>0</v>
      </c>
      <c r="E1053" s="332" t="str">
        <f t="shared" si="117"/>
        <v>0</v>
      </c>
      <c r="F1053" s="332">
        <f>IF(Q1053="",0,COUNTIF($Q$7:Q1053,Q1053))</f>
        <v>0</v>
      </c>
      <c r="G1053" s="332" t="str">
        <f t="shared" si="118"/>
        <v>0</v>
      </c>
      <c r="H1053" s="335">
        <f t="shared" si="119"/>
        <v>46021</v>
      </c>
      <c r="I1053" s="332">
        <f t="shared" si="120"/>
        <v>50</v>
      </c>
      <c r="J1053" s="78"/>
      <c r="K1053" s="304"/>
      <c r="L1053" s="6"/>
      <c r="M1053" s="12"/>
      <c r="N1053" s="6"/>
      <c r="O1053" s="96" t="str">
        <f t="shared" si="121"/>
        <v/>
      </c>
      <c r="P1053" s="12"/>
      <c r="Q1053" s="304"/>
      <c r="R1053" s="5"/>
      <c r="S1053" s="5"/>
      <c r="T1053" s="78"/>
      <c r="U1053" s="78"/>
      <c r="Z1053" s="479">
        <f t="shared" si="122"/>
        <v>12</v>
      </c>
    </row>
    <row r="1054" spans="1:26" ht="18.75" customHeight="1" x14ac:dyDescent="0.35">
      <c r="A1054" s="78"/>
      <c r="B1054" s="332">
        <f>IF(N1054="",0,COUNTIF($N$7:N1054,N1054))</f>
        <v>0</v>
      </c>
      <c r="C1054" s="332" t="str">
        <f t="shared" si="116"/>
        <v>0</v>
      </c>
      <c r="D1054" s="332">
        <f>IF(P1054="",0,COUNTIF($P$7:P1054,P1054))</f>
        <v>0</v>
      </c>
      <c r="E1054" s="332" t="str">
        <f t="shared" si="117"/>
        <v>0</v>
      </c>
      <c r="F1054" s="332">
        <f>IF(Q1054="",0,COUNTIF($Q$7:Q1054,Q1054))</f>
        <v>0</v>
      </c>
      <c r="G1054" s="332" t="str">
        <f t="shared" si="118"/>
        <v>0</v>
      </c>
      <c r="H1054" s="335">
        <f t="shared" si="119"/>
        <v>46021</v>
      </c>
      <c r="I1054" s="332">
        <f t="shared" si="120"/>
        <v>50</v>
      </c>
      <c r="J1054" s="78"/>
      <c r="K1054" s="304"/>
      <c r="L1054" s="6"/>
      <c r="M1054" s="12"/>
      <c r="N1054" s="6"/>
      <c r="O1054" s="96" t="str">
        <f t="shared" si="121"/>
        <v/>
      </c>
      <c r="P1054" s="12"/>
      <c r="Q1054" s="304"/>
      <c r="R1054" s="5"/>
      <c r="S1054" s="5"/>
      <c r="T1054" s="78"/>
      <c r="U1054" s="78"/>
      <c r="Z1054" s="479">
        <f t="shared" si="122"/>
        <v>12</v>
      </c>
    </row>
    <row r="1055" spans="1:26" ht="18.75" customHeight="1" x14ac:dyDescent="0.35">
      <c r="A1055" s="78"/>
      <c r="B1055" s="332">
        <f>IF(N1055="",0,COUNTIF($N$7:N1055,N1055))</f>
        <v>0</v>
      </c>
      <c r="C1055" s="332" t="str">
        <f t="shared" si="116"/>
        <v>0</v>
      </c>
      <c r="D1055" s="332">
        <f>IF(P1055="",0,COUNTIF($P$7:P1055,P1055))</f>
        <v>0</v>
      </c>
      <c r="E1055" s="332" t="str">
        <f t="shared" si="117"/>
        <v>0</v>
      </c>
      <c r="F1055" s="332">
        <f>IF(Q1055="",0,COUNTIF($Q$7:Q1055,Q1055))</f>
        <v>0</v>
      </c>
      <c r="G1055" s="332" t="str">
        <f t="shared" si="118"/>
        <v>0</v>
      </c>
      <c r="H1055" s="335">
        <f t="shared" si="119"/>
        <v>46021</v>
      </c>
      <c r="I1055" s="332">
        <f t="shared" si="120"/>
        <v>50</v>
      </c>
      <c r="J1055" s="78"/>
      <c r="K1055" s="304"/>
      <c r="L1055" s="6"/>
      <c r="M1055" s="12"/>
      <c r="N1055" s="6"/>
      <c r="O1055" s="96" t="str">
        <f t="shared" si="121"/>
        <v/>
      </c>
      <c r="P1055" s="12"/>
      <c r="Q1055" s="304"/>
      <c r="R1055" s="5"/>
      <c r="S1055" s="5"/>
      <c r="T1055" s="78"/>
      <c r="U1055" s="78"/>
      <c r="Z1055" s="479">
        <f t="shared" si="122"/>
        <v>12</v>
      </c>
    </row>
    <row r="1056" spans="1:26" ht="18.75" customHeight="1" x14ac:dyDescent="0.35">
      <c r="A1056" s="78"/>
      <c r="B1056" s="332">
        <f>IF(N1056="",0,COUNTIF($N$7:N1056,N1056))</f>
        <v>0</v>
      </c>
      <c r="C1056" s="332" t="str">
        <f t="shared" si="116"/>
        <v>0</v>
      </c>
      <c r="D1056" s="332">
        <f>IF(P1056="",0,COUNTIF($P$7:P1056,P1056))</f>
        <v>0</v>
      </c>
      <c r="E1056" s="332" t="str">
        <f t="shared" si="117"/>
        <v>0</v>
      </c>
      <c r="F1056" s="332">
        <f>IF(Q1056="",0,COUNTIF($Q$7:Q1056,Q1056))</f>
        <v>0</v>
      </c>
      <c r="G1056" s="332" t="str">
        <f t="shared" si="118"/>
        <v>0</v>
      </c>
      <c r="H1056" s="335">
        <f t="shared" si="119"/>
        <v>46021</v>
      </c>
      <c r="I1056" s="332">
        <f t="shared" si="120"/>
        <v>50</v>
      </c>
      <c r="J1056" s="78"/>
      <c r="K1056" s="304"/>
      <c r="L1056" s="6"/>
      <c r="M1056" s="12"/>
      <c r="N1056" s="6"/>
      <c r="O1056" s="96" t="str">
        <f t="shared" si="121"/>
        <v/>
      </c>
      <c r="P1056" s="12"/>
      <c r="Q1056" s="304"/>
      <c r="R1056" s="5"/>
      <c r="S1056" s="5"/>
      <c r="T1056" s="78"/>
      <c r="U1056" s="78"/>
      <c r="Z1056" s="479">
        <f t="shared" si="122"/>
        <v>12</v>
      </c>
    </row>
    <row r="1057" spans="1:26" ht="18.75" customHeight="1" x14ac:dyDescent="0.35">
      <c r="A1057" s="78"/>
      <c r="B1057" s="332">
        <f>IF(N1057="",0,COUNTIF($N$7:N1057,N1057))</f>
        <v>0</v>
      </c>
      <c r="C1057" s="332" t="str">
        <f t="shared" si="116"/>
        <v>0</v>
      </c>
      <c r="D1057" s="332">
        <f>IF(P1057="",0,COUNTIF($P$7:P1057,P1057))</f>
        <v>0</v>
      </c>
      <c r="E1057" s="332" t="str">
        <f t="shared" si="117"/>
        <v>0</v>
      </c>
      <c r="F1057" s="332">
        <f>IF(Q1057="",0,COUNTIF($Q$7:Q1057,Q1057))</f>
        <v>0</v>
      </c>
      <c r="G1057" s="332" t="str">
        <f t="shared" si="118"/>
        <v>0</v>
      </c>
      <c r="H1057" s="335">
        <f t="shared" si="119"/>
        <v>46021</v>
      </c>
      <c r="I1057" s="332">
        <f t="shared" si="120"/>
        <v>50</v>
      </c>
      <c r="J1057" s="78"/>
      <c r="K1057" s="304"/>
      <c r="L1057" s="6"/>
      <c r="M1057" s="12"/>
      <c r="N1057" s="6"/>
      <c r="O1057" s="96" t="str">
        <f t="shared" si="121"/>
        <v/>
      </c>
      <c r="P1057" s="12"/>
      <c r="Q1057" s="304"/>
      <c r="R1057" s="5"/>
      <c r="S1057" s="5"/>
      <c r="T1057" s="78"/>
      <c r="U1057" s="78"/>
      <c r="Z1057" s="479">
        <f t="shared" si="122"/>
        <v>12</v>
      </c>
    </row>
    <row r="1058" spans="1:26" ht="18.75" customHeight="1" x14ac:dyDescent="0.35">
      <c r="A1058" s="78"/>
      <c r="B1058" s="332">
        <f>IF(N1058="",0,COUNTIF($N$7:N1058,N1058))</f>
        <v>0</v>
      </c>
      <c r="C1058" s="332" t="str">
        <f t="shared" si="116"/>
        <v>0</v>
      </c>
      <c r="D1058" s="332">
        <f>IF(P1058="",0,COUNTIF($P$7:P1058,P1058))</f>
        <v>0</v>
      </c>
      <c r="E1058" s="332" t="str">
        <f t="shared" si="117"/>
        <v>0</v>
      </c>
      <c r="F1058" s="332">
        <f>IF(Q1058="",0,COUNTIF($Q$7:Q1058,Q1058))</f>
        <v>0</v>
      </c>
      <c r="G1058" s="332" t="str">
        <f t="shared" si="118"/>
        <v>0</v>
      </c>
      <c r="H1058" s="335">
        <f t="shared" si="119"/>
        <v>46021</v>
      </c>
      <c r="I1058" s="332">
        <f t="shared" si="120"/>
        <v>50</v>
      </c>
      <c r="J1058" s="78"/>
      <c r="K1058" s="304"/>
      <c r="L1058" s="6"/>
      <c r="M1058" s="12"/>
      <c r="N1058" s="6"/>
      <c r="O1058" s="96" t="str">
        <f t="shared" si="121"/>
        <v/>
      </c>
      <c r="P1058" s="12"/>
      <c r="Q1058" s="304"/>
      <c r="R1058" s="5"/>
      <c r="S1058" s="5"/>
      <c r="T1058" s="78"/>
      <c r="U1058" s="78"/>
      <c r="Z1058" s="479">
        <f t="shared" si="122"/>
        <v>12</v>
      </c>
    </row>
    <row r="1059" spans="1:26" ht="18.75" customHeight="1" x14ac:dyDescent="0.35">
      <c r="A1059" s="78"/>
      <c r="B1059" s="332">
        <f>IF(N1059="",0,COUNTIF($N$7:N1059,N1059))</f>
        <v>0</v>
      </c>
      <c r="C1059" s="332" t="str">
        <f t="shared" si="116"/>
        <v>0</v>
      </c>
      <c r="D1059" s="332">
        <f>IF(P1059="",0,COUNTIF($P$7:P1059,P1059))</f>
        <v>0</v>
      </c>
      <c r="E1059" s="332" t="str">
        <f t="shared" si="117"/>
        <v>0</v>
      </c>
      <c r="F1059" s="332">
        <f>IF(Q1059="",0,COUNTIF($Q$7:Q1059,Q1059))</f>
        <v>0</v>
      </c>
      <c r="G1059" s="332" t="str">
        <f t="shared" si="118"/>
        <v>0</v>
      </c>
      <c r="H1059" s="335">
        <f t="shared" si="119"/>
        <v>46021</v>
      </c>
      <c r="I1059" s="332">
        <f t="shared" si="120"/>
        <v>50</v>
      </c>
      <c r="J1059" s="78"/>
      <c r="K1059" s="304"/>
      <c r="L1059" s="6"/>
      <c r="M1059" s="12"/>
      <c r="N1059" s="6"/>
      <c r="O1059" s="96" t="str">
        <f t="shared" si="121"/>
        <v/>
      </c>
      <c r="P1059" s="12"/>
      <c r="Q1059" s="304"/>
      <c r="R1059" s="5"/>
      <c r="S1059" s="5"/>
      <c r="T1059" s="78"/>
      <c r="U1059" s="78"/>
      <c r="Z1059" s="479">
        <f t="shared" si="122"/>
        <v>12</v>
      </c>
    </row>
    <row r="1060" spans="1:26" ht="18.75" customHeight="1" x14ac:dyDescent="0.35">
      <c r="A1060" s="78"/>
      <c r="B1060" s="332">
        <f>IF(N1060="",0,COUNTIF($N$7:N1060,N1060))</f>
        <v>0</v>
      </c>
      <c r="C1060" s="332" t="str">
        <f t="shared" si="116"/>
        <v>0</v>
      </c>
      <c r="D1060" s="332">
        <f>IF(P1060="",0,COUNTIF($P$7:P1060,P1060))</f>
        <v>0</v>
      </c>
      <c r="E1060" s="332" t="str">
        <f t="shared" si="117"/>
        <v>0</v>
      </c>
      <c r="F1060" s="332">
        <f>IF(Q1060="",0,COUNTIF($Q$7:Q1060,Q1060))</f>
        <v>0</v>
      </c>
      <c r="G1060" s="332" t="str">
        <f t="shared" si="118"/>
        <v>0</v>
      </c>
      <c r="H1060" s="335">
        <f t="shared" si="119"/>
        <v>46021</v>
      </c>
      <c r="I1060" s="332">
        <f t="shared" si="120"/>
        <v>50</v>
      </c>
      <c r="J1060" s="78"/>
      <c r="K1060" s="304"/>
      <c r="L1060" s="6"/>
      <c r="M1060" s="12"/>
      <c r="N1060" s="6"/>
      <c r="O1060" s="96" t="str">
        <f t="shared" si="121"/>
        <v/>
      </c>
      <c r="P1060" s="12"/>
      <c r="Q1060" s="304"/>
      <c r="R1060" s="5"/>
      <c r="S1060" s="5"/>
      <c r="T1060" s="78"/>
      <c r="U1060" s="78"/>
      <c r="Z1060" s="479">
        <f t="shared" si="122"/>
        <v>12</v>
      </c>
    </row>
    <row r="1061" spans="1:26" ht="18.75" customHeight="1" x14ac:dyDescent="0.35">
      <c r="A1061" s="78"/>
      <c r="B1061" s="332">
        <f>IF(N1061="",0,COUNTIF($N$7:N1061,N1061))</f>
        <v>0</v>
      </c>
      <c r="C1061" s="332" t="str">
        <f t="shared" si="116"/>
        <v>0</v>
      </c>
      <c r="D1061" s="332">
        <f>IF(P1061="",0,COUNTIF($P$7:P1061,P1061))</f>
        <v>0</v>
      </c>
      <c r="E1061" s="332" t="str">
        <f t="shared" si="117"/>
        <v>0</v>
      </c>
      <c r="F1061" s="332">
        <f>IF(Q1061="",0,COUNTIF($Q$7:Q1061,Q1061))</f>
        <v>0</v>
      </c>
      <c r="G1061" s="332" t="str">
        <f t="shared" si="118"/>
        <v>0</v>
      </c>
      <c r="H1061" s="335">
        <f t="shared" si="119"/>
        <v>46021</v>
      </c>
      <c r="I1061" s="332">
        <f t="shared" si="120"/>
        <v>50</v>
      </c>
      <c r="J1061" s="78"/>
      <c r="K1061" s="304"/>
      <c r="L1061" s="6"/>
      <c r="M1061" s="12"/>
      <c r="N1061" s="6"/>
      <c r="O1061" s="96" t="str">
        <f t="shared" si="121"/>
        <v/>
      </c>
      <c r="P1061" s="12"/>
      <c r="Q1061" s="304"/>
      <c r="R1061" s="5"/>
      <c r="S1061" s="5"/>
      <c r="T1061" s="78"/>
      <c r="U1061" s="78"/>
      <c r="Z1061" s="479">
        <f t="shared" si="122"/>
        <v>12</v>
      </c>
    </row>
    <row r="1062" spans="1:26" ht="18.75" customHeight="1" x14ac:dyDescent="0.35">
      <c r="A1062" s="78"/>
      <c r="B1062" s="332">
        <f>IF(N1062="",0,COUNTIF($N$7:N1062,N1062))</f>
        <v>0</v>
      </c>
      <c r="C1062" s="332" t="str">
        <f t="shared" si="116"/>
        <v>0</v>
      </c>
      <c r="D1062" s="332">
        <f>IF(P1062="",0,COUNTIF($P$7:P1062,P1062))</f>
        <v>0</v>
      </c>
      <c r="E1062" s="332" t="str">
        <f t="shared" si="117"/>
        <v>0</v>
      </c>
      <c r="F1062" s="332">
        <f>IF(Q1062="",0,COUNTIF($Q$7:Q1062,Q1062))</f>
        <v>0</v>
      </c>
      <c r="G1062" s="332" t="str">
        <f t="shared" si="118"/>
        <v>0</v>
      </c>
      <c r="H1062" s="335">
        <f t="shared" si="119"/>
        <v>46021</v>
      </c>
      <c r="I1062" s="332">
        <f t="shared" si="120"/>
        <v>50</v>
      </c>
      <c r="J1062" s="78"/>
      <c r="K1062" s="304"/>
      <c r="L1062" s="6"/>
      <c r="M1062" s="12"/>
      <c r="N1062" s="6"/>
      <c r="O1062" s="96" t="str">
        <f t="shared" si="121"/>
        <v/>
      </c>
      <c r="P1062" s="12"/>
      <c r="Q1062" s="304"/>
      <c r="R1062" s="5"/>
      <c r="S1062" s="5"/>
      <c r="T1062" s="78"/>
      <c r="U1062" s="78"/>
      <c r="Z1062" s="479">
        <f t="shared" si="122"/>
        <v>12</v>
      </c>
    </row>
    <row r="1063" spans="1:26" ht="18.75" customHeight="1" x14ac:dyDescent="0.35">
      <c r="A1063" s="78"/>
      <c r="B1063" s="332">
        <f>IF(N1063="",0,COUNTIF($N$7:N1063,N1063))</f>
        <v>0</v>
      </c>
      <c r="C1063" s="332" t="str">
        <f t="shared" si="116"/>
        <v>0</v>
      </c>
      <c r="D1063" s="332">
        <f>IF(P1063="",0,COUNTIF($P$7:P1063,P1063))</f>
        <v>0</v>
      </c>
      <c r="E1063" s="332" t="str">
        <f t="shared" si="117"/>
        <v>0</v>
      </c>
      <c r="F1063" s="332">
        <f>IF(Q1063="",0,COUNTIF($Q$7:Q1063,Q1063))</f>
        <v>0</v>
      </c>
      <c r="G1063" s="332" t="str">
        <f t="shared" si="118"/>
        <v>0</v>
      </c>
      <c r="H1063" s="335">
        <f t="shared" si="119"/>
        <v>46021</v>
      </c>
      <c r="I1063" s="332">
        <f t="shared" si="120"/>
        <v>50</v>
      </c>
      <c r="J1063" s="78"/>
      <c r="K1063" s="304"/>
      <c r="L1063" s="6"/>
      <c r="M1063" s="12"/>
      <c r="N1063" s="6"/>
      <c r="O1063" s="96" t="str">
        <f t="shared" si="121"/>
        <v/>
      </c>
      <c r="P1063" s="12"/>
      <c r="Q1063" s="304"/>
      <c r="R1063" s="5"/>
      <c r="S1063" s="5"/>
      <c r="T1063" s="78"/>
      <c r="U1063" s="78"/>
      <c r="Z1063" s="479">
        <f t="shared" si="122"/>
        <v>12</v>
      </c>
    </row>
    <row r="1064" spans="1:26" ht="18.75" customHeight="1" x14ac:dyDescent="0.35">
      <c r="A1064" s="78"/>
      <c r="B1064" s="332">
        <f>IF(N1064="",0,COUNTIF($N$7:N1064,N1064))</f>
        <v>0</v>
      </c>
      <c r="C1064" s="332" t="str">
        <f t="shared" si="116"/>
        <v>0</v>
      </c>
      <c r="D1064" s="332">
        <f>IF(P1064="",0,COUNTIF($P$7:P1064,P1064))</f>
        <v>0</v>
      </c>
      <c r="E1064" s="332" t="str">
        <f t="shared" si="117"/>
        <v>0</v>
      </c>
      <c r="F1064" s="332">
        <f>IF(Q1064="",0,COUNTIF($Q$7:Q1064,Q1064))</f>
        <v>0</v>
      </c>
      <c r="G1064" s="332" t="str">
        <f t="shared" si="118"/>
        <v>0</v>
      </c>
      <c r="H1064" s="335">
        <f t="shared" si="119"/>
        <v>46021</v>
      </c>
      <c r="I1064" s="332">
        <f t="shared" si="120"/>
        <v>50</v>
      </c>
      <c r="J1064" s="78"/>
      <c r="K1064" s="304"/>
      <c r="L1064" s="6"/>
      <c r="M1064" s="12"/>
      <c r="N1064" s="6"/>
      <c r="O1064" s="96" t="str">
        <f t="shared" si="121"/>
        <v/>
      </c>
      <c r="P1064" s="12"/>
      <c r="Q1064" s="304"/>
      <c r="R1064" s="5"/>
      <c r="S1064" s="5"/>
      <c r="T1064" s="78"/>
      <c r="U1064" s="78"/>
      <c r="Z1064" s="479">
        <f t="shared" si="122"/>
        <v>12</v>
      </c>
    </row>
    <row r="1065" spans="1:26" ht="18.75" customHeight="1" x14ac:dyDescent="0.35">
      <c r="A1065" s="78"/>
      <c r="B1065" s="332">
        <f>IF(N1065="",0,COUNTIF($N$7:N1065,N1065))</f>
        <v>0</v>
      </c>
      <c r="C1065" s="332" t="str">
        <f t="shared" si="116"/>
        <v>0</v>
      </c>
      <c r="D1065" s="332">
        <f>IF(P1065="",0,COUNTIF($P$7:P1065,P1065))</f>
        <v>0</v>
      </c>
      <c r="E1065" s="332" t="str">
        <f t="shared" si="117"/>
        <v>0</v>
      </c>
      <c r="F1065" s="332">
        <f>IF(Q1065="",0,COUNTIF($Q$7:Q1065,Q1065))</f>
        <v>0</v>
      </c>
      <c r="G1065" s="332" t="str">
        <f t="shared" si="118"/>
        <v>0</v>
      </c>
      <c r="H1065" s="335">
        <f t="shared" si="119"/>
        <v>46021</v>
      </c>
      <c r="I1065" s="332">
        <f t="shared" si="120"/>
        <v>50</v>
      </c>
      <c r="J1065" s="78"/>
      <c r="K1065" s="304"/>
      <c r="L1065" s="6"/>
      <c r="M1065" s="12"/>
      <c r="N1065" s="6"/>
      <c r="O1065" s="96" t="str">
        <f t="shared" si="121"/>
        <v/>
      </c>
      <c r="P1065" s="12"/>
      <c r="Q1065" s="304"/>
      <c r="R1065" s="5"/>
      <c r="S1065" s="5"/>
      <c r="T1065" s="78"/>
      <c r="U1065" s="78"/>
      <c r="Z1065" s="479">
        <f t="shared" si="122"/>
        <v>12</v>
      </c>
    </row>
    <row r="1066" spans="1:26" ht="18.75" customHeight="1" x14ac:dyDescent="0.35">
      <c r="A1066" s="78"/>
      <c r="B1066" s="332">
        <f>IF(N1066="",0,COUNTIF($N$7:N1066,N1066))</f>
        <v>0</v>
      </c>
      <c r="C1066" s="332" t="str">
        <f t="shared" si="116"/>
        <v>0</v>
      </c>
      <c r="D1066" s="332">
        <f>IF(P1066="",0,COUNTIF($P$7:P1066,P1066))</f>
        <v>0</v>
      </c>
      <c r="E1066" s="332" t="str">
        <f t="shared" si="117"/>
        <v>0</v>
      </c>
      <c r="F1066" s="332">
        <f>IF(Q1066="",0,COUNTIF($Q$7:Q1066,Q1066))</f>
        <v>0</v>
      </c>
      <c r="G1066" s="332" t="str">
        <f t="shared" si="118"/>
        <v>0</v>
      </c>
      <c r="H1066" s="335">
        <f t="shared" si="119"/>
        <v>46021</v>
      </c>
      <c r="I1066" s="332">
        <f t="shared" si="120"/>
        <v>50</v>
      </c>
      <c r="J1066" s="78"/>
      <c r="K1066" s="304"/>
      <c r="L1066" s="6"/>
      <c r="M1066" s="12"/>
      <c r="N1066" s="6"/>
      <c r="O1066" s="96" t="str">
        <f t="shared" si="121"/>
        <v/>
      </c>
      <c r="P1066" s="12"/>
      <c r="Q1066" s="304"/>
      <c r="R1066" s="5"/>
      <c r="S1066" s="5"/>
      <c r="T1066" s="78"/>
      <c r="U1066" s="78"/>
      <c r="Z1066" s="479">
        <f t="shared" si="122"/>
        <v>12</v>
      </c>
    </row>
    <row r="1067" spans="1:26" ht="18.75" customHeight="1" x14ac:dyDescent="0.35">
      <c r="A1067" s="78"/>
      <c r="B1067" s="332">
        <f>IF(N1067="",0,COUNTIF($N$7:N1067,N1067))</f>
        <v>0</v>
      </c>
      <c r="C1067" s="332" t="str">
        <f t="shared" si="116"/>
        <v>0</v>
      </c>
      <c r="D1067" s="332">
        <f>IF(P1067="",0,COUNTIF($P$7:P1067,P1067))</f>
        <v>0</v>
      </c>
      <c r="E1067" s="332" t="str">
        <f t="shared" si="117"/>
        <v>0</v>
      </c>
      <c r="F1067" s="332">
        <f>IF(Q1067="",0,COUNTIF($Q$7:Q1067,Q1067))</f>
        <v>0</v>
      </c>
      <c r="G1067" s="332" t="str">
        <f t="shared" si="118"/>
        <v>0</v>
      </c>
      <c r="H1067" s="335">
        <f t="shared" si="119"/>
        <v>46021</v>
      </c>
      <c r="I1067" s="332">
        <f t="shared" si="120"/>
        <v>50</v>
      </c>
      <c r="J1067" s="78"/>
      <c r="K1067" s="304"/>
      <c r="L1067" s="6"/>
      <c r="M1067" s="12"/>
      <c r="N1067" s="6"/>
      <c r="O1067" s="96" t="str">
        <f t="shared" si="121"/>
        <v/>
      </c>
      <c r="P1067" s="12"/>
      <c r="Q1067" s="304"/>
      <c r="R1067" s="5"/>
      <c r="S1067" s="5"/>
      <c r="T1067" s="78"/>
      <c r="U1067" s="78"/>
      <c r="Z1067" s="479">
        <f t="shared" si="122"/>
        <v>12</v>
      </c>
    </row>
    <row r="1068" spans="1:26" ht="18.75" customHeight="1" x14ac:dyDescent="0.35">
      <c r="A1068" s="78"/>
      <c r="B1068" s="332">
        <f>IF(N1068="",0,COUNTIF($N$7:N1068,N1068))</f>
        <v>0</v>
      </c>
      <c r="C1068" s="332" t="str">
        <f t="shared" si="116"/>
        <v>0</v>
      </c>
      <c r="D1068" s="332">
        <f>IF(P1068="",0,COUNTIF($P$7:P1068,P1068))</f>
        <v>0</v>
      </c>
      <c r="E1068" s="332" t="str">
        <f t="shared" si="117"/>
        <v>0</v>
      </c>
      <c r="F1068" s="332">
        <f>IF(Q1068="",0,COUNTIF($Q$7:Q1068,Q1068))</f>
        <v>0</v>
      </c>
      <c r="G1068" s="332" t="str">
        <f t="shared" si="118"/>
        <v>0</v>
      </c>
      <c r="H1068" s="335">
        <f t="shared" si="119"/>
        <v>46021</v>
      </c>
      <c r="I1068" s="332">
        <f t="shared" si="120"/>
        <v>50</v>
      </c>
      <c r="J1068" s="78"/>
      <c r="K1068" s="304"/>
      <c r="L1068" s="6"/>
      <c r="M1068" s="12"/>
      <c r="N1068" s="6"/>
      <c r="O1068" s="96" t="str">
        <f t="shared" si="121"/>
        <v/>
      </c>
      <c r="P1068" s="12"/>
      <c r="Q1068" s="304"/>
      <c r="R1068" s="5"/>
      <c r="S1068" s="5"/>
      <c r="T1068" s="78"/>
      <c r="U1068" s="78"/>
      <c r="Z1068" s="479">
        <f t="shared" si="122"/>
        <v>12</v>
      </c>
    </row>
    <row r="1069" spans="1:26" ht="18.75" customHeight="1" x14ac:dyDescent="0.35">
      <c r="A1069" s="78"/>
      <c r="B1069" s="332">
        <f>IF(N1069="",0,COUNTIF($N$7:N1069,N1069))</f>
        <v>0</v>
      </c>
      <c r="C1069" s="332" t="str">
        <f t="shared" si="116"/>
        <v>0</v>
      </c>
      <c r="D1069" s="332">
        <f>IF(P1069="",0,COUNTIF($P$7:P1069,P1069))</f>
        <v>0</v>
      </c>
      <c r="E1069" s="332" t="str">
        <f t="shared" si="117"/>
        <v>0</v>
      </c>
      <c r="F1069" s="332">
        <f>IF(Q1069="",0,COUNTIF($Q$7:Q1069,Q1069))</f>
        <v>0</v>
      </c>
      <c r="G1069" s="332" t="str">
        <f t="shared" si="118"/>
        <v>0</v>
      </c>
      <c r="H1069" s="335">
        <f t="shared" si="119"/>
        <v>46021</v>
      </c>
      <c r="I1069" s="332">
        <f t="shared" si="120"/>
        <v>50</v>
      </c>
      <c r="J1069" s="78"/>
      <c r="K1069" s="304"/>
      <c r="L1069" s="6"/>
      <c r="M1069" s="12"/>
      <c r="N1069" s="6"/>
      <c r="O1069" s="96" t="str">
        <f t="shared" si="121"/>
        <v/>
      </c>
      <c r="P1069" s="12"/>
      <c r="Q1069" s="304"/>
      <c r="R1069" s="5"/>
      <c r="S1069" s="5"/>
      <c r="T1069" s="78"/>
      <c r="U1069" s="78"/>
      <c r="Z1069" s="479">
        <f t="shared" si="122"/>
        <v>12</v>
      </c>
    </row>
    <row r="1070" spans="1:26" ht="18.75" customHeight="1" x14ac:dyDescent="0.35">
      <c r="A1070" s="78"/>
      <c r="B1070" s="332">
        <f>IF(N1070="",0,COUNTIF($N$7:N1070,N1070))</f>
        <v>0</v>
      </c>
      <c r="C1070" s="332" t="str">
        <f t="shared" si="116"/>
        <v>0</v>
      </c>
      <c r="D1070" s="332">
        <f>IF(P1070="",0,COUNTIF($P$7:P1070,P1070))</f>
        <v>0</v>
      </c>
      <c r="E1070" s="332" t="str">
        <f t="shared" si="117"/>
        <v>0</v>
      </c>
      <c r="F1070" s="332">
        <f>IF(Q1070="",0,COUNTIF($Q$7:Q1070,Q1070))</f>
        <v>0</v>
      </c>
      <c r="G1070" s="332" t="str">
        <f t="shared" si="118"/>
        <v>0</v>
      </c>
      <c r="H1070" s="335">
        <f t="shared" si="119"/>
        <v>46021</v>
      </c>
      <c r="I1070" s="332">
        <f t="shared" si="120"/>
        <v>50</v>
      </c>
      <c r="J1070" s="78"/>
      <c r="K1070" s="304"/>
      <c r="L1070" s="6"/>
      <c r="M1070" s="12"/>
      <c r="N1070" s="6"/>
      <c r="O1070" s="96" t="str">
        <f t="shared" si="121"/>
        <v/>
      </c>
      <c r="P1070" s="12"/>
      <c r="Q1070" s="304"/>
      <c r="R1070" s="5"/>
      <c r="S1070" s="5"/>
      <c r="T1070" s="78"/>
      <c r="U1070" s="78"/>
      <c r="Z1070" s="479">
        <f t="shared" si="122"/>
        <v>12</v>
      </c>
    </row>
    <row r="1071" spans="1:26" ht="18.75" customHeight="1" x14ac:dyDescent="0.35">
      <c r="A1071" s="78"/>
      <c r="B1071" s="332">
        <f>IF(N1071="",0,COUNTIF($N$7:N1071,N1071))</f>
        <v>0</v>
      </c>
      <c r="C1071" s="332" t="str">
        <f t="shared" si="116"/>
        <v>0</v>
      </c>
      <c r="D1071" s="332">
        <f>IF(P1071="",0,COUNTIF($P$7:P1071,P1071))</f>
        <v>0</v>
      </c>
      <c r="E1071" s="332" t="str">
        <f t="shared" si="117"/>
        <v>0</v>
      </c>
      <c r="F1071" s="332">
        <f>IF(Q1071="",0,COUNTIF($Q$7:Q1071,Q1071))</f>
        <v>0</v>
      </c>
      <c r="G1071" s="332" t="str">
        <f t="shared" si="118"/>
        <v>0</v>
      </c>
      <c r="H1071" s="335">
        <f t="shared" si="119"/>
        <v>46021</v>
      </c>
      <c r="I1071" s="332">
        <f t="shared" si="120"/>
        <v>50</v>
      </c>
      <c r="J1071" s="78"/>
      <c r="K1071" s="304"/>
      <c r="L1071" s="6"/>
      <c r="M1071" s="12"/>
      <c r="N1071" s="6"/>
      <c r="O1071" s="96" t="str">
        <f t="shared" si="121"/>
        <v/>
      </c>
      <c r="P1071" s="12"/>
      <c r="Q1071" s="304"/>
      <c r="R1071" s="5"/>
      <c r="S1071" s="5"/>
      <c r="T1071" s="78"/>
      <c r="U1071" s="78"/>
      <c r="Z1071" s="479">
        <f t="shared" si="122"/>
        <v>12</v>
      </c>
    </row>
    <row r="1072" spans="1:26" ht="18.75" customHeight="1" x14ac:dyDescent="0.35">
      <c r="A1072" s="78"/>
      <c r="B1072" s="332">
        <f>IF(N1072="",0,COUNTIF($N$7:N1072,N1072))</f>
        <v>0</v>
      </c>
      <c r="C1072" s="332" t="str">
        <f t="shared" si="116"/>
        <v>0</v>
      </c>
      <c r="D1072" s="332">
        <f>IF(P1072="",0,COUNTIF($P$7:P1072,P1072))</f>
        <v>0</v>
      </c>
      <c r="E1072" s="332" t="str">
        <f t="shared" si="117"/>
        <v>0</v>
      </c>
      <c r="F1072" s="332">
        <f>IF(Q1072="",0,COUNTIF($Q$7:Q1072,Q1072))</f>
        <v>0</v>
      </c>
      <c r="G1072" s="332" t="str">
        <f t="shared" si="118"/>
        <v>0</v>
      </c>
      <c r="H1072" s="335">
        <f t="shared" si="119"/>
        <v>46021</v>
      </c>
      <c r="I1072" s="332">
        <f t="shared" si="120"/>
        <v>50</v>
      </c>
      <c r="J1072" s="78"/>
      <c r="K1072" s="304"/>
      <c r="L1072" s="6"/>
      <c r="M1072" s="12"/>
      <c r="N1072" s="6"/>
      <c r="O1072" s="96" t="str">
        <f t="shared" si="121"/>
        <v/>
      </c>
      <c r="P1072" s="12"/>
      <c r="Q1072" s="304"/>
      <c r="R1072" s="5"/>
      <c r="S1072" s="5"/>
      <c r="T1072" s="78"/>
      <c r="U1072" s="78"/>
      <c r="Z1072" s="479">
        <f t="shared" si="122"/>
        <v>12</v>
      </c>
    </row>
    <row r="1073" spans="1:26" ht="18.75" customHeight="1" x14ac:dyDescent="0.35">
      <c r="A1073" s="78"/>
      <c r="B1073" s="332">
        <f>IF(N1073="",0,COUNTIF($N$7:N1073,N1073))</f>
        <v>0</v>
      </c>
      <c r="C1073" s="332" t="str">
        <f t="shared" si="116"/>
        <v>0</v>
      </c>
      <c r="D1073" s="332">
        <f>IF(P1073="",0,COUNTIF($P$7:P1073,P1073))</f>
        <v>0</v>
      </c>
      <c r="E1073" s="332" t="str">
        <f t="shared" si="117"/>
        <v>0</v>
      </c>
      <c r="F1073" s="332">
        <f>IF(Q1073="",0,COUNTIF($Q$7:Q1073,Q1073))</f>
        <v>0</v>
      </c>
      <c r="G1073" s="332" t="str">
        <f t="shared" si="118"/>
        <v>0</v>
      </c>
      <c r="H1073" s="335">
        <f t="shared" si="119"/>
        <v>46021</v>
      </c>
      <c r="I1073" s="332">
        <f t="shared" si="120"/>
        <v>50</v>
      </c>
      <c r="J1073" s="78"/>
      <c r="K1073" s="304"/>
      <c r="L1073" s="6"/>
      <c r="M1073" s="12"/>
      <c r="N1073" s="6"/>
      <c r="O1073" s="96" t="str">
        <f t="shared" si="121"/>
        <v/>
      </c>
      <c r="P1073" s="12"/>
      <c r="Q1073" s="304"/>
      <c r="R1073" s="5"/>
      <c r="S1073" s="5"/>
      <c r="T1073" s="78"/>
      <c r="U1073" s="78"/>
      <c r="Z1073" s="479">
        <f t="shared" si="122"/>
        <v>12</v>
      </c>
    </row>
    <row r="1074" spans="1:26" ht="18.75" customHeight="1" x14ac:dyDescent="0.35">
      <c r="A1074" s="78"/>
      <c r="B1074" s="332">
        <f>IF(N1074="",0,COUNTIF($N$7:N1074,N1074))</f>
        <v>0</v>
      </c>
      <c r="C1074" s="332" t="str">
        <f t="shared" si="116"/>
        <v>0</v>
      </c>
      <c r="D1074" s="332">
        <f>IF(P1074="",0,COUNTIF($P$7:P1074,P1074))</f>
        <v>0</v>
      </c>
      <c r="E1074" s="332" t="str">
        <f t="shared" si="117"/>
        <v>0</v>
      </c>
      <c r="F1074" s="332">
        <f>IF(Q1074="",0,COUNTIF($Q$7:Q1074,Q1074))</f>
        <v>0</v>
      </c>
      <c r="G1074" s="332" t="str">
        <f t="shared" si="118"/>
        <v>0</v>
      </c>
      <c r="H1074" s="335">
        <f t="shared" si="119"/>
        <v>46021</v>
      </c>
      <c r="I1074" s="332">
        <f t="shared" si="120"/>
        <v>50</v>
      </c>
      <c r="J1074" s="78"/>
      <c r="K1074" s="304"/>
      <c r="L1074" s="6"/>
      <c r="M1074" s="12"/>
      <c r="N1074" s="6"/>
      <c r="O1074" s="96" t="str">
        <f t="shared" si="121"/>
        <v/>
      </c>
      <c r="P1074" s="12"/>
      <c r="Q1074" s="304"/>
      <c r="R1074" s="5"/>
      <c r="S1074" s="5"/>
      <c r="T1074" s="78"/>
      <c r="U1074" s="78"/>
      <c r="Z1074" s="479">
        <f t="shared" si="122"/>
        <v>12</v>
      </c>
    </row>
    <row r="1075" spans="1:26" ht="18.75" customHeight="1" x14ac:dyDescent="0.35">
      <c r="A1075" s="78"/>
      <c r="B1075" s="332">
        <f>IF(N1075="",0,COUNTIF($N$7:N1075,N1075))</f>
        <v>0</v>
      </c>
      <c r="C1075" s="332" t="str">
        <f t="shared" si="116"/>
        <v>0</v>
      </c>
      <c r="D1075" s="332">
        <f>IF(P1075="",0,COUNTIF($P$7:P1075,P1075))</f>
        <v>0</v>
      </c>
      <c r="E1075" s="332" t="str">
        <f t="shared" si="117"/>
        <v>0</v>
      </c>
      <c r="F1075" s="332">
        <f>IF(Q1075="",0,COUNTIF($Q$7:Q1075,Q1075))</f>
        <v>0</v>
      </c>
      <c r="G1075" s="332" t="str">
        <f t="shared" si="118"/>
        <v>0</v>
      </c>
      <c r="H1075" s="335">
        <f t="shared" si="119"/>
        <v>46021</v>
      </c>
      <c r="I1075" s="332">
        <f t="shared" si="120"/>
        <v>50</v>
      </c>
      <c r="J1075" s="78"/>
      <c r="K1075" s="304"/>
      <c r="L1075" s="6"/>
      <c r="M1075" s="12"/>
      <c r="N1075" s="6"/>
      <c r="O1075" s="96" t="str">
        <f t="shared" si="121"/>
        <v/>
      </c>
      <c r="P1075" s="12"/>
      <c r="Q1075" s="304"/>
      <c r="R1075" s="5"/>
      <c r="S1075" s="5"/>
      <c r="T1075" s="78"/>
      <c r="U1075" s="78"/>
      <c r="Z1075" s="479">
        <f t="shared" si="122"/>
        <v>12</v>
      </c>
    </row>
    <row r="1076" spans="1:26" ht="18.75" customHeight="1" x14ac:dyDescent="0.35">
      <c r="A1076" s="78"/>
      <c r="B1076" s="332">
        <f>IF(N1076="",0,COUNTIF($N$7:N1076,N1076))</f>
        <v>0</v>
      </c>
      <c r="C1076" s="332" t="str">
        <f t="shared" ref="C1076:C1139" si="123">B1076&amp;N1076</f>
        <v>0</v>
      </c>
      <c r="D1076" s="332">
        <f>IF(P1076="",0,COUNTIF($P$7:P1076,P1076))</f>
        <v>0</v>
      </c>
      <c r="E1076" s="332" t="str">
        <f t="shared" ref="E1076:E1139" si="124">D1076&amp;P1076</f>
        <v>0</v>
      </c>
      <c r="F1076" s="332">
        <f>IF(Q1076="",0,COUNTIF($Q$7:Q1076,Q1076))</f>
        <v>0</v>
      </c>
      <c r="G1076" s="332" t="str">
        <f t="shared" ref="G1076:G1139" si="125">F1076&amp;Q1076</f>
        <v>0</v>
      </c>
      <c r="H1076" s="335">
        <f t="shared" ref="H1076:H1139" si="126">IF(K1076&lt;&gt;"",K1076,H1075)</f>
        <v>46021</v>
      </c>
      <c r="I1076" s="332">
        <f t="shared" ref="I1076:I1139" si="127">IF(L1076&lt;&gt;"",L1076,I1075)</f>
        <v>50</v>
      </c>
      <c r="J1076" s="78"/>
      <c r="K1076" s="304"/>
      <c r="L1076" s="6"/>
      <c r="M1076" s="12"/>
      <c r="N1076" s="6"/>
      <c r="O1076" s="96" t="str">
        <f t="shared" ref="O1076:O1139" si="128">IF(N1076&lt;&gt;"",VLOOKUP(N1076,DA,2,FALSE),"")</f>
        <v/>
      </c>
      <c r="P1076" s="12"/>
      <c r="Q1076" s="304"/>
      <c r="R1076" s="5"/>
      <c r="S1076" s="5"/>
      <c r="T1076" s="78"/>
      <c r="U1076" s="78"/>
      <c r="Z1076" s="479">
        <f t="shared" si="122"/>
        <v>12</v>
      </c>
    </row>
    <row r="1077" spans="1:26" ht="18.75" customHeight="1" x14ac:dyDescent="0.35">
      <c r="A1077" s="78"/>
      <c r="B1077" s="332">
        <f>IF(N1077="",0,COUNTIF($N$7:N1077,N1077))</f>
        <v>0</v>
      </c>
      <c r="C1077" s="332" t="str">
        <f t="shared" si="123"/>
        <v>0</v>
      </c>
      <c r="D1077" s="332">
        <f>IF(P1077="",0,COUNTIF($P$7:P1077,P1077))</f>
        <v>0</v>
      </c>
      <c r="E1077" s="332" t="str">
        <f t="shared" si="124"/>
        <v>0</v>
      </c>
      <c r="F1077" s="332">
        <f>IF(Q1077="",0,COUNTIF($Q$7:Q1077,Q1077))</f>
        <v>0</v>
      </c>
      <c r="G1077" s="332" t="str">
        <f t="shared" si="125"/>
        <v>0</v>
      </c>
      <c r="H1077" s="335">
        <f t="shared" si="126"/>
        <v>46021</v>
      </c>
      <c r="I1077" s="332">
        <f t="shared" si="127"/>
        <v>50</v>
      </c>
      <c r="J1077" s="78"/>
      <c r="K1077" s="304"/>
      <c r="L1077" s="6"/>
      <c r="M1077" s="12"/>
      <c r="N1077" s="6"/>
      <c r="O1077" s="96" t="str">
        <f t="shared" si="128"/>
        <v/>
      </c>
      <c r="P1077" s="12"/>
      <c r="Q1077" s="304"/>
      <c r="R1077" s="5"/>
      <c r="S1077" s="5"/>
      <c r="T1077" s="78"/>
      <c r="U1077" s="78"/>
      <c r="Z1077" s="479">
        <f t="shared" si="122"/>
        <v>12</v>
      </c>
    </row>
    <row r="1078" spans="1:26" ht="18.75" customHeight="1" x14ac:dyDescent="0.35">
      <c r="A1078" s="78"/>
      <c r="B1078" s="332">
        <f>IF(N1078="",0,COUNTIF($N$7:N1078,N1078))</f>
        <v>0</v>
      </c>
      <c r="C1078" s="332" t="str">
        <f t="shared" si="123"/>
        <v>0</v>
      </c>
      <c r="D1078" s="332">
        <f>IF(P1078="",0,COUNTIF($P$7:P1078,P1078))</f>
        <v>0</v>
      </c>
      <c r="E1078" s="332" t="str">
        <f t="shared" si="124"/>
        <v>0</v>
      </c>
      <c r="F1078" s="332">
        <f>IF(Q1078="",0,COUNTIF($Q$7:Q1078,Q1078))</f>
        <v>0</v>
      </c>
      <c r="G1078" s="332" t="str">
        <f t="shared" si="125"/>
        <v>0</v>
      </c>
      <c r="H1078" s="335">
        <f t="shared" si="126"/>
        <v>46021</v>
      </c>
      <c r="I1078" s="332">
        <f t="shared" si="127"/>
        <v>50</v>
      </c>
      <c r="J1078" s="78"/>
      <c r="K1078" s="304"/>
      <c r="L1078" s="6"/>
      <c r="M1078" s="12"/>
      <c r="N1078" s="6"/>
      <c r="O1078" s="96" t="str">
        <f t="shared" si="128"/>
        <v/>
      </c>
      <c r="P1078" s="12"/>
      <c r="Q1078" s="304"/>
      <c r="R1078" s="5"/>
      <c r="S1078" s="5"/>
      <c r="T1078" s="78"/>
      <c r="U1078" s="78"/>
      <c r="Z1078" s="479">
        <f t="shared" si="122"/>
        <v>12</v>
      </c>
    </row>
    <row r="1079" spans="1:26" ht="18.75" customHeight="1" x14ac:dyDescent="0.35">
      <c r="A1079" s="78"/>
      <c r="B1079" s="332">
        <f>IF(N1079="",0,COUNTIF($N$7:N1079,N1079))</f>
        <v>0</v>
      </c>
      <c r="C1079" s="332" t="str">
        <f t="shared" si="123"/>
        <v>0</v>
      </c>
      <c r="D1079" s="332">
        <f>IF(P1079="",0,COUNTIF($P$7:P1079,P1079))</f>
        <v>0</v>
      </c>
      <c r="E1079" s="332" t="str">
        <f t="shared" si="124"/>
        <v>0</v>
      </c>
      <c r="F1079" s="332">
        <f>IF(Q1079="",0,COUNTIF($Q$7:Q1079,Q1079))</f>
        <v>0</v>
      </c>
      <c r="G1079" s="332" t="str">
        <f t="shared" si="125"/>
        <v>0</v>
      </c>
      <c r="H1079" s="335">
        <f t="shared" si="126"/>
        <v>46021</v>
      </c>
      <c r="I1079" s="332">
        <f t="shared" si="127"/>
        <v>50</v>
      </c>
      <c r="J1079" s="78"/>
      <c r="K1079" s="304"/>
      <c r="L1079" s="6"/>
      <c r="M1079" s="12"/>
      <c r="N1079" s="6"/>
      <c r="O1079" s="96" t="str">
        <f t="shared" si="128"/>
        <v/>
      </c>
      <c r="P1079" s="12"/>
      <c r="Q1079" s="304"/>
      <c r="R1079" s="5"/>
      <c r="S1079" s="5"/>
      <c r="T1079" s="78"/>
      <c r="U1079" s="78"/>
      <c r="Z1079" s="479">
        <f t="shared" si="122"/>
        <v>12</v>
      </c>
    </row>
    <row r="1080" spans="1:26" ht="18.75" customHeight="1" x14ac:dyDescent="0.35">
      <c r="A1080" s="78"/>
      <c r="B1080" s="332">
        <f>IF(N1080="",0,COUNTIF($N$7:N1080,N1080))</f>
        <v>0</v>
      </c>
      <c r="C1080" s="332" t="str">
        <f t="shared" si="123"/>
        <v>0</v>
      </c>
      <c r="D1080" s="332">
        <f>IF(P1080="",0,COUNTIF($P$7:P1080,P1080))</f>
        <v>0</v>
      </c>
      <c r="E1080" s="332" t="str">
        <f t="shared" si="124"/>
        <v>0</v>
      </c>
      <c r="F1080" s="332">
        <f>IF(Q1080="",0,COUNTIF($Q$7:Q1080,Q1080))</f>
        <v>0</v>
      </c>
      <c r="G1080" s="332" t="str">
        <f t="shared" si="125"/>
        <v>0</v>
      </c>
      <c r="H1080" s="335">
        <f t="shared" si="126"/>
        <v>46021</v>
      </c>
      <c r="I1080" s="332">
        <f t="shared" si="127"/>
        <v>50</v>
      </c>
      <c r="J1080" s="78"/>
      <c r="K1080" s="304"/>
      <c r="L1080" s="6"/>
      <c r="M1080" s="12"/>
      <c r="N1080" s="6"/>
      <c r="O1080" s="96" t="str">
        <f t="shared" si="128"/>
        <v/>
      </c>
      <c r="P1080" s="12"/>
      <c r="Q1080" s="304"/>
      <c r="R1080" s="5"/>
      <c r="S1080" s="5"/>
      <c r="T1080" s="78"/>
      <c r="U1080" s="78"/>
      <c r="Z1080" s="479">
        <f t="shared" si="122"/>
        <v>12</v>
      </c>
    </row>
    <row r="1081" spans="1:26" ht="18.75" customHeight="1" x14ac:dyDescent="0.35">
      <c r="A1081" s="78"/>
      <c r="B1081" s="332">
        <f>IF(N1081="",0,COUNTIF($N$7:N1081,N1081))</f>
        <v>0</v>
      </c>
      <c r="C1081" s="332" t="str">
        <f t="shared" si="123"/>
        <v>0</v>
      </c>
      <c r="D1081" s="332">
        <f>IF(P1081="",0,COUNTIF($P$7:P1081,P1081))</f>
        <v>0</v>
      </c>
      <c r="E1081" s="332" t="str">
        <f t="shared" si="124"/>
        <v>0</v>
      </c>
      <c r="F1081" s="332">
        <f>IF(Q1081="",0,COUNTIF($Q$7:Q1081,Q1081))</f>
        <v>0</v>
      </c>
      <c r="G1081" s="332" t="str">
        <f t="shared" si="125"/>
        <v>0</v>
      </c>
      <c r="H1081" s="335">
        <f t="shared" si="126"/>
        <v>46021</v>
      </c>
      <c r="I1081" s="332">
        <f t="shared" si="127"/>
        <v>50</v>
      </c>
      <c r="J1081" s="78"/>
      <c r="K1081" s="304"/>
      <c r="L1081" s="6"/>
      <c r="M1081" s="12"/>
      <c r="N1081" s="6"/>
      <c r="O1081" s="96" t="str">
        <f t="shared" si="128"/>
        <v/>
      </c>
      <c r="P1081" s="12"/>
      <c r="Q1081" s="304"/>
      <c r="R1081" s="5"/>
      <c r="S1081" s="5"/>
      <c r="T1081" s="78"/>
      <c r="U1081" s="78"/>
      <c r="Z1081" s="479">
        <f t="shared" si="122"/>
        <v>12</v>
      </c>
    </row>
    <row r="1082" spans="1:26" ht="18.75" customHeight="1" x14ac:dyDescent="0.35">
      <c r="A1082" s="78"/>
      <c r="B1082" s="332">
        <f>IF(N1082="",0,COUNTIF($N$7:N1082,N1082))</f>
        <v>0</v>
      </c>
      <c r="C1082" s="332" t="str">
        <f t="shared" si="123"/>
        <v>0</v>
      </c>
      <c r="D1082" s="332">
        <f>IF(P1082="",0,COUNTIF($P$7:P1082,P1082))</f>
        <v>0</v>
      </c>
      <c r="E1082" s="332" t="str">
        <f t="shared" si="124"/>
        <v>0</v>
      </c>
      <c r="F1082" s="332">
        <f>IF(Q1082="",0,COUNTIF($Q$7:Q1082,Q1082))</f>
        <v>0</v>
      </c>
      <c r="G1082" s="332" t="str">
        <f t="shared" si="125"/>
        <v>0</v>
      </c>
      <c r="H1082" s="335">
        <f t="shared" si="126"/>
        <v>46021</v>
      </c>
      <c r="I1082" s="332">
        <f t="shared" si="127"/>
        <v>50</v>
      </c>
      <c r="J1082" s="78"/>
      <c r="K1082" s="304"/>
      <c r="L1082" s="6"/>
      <c r="M1082" s="12"/>
      <c r="N1082" s="6"/>
      <c r="O1082" s="96" t="str">
        <f t="shared" si="128"/>
        <v/>
      </c>
      <c r="P1082" s="12"/>
      <c r="Q1082" s="304"/>
      <c r="R1082" s="5"/>
      <c r="S1082" s="5"/>
      <c r="T1082" s="78"/>
      <c r="U1082" s="78"/>
      <c r="Z1082" s="479">
        <f t="shared" si="122"/>
        <v>12</v>
      </c>
    </row>
    <row r="1083" spans="1:26" ht="18.75" customHeight="1" x14ac:dyDescent="0.35">
      <c r="A1083" s="78"/>
      <c r="B1083" s="332">
        <f>IF(N1083="",0,COUNTIF($N$7:N1083,N1083))</f>
        <v>0</v>
      </c>
      <c r="C1083" s="332" t="str">
        <f t="shared" si="123"/>
        <v>0</v>
      </c>
      <c r="D1083" s="332">
        <f>IF(P1083="",0,COUNTIF($P$7:P1083,P1083))</f>
        <v>0</v>
      </c>
      <c r="E1083" s="332" t="str">
        <f t="shared" si="124"/>
        <v>0</v>
      </c>
      <c r="F1083" s="332">
        <f>IF(Q1083="",0,COUNTIF($Q$7:Q1083,Q1083))</f>
        <v>0</v>
      </c>
      <c r="G1083" s="332" t="str">
        <f t="shared" si="125"/>
        <v>0</v>
      </c>
      <c r="H1083" s="335">
        <f t="shared" si="126"/>
        <v>46021</v>
      </c>
      <c r="I1083" s="332">
        <f t="shared" si="127"/>
        <v>50</v>
      </c>
      <c r="J1083" s="78"/>
      <c r="K1083" s="304"/>
      <c r="L1083" s="6"/>
      <c r="M1083" s="12"/>
      <c r="N1083" s="6"/>
      <c r="O1083" s="96" t="str">
        <f t="shared" si="128"/>
        <v/>
      </c>
      <c r="P1083" s="12"/>
      <c r="Q1083" s="304"/>
      <c r="R1083" s="5"/>
      <c r="S1083" s="5"/>
      <c r="T1083" s="78"/>
      <c r="U1083" s="78"/>
      <c r="Z1083" s="479">
        <f t="shared" si="122"/>
        <v>12</v>
      </c>
    </row>
    <row r="1084" spans="1:26" ht="18.75" customHeight="1" x14ac:dyDescent="0.35">
      <c r="A1084" s="78"/>
      <c r="B1084" s="332">
        <f>IF(N1084="",0,COUNTIF($N$7:N1084,N1084))</f>
        <v>0</v>
      </c>
      <c r="C1084" s="332" t="str">
        <f t="shared" si="123"/>
        <v>0</v>
      </c>
      <c r="D1084" s="332">
        <f>IF(P1084="",0,COUNTIF($P$7:P1084,P1084))</f>
        <v>0</v>
      </c>
      <c r="E1084" s="332" t="str">
        <f t="shared" si="124"/>
        <v>0</v>
      </c>
      <c r="F1084" s="332">
        <f>IF(Q1084="",0,COUNTIF($Q$7:Q1084,Q1084))</f>
        <v>0</v>
      </c>
      <c r="G1084" s="332" t="str">
        <f t="shared" si="125"/>
        <v>0</v>
      </c>
      <c r="H1084" s="335">
        <f t="shared" si="126"/>
        <v>46021</v>
      </c>
      <c r="I1084" s="332">
        <f t="shared" si="127"/>
        <v>50</v>
      </c>
      <c r="J1084" s="78"/>
      <c r="K1084" s="304"/>
      <c r="L1084" s="6"/>
      <c r="M1084" s="12"/>
      <c r="N1084" s="6"/>
      <c r="O1084" s="96" t="str">
        <f t="shared" si="128"/>
        <v/>
      </c>
      <c r="P1084" s="12"/>
      <c r="Q1084" s="304"/>
      <c r="R1084" s="5"/>
      <c r="S1084" s="5"/>
      <c r="T1084" s="78"/>
      <c r="U1084" s="78"/>
      <c r="Z1084" s="479">
        <f t="shared" si="122"/>
        <v>12</v>
      </c>
    </row>
    <row r="1085" spans="1:26" ht="18.75" customHeight="1" x14ac:dyDescent="0.35">
      <c r="A1085" s="78"/>
      <c r="B1085" s="332">
        <f>IF(N1085="",0,COUNTIF($N$7:N1085,N1085))</f>
        <v>0</v>
      </c>
      <c r="C1085" s="332" t="str">
        <f t="shared" si="123"/>
        <v>0</v>
      </c>
      <c r="D1085" s="332">
        <f>IF(P1085="",0,COUNTIF($P$7:P1085,P1085))</f>
        <v>0</v>
      </c>
      <c r="E1085" s="332" t="str">
        <f t="shared" si="124"/>
        <v>0</v>
      </c>
      <c r="F1085" s="332">
        <f>IF(Q1085="",0,COUNTIF($Q$7:Q1085,Q1085))</f>
        <v>0</v>
      </c>
      <c r="G1085" s="332" t="str">
        <f t="shared" si="125"/>
        <v>0</v>
      </c>
      <c r="H1085" s="335">
        <f t="shared" si="126"/>
        <v>46021</v>
      </c>
      <c r="I1085" s="332">
        <f t="shared" si="127"/>
        <v>50</v>
      </c>
      <c r="J1085" s="78"/>
      <c r="K1085" s="304"/>
      <c r="L1085" s="6"/>
      <c r="M1085" s="12"/>
      <c r="N1085" s="6"/>
      <c r="O1085" s="96" t="str">
        <f t="shared" si="128"/>
        <v/>
      </c>
      <c r="P1085" s="12"/>
      <c r="Q1085" s="304"/>
      <c r="R1085" s="5"/>
      <c r="S1085" s="5"/>
      <c r="T1085" s="78"/>
      <c r="U1085" s="78"/>
      <c r="Z1085" s="479">
        <f t="shared" si="122"/>
        <v>12</v>
      </c>
    </row>
    <row r="1086" spans="1:26" ht="18.75" customHeight="1" x14ac:dyDescent="0.35">
      <c r="A1086" s="78"/>
      <c r="B1086" s="332">
        <f>IF(N1086="",0,COUNTIF($N$7:N1086,N1086))</f>
        <v>0</v>
      </c>
      <c r="C1086" s="332" t="str">
        <f t="shared" si="123"/>
        <v>0</v>
      </c>
      <c r="D1086" s="332">
        <f>IF(P1086="",0,COUNTIF($P$7:P1086,P1086))</f>
        <v>0</v>
      </c>
      <c r="E1086" s="332" t="str">
        <f t="shared" si="124"/>
        <v>0</v>
      </c>
      <c r="F1086" s="332">
        <f>IF(Q1086="",0,COUNTIF($Q$7:Q1086,Q1086))</f>
        <v>0</v>
      </c>
      <c r="G1086" s="332" t="str">
        <f t="shared" si="125"/>
        <v>0</v>
      </c>
      <c r="H1086" s="335">
        <f t="shared" si="126"/>
        <v>46021</v>
      </c>
      <c r="I1086" s="332">
        <f t="shared" si="127"/>
        <v>50</v>
      </c>
      <c r="J1086" s="78"/>
      <c r="K1086" s="304"/>
      <c r="L1086" s="6"/>
      <c r="M1086" s="12"/>
      <c r="N1086" s="6"/>
      <c r="O1086" s="96" t="str">
        <f t="shared" si="128"/>
        <v/>
      </c>
      <c r="P1086" s="12"/>
      <c r="Q1086" s="304"/>
      <c r="R1086" s="5"/>
      <c r="S1086" s="5"/>
      <c r="T1086" s="78"/>
      <c r="U1086" s="78"/>
      <c r="Z1086" s="479">
        <f t="shared" si="122"/>
        <v>12</v>
      </c>
    </row>
    <row r="1087" spans="1:26" ht="18.75" customHeight="1" x14ac:dyDescent="0.35">
      <c r="A1087" s="78"/>
      <c r="B1087" s="332">
        <f>IF(N1087="",0,COUNTIF($N$7:N1087,N1087))</f>
        <v>0</v>
      </c>
      <c r="C1087" s="332" t="str">
        <f t="shared" si="123"/>
        <v>0</v>
      </c>
      <c r="D1087" s="332">
        <f>IF(P1087="",0,COUNTIF($P$7:P1087,P1087))</f>
        <v>0</v>
      </c>
      <c r="E1087" s="332" t="str">
        <f t="shared" si="124"/>
        <v>0</v>
      </c>
      <c r="F1087" s="332">
        <f>IF(Q1087="",0,COUNTIF($Q$7:Q1087,Q1087))</f>
        <v>0</v>
      </c>
      <c r="G1087" s="332" t="str">
        <f t="shared" si="125"/>
        <v>0</v>
      </c>
      <c r="H1087" s="335">
        <f t="shared" si="126"/>
        <v>46021</v>
      </c>
      <c r="I1087" s="332">
        <f t="shared" si="127"/>
        <v>50</v>
      </c>
      <c r="J1087" s="78"/>
      <c r="K1087" s="304"/>
      <c r="L1087" s="6"/>
      <c r="M1087" s="12"/>
      <c r="N1087" s="6"/>
      <c r="O1087" s="96" t="str">
        <f t="shared" si="128"/>
        <v/>
      </c>
      <c r="P1087" s="12"/>
      <c r="Q1087" s="304"/>
      <c r="R1087" s="5"/>
      <c r="S1087" s="5"/>
      <c r="T1087" s="78"/>
      <c r="U1087" s="78"/>
      <c r="Z1087" s="479">
        <f t="shared" si="122"/>
        <v>12</v>
      </c>
    </row>
    <row r="1088" spans="1:26" ht="18.75" customHeight="1" x14ac:dyDescent="0.35">
      <c r="A1088" s="78"/>
      <c r="B1088" s="332">
        <f>IF(N1088="",0,COUNTIF($N$7:N1088,N1088))</f>
        <v>0</v>
      </c>
      <c r="C1088" s="332" t="str">
        <f t="shared" si="123"/>
        <v>0</v>
      </c>
      <c r="D1088" s="332">
        <f>IF(P1088="",0,COUNTIF($P$7:P1088,P1088))</f>
        <v>0</v>
      </c>
      <c r="E1088" s="332" t="str">
        <f t="shared" si="124"/>
        <v>0</v>
      </c>
      <c r="F1088" s="332">
        <f>IF(Q1088="",0,COUNTIF($Q$7:Q1088,Q1088))</f>
        <v>0</v>
      </c>
      <c r="G1088" s="332" t="str">
        <f t="shared" si="125"/>
        <v>0</v>
      </c>
      <c r="H1088" s="335">
        <f t="shared" si="126"/>
        <v>46021</v>
      </c>
      <c r="I1088" s="332">
        <f t="shared" si="127"/>
        <v>50</v>
      </c>
      <c r="J1088" s="78"/>
      <c r="K1088" s="304"/>
      <c r="L1088" s="6"/>
      <c r="M1088" s="12"/>
      <c r="N1088" s="6"/>
      <c r="O1088" s="96" t="str">
        <f t="shared" si="128"/>
        <v/>
      </c>
      <c r="P1088" s="12"/>
      <c r="Q1088" s="304"/>
      <c r="R1088" s="5"/>
      <c r="S1088" s="5"/>
      <c r="T1088" s="78"/>
      <c r="U1088" s="78"/>
      <c r="Z1088" s="479">
        <f t="shared" si="122"/>
        <v>12</v>
      </c>
    </row>
    <row r="1089" spans="1:26" ht="18.75" customHeight="1" x14ac:dyDescent="0.35">
      <c r="A1089" s="78"/>
      <c r="B1089" s="332">
        <f>IF(N1089="",0,COUNTIF($N$7:N1089,N1089))</f>
        <v>0</v>
      </c>
      <c r="C1089" s="332" t="str">
        <f t="shared" si="123"/>
        <v>0</v>
      </c>
      <c r="D1089" s="332">
        <f>IF(P1089="",0,COUNTIF($P$7:P1089,P1089))</f>
        <v>0</v>
      </c>
      <c r="E1089" s="332" t="str">
        <f t="shared" si="124"/>
        <v>0</v>
      </c>
      <c r="F1089" s="332">
        <f>IF(Q1089="",0,COUNTIF($Q$7:Q1089,Q1089))</f>
        <v>0</v>
      </c>
      <c r="G1089" s="332" t="str">
        <f t="shared" si="125"/>
        <v>0</v>
      </c>
      <c r="H1089" s="335">
        <f t="shared" si="126"/>
        <v>46021</v>
      </c>
      <c r="I1089" s="332">
        <f t="shared" si="127"/>
        <v>50</v>
      </c>
      <c r="J1089" s="78"/>
      <c r="K1089" s="304"/>
      <c r="L1089" s="6"/>
      <c r="M1089" s="12"/>
      <c r="N1089" s="6"/>
      <c r="O1089" s="96" t="str">
        <f t="shared" si="128"/>
        <v/>
      </c>
      <c r="P1089" s="12"/>
      <c r="Q1089" s="304"/>
      <c r="R1089" s="5"/>
      <c r="S1089" s="5"/>
      <c r="T1089" s="78"/>
      <c r="U1089" s="78"/>
      <c r="Z1089" s="479">
        <f t="shared" si="122"/>
        <v>12</v>
      </c>
    </row>
    <row r="1090" spans="1:26" ht="18.75" customHeight="1" x14ac:dyDescent="0.35">
      <c r="A1090" s="78"/>
      <c r="B1090" s="332">
        <f>IF(N1090="",0,COUNTIF($N$7:N1090,N1090))</f>
        <v>0</v>
      </c>
      <c r="C1090" s="332" t="str">
        <f t="shared" si="123"/>
        <v>0</v>
      </c>
      <c r="D1090" s="332">
        <f>IF(P1090="",0,COUNTIF($P$7:P1090,P1090))</f>
        <v>0</v>
      </c>
      <c r="E1090" s="332" t="str">
        <f t="shared" si="124"/>
        <v>0</v>
      </c>
      <c r="F1090" s="332">
        <f>IF(Q1090="",0,COUNTIF($Q$7:Q1090,Q1090))</f>
        <v>0</v>
      </c>
      <c r="G1090" s="332" t="str">
        <f t="shared" si="125"/>
        <v>0</v>
      </c>
      <c r="H1090" s="335">
        <f t="shared" si="126"/>
        <v>46021</v>
      </c>
      <c r="I1090" s="332">
        <f t="shared" si="127"/>
        <v>50</v>
      </c>
      <c r="J1090" s="78"/>
      <c r="K1090" s="304"/>
      <c r="L1090" s="6"/>
      <c r="M1090" s="12"/>
      <c r="N1090" s="6"/>
      <c r="O1090" s="96" t="str">
        <f t="shared" si="128"/>
        <v/>
      </c>
      <c r="P1090" s="12"/>
      <c r="Q1090" s="304"/>
      <c r="R1090" s="5"/>
      <c r="S1090" s="5"/>
      <c r="T1090" s="78"/>
      <c r="U1090" s="78"/>
      <c r="Z1090" s="479">
        <f t="shared" si="122"/>
        <v>12</v>
      </c>
    </row>
    <row r="1091" spans="1:26" ht="18.75" customHeight="1" x14ac:dyDescent="0.35">
      <c r="A1091" s="78"/>
      <c r="B1091" s="332">
        <f>IF(N1091="",0,COUNTIF($N$7:N1091,N1091))</f>
        <v>0</v>
      </c>
      <c r="C1091" s="332" t="str">
        <f t="shared" si="123"/>
        <v>0</v>
      </c>
      <c r="D1091" s="332">
        <f>IF(P1091="",0,COUNTIF($P$7:P1091,P1091))</f>
        <v>0</v>
      </c>
      <c r="E1091" s="332" t="str">
        <f t="shared" si="124"/>
        <v>0</v>
      </c>
      <c r="F1091" s="332">
        <f>IF(Q1091="",0,COUNTIF($Q$7:Q1091,Q1091))</f>
        <v>0</v>
      </c>
      <c r="G1091" s="332" t="str">
        <f t="shared" si="125"/>
        <v>0</v>
      </c>
      <c r="H1091" s="335">
        <f t="shared" si="126"/>
        <v>46021</v>
      </c>
      <c r="I1091" s="332">
        <f t="shared" si="127"/>
        <v>50</v>
      </c>
      <c r="J1091" s="78"/>
      <c r="K1091" s="304"/>
      <c r="L1091" s="6"/>
      <c r="M1091" s="12"/>
      <c r="N1091" s="6"/>
      <c r="O1091" s="96" t="str">
        <f t="shared" si="128"/>
        <v/>
      </c>
      <c r="P1091" s="12"/>
      <c r="Q1091" s="304"/>
      <c r="R1091" s="5"/>
      <c r="S1091" s="5"/>
      <c r="T1091" s="78"/>
      <c r="U1091" s="78"/>
      <c r="Z1091" s="479">
        <f t="shared" si="122"/>
        <v>12</v>
      </c>
    </row>
    <row r="1092" spans="1:26" ht="18.75" customHeight="1" x14ac:dyDescent="0.35">
      <c r="A1092" s="78"/>
      <c r="B1092" s="332">
        <f>IF(N1092="",0,COUNTIF($N$7:N1092,N1092))</f>
        <v>0</v>
      </c>
      <c r="C1092" s="332" t="str">
        <f t="shared" si="123"/>
        <v>0</v>
      </c>
      <c r="D1092" s="332">
        <f>IF(P1092="",0,COUNTIF($P$7:P1092,P1092))</f>
        <v>0</v>
      </c>
      <c r="E1092" s="332" t="str">
        <f t="shared" si="124"/>
        <v>0</v>
      </c>
      <c r="F1092" s="332">
        <f>IF(Q1092="",0,COUNTIF($Q$7:Q1092,Q1092))</f>
        <v>0</v>
      </c>
      <c r="G1092" s="332" t="str">
        <f t="shared" si="125"/>
        <v>0</v>
      </c>
      <c r="H1092" s="335">
        <f t="shared" si="126"/>
        <v>46021</v>
      </c>
      <c r="I1092" s="332">
        <f t="shared" si="127"/>
        <v>50</v>
      </c>
      <c r="J1092" s="78"/>
      <c r="K1092" s="304"/>
      <c r="L1092" s="6"/>
      <c r="M1092" s="12"/>
      <c r="N1092" s="6"/>
      <c r="O1092" s="96" t="str">
        <f t="shared" si="128"/>
        <v/>
      </c>
      <c r="P1092" s="12"/>
      <c r="Q1092" s="304"/>
      <c r="R1092" s="5"/>
      <c r="S1092" s="5"/>
      <c r="T1092" s="78"/>
      <c r="U1092" s="78"/>
      <c r="Z1092" s="479">
        <f t="shared" si="122"/>
        <v>12</v>
      </c>
    </row>
    <row r="1093" spans="1:26" ht="18.75" customHeight="1" x14ac:dyDescent="0.35">
      <c r="A1093" s="78"/>
      <c r="B1093" s="332">
        <f>IF(N1093="",0,COUNTIF($N$7:N1093,N1093))</f>
        <v>0</v>
      </c>
      <c r="C1093" s="332" t="str">
        <f t="shared" si="123"/>
        <v>0</v>
      </c>
      <c r="D1093" s="332">
        <f>IF(P1093="",0,COUNTIF($P$7:P1093,P1093))</f>
        <v>0</v>
      </c>
      <c r="E1093" s="332" t="str">
        <f t="shared" si="124"/>
        <v>0</v>
      </c>
      <c r="F1093" s="332">
        <f>IF(Q1093="",0,COUNTIF($Q$7:Q1093,Q1093))</f>
        <v>0</v>
      </c>
      <c r="G1093" s="332" t="str">
        <f t="shared" si="125"/>
        <v>0</v>
      </c>
      <c r="H1093" s="335">
        <f t="shared" si="126"/>
        <v>46021</v>
      </c>
      <c r="I1093" s="332">
        <f t="shared" si="127"/>
        <v>50</v>
      </c>
      <c r="J1093" s="78"/>
      <c r="K1093" s="304"/>
      <c r="L1093" s="6"/>
      <c r="M1093" s="12"/>
      <c r="N1093" s="6"/>
      <c r="O1093" s="96" t="str">
        <f t="shared" si="128"/>
        <v/>
      </c>
      <c r="P1093" s="12"/>
      <c r="Q1093" s="304"/>
      <c r="R1093" s="5"/>
      <c r="S1093" s="5"/>
      <c r="T1093" s="78"/>
      <c r="U1093" s="78"/>
      <c r="Z1093" s="479">
        <f t="shared" si="122"/>
        <v>12</v>
      </c>
    </row>
    <row r="1094" spans="1:26" ht="18.75" customHeight="1" x14ac:dyDescent="0.35">
      <c r="A1094" s="78"/>
      <c r="B1094" s="332">
        <f>IF(N1094="",0,COUNTIF($N$7:N1094,N1094))</f>
        <v>0</v>
      </c>
      <c r="C1094" s="332" t="str">
        <f t="shared" si="123"/>
        <v>0</v>
      </c>
      <c r="D1094" s="332">
        <f>IF(P1094="",0,COUNTIF($P$7:P1094,P1094))</f>
        <v>0</v>
      </c>
      <c r="E1094" s="332" t="str">
        <f t="shared" si="124"/>
        <v>0</v>
      </c>
      <c r="F1094" s="332">
        <f>IF(Q1094="",0,COUNTIF($Q$7:Q1094,Q1094))</f>
        <v>0</v>
      </c>
      <c r="G1094" s="332" t="str">
        <f t="shared" si="125"/>
        <v>0</v>
      </c>
      <c r="H1094" s="335">
        <f t="shared" si="126"/>
        <v>46021</v>
      </c>
      <c r="I1094" s="332">
        <f t="shared" si="127"/>
        <v>50</v>
      </c>
      <c r="J1094" s="78"/>
      <c r="K1094" s="304"/>
      <c r="L1094" s="6"/>
      <c r="M1094" s="12"/>
      <c r="N1094" s="6"/>
      <c r="O1094" s="96" t="str">
        <f t="shared" si="128"/>
        <v/>
      </c>
      <c r="P1094" s="12"/>
      <c r="Q1094" s="304"/>
      <c r="R1094" s="5"/>
      <c r="S1094" s="5"/>
      <c r="T1094" s="78"/>
      <c r="U1094" s="78"/>
      <c r="Z1094" s="479">
        <f t="shared" si="122"/>
        <v>12</v>
      </c>
    </row>
    <row r="1095" spans="1:26" ht="18.75" customHeight="1" x14ac:dyDescent="0.35">
      <c r="A1095" s="78"/>
      <c r="B1095" s="332">
        <f>IF(N1095="",0,COUNTIF($N$7:N1095,N1095))</f>
        <v>0</v>
      </c>
      <c r="C1095" s="332" t="str">
        <f t="shared" si="123"/>
        <v>0</v>
      </c>
      <c r="D1095" s="332">
        <f>IF(P1095="",0,COUNTIF($P$7:P1095,P1095))</f>
        <v>0</v>
      </c>
      <c r="E1095" s="332" t="str">
        <f t="shared" si="124"/>
        <v>0</v>
      </c>
      <c r="F1095" s="332">
        <f>IF(Q1095="",0,COUNTIF($Q$7:Q1095,Q1095))</f>
        <v>0</v>
      </c>
      <c r="G1095" s="332" t="str">
        <f t="shared" si="125"/>
        <v>0</v>
      </c>
      <c r="H1095" s="335">
        <f t="shared" si="126"/>
        <v>46021</v>
      </c>
      <c r="I1095" s="332">
        <f t="shared" si="127"/>
        <v>50</v>
      </c>
      <c r="J1095" s="78"/>
      <c r="K1095" s="304"/>
      <c r="L1095" s="6"/>
      <c r="M1095" s="12"/>
      <c r="N1095" s="6"/>
      <c r="O1095" s="96" t="str">
        <f t="shared" si="128"/>
        <v/>
      </c>
      <c r="P1095" s="12"/>
      <c r="Q1095" s="304"/>
      <c r="R1095" s="5"/>
      <c r="S1095" s="5"/>
      <c r="T1095" s="78"/>
      <c r="U1095" s="78"/>
      <c r="Z1095" s="479">
        <f t="shared" si="122"/>
        <v>12</v>
      </c>
    </row>
    <row r="1096" spans="1:26" ht="18.75" customHeight="1" x14ac:dyDescent="0.35">
      <c r="A1096" s="78"/>
      <c r="B1096" s="332">
        <f>IF(N1096="",0,COUNTIF($N$7:N1096,N1096))</f>
        <v>0</v>
      </c>
      <c r="C1096" s="332" t="str">
        <f t="shared" si="123"/>
        <v>0</v>
      </c>
      <c r="D1096" s="332">
        <f>IF(P1096="",0,COUNTIF($P$7:P1096,P1096))</f>
        <v>0</v>
      </c>
      <c r="E1096" s="332" t="str">
        <f t="shared" si="124"/>
        <v>0</v>
      </c>
      <c r="F1096" s="332">
        <f>IF(Q1096="",0,COUNTIF($Q$7:Q1096,Q1096))</f>
        <v>0</v>
      </c>
      <c r="G1096" s="332" t="str">
        <f t="shared" si="125"/>
        <v>0</v>
      </c>
      <c r="H1096" s="335">
        <f t="shared" si="126"/>
        <v>46021</v>
      </c>
      <c r="I1096" s="332">
        <f t="shared" si="127"/>
        <v>50</v>
      </c>
      <c r="J1096" s="78"/>
      <c r="K1096" s="304"/>
      <c r="L1096" s="6"/>
      <c r="M1096" s="12"/>
      <c r="N1096" s="6"/>
      <c r="O1096" s="96" t="str">
        <f t="shared" si="128"/>
        <v/>
      </c>
      <c r="P1096" s="12"/>
      <c r="Q1096" s="304"/>
      <c r="R1096" s="5"/>
      <c r="S1096" s="5"/>
      <c r="T1096" s="78"/>
      <c r="U1096" s="78"/>
      <c r="Z1096" s="479">
        <f t="shared" ref="Z1096:Z1159" si="129">IF(H1096="","",MONTH(H1096))</f>
        <v>12</v>
      </c>
    </row>
    <row r="1097" spans="1:26" ht="18.75" customHeight="1" x14ac:dyDescent="0.35">
      <c r="A1097" s="78"/>
      <c r="B1097" s="332">
        <f>IF(N1097="",0,COUNTIF($N$7:N1097,N1097))</f>
        <v>0</v>
      </c>
      <c r="C1097" s="332" t="str">
        <f t="shared" si="123"/>
        <v>0</v>
      </c>
      <c r="D1097" s="332">
        <f>IF(P1097="",0,COUNTIF($P$7:P1097,P1097))</f>
        <v>0</v>
      </c>
      <c r="E1097" s="332" t="str">
        <f t="shared" si="124"/>
        <v>0</v>
      </c>
      <c r="F1097" s="332">
        <f>IF(Q1097="",0,COUNTIF($Q$7:Q1097,Q1097))</f>
        <v>0</v>
      </c>
      <c r="G1097" s="332" t="str">
        <f t="shared" si="125"/>
        <v>0</v>
      </c>
      <c r="H1097" s="335">
        <f t="shared" si="126"/>
        <v>46021</v>
      </c>
      <c r="I1097" s="332">
        <f t="shared" si="127"/>
        <v>50</v>
      </c>
      <c r="J1097" s="78"/>
      <c r="K1097" s="304"/>
      <c r="L1097" s="6"/>
      <c r="M1097" s="12"/>
      <c r="N1097" s="6"/>
      <c r="O1097" s="96" t="str">
        <f t="shared" si="128"/>
        <v/>
      </c>
      <c r="P1097" s="12"/>
      <c r="Q1097" s="304"/>
      <c r="R1097" s="5"/>
      <c r="S1097" s="5"/>
      <c r="T1097" s="78"/>
      <c r="U1097" s="78"/>
      <c r="Z1097" s="479">
        <f t="shared" si="129"/>
        <v>12</v>
      </c>
    </row>
    <row r="1098" spans="1:26" ht="18.75" customHeight="1" x14ac:dyDescent="0.35">
      <c r="A1098" s="78"/>
      <c r="B1098" s="332">
        <f>IF(N1098="",0,COUNTIF($N$7:N1098,N1098))</f>
        <v>0</v>
      </c>
      <c r="C1098" s="332" t="str">
        <f t="shared" si="123"/>
        <v>0</v>
      </c>
      <c r="D1098" s="332">
        <f>IF(P1098="",0,COUNTIF($P$7:P1098,P1098))</f>
        <v>0</v>
      </c>
      <c r="E1098" s="332" t="str">
        <f t="shared" si="124"/>
        <v>0</v>
      </c>
      <c r="F1098" s="332">
        <f>IF(Q1098="",0,COUNTIF($Q$7:Q1098,Q1098))</f>
        <v>0</v>
      </c>
      <c r="G1098" s="332" t="str">
        <f t="shared" si="125"/>
        <v>0</v>
      </c>
      <c r="H1098" s="335">
        <f t="shared" si="126"/>
        <v>46021</v>
      </c>
      <c r="I1098" s="332">
        <f t="shared" si="127"/>
        <v>50</v>
      </c>
      <c r="J1098" s="78"/>
      <c r="K1098" s="304"/>
      <c r="L1098" s="6"/>
      <c r="M1098" s="12"/>
      <c r="N1098" s="6"/>
      <c r="O1098" s="96" t="str">
        <f t="shared" si="128"/>
        <v/>
      </c>
      <c r="P1098" s="12"/>
      <c r="Q1098" s="304"/>
      <c r="R1098" s="5"/>
      <c r="S1098" s="5"/>
      <c r="T1098" s="78"/>
      <c r="U1098" s="78"/>
      <c r="Z1098" s="479">
        <f t="shared" si="129"/>
        <v>12</v>
      </c>
    </row>
    <row r="1099" spans="1:26" ht="18.75" customHeight="1" x14ac:dyDescent="0.35">
      <c r="A1099" s="78"/>
      <c r="B1099" s="332">
        <f>IF(N1099="",0,COUNTIF($N$7:N1099,N1099))</f>
        <v>0</v>
      </c>
      <c r="C1099" s="332" t="str">
        <f t="shared" si="123"/>
        <v>0</v>
      </c>
      <c r="D1099" s="332">
        <f>IF(P1099="",0,COUNTIF($P$7:P1099,P1099))</f>
        <v>0</v>
      </c>
      <c r="E1099" s="332" t="str">
        <f t="shared" si="124"/>
        <v>0</v>
      </c>
      <c r="F1099" s="332">
        <f>IF(Q1099="",0,COUNTIF($Q$7:Q1099,Q1099))</f>
        <v>0</v>
      </c>
      <c r="G1099" s="332" t="str">
        <f t="shared" si="125"/>
        <v>0</v>
      </c>
      <c r="H1099" s="335">
        <f t="shared" si="126"/>
        <v>46021</v>
      </c>
      <c r="I1099" s="332">
        <f t="shared" si="127"/>
        <v>50</v>
      </c>
      <c r="J1099" s="78"/>
      <c r="K1099" s="304"/>
      <c r="L1099" s="6"/>
      <c r="M1099" s="12"/>
      <c r="N1099" s="6"/>
      <c r="O1099" s="96" t="str">
        <f t="shared" si="128"/>
        <v/>
      </c>
      <c r="P1099" s="12"/>
      <c r="Q1099" s="304"/>
      <c r="R1099" s="5"/>
      <c r="S1099" s="5"/>
      <c r="T1099" s="78"/>
      <c r="U1099" s="78"/>
      <c r="Z1099" s="479">
        <f t="shared" si="129"/>
        <v>12</v>
      </c>
    </row>
    <row r="1100" spans="1:26" ht="18.75" customHeight="1" x14ac:dyDescent="0.35">
      <c r="A1100" s="78"/>
      <c r="B1100" s="332">
        <f>IF(N1100="",0,COUNTIF($N$7:N1100,N1100))</f>
        <v>0</v>
      </c>
      <c r="C1100" s="332" t="str">
        <f t="shared" si="123"/>
        <v>0</v>
      </c>
      <c r="D1100" s="332">
        <f>IF(P1100="",0,COUNTIF($P$7:P1100,P1100))</f>
        <v>0</v>
      </c>
      <c r="E1100" s="332" t="str">
        <f t="shared" si="124"/>
        <v>0</v>
      </c>
      <c r="F1100" s="332">
        <f>IF(Q1100="",0,COUNTIF($Q$7:Q1100,Q1100))</f>
        <v>0</v>
      </c>
      <c r="G1100" s="332" t="str">
        <f t="shared" si="125"/>
        <v>0</v>
      </c>
      <c r="H1100" s="335">
        <f t="shared" si="126"/>
        <v>46021</v>
      </c>
      <c r="I1100" s="332">
        <f t="shared" si="127"/>
        <v>50</v>
      </c>
      <c r="J1100" s="78"/>
      <c r="K1100" s="304"/>
      <c r="L1100" s="6"/>
      <c r="M1100" s="12"/>
      <c r="N1100" s="6"/>
      <c r="O1100" s="96" t="str">
        <f t="shared" si="128"/>
        <v/>
      </c>
      <c r="P1100" s="12"/>
      <c r="Q1100" s="304"/>
      <c r="R1100" s="5"/>
      <c r="S1100" s="5"/>
      <c r="T1100" s="78"/>
      <c r="U1100" s="78"/>
      <c r="Z1100" s="479">
        <f t="shared" si="129"/>
        <v>12</v>
      </c>
    </row>
    <row r="1101" spans="1:26" ht="18.75" customHeight="1" x14ac:dyDescent="0.35">
      <c r="A1101" s="78"/>
      <c r="B1101" s="332">
        <f>IF(N1101="",0,COUNTIF($N$7:N1101,N1101))</f>
        <v>0</v>
      </c>
      <c r="C1101" s="332" t="str">
        <f t="shared" si="123"/>
        <v>0</v>
      </c>
      <c r="D1101" s="332">
        <f>IF(P1101="",0,COUNTIF($P$7:P1101,P1101))</f>
        <v>0</v>
      </c>
      <c r="E1101" s="332" t="str">
        <f t="shared" si="124"/>
        <v>0</v>
      </c>
      <c r="F1101" s="332">
        <f>IF(Q1101="",0,COUNTIF($Q$7:Q1101,Q1101))</f>
        <v>0</v>
      </c>
      <c r="G1101" s="332" t="str">
        <f t="shared" si="125"/>
        <v>0</v>
      </c>
      <c r="H1101" s="335">
        <f t="shared" si="126"/>
        <v>46021</v>
      </c>
      <c r="I1101" s="332">
        <f t="shared" si="127"/>
        <v>50</v>
      </c>
      <c r="J1101" s="78"/>
      <c r="K1101" s="304"/>
      <c r="L1101" s="6"/>
      <c r="M1101" s="12"/>
      <c r="N1101" s="6"/>
      <c r="O1101" s="96" t="str">
        <f t="shared" si="128"/>
        <v/>
      </c>
      <c r="P1101" s="12"/>
      <c r="Q1101" s="304"/>
      <c r="R1101" s="5"/>
      <c r="S1101" s="5"/>
      <c r="T1101" s="78"/>
      <c r="U1101" s="78"/>
      <c r="Z1101" s="479">
        <f t="shared" si="129"/>
        <v>12</v>
      </c>
    </row>
    <row r="1102" spans="1:26" ht="18.75" customHeight="1" x14ac:dyDescent="0.35">
      <c r="A1102" s="78"/>
      <c r="B1102" s="332">
        <f>IF(N1102="",0,COUNTIF($N$7:N1102,N1102))</f>
        <v>0</v>
      </c>
      <c r="C1102" s="332" t="str">
        <f t="shared" si="123"/>
        <v>0</v>
      </c>
      <c r="D1102" s="332">
        <f>IF(P1102="",0,COUNTIF($P$7:P1102,P1102))</f>
        <v>0</v>
      </c>
      <c r="E1102" s="332" t="str">
        <f t="shared" si="124"/>
        <v>0</v>
      </c>
      <c r="F1102" s="332">
        <f>IF(Q1102="",0,COUNTIF($Q$7:Q1102,Q1102))</f>
        <v>0</v>
      </c>
      <c r="G1102" s="332" t="str">
        <f t="shared" si="125"/>
        <v>0</v>
      </c>
      <c r="H1102" s="335">
        <f t="shared" si="126"/>
        <v>46021</v>
      </c>
      <c r="I1102" s="332">
        <f t="shared" si="127"/>
        <v>50</v>
      </c>
      <c r="J1102" s="78"/>
      <c r="K1102" s="304"/>
      <c r="L1102" s="6"/>
      <c r="M1102" s="12"/>
      <c r="N1102" s="6"/>
      <c r="O1102" s="96" t="str">
        <f t="shared" si="128"/>
        <v/>
      </c>
      <c r="P1102" s="12"/>
      <c r="Q1102" s="304"/>
      <c r="R1102" s="5"/>
      <c r="S1102" s="5"/>
      <c r="T1102" s="78"/>
      <c r="U1102" s="78"/>
      <c r="Z1102" s="479">
        <f t="shared" si="129"/>
        <v>12</v>
      </c>
    </row>
    <row r="1103" spans="1:26" ht="18.75" customHeight="1" x14ac:dyDescent="0.35">
      <c r="A1103" s="78"/>
      <c r="B1103" s="332">
        <f>IF(N1103="",0,COUNTIF($N$7:N1103,N1103))</f>
        <v>0</v>
      </c>
      <c r="C1103" s="332" t="str">
        <f t="shared" si="123"/>
        <v>0</v>
      </c>
      <c r="D1103" s="332">
        <f>IF(P1103="",0,COUNTIF($P$7:P1103,P1103))</f>
        <v>0</v>
      </c>
      <c r="E1103" s="332" t="str">
        <f t="shared" si="124"/>
        <v>0</v>
      </c>
      <c r="F1103" s="332">
        <f>IF(Q1103="",0,COUNTIF($Q$7:Q1103,Q1103))</f>
        <v>0</v>
      </c>
      <c r="G1103" s="332" t="str">
        <f t="shared" si="125"/>
        <v>0</v>
      </c>
      <c r="H1103" s="335">
        <f t="shared" si="126"/>
        <v>46021</v>
      </c>
      <c r="I1103" s="332">
        <f t="shared" si="127"/>
        <v>50</v>
      </c>
      <c r="J1103" s="78"/>
      <c r="K1103" s="304"/>
      <c r="L1103" s="6"/>
      <c r="M1103" s="12"/>
      <c r="N1103" s="6"/>
      <c r="O1103" s="96" t="str">
        <f t="shared" si="128"/>
        <v/>
      </c>
      <c r="P1103" s="12"/>
      <c r="Q1103" s="304"/>
      <c r="R1103" s="5"/>
      <c r="S1103" s="5"/>
      <c r="T1103" s="78"/>
      <c r="U1103" s="78"/>
      <c r="Z1103" s="479">
        <f t="shared" si="129"/>
        <v>12</v>
      </c>
    </row>
    <row r="1104" spans="1:26" ht="18.75" customHeight="1" x14ac:dyDescent="0.35">
      <c r="A1104" s="78"/>
      <c r="B1104" s="332">
        <f>IF(N1104="",0,COUNTIF($N$7:N1104,N1104))</f>
        <v>0</v>
      </c>
      <c r="C1104" s="332" t="str">
        <f t="shared" si="123"/>
        <v>0</v>
      </c>
      <c r="D1104" s="332">
        <f>IF(P1104="",0,COUNTIF($P$7:P1104,P1104))</f>
        <v>0</v>
      </c>
      <c r="E1104" s="332" t="str">
        <f t="shared" si="124"/>
        <v>0</v>
      </c>
      <c r="F1104" s="332">
        <f>IF(Q1104="",0,COUNTIF($Q$7:Q1104,Q1104))</f>
        <v>0</v>
      </c>
      <c r="G1104" s="332" t="str">
        <f t="shared" si="125"/>
        <v>0</v>
      </c>
      <c r="H1104" s="335">
        <f t="shared" si="126"/>
        <v>46021</v>
      </c>
      <c r="I1104" s="332">
        <f t="shared" si="127"/>
        <v>50</v>
      </c>
      <c r="J1104" s="78"/>
      <c r="K1104" s="304"/>
      <c r="L1104" s="6"/>
      <c r="M1104" s="12"/>
      <c r="N1104" s="6"/>
      <c r="O1104" s="96" t="str">
        <f t="shared" si="128"/>
        <v/>
      </c>
      <c r="P1104" s="12"/>
      <c r="Q1104" s="304"/>
      <c r="R1104" s="5"/>
      <c r="S1104" s="5"/>
      <c r="T1104" s="78"/>
      <c r="U1104" s="78"/>
      <c r="Z1104" s="479">
        <f t="shared" si="129"/>
        <v>12</v>
      </c>
    </row>
    <row r="1105" spans="1:26" ht="18.75" customHeight="1" x14ac:dyDescent="0.35">
      <c r="A1105" s="78"/>
      <c r="B1105" s="332">
        <f>IF(N1105="",0,COUNTIF($N$7:N1105,N1105))</f>
        <v>0</v>
      </c>
      <c r="C1105" s="332" t="str">
        <f t="shared" si="123"/>
        <v>0</v>
      </c>
      <c r="D1105" s="332">
        <f>IF(P1105="",0,COUNTIF($P$7:P1105,P1105))</f>
        <v>0</v>
      </c>
      <c r="E1105" s="332" t="str">
        <f t="shared" si="124"/>
        <v>0</v>
      </c>
      <c r="F1105" s="332">
        <f>IF(Q1105="",0,COUNTIF($Q$7:Q1105,Q1105))</f>
        <v>0</v>
      </c>
      <c r="G1105" s="332" t="str">
        <f t="shared" si="125"/>
        <v>0</v>
      </c>
      <c r="H1105" s="335">
        <f t="shared" si="126"/>
        <v>46021</v>
      </c>
      <c r="I1105" s="332">
        <f t="shared" si="127"/>
        <v>50</v>
      </c>
      <c r="J1105" s="78"/>
      <c r="K1105" s="304"/>
      <c r="L1105" s="6"/>
      <c r="M1105" s="12"/>
      <c r="N1105" s="6"/>
      <c r="O1105" s="96" t="str">
        <f t="shared" si="128"/>
        <v/>
      </c>
      <c r="P1105" s="12"/>
      <c r="Q1105" s="304"/>
      <c r="R1105" s="5"/>
      <c r="S1105" s="5"/>
      <c r="T1105" s="78"/>
      <c r="U1105" s="78"/>
      <c r="Z1105" s="479">
        <f t="shared" si="129"/>
        <v>12</v>
      </c>
    </row>
    <row r="1106" spans="1:26" ht="18.75" customHeight="1" x14ac:dyDescent="0.35">
      <c r="A1106" s="78"/>
      <c r="B1106" s="332">
        <f>IF(N1106="",0,COUNTIF($N$7:N1106,N1106))</f>
        <v>0</v>
      </c>
      <c r="C1106" s="332" t="str">
        <f t="shared" si="123"/>
        <v>0</v>
      </c>
      <c r="D1106" s="332">
        <f>IF(P1106="",0,COUNTIF($P$7:P1106,P1106))</f>
        <v>0</v>
      </c>
      <c r="E1106" s="332" t="str">
        <f t="shared" si="124"/>
        <v>0</v>
      </c>
      <c r="F1106" s="332">
        <f>IF(Q1106="",0,COUNTIF($Q$7:Q1106,Q1106))</f>
        <v>0</v>
      </c>
      <c r="G1106" s="332" t="str">
        <f t="shared" si="125"/>
        <v>0</v>
      </c>
      <c r="H1106" s="335">
        <f t="shared" si="126"/>
        <v>46021</v>
      </c>
      <c r="I1106" s="332">
        <f t="shared" si="127"/>
        <v>50</v>
      </c>
      <c r="J1106" s="78"/>
      <c r="K1106" s="304"/>
      <c r="L1106" s="6"/>
      <c r="M1106" s="12"/>
      <c r="N1106" s="6"/>
      <c r="O1106" s="96" t="str">
        <f t="shared" si="128"/>
        <v/>
      </c>
      <c r="P1106" s="12"/>
      <c r="Q1106" s="304"/>
      <c r="R1106" s="5"/>
      <c r="S1106" s="5"/>
      <c r="T1106" s="78"/>
      <c r="U1106" s="78"/>
      <c r="Z1106" s="479">
        <f t="shared" si="129"/>
        <v>12</v>
      </c>
    </row>
    <row r="1107" spans="1:26" ht="18.75" customHeight="1" x14ac:dyDescent="0.35">
      <c r="A1107" s="78"/>
      <c r="B1107" s="332">
        <f>IF(N1107="",0,COUNTIF($N$7:N1107,N1107))</f>
        <v>0</v>
      </c>
      <c r="C1107" s="332" t="str">
        <f t="shared" si="123"/>
        <v>0</v>
      </c>
      <c r="D1107" s="332">
        <f>IF(P1107="",0,COUNTIF($P$7:P1107,P1107))</f>
        <v>0</v>
      </c>
      <c r="E1107" s="332" t="str">
        <f t="shared" si="124"/>
        <v>0</v>
      </c>
      <c r="F1107" s="332">
        <f>IF(Q1107="",0,COUNTIF($Q$7:Q1107,Q1107))</f>
        <v>0</v>
      </c>
      <c r="G1107" s="332" t="str">
        <f t="shared" si="125"/>
        <v>0</v>
      </c>
      <c r="H1107" s="335">
        <f t="shared" si="126"/>
        <v>46021</v>
      </c>
      <c r="I1107" s="332">
        <f t="shared" si="127"/>
        <v>50</v>
      </c>
      <c r="J1107" s="78"/>
      <c r="K1107" s="304"/>
      <c r="L1107" s="6"/>
      <c r="M1107" s="12"/>
      <c r="N1107" s="6"/>
      <c r="O1107" s="96" t="str">
        <f t="shared" si="128"/>
        <v/>
      </c>
      <c r="P1107" s="12"/>
      <c r="Q1107" s="304"/>
      <c r="R1107" s="5"/>
      <c r="S1107" s="5"/>
      <c r="T1107" s="78"/>
      <c r="U1107" s="78"/>
      <c r="Z1107" s="479">
        <f t="shared" si="129"/>
        <v>12</v>
      </c>
    </row>
    <row r="1108" spans="1:26" ht="18.75" customHeight="1" x14ac:dyDescent="0.35">
      <c r="A1108" s="78"/>
      <c r="B1108" s="332">
        <f>IF(N1108="",0,COUNTIF($N$7:N1108,N1108))</f>
        <v>0</v>
      </c>
      <c r="C1108" s="332" t="str">
        <f t="shared" si="123"/>
        <v>0</v>
      </c>
      <c r="D1108" s="332">
        <f>IF(P1108="",0,COUNTIF($P$7:P1108,P1108))</f>
        <v>0</v>
      </c>
      <c r="E1108" s="332" t="str">
        <f t="shared" si="124"/>
        <v>0</v>
      </c>
      <c r="F1108" s="332">
        <f>IF(Q1108="",0,COUNTIF($Q$7:Q1108,Q1108))</f>
        <v>0</v>
      </c>
      <c r="G1108" s="332" t="str">
        <f t="shared" si="125"/>
        <v>0</v>
      </c>
      <c r="H1108" s="335">
        <f t="shared" si="126"/>
        <v>46021</v>
      </c>
      <c r="I1108" s="332">
        <f t="shared" si="127"/>
        <v>50</v>
      </c>
      <c r="J1108" s="78"/>
      <c r="K1108" s="304"/>
      <c r="L1108" s="6"/>
      <c r="M1108" s="12"/>
      <c r="N1108" s="6"/>
      <c r="O1108" s="96" t="str">
        <f t="shared" si="128"/>
        <v/>
      </c>
      <c r="P1108" s="12"/>
      <c r="Q1108" s="304"/>
      <c r="R1108" s="5"/>
      <c r="S1108" s="5"/>
      <c r="T1108" s="78"/>
      <c r="U1108" s="78"/>
      <c r="Z1108" s="479">
        <f t="shared" si="129"/>
        <v>12</v>
      </c>
    </row>
    <row r="1109" spans="1:26" ht="18.75" customHeight="1" x14ac:dyDescent="0.35">
      <c r="A1109" s="78"/>
      <c r="B1109" s="332">
        <f>IF(N1109="",0,COUNTIF($N$7:N1109,N1109))</f>
        <v>0</v>
      </c>
      <c r="C1109" s="332" t="str">
        <f t="shared" si="123"/>
        <v>0</v>
      </c>
      <c r="D1109" s="332">
        <f>IF(P1109="",0,COUNTIF($P$7:P1109,P1109))</f>
        <v>0</v>
      </c>
      <c r="E1109" s="332" t="str">
        <f t="shared" si="124"/>
        <v>0</v>
      </c>
      <c r="F1109" s="332">
        <f>IF(Q1109="",0,COUNTIF($Q$7:Q1109,Q1109))</f>
        <v>0</v>
      </c>
      <c r="G1109" s="332" t="str">
        <f t="shared" si="125"/>
        <v>0</v>
      </c>
      <c r="H1109" s="335">
        <f t="shared" si="126"/>
        <v>46021</v>
      </c>
      <c r="I1109" s="332">
        <f t="shared" si="127"/>
        <v>50</v>
      </c>
      <c r="J1109" s="78"/>
      <c r="K1109" s="304"/>
      <c r="L1109" s="6"/>
      <c r="M1109" s="12"/>
      <c r="N1109" s="6"/>
      <c r="O1109" s="96" t="str">
        <f t="shared" si="128"/>
        <v/>
      </c>
      <c r="P1109" s="12"/>
      <c r="Q1109" s="304"/>
      <c r="R1109" s="5"/>
      <c r="S1109" s="5"/>
      <c r="T1109" s="78"/>
      <c r="U1109" s="78"/>
      <c r="Z1109" s="479">
        <f t="shared" si="129"/>
        <v>12</v>
      </c>
    </row>
    <row r="1110" spans="1:26" ht="18.75" customHeight="1" x14ac:dyDescent="0.35">
      <c r="A1110" s="78"/>
      <c r="B1110" s="332">
        <f>IF(N1110="",0,COUNTIF($N$7:N1110,N1110))</f>
        <v>0</v>
      </c>
      <c r="C1110" s="332" t="str">
        <f t="shared" si="123"/>
        <v>0</v>
      </c>
      <c r="D1110" s="332">
        <f>IF(P1110="",0,COUNTIF($P$7:P1110,P1110))</f>
        <v>0</v>
      </c>
      <c r="E1110" s="332" t="str">
        <f t="shared" si="124"/>
        <v>0</v>
      </c>
      <c r="F1110" s="332">
        <f>IF(Q1110="",0,COUNTIF($Q$7:Q1110,Q1110))</f>
        <v>0</v>
      </c>
      <c r="G1110" s="332" t="str">
        <f t="shared" si="125"/>
        <v>0</v>
      </c>
      <c r="H1110" s="335">
        <f t="shared" si="126"/>
        <v>46021</v>
      </c>
      <c r="I1110" s="332">
        <f t="shared" si="127"/>
        <v>50</v>
      </c>
      <c r="J1110" s="78"/>
      <c r="K1110" s="304"/>
      <c r="L1110" s="6"/>
      <c r="M1110" s="12"/>
      <c r="N1110" s="6"/>
      <c r="O1110" s="96" t="str">
        <f t="shared" si="128"/>
        <v/>
      </c>
      <c r="P1110" s="12"/>
      <c r="Q1110" s="304"/>
      <c r="R1110" s="5"/>
      <c r="S1110" s="5"/>
      <c r="T1110" s="78"/>
      <c r="U1110" s="78"/>
      <c r="Z1110" s="479">
        <f t="shared" si="129"/>
        <v>12</v>
      </c>
    </row>
    <row r="1111" spans="1:26" ht="18.75" customHeight="1" x14ac:dyDescent="0.35">
      <c r="A1111" s="78"/>
      <c r="B1111" s="332">
        <f>IF(N1111="",0,COUNTIF($N$7:N1111,N1111))</f>
        <v>0</v>
      </c>
      <c r="C1111" s="332" t="str">
        <f t="shared" si="123"/>
        <v>0</v>
      </c>
      <c r="D1111" s="332">
        <f>IF(P1111="",0,COUNTIF($P$7:P1111,P1111))</f>
        <v>0</v>
      </c>
      <c r="E1111" s="332" t="str">
        <f t="shared" si="124"/>
        <v>0</v>
      </c>
      <c r="F1111" s="332">
        <f>IF(Q1111="",0,COUNTIF($Q$7:Q1111,Q1111))</f>
        <v>0</v>
      </c>
      <c r="G1111" s="332" t="str">
        <f t="shared" si="125"/>
        <v>0</v>
      </c>
      <c r="H1111" s="335">
        <f t="shared" si="126"/>
        <v>46021</v>
      </c>
      <c r="I1111" s="332">
        <f t="shared" si="127"/>
        <v>50</v>
      </c>
      <c r="J1111" s="78"/>
      <c r="K1111" s="304"/>
      <c r="L1111" s="6"/>
      <c r="M1111" s="12"/>
      <c r="N1111" s="6"/>
      <c r="O1111" s="96" t="str">
        <f t="shared" si="128"/>
        <v/>
      </c>
      <c r="P1111" s="12"/>
      <c r="Q1111" s="304"/>
      <c r="R1111" s="5"/>
      <c r="S1111" s="5"/>
      <c r="T1111" s="78"/>
      <c r="U1111" s="78"/>
      <c r="Z1111" s="479">
        <f t="shared" si="129"/>
        <v>12</v>
      </c>
    </row>
    <row r="1112" spans="1:26" ht="18.75" customHeight="1" x14ac:dyDescent="0.35">
      <c r="A1112" s="78"/>
      <c r="B1112" s="332">
        <f>IF(N1112="",0,COUNTIF($N$7:N1112,N1112))</f>
        <v>0</v>
      </c>
      <c r="C1112" s="332" t="str">
        <f t="shared" si="123"/>
        <v>0</v>
      </c>
      <c r="D1112" s="332">
        <f>IF(P1112="",0,COUNTIF($P$7:P1112,P1112))</f>
        <v>0</v>
      </c>
      <c r="E1112" s="332" t="str">
        <f t="shared" si="124"/>
        <v>0</v>
      </c>
      <c r="F1112" s="332">
        <f>IF(Q1112="",0,COUNTIF($Q$7:Q1112,Q1112))</f>
        <v>0</v>
      </c>
      <c r="G1112" s="332" t="str">
        <f t="shared" si="125"/>
        <v>0</v>
      </c>
      <c r="H1112" s="335">
        <f t="shared" si="126"/>
        <v>46021</v>
      </c>
      <c r="I1112" s="332">
        <f t="shared" si="127"/>
        <v>50</v>
      </c>
      <c r="J1112" s="78"/>
      <c r="K1112" s="304"/>
      <c r="L1112" s="6"/>
      <c r="M1112" s="12"/>
      <c r="N1112" s="6"/>
      <c r="O1112" s="96" t="str">
        <f t="shared" si="128"/>
        <v/>
      </c>
      <c r="P1112" s="12"/>
      <c r="Q1112" s="304"/>
      <c r="R1112" s="5"/>
      <c r="S1112" s="5"/>
      <c r="T1112" s="78"/>
      <c r="U1112" s="78"/>
      <c r="Z1112" s="479">
        <f t="shared" si="129"/>
        <v>12</v>
      </c>
    </row>
    <row r="1113" spans="1:26" ht="18.75" customHeight="1" x14ac:dyDescent="0.35">
      <c r="A1113" s="78"/>
      <c r="B1113" s="332">
        <f>IF(N1113="",0,COUNTIF($N$7:N1113,N1113))</f>
        <v>0</v>
      </c>
      <c r="C1113" s="332" t="str">
        <f t="shared" si="123"/>
        <v>0</v>
      </c>
      <c r="D1113" s="332">
        <f>IF(P1113="",0,COUNTIF($P$7:P1113,P1113))</f>
        <v>0</v>
      </c>
      <c r="E1113" s="332" t="str">
        <f t="shared" si="124"/>
        <v>0</v>
      </c>
      <c r="F1113" s="332">
        <f>IF(Q1113="",0,COUNTIF($Q$7:Q1113,Q1113))</f>
        <v>0</v>
      </c>
      <c r="G1113" s="332" t="str">
        <f t="shared" si="125"/>
        <v>0</v>
      </c>
      <c r="H1113" s="335">
        <f t="shared" si="126"/>
        <v>46021</v>
      </c>
      <c r="I1113" s="332">
        <f t="shared" si="127"/>
        <v>50</v>
      </c>
      <c r="J1113" s="78"/>
      <c r="K1113" s="304"/>
      <c r="L1113" s="6"/>
      <c r="M1113" s="12"/>
      <c r="N1113" s="6"/>
      <c r="O1113" s="96" t="str">
        <f t="shared" si="128"/>
        <v/>
      </c>
      <c r="P1113" s="12"/>
      <c r="Q1113" s="304"/>
      <c r="R1113" s="5"/>
      <c r="S1113" s="5"/>
      <c r="T1113" s="78"/>
      <c r="U1113" s="78"/>
      <c r="Z1113" s="479">
        <f t="shared" si="129"/>
        <v>12</v>
      </c>
    </row>
    <row r="1114" spans="1:26" ht="18.75" customHeight="1" x14ac:dyDescent="0.35">
      <c r="A1114" s="78"/>
      <c r="B1114" s="332">
        <f>IF(N1114="",0,COUNTIF($N$7:N1114,N1114))</f>
        <v>0</v>
      </c>
      <c r="C1114" s="332" t="str">
        <f t="shared" si="123"/>
        <v>0</v>
      </c>
      <c r="D1114" s="332">
        <f>IF(P1114="",0,COUNTIF($P$7:P1114,P1114))</f>
        <v>0</v>
      </c>
      <c r="E1114" s="332" t="str">
        <f t="shared" si="124"/>
        <v>0</v>
      </c>
      <c r="F1114" s="332">
        <f>IF(Q1114="",0,COUNTIF($Q$7:Q1114,Q1114))</f>
        <v>0</v>
      </c>
      <c r="G1114" s="332" t="str">
        <f t="shared" si="125"/>
        <v>0</v>
      </c>
      <c r="H1114" s="335">
        <f t="shared" si="126"/>
        <v>46021</v>
      </c>
      <c r="I1114" s="332">
        <f t="shared" si="127"/>
        <v>50</v>
      </c>
      <c r="J1114" s="78"/>
      <c r="K1114" s="304"/>
      <c r="L1114" s="6"/>
      <c r="M1114" s="12"/>
      <c r="N1114" s="6"/>
      <c r="O1114" s="96" t="str">
        <f t="shared" si="128"/>
        <v/>
      </c>
      <c r="P1114" s="12"/>
      <c r="Q1114" s="304"/>
      <c r="R1114" s="5"/>
      <c r="S1114" s="5"/>
      <c r="T1114" s="78"/>
      <c r="U1114" s="78"/>
      <c r="Z1114" s="479">
        <f t="shared" si="129"/>
        <v>12</v>
      </c>
    </row>
    <row r="1115" spans="1:26" ht="18.75" customHeight="1" x14ac:dyDescent="0.35">
      <c r="A1115" s="78"/>
      <c r="B1115" s="332">
        <f>IF(N1115="",0,COUNTIF($N$7:N1115,N1115))</f>
        <v>0</v>
      </c>
      <c r="C1115" s="332" t="str">
        <f t="shared" si="123"/>
        <v>0</v>
      </c>
      <c r="D1115" s="332">
        <f>IF(P1115="",0,COUNTIF($P$7:P1115,P1115))</f>
        <v>0</v>
      </c>
      <c r="E1115" s="332" t="str">
        <f t="shared" si="124"/>
        <v>0</v>
      </c>
      <c r="F1115" s="332">
        <f>IF(Q1115="",0,COUNTIF($Q$7:Q1115,Q1115))</f>
        <v>0</v>
      </c>
      <c r="G1115" s="332" t="str">
        <f t="shared" si="125"/>
        <v>0</v>
      </c>
      <c r="H1115" s="335">
        <f t="shared" si="126"/>
        <v>46021</v>
      </c>
      <c r="I1115" s="332">
        <f t="shared" si="127"/>
        <v>50</v>
      </c>
      <c r="J1115" s="78"/>
      <c r="K1115" s="304"/>
      <c r="L1115" s="6"/>
      <c r="M1115" s="12"/>
      <c r="N1115" s="6"/>
      <c r="O1115" s="96" t="str">
        <f t="shared" si="128"/>
        <v/>
      </c>
      <c r="P1115" s="12"/>
      <c r="Q1115" s="304"/>
      <c r="R1115" s="5"/>
      <c r="S1115" s="5"/>
      <c r="T1115" s="78"/>
      <c r="U1115" s="78"/>
      <c r="Z1115" s="479">
        <f t="shared" si="129"/>
        <v>12</v>
      </c>
    </row>
    <row r="1116" spans="1:26" ht="18.75" customHeight="1" x14ac:dyDescent="0.35">
      <c r="A1116" s="78"/>
      <c r="B1116" s="332">
        <f>IF(N1116="",0,COUNTIF($N$7:N1116,N1116))</f>
        <v>0</v>
      </c>
      <c r="C1116" s="332" t="str">
        <f t="shared" si="123"/>
        <v>0</v>
      </c>
      <c r="D1116" s="332">
        <f>IF(P1116="",0,COUNTIF($P$7:P1116,P1116))</f>
        <v>0</v>
      </c>
      <c r="E1116" s="332" t="str">
        <f t="shared" si="124"/>
        <v>0</v>
      </c>
      <c r="F1116" s="332">
        <f>IF(Q1116="",0,COUNTIF($Q$7:Q1116,Q1116))</f>
        <v>0</v>
      </c>
      <c r="G1116" s="332" t="str">
        <f t="shared" si="125"/>
        <v>0</v>
      </c>
      <c r="H1116" s="335">
        <f t="shared" si="126"/>
        <v>46021</v>
      </c>
      <c r="I1116" s="332">
        <f t="shared" si="127"/>
        <v>50</v>
      </c>
      <c r="J1116" s="78"/>
      <c r="K1116" s="304"/>
      <c r="L1116" s="6"/>
      <c r="M1116" s="12"/>
      <c r="N1116" s="6"/>
      <c r="O1116" s="96" t="str">
        <f t="shared" si="128"/>
        <v/>
      </c>
      <c r="P1116" s="12"/>
      <c r="Q1116" s="304"/>
      <c r="R1116" s="5"/>
      <c r="S1116" s="5"/>
      <c r="T1116" s="78"/>
      <c r="U1116" s="78"/>
      <c r="Z1116" s="479">
        <f t="shared" si="129"/>
        <v>12</v>
      </c>
    </row>
    <row r="1117" spans="1:26" ht="18.75" customHeight="1" x14ac:dyDescent="0.35">
      <c r="A1117" s="78"/>
      <c r="B1117" s="332">
        <f>IF(N1117="",0,COUNTIF($N$7:N1117,N1117))</f>
        <v>0</v>
      </c>
      <c r="C1117" s="332" t="str">
        <f t="shared" si="123"/>
        <v>0</v>
      </c>
      <c r="D1117" s="332">
        <f>IF(P1117="",0,COUNTIF($P$7:P1117,P1117))</f>
        <v>0</v>
      </c>
      <c r="E1117" s="332" t="str">
        <f t="shared" si="124"/>
        <v>0</v>
      </c>
      <c r="F1117" s="332">
        <f>IF(Q1117="",0,COUNTIF($Q$7:Q1117,Q1117))</f>
        <v>0</v>
      </c>
      <c r="G1117" s="332" t="str">
        <f t="shared" si="125"/>
        <v>0</v>
      </c>
      <c r="H1117" s="335">
        <f t="shared" si="126"/>
        <v>46021</v>
      </c>
      <c r="I1117" s="332">
        <f t="shared" si="127"/>
        <v>50</v>
      </c>
      <c r="J1117" s="78"/>
      <c r="K1117" s="304"/>
      <c r="L1117" s="6"/>
      <c r="M1117" s="12"/>
      <c r="N1117" s="6"/>
      <c r="O1117" s="96" t="str">
        <f t="shared" si="128"/>
        <v/>
      </c>
      <c r="P1117" s="12"/>
      <c r="Q1117" s="304"/>
      <c r="R1117" s="5"/>
      <c r="S1117" s="5"/>
      <c r="T1117" s="78"/>
      <c r="U1117" s="78"/>
      <c r="Z1117" s="479">
        <f t="shared" si="129"/>
        <v>12</v>
      </c>
    </row>
    <row r="1118" spans="1:26" ht="18.75" customHeight="1" x14ac:dyDescent="0.35">
      <c r="A1118" s="78"/>
      <c r="B1118" s="332">
        <f>IF(N1118="",0,COUNTIF($N$7:N1118,N1118))</f>
        <v>0</v>
      </c>
      <c r="C1118" s="332" t="str">
        <f t="shared" si="123"/>
        <v>0</v>
      </c>
      <c r="D1118" s="332">
        <f>IF(P1118="",0,COUNTIF($P$7:P1118,P1118))</f>
        <v>0</v>
      </c>
      <c r="E1118" s="332" t="str">
        <f t="shared" si="124"/>
        <v>0</v>
      </c>
      <c r="F1118" s="332">
        <f>IF(Q1118="",0,COUNTIF($Q$7:Q1118,Q1118))</f>
        <v>0</v>
      </c>
      <c r="G1118" s="332" t="str">
        <f t="shared" si="125"/>
        <v>0</v>
      </c>
      <c r="H1118" s="335">
        <f t="shared" si="126"/>
        <v>46021</v>
      </c>
      <c r="I1118" s="332">
        <f t="shared" si="127"/>
        <v>50</v>
      </c>
      <c r="J1118" s="78"/>
      <c r="K1118" s="304"/>
      <c r="L1118" s="6"/>
      <c r="M1118" s="12"/>
      <c r="N1118" s="6"/>
      <c r="O1118" s="96" t="str">
        <f t="shared" si="128"/>
        <v/>
      </c>
      <c r="P1118" s="12"/>
      <c r="Q1118" s="304"/>
      <c r="R1118" s="5"/>
      <c r="S1118" s="5"/>
      <c r="T1118" s="78"/>
      <c r="U1118" s="78"/>
      <c r="Z1118" s="479">
        <f t="shared" si="129"/>
        <v>12</v>
      </c>
    </row>
    <row r="1119" spans="1:26" ht="18.75" customHeight="1" x14ac:dyDescent="0.35">
      <c r="A1119" s="78"/>
      <c r="B1119" s="332">
        <f>IF(N1119="",0,COUNTIF($N$7:N1119,N1119))</f>
        <v>0</v>
      </c>
      <c r="C1119" s="332" t="str">
        <f t="shared" si="123"/>
        <v>0</v>
      </c>
      <c r="D1119" s="332">
        <f>IF(P1119="",0,COUNTIF($P$7:P1119,P1119))</f>
        <v>0</v>
      </c>
      <c r="E1119" s="332" t="str">
        <f t="shared" si="124"/>
        <v>0</v>
      </c>
      <c r="F1119" s="332">
        <f>IF(Q1119="",0,COUNTIF($Q$7:Q1119,Q1119))</f>
        <v>0</v>
      </c>
      <c r="G1119" s="332" t="str">
        <f t="shared" si="125"/>
        <v>0</v>
      </c>
      <c r="H1119" s="335">
        <f t="shared" si="126"/>
        <v>46021</v>
      </c>
      <c r="I1119" s="332">
        <f t="shared" si="127"/>
        <v>50</v>
      </c>
      <c r="J1119" s="78"/>
      <c r="K1119" s="304"/>
      <c r="L1119" s="6"/>
      <c r="M1119" s="12"/>
      <c r="N1119" s="6"/>
      <c r="O1119" s="96" t="str">
        <f t="shared" si="128"/>
        <v/>
      </c>
      <c r="P1119" s="12"/>
      <c r="Q1119" s="304"/>
      <c r="R1119" s="5"/>
      <c r="S1119" s="5"/>
      <c r="T1119" s="78"/>
      <c r="U1119" s="78"/>
      <c r="Z1119" s="479">
        <f t="shared" si="129"/>
        <v>12</v>
      </c>
    </row>
    <row r="1120" spans="1:26" ht="18.75" customHeight="1" x14ac:dyDescent="0.35">
      <c r="A1120" s="78"/>
      <c r="B1120" s="332">
        <f>IF(N1120="",0,COUNTIF($N$7:N1120,N1120))</f>
        <v>0</v>
      </c>
      <c r="C1120" s="332" t="str">
        <f t="shared" si="123"/>
        <v>0</v>
      </c>
      <c r="D1120" s="332">
        <f>IF(P1120="",0,COUNTIF($P$7:P1120,P1120))</f>
        <v>0</v>
      </c>
      <c r="E1120" s="332" t="str">
        <f t="shared" si="124"/>
        <v>0</v>
      </c>
      <c r="F1120" s="332">
        <f>IF(Q1120="",0,COUNTIF($Q$7:Q1120,Q1120))</f>
        <v>0</v>
      </c>
      <c r="G1120" s="332" t="str">
        <f t="shared" si="125"/>
        <v>0</v>
      </c>
      <c r="H1120" s="335">
        <f t="shared" si="126"/>
        <v>46021</v>
      </c>
      <c r="I1120" s="332">
        <f t="shared" si="127"/>
        <v>50</v>
      </c>
      <c r="J1120" s="78"/>
      <c r="K1120" s="304"/>
      <c r="L1120" s="6"/>
      <c r="M1120" s="12"/>
      <c r="N1120" s="6"/>
      <c r="O1120" s="96" t="str">
        <f t="shared" si="128"/>
        <v/>
      </c>
      <c r="P1120" s="12"/>
      <c r="Q1120" s="304"/>
      <c r="R1120" s="5"/>
      <c r="S1120" s="5"/>
      <c r="T1120" s="78"/>
      <c r="U1120" s="78"/>
      <c r="Z1120" s="479">
        <f t="shared" si="129"/>
        <v>12</v>
      </c>
    </row>
    <row r="1121" spans="1:26" ht="18.75" customHeight="1" x14ac:dyDescent="0.35">
      <c r="A1121" s="78"/>
      <c r="B1121" s="332">
        <f>IF(N1121="",0,COUNTIF($N$7:N1121,N1121))</f>
        <v>0</v>
      </c>
      <c r="C1121" s="332" t="str">
        <f t="shared" si="123"/>
        <v>0</v>
      </c>
      <c r="D1121" s="332">
        <f>IF(P1121="",0,COUNTIF($P$7:P1121,P1121))</f>
        <v>0</v>
      </c>
      <c r="E1121" s="332" t="str">
        <f t="shared" si="124"/>
        <v>0</v>
      </c>
      <c r="F1121" s="332">
        <f>IF(Q1121="",0,COUNTIF($Q$7:Q1121,Q1121))</f>
        <v>0</v>
      </c>
      <c r="G1121" s="332" t="str">
        <f t="shared" si="125"/>
        <v>0</v>
      </c>
      <c r="H1121" s="335">
        <f t="shared" si="126"/>
        <v>46021</v>
      </c>
      <c r="I1121" s="332">
        <f t="shared" si="127"/>
        <v>50</v>
      </c>
      <c r="J1121" s="78"/>
      <c r="K1121" s="304"/>
      <c r="L1121" s="6"/>
      <c r="M1121" s="12"/>
      <c r="N1121" s="6"/>
      <c r="O1121" s="96" t="str">
        <f t="shared" si="128"/>
        <v/>
      </c>
      <c r="P1121" s="12"/>
      <c r="Q1121" s="304"/>
      <c r="R1121" s="5"/>
      <c r="S1121" s="5"/>
      <c r="T1121" s="78"/>
      <c r="U1121" s="78"/>
      <c r="Z1121" s="479">
        <f t="shared" si="129"/>
        <v>12</v>
      </c>
    </row>
    <row r="1122" spans="1:26" ht="18.75" customHeight="1" x14ac:dyDescent="0.35">
      <c r="A1122" s="78"/>
      <c r="B1122" s="332">
        <f>IF(N1122="",0,COUNTIF($N$7:N1122,N1122))</f>
        <v>0</v>
      </c>
      <c r="C1122" s="332" t="str">
        <f t="shared" si="123"/>
        <v>0</v>
      </c>
      <c r="D1122" s="332">
        <f>IF(P1122="",0,COUNTIF($P$7:P1122,P1122))</f>
        <v>0</v>
      </c>
      <c r="E1122" s="332" t="str">
        <f t="shared" si="124"/>
        <v>0</v>
      </c>
      <c r="F1122" s="332">
        <f>IF(Q1122="",0,COUNTIF($Q$7:Q1122,Q1122))</f>
        <v>0</v>
      </c>
      <c r="G1122" s="332" t="str">
        <f t="shared" si="125"/>
        <v>0</v>
      </c>
      <c r="H1122" s="335">
        <f t="shared" si="126"/>
        <v>46021</v>
      </c>
      <c r="I1122" s="332">
        <f t="shared" si="127"/>
        <v>50</v>
      </c>
      <c r="J1122" s="78"/>
      <c r="K1122" s="304"/>
      <c r="L1122" s="6"/>
      <c r="M1122" s="12"/>
      <c r="N1122" s="6"/>
      <c r="O1122" s="96" t="str">
        <f t="shared" si="128"/>
        <v/>
      </c>
      <c r="P1122" s="12"/>
      <c r="Q1122" s="304"/>
      <c r="R1122" s="5"/>
      <c r="S1122" s="5"/>
      <c r="T1122" s="78"/>
      <c r="U1122" s="78"/>
      <c r="Z1122" s="479">
        <f t="shared" si="129"/>
        <v>12</v>
      </c>
    </row>
    <row r="1123" spans="1:26" ht="18.75" customHeight="1" x14ac:dyDescent="0.35">
      <c r="A1123" s="78"/>
      <c r="B1123" s="332">
        <f>IF(N1123="",0,COUNTIF($N$7:N1123,N1123))</f>
        <v>0</v>
      </c>
      <c r="C1123" s="332" t="str">
        <f t="shared" si="123"/>
        <v>0</v>
      </c>
      <c r="D1123" s="332">
        <f>IF(P1123="",0,COUNTIF($P$7:P1123,P1123))</f>
        <v>0</v>
      </c>
      <c r="E1123" s="332" t="str">
        <f t="shared" si="124"/>
        <v>0</v>
      </c>
      <c r="F1123" s="332">
        <f>IF(Q1123="",0,COUNTIF($Q$7:Q1123,Q1123))</f>
        <v>0</v>
      </c>
      <c r="G1123" s="332" t="str">
        <f t="shared" si="125"/>
        <v>0</v>
      </c>
      <c r="H1123" s="335">
        <f t="shared" si="126"/>
        <v>46021</v>
      </c>
      <c r="I1123" s="332">
        <f t="shared" si="127"/>
        <v>50</v>
      </c>
      <c r="J1123" s="78"/>
      <c r="K1123" s="304"/>
      <c r="L1123" s="6"/>
      <c r="M1123" s="12"/>
      <c r="N1123" s="6"/>
      <c r="O1123" s="96" t="str">
        <f t="shared" si="128"/>
        <v/>
      </c>
      <c r="P1123" s="12"/>
      <c r="Q1123" s="304"/>
      <c r="R1123" s="5"/>
      <c r="S1123" s="5"/>
      <c r="T1123" s="78"/>
      <c r="U1123" s="78"/>
      <c r="Z1123" s="479">
        <f t="shared" si="129"/>
        <v>12</v>
      </c>
    </row>
    <row r="1124" spans="1:26" ht="18.75" customHeight="1" x14ac:dyDescent="0.35">
      <c r="A1124" s="78"/>
      <c r="B1124" s="332">
        <f>IF(N1124="",0,COUNTIF($N$7:N1124,N1124))</f>
        <v>0</v>
      </c>
      <c r="C1124" s="332" t="str">
        <f t="shared" si="123"/>
        <v>0</v>
      </c>
      <c r="D1124" s="332">
        <f>IF(P1124="",0,COUNTIF($P$7:P1124,P1124))</f>
        <v>0</v>
      </c>
      <c r="E1124" s="332" t="str">
        <f t="shared" si="124"/>
        <v>0</v>
      </c>
      <c r="F1124" s="332">
        <f>IF(Q1124="",0,COUNTIF($Q$7:Q1124,Q1124))</f>
        <v>0</v>
      </c>
      <c r="G1124" s="332" t="str">
        <f t="shared" si="125"/>
        <v>0</v>
      </c>
      <c r="H1124" s="335">
        <f t="shared" si="126"/>
        <v>46021</v>
      </c>
      <c r="I1124" s="332">
        <f t="shared" si="127"/>
        <v>50</v>
      </c>
      <c r="J1124" s="78"/>
      <c r="K1124" s="304"/>
      <c r="L1124" s="6"/>
      <c r="M1124" s="12"/>
      <c r="N1124" s="6"/>
      <c r="O1124" s="96" t="str">
        <f t="shared" si="128"/>
        <v/>
      </c>
      <c r="P1124" s="12"/>
      <c r="Q1124" s="304"/>
      <c r="R1124" s="5"/>
      <c r="S1124" s="5"/>
      <c r="T1124" s="78"/>
      <c r="U1124" s="78"/>
      <c r="Z1124" s="479">
        <f t="shared" si="129"/>
        <v>12</v>
      </c>
    </row>
    <row r="1125" spans="1:26" ht="18.75" customHeight="1" x14ac:dyDescent="0.35">
      <c r="A1125" s="78"/>
      <c r="B1125" s="332">
        <f>IF(N1125="",0,COUNTIF($N$7:N1125,N1125))</f>
        <v>0</v>
      </c>
      <c r="C1125" s="332" t="str">
        <f t="shared" si="123"/>
        <v>0</v>
      </c>
      <c r="D1125" s="332">
        <f>IF(P1125="",0,COUNTIF($P$7:P1125,P1125))</f>
        <v>0</v>
      </c>
      <c r="E1125" s="332" t="str">
        <f t="shared" si="124"/>
        <v>0</v>
      </c>
      <c r="F1125" s="332">
        <f>IF(Q1125="",0,COUNTIF($Q$7:Q1125,Q1125))</f>
        <v>0</v>
      </c>
      <c r="G1125" s="332" t="str">
        <f t="shared" si="125"/>
        <v>0</v>
      </c>
      <c r="H1125" s="335">
        <f t="shared" si="126"/>
        <v>46021</v>
      </c>
      <c r="I1125" s="332">
        <f t="shared" si="127"/>
        <v>50</v>
      </c>
      <c r="J1125" s="78"/>
      <c r="K1125" s="304"/>
      <c r="L1125" s="6"/>
      <c r="M1125" s="12"/>
      <c r="N1125" s="6"/>
      <c r="O1125" s="96" t="str">
        <f t="shared" si="128"/>
        <v/>
      </c>
      <c r="P1125" s="12"/>
      <c r="Q1125" s="304"/>
      <c r="R1125" s="5"/>
      <c r="S1125" s="5"/>
      <c r="T1125" s="78"/>
      <c r="U1125" s="78"/>
      <c r="Z1125" s="479">
        <f t="shared" si="129"/>
        <v>12</v>
      </c>
    </row>
    <row r="1126" spans="1:26" ht="18.75" customHeight="1" x14ac:dyDescent="0.35">
      <c r="A1126" s="78"/>
      <c r="B1126" s="332">
        <f>IF(N1126="",0,COUNTIF($N$7:N1126,N1126))</f>
        <v>0</v>
      </c>
      <c r="C1126" s="332" t="str">
        <f t="shared" si="123"/>
        <v>0</v>
      </c>
      <c r="D1126" s="332">
        <f>IF(P1126="",0,COUNTIF($P$7:P1126,P1126))</f>
        <v>0</v>
      </c>
      <c r="E1126" s="332" t="str">
        <f t="shared" si="124"/>
        <v>0</v>
      </c>
      <c r="F1126" s="332">
        <f>IF(Q1126="",0,COUNTIF($Q$7:Q1126,Q1126))</f>
        <v>0</v>
      </c>
      <c r="G1126" s="332" t="str">
        <f t="shared" si="125"/>
        <v>0</v>
      </c>
      <c r="H1126" s="335">
        <f t="shared" si="126"/>
        <v>46021</v>
      </c>
      <c r="I1126" s="332">
        <f t="shared" si="127"/>
        <v>50</v>
      </c>
      <c r="J1126" s="78"/>
      <c r="K1126" s="304"/>
      <c r="L1126" s="6"/>
      <c r="M1126" s="12"/>
      <c r="N1126" s="6"/>
      <c r="O1126" s="96" t="str">
        <f t="shared" si="128"/>
        <v/>
      </c>
      <c r="P1126" s="12"/>
      <c r="Q1126" s="304"/>
      <c r="R1126" s="5"/>
      <c r="S1126" s="5"/>
      <c r="T1126" s="78"/>
      <c r="U1126" s="78"/>
      <c r="Z1126" s="479">
        <f t="shared" si="129"/>
        <v>12</v>
      </c>
    </row>
    <row r="1127" spans="1:26" ht="18.75" customHeight="1" x14ac:dyDescent="0.35">
      <c r="A1127" s="78"/>
      <c r="B1127" s="332">
        <f>IF(N1127="",0,COUNTIF($N$7:N1127,N1127))</f>
        <v>0</v>
      </c>
      <c r="C1127" s="332" t="str">
        <f t="shared" si="123"/>
        <v>0</v>
      </c>
      <c r="D1127" s="332">
        <f>IF(P1127="",0,COUNTIF($P$7:P1127,P1127))</f>
        <v>0</v>
      </c>
      <c r="E1127" s="332" t="str">
        <f t="shared" si="124"/>
        <v>0</v>
      </c>
      <c r="F1127" s="332">
        <f>IF(Q1127="",0,COUNTIF($Q$7:Q1127,Q1127))</f>
        <v>0</v>
      </c>
      <c r="G1127" s="332" t="str">
        <f t="shared" si="125"/>
        <v>0</v>
      </c>
      <c r="H1127" s="335">
        <f t="shared" si="126"/>
        <v>46021</v>
      </c>
      <c r="I1127" s="332">
        <f t="shared" si="127"/>
        <v>50</v>
      </c>
      <c r="J1127" s="78"/>
      <c r="K1127" s="304"/>
      <c r="L1127" s="6"/>
      <c r="M1127" s="12"/>
      <c r="N1127" s="6"/>
      <c r="O1127" s="96" t="str">
        <f t="shared" si="128"/>
        <v/>
      </c>
      <c r="P1127" s="12"/>
      <c r="Q1127" s="304"/>
      <c r="R1127" s="5"/>
      <c r="S1127" s="5"/>
      <c r="T1127" s="78"/>
      <c r="U1127" s="78"/>
      <c r="Z1127" s="479">
        <f t="shared" si="129"/>
        <v>12</v>
      </c>
    </row>
    <row r="1128" spans="1:26" ht="18.75" customHeight="1" x14ac:dyDescent="0.35">
      <c r="A1128" s="78"/>
      <c r="B1128" s="332">
        <f>IF(N1128="",0,COUNTIF($N$7:N1128,N1128))</f>
        <v>0</v>
      </c>
      <c r="C1128" s="332" t="str">
        <f t="shared" si="123"/>
        <v>0</v>
      </c>
      <c r="D1128" s="332">
        <f>IF(P1128="",0,COUNTIF($P$7:P1128,P1128))</f>
        <v>0</v>
      </c>
      <c r="E1128" s="332" t="str">
        <f t="shared" si="124"/>
        <v>0</v>
      </c>
      <c r="F1128" s="332">
        <f>IF(Q1128="",0,COUNTIF($Q$7:Q1128,Q1128))</f>
        <v>0</v>
      </c>
      <c r="G1128" s="332" t="str">
        <f t="shared" si="125"/>
        <v>0</v>
      </c>
      <c r="H1128" s="335">
        <f t="shared" si="126"/>
        <v>46021</v>
      </c>
      <c r="I1128" s="332">
        <f t="shared" si="127"/>
        <v>50</v>
      </c>
      <c r="J1128" s="78"/>
      <c r="K1128" s="304"/>
      <c r="L1128" s="6"/>
      <c r="M1128" s="12"/>
      <c r="N1128" s="6"/>
      <c r="O1128" s="96" t="str">
        <f t="shared" si="128"/>
        <v/>
      </c>
      <c r="P1128" s="12"/>
      <c r="Q1128" s="304"/>
      <c r="R1128" s="5"/>
      <c r="S1128" s="5"/>
      <c r="T1128" s="78"/>
      <c r="U1128" s="78"/>
      <c r="Z1128" s="479">
        <f t="shared" si="129"/>
        <v>12</v>
      </c>
    </row>
    <row r="1129" spans="1:26" ht="18.75" customHeight="1" x14ac:dyDescent="0.35">
      <c r="A1129" s="78"/>
      <c r="B1129" s="332">
        <f>IF(N1129="",0,COUNTIF($N$7:N1129,N1129))</f>
        <v>0</v>
      </c>
      <c r="C1129" s="332" t="str">
        <f t="shared" si="123"/>
        <v>0</v>
      </c>
      <c r="D1129" s="332">
        <f>IF(P1129="",0,COUNTIF($P$7:P1129,P1129))</f>
        <v>0</v>
      </c>
      <c r="E1129" s="332" t="str">
        <f t="shared" si="124"/>
        <v>0</v>
      </c>
      <c r="F1129" s="332">
        <f>IF(Q1129="",0,COUNTIF($Q$7:Q1129,Q1129))</f>
        <v>0</v>
      </c>
      <c r="G1129" s="332" t="str">
        <f t="shared" si="125"/>
        <v>0</v>
      </c>
      <c r="H1129" s="335">
        <f t="shared" si="126"/>
        <v>46021</v>
      </c>
      <c r="I1129" s="332">
        <f t="shared" si="127"/>
        <v>50</v>
      </c>
      <c r="J1129" s="78"/>
      <c r="K1129" s="304"/>
      <c r="L1129" s="6"/>
      <c r="M1129" s="12"/>
      <c r="N1129" s="6"/>
      <c r="O1129" s="96" t="str">
        <f t="shared" si="128"/>
        <v/>
      </c>
      <c r="P1129" s="12"/>
      <c r="Q1129" s="304"/>
      <c r="R1129" s="5"/>
      <c r="S1129" s="5"/>
      <c r="T1129" s="78"/>
      <c r="U1129" s="78"/>
      <c r="Z1129" s="479">
        <f t="shared" si="129"/>
        <v>12</v>
      </c>
    </row>
    <row r="1130" spans="1:26" ht="18.75" customHeight="1" x14ac:dyDescent="0.35">
      <c r="A1130" s="78"/>
      <c r="B1130" s="332">
        <f>IF(N1130="",0,COUNTIF($N$7:N1130,N1130))</f>
        <v>0</v>
      </c>
      <c r="C1130" s="332" t="str">
        <f t="shared" si="123"/>
        <v>0</v>
      </c>
      <c r="D1130" s="332">
        <f>IF(P1130="",0,COUNTIF($P$7:P1130,P1130))</f>
        <v>0</v>
      </c>
      <c r="E1130" s="332" t="str">
        <f t="shared" si="124"/>
        <v>0</v>
      </c>
      <c r="F1130" s="332">
        <f>IF(Q1130="",0,COUNTIF($Q$7:Q1130,Q1130))</f>
        <v>0</v>
      </c>
      <c r="G1130" s="332" t="str">
        <f t="shared" si="125"/>
        <v>0</v>
      </c>
      <c r="H1130" s="335">
        <f t="shared" si="126"/>
        <v>46021</v>
      </c>
      <c r="I1130" s="332">
        <f t="shared" si="127"/>
        <v>50</v>
      </c>
      <c r="J1130" s="78"/>
      <c r="K1130" s="304"/>
      <c r="L1130" s="6"/>
      <c r="M1130" s="12"/>
      <c r="N1130" s="6"/>
      <c r="O1130" s="96" t="str">
        <f t="shared" si="128"/>
        <v/>
      </c>
      <c r="P1130" s="12"/>
      <c r="Q1130" s="304"/>
      <c r="R1130" s="5"/>
      <c r="S1130" s="5"/>
      <c r="T1130" s="78"/>
      <c r="U1130" s="78"/>
      <c r="Z1130" s="479">
        <f t="shared" si="129"/>
        <v>12</v>
      </c>
    </row>
    <row r="1131" spans="1:26" ht="18.75" customHeight="1" x14ac:dyDescent="0.35">
      <c r="A1131" s="78"/>
      <c r="B1131" s="332">
        <f>IF(N1131="",0,COUNTIF($N$7:N1131,N1131))</f>
        <v>0</v>
      </c>
      <c r="C1131" s="332" t="str">
        <f t="shared" si="123"/>
        <v>0</v>
      </c>
      <c r="D1131" s="332">
        <f>IF(P1131="",0,COUNTIF($P$7:P1131,P1131))</f>
        <v>0</v>
      </c>
      <c r="E1131" s="332" t="str">
        <f t="shared" si="124"/>
        <v>0</v>
      </c>
      <c r="F1131" s="332">
        <f>IF(Q1131="",0,COUNTIF($Q$7:Q1131,Q1131))</f>
        <v>0</v>
      </c>
      <c r="G1131" s="332" t="str">
        <f t="shared" si="125"/>
        <v>0</v>
      </c>
      <c r="H1131" s="335">
        <f t="shared" si="126"/>
        <v>46021</v>
      </c>
      <c r="I1131" s="332">
        <f t="shared" si="127"/>
        <v>50</v>
      </c>
      <c r="J1131" s="78"/>
      <c r="K1131" s="304"/>
      <c r="L1131" s="6"/>
      <c r="M1131" s="12"/>
      <c r="N1131" s="6"/>
      <c r="O1131" s="96" t="str">
        <f t="shared" si="128"/>
        <v/>
      </c>
      <c r="P1131" s="12"/>
      <c r="Q1131" s="304"/>
      <c r="R1131" s="5"/>
      <c r="S1131" s="5"/>
      <c r="T1131" s="78"/>
      <c r="U1131" s="78"/>
      <c r="Z1131" s="479">
        <f t="shared" si="129"/>
        <v>12</v>
      </c>
    </row>
    <row r="1132" spans="1:26" ht="18.75" customHeight="1" x14ac:dyDescent="0.35">
      <c r="A1132" s="78"/>
      <c r="B1132" s="332">
        <f>IF(N1132="",0,COUNTIF($N$7:N1132,N1132))</f>
        <v>0</v>
      </c>
      <c r="C1132" s="332" t="str">
        <f t="shared" si="123"/>
        <v>0</v>
      </c>
      <c r="D1132" s="332">
        <f>IF(P1132="",0,COUNTIF($P$7:P1132,P1132))</f>
        <v>0</v>
      </c>
      <c r="E1132" s="332" t="str">
        <f t="shared" si="124"/>
        <v>0</v>
      </c>
      <c r="F1132" s="332">
        <f>IF(Q1132="",0,COUNTIF($Q$7:Q1132,Q1132))</f>
        <v>0</v>
      </c>
      <c r="G1132" s="332" t="str">
        <f t="shared" si="125"/>
        <v>0</v>
      </c>
      <c r="H1132" s="335">
        <f t="shared" si="126"/>
        <v>46021</v>
      </c>
      <c r="I1132" s="332">
        <f t="shared" si="127"/>
        <v>50</v>
      </c>
      <c r="J1132" s="78"/>
      <c r="K1132" s="304"/>
      <c r="L1132" s="6"/>
      <c r="M1132" s="12"/>
      <c r="N1132" s="6"/>
      <c r="O1132" s="96" t="str">
        <f t="shared" si="128"/>
        <v/>
      </c>
      <c r="P1132" s="12"/>
      <c r="Q1132" s="304"/>
      <c r="R1132" s="5"/>
      <c r="S1132" s="5"/>
      <c r="T1132" s="78"/>
      <c r="U1132" s="78"/>
      <c r="Z1132" s="479">
        <f t="shared" si="129"/>
        <v>12</v>
      </c>
    </row>
    <row r="1133" spans="1:26" ht="18.75" customHeight="1" x14ac:dyDescent="0.35">
      <c r="A1133" s="78"/>
      <c r="B1133" s="332">
        <f>IF(N1133="",0,COUNTIF($N$7:N1133,N1133))</f>
        <v>0</v>
      </c>
      <c r="C1133" s="332" t="str">
        <f t="shared" si="123"/>
        <v>0</v>
      </c>
      <c r="D1133" s="332">
        <f>IF(P1133="",0,COUNTIF($P$7:P1133,P1133))</f>
        <v>0</v>
      </c>
      <c r="E1133" s="332" t="str">
        <f t="shared" si="124"/>
        <v>0</v>
      </c>
      <c r="F1133" s="332">
        <f>IF(Q1133="",0,COUNTIF($Q$7:Q1133,Q1133))</f>
        <v>0</v>
      </c>
      <c r="G1133" s="332" t="str">
        <f t="shared" si="125"/>
        <v>0</v>
      </c>
      <c r="H1133" s="335">
        <f t="shared" si="126"/>
        <v>46021</v>
      </c>
      <c r="I1133" s="332">
        <f t="shared" si="127"/>
        <v>50</v>
      </c>
      <c r="J1133" s="78"/>
      <c r="K1133" s="304"/>
      <c r="L1133" s="6"/>
      <c r="M1133" s="12"/>
      <c r="N1133" s="6"/>
      <c r="O1133" s="96" t="str">
        <f t="shared" si="128"/>
        <v/>
      </c>
      <c r="P1133" s="12"/>
      <c r="Q1133" s="304"/>
      <c r="R1133" s="5"/>
      <c r="S1133" s="5"/>
      <c r="T1133" s="78"/>
      <c r="U1133" s="78"/>
      <c r="Z1133" s="479">
        <f t="shared" si="129"/>
        <v>12</v>
      </c>
    </row>
    <row r="1134" spans="1:26" ht="18.75" customHeight="1" x14ac:dyDescent="0.35">
      <c r="A1134" s="78"/>
      <c r="B1134" s="332">
        <f>IF(N1134="",0,COUNTIF($N$7:N1134,N1134))</f>
        <v>0</v>
      </c>
      <c r="C1134" s="332" t="str">
        <f t="shared" si="123"/>
        <v>0</v>
      </c>
      <c r="D1134" s="332">
        <f>IF(P1134="",0,COUNTIF($P$7:P1134,P1134))</f>
        <v>0</v>
      </c>
      <c r="E1134" s="332" t="str">
        <f t="shared" si="124"/>
        <v>0</v>
      </c>
      <c r="F1134" s="332">
        <f>IF(Q1134="",0,COUNTIF($Q$7:Q1134,Q1134))</f>
        <v>0</v>
      </c>
      <c r="G1134" s="332" t="str">
        <f t="shared" si="125"/>
        <v>0</v>
      </c>
      <c r="H1134" s="335">
        <f t="shared" si="126"/>
        <v>46021</v>
      </c>
      <c r="I1134" s="332">
        <f t="shared" si="127"/>
        <v>50</v>
      </c>
      <c r="J1134" s="78"/>
      <c r="K1134" s="304"/>
      <c r="L1134" s="6"/>
      <c r="M1134" s="12"/>
      <c r="N1134" s="6"/>
      <c r="O1134" s="96" t="str">
        <f t="shared" si="128"/>
        <v/>
      </c>
      <c r="P1134" s="12"/>
      <c r="Q1134" s="304"/>
      <c r="R1134" s="5"/>
      <c r="S1134" s="5"/>
      <c r="T1134" s="78"/>
      <c r="U1134" s="78"/>
      <c r="Z1134" s="479">
        <f t="shared" si="129"/>
        <v>12</v>
      </c>
    </row>
    <row r="1135" spans="1:26" ht="18.75" customHeight="1" x14ac:dyDescent="0.35">
      <c r="A1135" s="78"/>
      <c r="B1135" s="332">
        <f>IF(N1135="",0,COUNTIF($N$7:N1135,N1135))</f>
        <v>0</v>
      </c>
      <c r="C1135" s="332" t="str">
        <f t="shared" si="123"/>
        <v>0</v>
      </c>
      <c r="D1135" s="332">
        <f>IF(P1135="",0,COUNTIF($P$7:P1135,P1135))</f>
        <v>0</v>
      </c>
      <c r="E1135" s="332" t="str">
        <f t="shared" si="124"/>
        <v>0</v>
      </c>
      <c r="F1135" s="332">
        <f>IF(Q1135="",0,COUNTIF($Q$7:Q1135,Q1135))</f>
        <v>0</v>
      </c>
      <c r="G1135" s="332" t="str">
        <f t="shared" si="125"/>
        <v>0</v>
      </c>
      <c r="H1135" s="335">
        <f t="shared" si="126"/>
        <v>46021</v>
      </c>
      <c r="I1135" s="332">
        <f t="shared" si="127"/>
        <v>50</v>
      </c>
      <c r="J1135" s="78"/>
      <c r="K1135" s="304"/>
      <c r="L1135" s="6"/>
      <c r="M1135" s="12"/>
      <c r="N1135" s="6"/>
      <c r="O1135" s="96" t="str">
        <f t="shared" si="128"/>
        <v/>
      </c>
      <c r="P1135" s="12"/>
      <c r="Q1135" s="304"/>
      <c r="R1135" s="5"/>
      <c r="S1135" s="5"/>
      <c r="T1135" s="78"/>
      <c r="U1135" s="78"/>
      <c r="Z1135" s="479">
        <f t="shared" si="129"/>
        <v>12</v>
      </c>
    </row>
    <row r="1136" spans="1:26" ht="18.75" customHeight="1" x14ac:dyDescent="0.35">
      <c r="A1136" s="78"/>
      <c r="B1136" s="332">
        <f>IF(N1136="",0,COUNTIF($N$7:N1136,N1136))</f>
        <v>0</v>
      </c>
      <c r="C1136" s="332" t="str">
        <f t="shared" si="123"/>
        <v>0</v>
      </c>
      <c r="D1136" s="332">
        <f>IF(P1136="",0,COUNTIF($P$7:P1136,P1136))</f>
        <v>0</v>
      </c>
      <c r="E1136" s="332" t="str">
        <f t="shared" si="124"/>
        <v>0</v>
      </c>
      <c r="F1136" s="332">
        <f>IF(Q1136="",0,COUNTIF($Q$7:Q1136,Q1136))</f>
        <v>0</v>
      </c>
      <c r="G1136" s="332" t="str">
        <f t="shared" si="125"/>
        <v>0</v>
      </c>
      <c r="H1136" s="335">
        <f t="shared" si="126"/>
        <v>46021</v>
      </c>
      <c r="I1136" s="332">
        <f t="shared" si="127"/>
        <v>50</v>
      </c>
      <c r="J1136" s="78"/>
      <c r="K1136" s="304"/>
      <c r="L1136" s="6"/>
      <c r="M1136" s="12"/>
      <c r="N1136" s="6"/>
      <c r="O1136" s="96" t="str">
        <f t="shared" si="128"/>
        <v/>
      </c>
      <c r="P1136" s="12"/>
      <c r="Q1136" s="304"/>
      <c r="R1136" s="5"/>
      <c r="S1136" s="5"/>
      <c r="T1136" s="78"/>
      <c r="U1136" s="78"/>
      <c r="Z1136" s="479">
        <f t="shared" si="129"/>
        <v>12</v>
      </c>
    </row>
    <row r="1137" spans="1:26" ht="18.75" customHeight="1" x14ac:dyDescent="0.35">
      <c r="A1137" s="78"/>
      <c r="B1137" s="332">
        <f>IF(N1137="",0,COUNTIF($N$7:N1137,N1137))</f>
        <v>0</v>
      </c>
      <c r="C1137" s="332" t="str">
        <f t="shared" si="123"/>
        <v>0</v>
      </c>
      <c r="D1137" s="332">
        <f>IF(P1137="",0,COUNTIF($P$7:P1137,P1137))</f>
        <v>0</v>
      </c>
      <c r="E1137" s="332" t="str">
        <f t="shared" si="124"/>
        <v>0</v>
      </c>
      <c r="F1137" s="332">
        <f>IF(Q1137="",0,COUNTIF($Q$7:Q1137,Q1137))</f>
        <v>0</v>
      </c>
      <c r="G1137" s="332" t="str">
        <f t="shared" si="125"/>
        <v>0</v>
      </c>
      <c r="H1137" s="335">
        <f t="shared" si="126"/>
        <v>46021</v>
      </c>
      <c r="I1137" s="332">
        <f t="shared" si="127"/>
        <v>50</v>
      </c>
      <c r="J1137" s="78"/>
      <c r="K1137" s="304"/>
      <c r="L1137" s="6"/>
      <c r="M1137" s="12"/>
      <c r="N1137" s="6"/>
      <c r="O1137" s="96" t="str">
        <f t="shared" si="128"/>
        <v/>
      </c>
      <c r="P1137" s="12"/>
      <c r="Q1137" s="304"/>
      <c r="R1137" s="5"/>
      <c r="S1137" s="5"/>
      <c r="T1137" s="78"/>
      <c r="U1137" s="78"/>
      <c r="Z1137" s="479">
        <f t="shared" si="129"/>
        <v>12</v>
      </c>
    </row>
    <row r="1138" spans="1:26" ht="18.75" customHeight="1" x14ac:dyDescent="0.35">
      <c r="A1138" s="78"/>
      <c r="B1138" s="332">
        <f>IF(N1138="",0,COUNTIF($N$7:N1138,N1138))</f>
        <v>0</v>
      </c>
      <c r="C1138" s="332" t="str">
        <f t="shared" si="123"/>
        <v>0</v>
      </c>
      <c r="D1138" s="332">
        <f>IF(P1138="",0,COUNTIF($P$7:P1138,P1138))</f>
        <v>0</v>
      </c>
      <c r="E1138" s="332" t="str">
        <f t="shared" si="124"/>
        <v>0</v>
      </c>
      <c r="F1138" s="332">
        <f>IF(Q1138="",0,COUNTIF($Q$7:Q1138,Q1138))</f>
        <v>0</v>
      </c>
      <c r="G1138" s="332" t="str">
        <f t="shared" si="125"/>
        <v>0</v>
      </c>
      <c r="H1138" s="335">
        <f t="shared" si="126"/>
        <v>46021</v>
      </c>
      <c r="I1138" s="332">
        <f t="shared" si="127"/>
        <v>50</v>
      </c>
      <c r="J1138" s="78"/>
      <c r="K1138" s="304"/>
      <c r="L1138" s="6"/>
      <c r="M1138" s="12"/>
      <c r="N1138" s="6"/>
      <c r="O1138" s="96" t="str">
        <f t="shared" si="128"/>
        <v/>
      </c>
      <c r="P1138" s="12"/>
      <c r="Q1138" s="304"/>
      <c r="R1138" s="5"/>
      <c r="S1138" s="5"/>
      <c r="T1138" s="78"/>
      <c r="U1138" s="78"/>
      <c r="Z1138" s="479">
        <f t="shared" si="129"/>
        <v>12</v>
      </c>
    </row>
    <row r="1139" spans="1:26" ht="18.75" customHeight="1" x14ac:dyDescent="0.35">
      <c r="A1139" s="78"/>
      <c r="B1139" s="332">
        <f>IF(N1139="",0,COUNTIF($N$7:N1139,N1139))</f>
        <v>0</v>
      </c>
      <c r="C1139" s="332" t="str">
        <f t="shared" si="123"/>
        <v>0</v>
      </c>
      <c r="D1139" s="332">
        <f>IF(P1139="",0,COUNTIF($P$7:P1139,P1139))</f>
        <v>0</v>
      </c>
      <c r="E1139" s="332" t="str">
        <f t="shared" si="124"/>
        <v>0</v>
      </c>
      <c r="F1139" s="332">
        <f>IF(Q1139="",0,COUNTIF($Q$7:Q1139,Q1139))</f>
        <v>0</v>
      </c>
      <c r="G1139" s="332" t="str">
        <f t="shared" si="125"/>
        <v>0</v>
      </c>
      <c r="H1139" s="335">
        <f t="shared" si="126"/>
        <v>46021</v>
      </c>
      <c r="I1139" s="332">
        <f t="shared" si="127"/>
        <v>50</v>
      </c>
      <c r="J1139" s="78"/>
      <c r="K1139" s="304"/>
      <c r="L1139" s="6"/>
      <c r="M1139" s="12"/>
      <c r="N1139" s="6"/>
      <c r="O1139" s="96" t="str">
        <f t="shared" si="128"/>
        <v/>
      </c>
      <c r="P1139" s="12"/>
      <c r="Q1139" s="304"/>
      <c r="R1139" s="5"/>
      <c r="S1139" s="5"/>
      <c r="T1139" s="78"/>
      <c r="U1139" s="78"/>
      <c r="Z1139" s="479">
        <f t="shared" si="129"/>
        <v>12</v>
      </c>
    </row>
    <row r="1140" spans="1:26" ht="18.75" customHeight="1" x14ac:dyDescent="0.35">
      <c r="A1140" s="78"/>
      <c r="B1140" s="332">
        <f>IF(N1140="",0,COUNTIF($N$7:N1140,N1140))</f>
        <v>0</v>
      </c>
      <c r="C1140" s="332" t="str">
        <f t="shared" ref="C1140:C1203" si="130">B1140&amp;N1140</f>
        <v>0</v>
      </c>
      <c r="D1140" s="332">
        <f>IF(P1140="",0,COUNTIF($P$7:P1140,P1140))</f>
        <v>0</v>
      </c>
      <c r="E1140" s="332" t="str">
        <f t="shared" ref="E1140:E1203" si="131">D1140&amp;P1140</f>
        <v>0</v>
      </c>
      <c r="F1140" s="332">
        <f>IF(Q1140="",0,COUNTIF($Q$7:Q1140,Q1140))</f>
        <v>0</v>
      </c>
      <c r="G1140" s="332" t="str">
        <f t="shared" ref="G1140:G1203" si="132">F1140&amp;Q1140</f>
        <v>0</v>
      </c>
      <c r="H1140" s="335">
        <f t="shared" ref="H1140:H1203" si="133">IF(K1140&lt;&gt;"",K1140,H1139)</f>
        <v>46021</v>
      </c>
      <c r="I1140" s="332">
        <f t="shared" ref="I1140:I1203" si="134">IF(L1140&lt;&gt;"",L1140,I1139)</f>
        <v>50</v>
      </c>
      <c r="J1140" s="78"/>
      <c r="K1140" s="304"/>
      <c r="L1140" s="6"/>
      <c r="M1140" s="12"/>
      <c r="N1140" s="6"/>
      <c r="O1140" s="96" t="str">
        <f t="shared" ref="O1140:O1203" si="135">IF(N1140&lt;&gt;"",VLOOKUP(N1140,DA,2,FALSE),"")</f>
        <v/>
      </c>
      <c r="P1140" s="12"/>
      <c r="Q1140" s="304"/>
      <c r="R1140" s="5"/>
      <c r="S1140" s="5"/>
      <c r="T1140" s="78"/>
      <c r="U1140" s="78"/>
      <c r="Z1140" s="479">
        <f t="shared" si="129"/>
        <v>12</v>
      </c>
    </row>
    <row r="1141" spans="1:26" ht="18.75" customHeight="1" x14ac:dyDescent="0.35">
      <c r="A1141" s="78"/>
      <c r="B1141" s="332">
        <f>IF(N1141="",0,COUNTIF($N$7:N1141,N1141))</f>
        <v>0</v>
      </c>
      <c r="C1141" s="332" t="str">
        <f t="shared" si="130"/>
        <v>0</v>
      </c>
      <c r="D1141" s="332">
        <f>IF(P1141="",0,COUNTIF($P$7:P1141,P1141))</f>
        <v>0</v>
      </c>
      <c r="E1141" s="332" t="str">
        <f t="shared" si="131"/>
        <v>0</v>
      </c>
      <c r="F1141" s="332">
        <f>IF(Q1141="",0,COUNTIF($Q$7:Q1141,Q1141))</f>
        <v>0</v>
      </c>
      <c r="G1141" s="332" t="str">
        <f t="shared" si="132"/>
        <v>0</v>
      </c>
      <c r="H1141" s="335">
        <f t="shared" si="133"/>
        <v>46021</v>
      </c>
      <c r="I1141" s="332">
        <f t="shared" si="134"/>
        <v>50</v>
      </c>
      <c r="J1141" s="78"/>
      <c r="K1141" s="304"/>
      <c r="L1141" s="6"/>
      <c r="M1141" s="12"/>
      <c r="N1141" s="6"/>
      <c r="O1141" s="96" t="str">
        <f t="shared" si="135"/>
        <v/>
      </c>
      <c r="P1141" s="12"/>
      <c r="Q1141" s="304"/>
      <c r="R1141" s="5"/>
      <c r="S1141" s="5"/>
      <c r="T1141" s="78"/>
      <c r="U1141" s="78"/>
      <c r="Z1141" s="479">
        <f t="shared" si="129"/>
        <v>12</v>
      </c>
    </row>
    <row r="1142" spans="1:26" ht="18.75" customHeight="1" x14ac:dyDescent="0.35">
      <c r="A1142" s="78"/>
      <c r="B1142" s="332">
        <f>IF(N1142="",0,COUNTIF($N$7:N1142,N1142))</f>
        <v>0</v>
      </c>
      <c r="C1142" s="332" t="str">
        <f t="shared" si="130"/>
        <v>0</v>
      </c>
      <c r="D1142" s="332">
        <f>IF(P1142="",0,COUNTIF($P$7:P1142,P1142))</f>
        <v>0</v>
      </c>
      <c r="E1142" s="332" t="str">
        <f t="shared" si="131"/>
        <v>0</v>
      </c>
      <c r="F1142" s="332">
        <f>IF(Q1142="",0,COUNTIF($Q$7:Q1142,Q1142))</f>
        <v>0</v>
      </c>
      <c r="G1142" s="332" t="str">
        <f t="shared" si="132"/>
        <v>0</v>
      </c>
      <c r="H1142" s="335">
        <f t="shared" si="133"/>
        <v>46021</v>
      </c>
      <c r="I1142" s="332">
        <f t="shared" si="134"/>
        <v>50</v>
      </c>
      <c r="J1142" s="78"/>
      <c r="K1142" s="304"/>
      <c r="L1142" s="6"/>
      <c r="M1142" s="12"/>
      <c r="N1142" s="6"/>
      <c r="O1142" s="96" t="str">
        <f t="shared" si="135"/>
        <v/>
      </c>
      <c r="P1142" s="12"/>
      <c r="Q1142" s="304"/>
      <c r="R1142" s="5"/>
      <c r="S1142" s="5"/>
      <c r="T1142" s="78"/>
      <c r="U1142" s="78"/>
      <c r="Z1142" s="479">
        <f t="shared" si="129"/>
        <v>12</v>
      </c>
    </row>
    <row r="1143" spans="1:26" ht="18.75" customHeight="1" x14ac:dyDescent="0.35">
      <c r="A1143" s="78"/>
      <c r="B1143" s="332">
        <f>IF(N1143="",0,COUNTIF($N$7:N1143,N1143))</f>
        <v>0</v>
      </c>
      <c r="C1143" s="332" t="str">
        <f t="shared" si="130"/>
        <v>0</v>
      </c>
      <c r="D1143" s="332">
        <f>IF(P1143="",0,COUNTIF($P$7:P1143,P1143))</f>
        <v>0</v>
      </c>
      <c r="E1143" s="332" t="str">
        <f t="shared" si="131"/>
        <v>0</v>
      </c>
      <c r="F1143" s="332">
        <f>IF(Q1143="",0,COUNTIF($Q$7:Q1143,Q1143))</f>
        <v>0</v>
      </c>
      <c r="G1143" s="332" t="str">
        <f t="shared" si="132"/>
        <v>0</v>
      </c>
      <c r="H1143" s="335">
        <f t="shared" si="133"/>
        <v>46021</v>
      </c>
      <c r="I1143" s="332">
        <f t="shared" si="134"/>
        <v>50</v>
      </c>
      <c r="J1143" s="78"/>
      <c r="K1143" s="304"/>
      <c r="L1143" s="6"/>
      <c r="M1143" s="12"/>
      <c r="N1143" s="6"/>
      <c r="O1143" s="96" t="str">
        <f t="shared" si="135"/>
        <v/>
      </c>
      <c r="P1143" s="12"/>
      <c r="Q1143" s="304"/>
      <c r="R1143" s="5"/>
      <c r="S1143" s="5"/>
      <c r="T1143" s="78"/>
      <c r="U1143" s="78"/>
      <c r="Z1143" s="479">
        <f t="shared" si="129"/>
        <v>12</v>
      </c>
    </row>
    <row r="1144" spans="1:26" ht="18.75" customHeight="1" x14ac:dyDescent="0.35">
      <c r="A1144" s="78"/>
      <c r="B1144" s="332">
        <f>IF(N1144="",0,COUNTIF($N$7:N1144,N1144))</f>
        <v>0</v>
      </c>
      <c r="C1144" s="332" t="str">
        <f t="shared" si="130"/>
        <v>0</v>
      </c>
      <c r="D1144" s="332">
        <f>IF(P1144="",0,COUNTIF($P$7:P1144,P1144))</f>
        <v>0</v>
      </c>
      <c r="E1144" s="332" t="str">
        <f t="shared" si="131"/>
        <v>0</v>
      </c>
      <c r="F1144" s="332">
        <f>IF(Q1144="",0,COUNTIF($Q$7:Q1144,Q1144))</f>
        <v>0</v>
      </c>
      <c r="G1144" s="332" t="str">
        <f t="shared" si="132"/>
        <v>0</v>
      </c>
      <c r="H1144" s="335">
        <f t="shared" si="133"/>
        <v>46021</v>
      </c>
      <c r="I1144" s="332">
        <f t="shared" si="134"/>
        <v>50</v>
      </c>
      <c r="J1144" s="78"/>
      <c r="K1144" s="304"/>
      <c r="L1144" s="6"/>
      <c r="M1144" s="12"/>
      <c r="N1144" s="6"/>
      <c r="O1144" s="96" t="str">
        <f t="shared" si="135"/>
        <v/>
      </c>
      <c r="P1144" s="12"/>
      <c r="Q1144" s="304"/>
      <c r="R1144" s="5"/>
      <c r="S1144" s="5"/>
      <c r="T1144" s="78"/>
      <c r="U1144" s="78"/>
      <c r="Z1144" s="479">
        <f t="shared" si="129"/>
        <v>12</v>
      </c>
    </row>
    <row r="1145" spans="1:26" ht="18.75" customHeight="1" x14ac:dyDescent="0.35">
      <c r="A1145" s="78"/>
      <c r="B1145" s="332">
        <f>IF(N1145="",0,COUNTIF($N$7:N1145,N1145))</f>
        <v>0</v>
      </c>
      <c r="C1145" s="332" t="str">
        <f t="shared" si="130"/>
        <v>0</v>
      </c>
      <c r="D1145" s="332">
        <f>IF(P1145="",0,COUNTIF($P$7:P1145,P1145))</f>
        <v>0</v>
      </c>
      <c r="E1145" s="332" t="str">
        <f t="shared" si="131"/>
        <v>0</v>
      </c>
      <c r="F1145" s="332">
        <f>IF(Q1145="",0,COUNTIF($Q$7:Q1145,Q1145))</f>
        <v>0</v>
      </c>
      <c r="G1145" s="332" t="str">
        <f t="shared" si="132"/>
        <v>0</v>
      </c>
      <c r="H1145" s="335">
        <f t="shared" si="133"/>
        <v>46021</v>
      </c>
      <c r="I1145" s="332">
        <f t="shared" si="134"/>
        <v>50</v>
      </c>
      <c r="J1145" s="78"/>
      <c r="K1145" s="304"/>
      <c r="L1145" s="6"/>
      <c r="M1145" s="12"/>
      <c r="N1145" s="6"/>
      <c r="O1145" s="96" t="str">
        <f t="shared" si="135"/>
        <v/>
      </c>
      <c r="P1145" s="12"/>
      <c r="Q1145" s="304"/>
      <c r="R1145" s="5"/>
      <c r="S1145" s="5"/>
      <c r="T1145" s="78"/>
      <c r="U1145" s="78"/>
      <c r="Z1145" s="479">
        <f t="shared" si="129"/>
        <v>12</v>
      </c>
    </row>
    <row r="1146" spans="1:26" ht="18.75" customHeight="1" x14ac:dyDescent="0.35">
      <c r="A1146" s="78"/>
      <c r="B1146" s="332">
        <f>IF(N1146="",0,COUNTIF($N$7:N1146,N1146))</f>
        <v>0</v>
      </c>
      <c r="C1146" s="332" t="str">
        <f t="shared" si="130"/>
        <v>0</v>
      </c>
      <c r="D1146" s="332">
        <f>IF(P1146="",0,COUNTIF($P$7:P1146,P1146))</f>
        <v>0</v>
      </c>
      <c r="E1146" s="332" t="str">
        <f t="shared" si="131"/>
        <v>0</v>
      </c>
      <c r="F1146" s="332">
        <f>IF(Q1146="",0,COUNTIF($Q$7:Q1146,Q1146))</f>
        <v>0</v>
      </c>
      <c r="G1146" s="332" t="str">
        <f t="shared" si="132"/>
        <v>0</v>
      </c>
      <c r="H1146" s="335">
        <f t="shared" si="133"/>
        <v>46021</v>
      </c>
      <c r="I1146" s="332">
        <f t="shared" si="134"/>
        <v>50</v>
      </c>
      <c r="J1146" s="78"/>
      <c r="K1146" s="304"/>
      <c r="L1146" s="6"/>
      <c r="M1146" s="12"/>
      <c r="N1146" s="6"/>
      <c r="O1146" s="96" t="str">
        <f t="shared" si="135"/>
        <v/>
      </c>
      <c r="P1146" s="12"/>
      <c r="Q1146" s="304"/>
      <c r="R1146" s="5"/>
      <c r="S1146" s="5"/>
      <c r="T1146" s="78"/>
      <c r="U1146" s="78"/>
      <c r="Z1146" s="479">
        <f t="shared" si="129"/>
        <v>12</v>
      </c>
    </row>
    <row r="1147" spans="1:26" ht="18.75" customHeight="1" x14ac:dyDescent="0.35">
      <c r="A1147" s="78"/>
      <c r="B1147" s="332">
        <f>IF(N1147="",0,COUNTIF($N$7:N1147,N1147))</f>
        <v>0</v>
      </c>
      <c r="C1147" s="332" t="str">
        <f t="shared" si="130"/>
        <v>0</v>
      </c>
      <c r="D1147" s="332">
        <f>IF(P1147="",0,COUNTIF($P$7:P1147,P1147))</f>
        <v>0</v>
      </c>
      <c r="E1147" s="332" t="str">
        <f t="shared" si="131"/>
        <v>0</v>
      </c>
      <c r="F1147" s="332">
        <f>IF(Q1147="",0,COUNTIF($Q$7:Q1147,Q1147))</f>
        <v>0</v>
      </c>
      <c r="G1147" s="332" t="str">
        <f t="shared" si="132"/>
        <v>0</v>
      </c>
      <c r="H1147" s="335">
        <f t="shared" si="133"/>
        <v>46021</v>
      </c>
      <c r="I1147" s="332">
        <f t="shared" si="134"/>
        <v>50</v>
      </c>
      <c r="J1147" s="78"/>
      <c r="K1147" s="304"/>
      <c r="L1147" s="6"/>
      <c r="M1147" s="12"/>
      <c r="N1147" s="6"/>
      <c r="O1147" s="96" t="str">
        <f t="shared" si="135"/>
        <v/>
      </c>
      <c r="P1147" s="12"/>
      <c r="Q1147" s="304"/>
      <c r="R1147" s="5"/>
      <c r="S1147" s="5"/>
      <c r="T1147" s="78"/>
      <c r="U1147" s="78"/>
      <c r="Z1147" s="479">
        <f t="shared" si="129"/>
        <v>12</v>
      </c>
    </row>
    <row r="1148" spans="1:26" ht="18.75" customHeight="1" x14ac:dyDescent="0.35">
      <c r="A1148" s="78"/>
      <c r="B1148" s="332">
        <f>IF(N1148="",0,COUNTIF($N$7:N1148,N1148))</f>
        <v>0</v>
      </c>
      <c r="C1148" s="332" t="str">
        <f t="shared" si="130"/>
        <v>0</v>
      </c>
      <c r="D1148" s="332">
        <f>IF(P1148="",0,COUNTIF($P$7:P1148,P1148))</f>
        <v>0</v>
      </c>
      <c r="E1148" s="332" t="str">
        <f t="shared" si="131"/>
        <v>0</v>
      </c>
      <c r="F1148" s="332">
        <f>IF(Q1148="",0,COUNTIF($Q$7:Q1148,Q1148))</f>
        <v>0</v>
      </c>
      <c r="G1148" s="332" t="str">
        <f t="shared" si="132"/>
        <v>0</v>
      </c>
      <c r="H1148" s="335">
        <f t="shared" si="133"/>
        <v>46021</v>
      </c>
      <c r="I1148" s="332">
        <f t="shared" si="134"/>
        <v>50</v>
      </c>
      <c r="J1148" s="78"/>
      <c r="K1148" s="304"/>
      <c r="L1148" s="6"/>
      <c r="M1148" s="12"/>
      <c r="N1148" s="6"/>
      <c r="O1148" s="96" t="str">
        <f t="shared" si="135"/>
        <v/>
      </c>
      <c r="P1148" s="12"/>
      <c r="Q1148" s="304"/>
      <c r="R1148" s="5"/>
      <c r="S1148" s="5"/>
      <c r="T1148" s="78"/>
      <c r="U1148" s="78"/>
      <c r="Z1148" s="479">
        <f t="shared" si="129"/>
        <v>12</v>
      </c>
    </row>
    <row r="1149" spans="1:26" ht="18.75" customHeight="1" x14ac:dyDescent="0.35">
      <c r="A1149" s="78"/>
      <c r="B1149" s="332">
        <f>IF(N1149="",0,COUNTIF($N$7:N1149,N1149))</f>
        <v>0</v>
      </c>
      <c r="C1149" s="332" t="str">
        <f t="shared" si="130"/>
        <v>0</v>
      </c>
      <c r="D1149" s="332">
        <f>IF(P1149="",0,COUNTIF($P$7:P1149,P1149))</f>
        <v>0</v>
      </c>
      <c r="E1149" s="332" t="str">
        <f t="shared" si="131"/>
        <v>0</v>
      </c>
      <c r="F1149" s="332">
        <f>IF(Q1149="",0,COUNTIF($Q$7:Q1149,Q1149))</f>
        <v>0</v>
      </c>
      <c r="G1149" s="332" t="str">
        <f t="shared" si="132"/>
        <v>0</v>
      </c>
      <c r="H1149" s="335">
        <f t="shared" si="133"/>
        <v>46021</v>
      </c>
      <c r="I1149" s="332">
        <f t="shared" si="134"/>
        <v>50</v>
      </c>
      <c r="J1149" s="78"/>
      <c r="K1149" s="304"/>
      <c r="L1149" s="6"/>
      <c r="M1149" s="12"/>
      <c r="N1149" s="6"/>
      <c r="O1149" s="96" t="str">
        <f t="shared" si="135"/>
        <v/>
      </c>
      <c r="P1149" s="12"/>
      <c r="Q1149" s="304"/>
      <c r="R1149" s="5"/>
      <c r="S1149" s="5"/>
      <c r="T1149" s="78"/>
      <c r="U1149" s="78"/>
      <c r="Z1149" s="479">
        <f t="shared" si="129"/>
        <v>12</v>
      </c>
    </row>
    <row r="1150" spans="1:26" ht="18.75" customHeight="1" x14ac:dyDescent="0.35">
      <c r="A1150" s="78"/>
      <c r="B1150" s="332">
        <f>IF(N1150="",0,COUNTIF($N$7:N1150,N1150))</f>
        <v>0</v>
      </c>
      <c r="C1150" s="332" t="str">
        <f t="shared" si="130"/>
        <v>0</v>
      </c>
      <c r="D1150" s="332">
        <f>IF(P1150="",0,COUNTIF($P$7:P1150,P1150))</f>
        <v>0</v>
      </c>
      <c r="E1150" s="332" t="str">
        <f t="shared" si="131"/>
        <v>0</v>
      </c>
      <c r="F1150" s="332">
        <f>IF(Q1150="",0,COUNTIF($Q$7:Q1150,Q1150))</f>
        <v>0</v>
      </c>
      <c r="G1150" s="332" t="str">
        <f t="shared" si="132"/>
        <v>0</v>
      </c>
      <c r="H1150" s="335">
        <f t="shared" si="133"/>
        <v>46021</v>
      </c>
      <c r="I1150" s="332">
        <f t="shared" si="134"/>
        <v>50</v>
      </c>
      <c r="J1150" s="78"/>
      <c r="K1150" s="304"/>
      <c r="L1150" s="6"/>
      <c r="M1150" s="12"/>
      <c r="N1150" s="6"/>
      <c r="O1150" s="96" t="str">
        <f t="shared" si="135"/>
        <v/>
      </c>
      <c r="P1150" s="12"/>
      <c r="Q1150" s="304"/>
      <c r="R1150" s="5"/>
      <c r="S1150" s="5"/>
      <c r="T1150" s="78"/>
      <c r="U1150" s="78"/>
      <c r="Z1150" s="479">
        <f t="shared" si="129"/>
        <v>12</v>
      </c>
    </row>
    <row r="1151" spans="1:26" ht="18.75" customHeight="1" x14ac:dyDescent="0.35">
      <c r="A1151" s="78"/>
      <c r="B1151" s="332">
        <f>IF(N1151="",0,COUNTIF($N$7:N1151,N1151))</f>
        <v>0</v>
      </c>
      <c r="C1151" s="332" t="str">
        <f t="shared" si="130"/>
        <v>0</v>
      </c>
      <c r="D1151" s="332">
        <f>IF(P1151="",0,COUNTIF($P$7:P1151,P1151))</f>
        <v>0</v>
      </c>
      <c r="E1151" s="332" t="str">
        <f t="shared" si="131"/>
        <v>0</v>
      </c>
      <c r="F1151" s="332">
        <f>IF(Q1151="",0,COUNTIF($Q$7:Q1151,Q1151))</f>
        <v>0</v>
      </c>
      <c r="G1151" s="332" t="str">
        <f t="shared" si="132"/>
        <v>0</v>
      </c>
      <c r="H1151" s="335">
        <f t="shared" si="133"/>
        <v>46021</v>
      </c>
      <c r="I1151" s="332">
        <f t="shared" si="134"/>
        <v>50</v>
      </c>
      <c r="J1151" s="78"/>
      <c r="K1151" s="304"/>
      <c r="L1151" s="6"/>
      <c r="M1151" s="12"/>
      <c r="N1151" s="6"/>
      <c r="O1151" s="96" t="str">
        <f t="shared" si="135"/>
        <v/>
      </c>
      <c r="P1151" s="12"/>
      <c r="Q1151" s="304"/>
      <c r="R1151" s="5"/>
      <c r="S1151" s="5"/>
      <c r="T1151" s="78"/>
      <c r="U1151" s="78"/>
      <c r="Z1151" s="479">
        <f t="shared" si="129"/>
        <v>12</v>
      </c>
    </row>
    <row r="1152" spans="1:26" ht="18.75" customHeight="1" x14ac:dyDescent="0.35">
      <c r="A1152" s="78"/>
      <c r="B1152" s="332">
        <f>IF(N1152="",0,COUNTIF($N$7:N1152,N1152))</f>
        <v>0</v>
      </c>
      <c r="C1152" s="332" t="str">
        <f t="shared" si="130"/>
        <v>0</v>
      </c>
      <c r="D1152" s="332">
        <f>IF(P1152="",0,COUNTIF($P$7:P1152,P1152))</f>
        <v>0</v>
      </c>
      <c r="E1152" s="332" t="str">
        <f t="shared" si="131"/>
        <v>0</v>
      </c>
      <c r="F1152" s="332">
        <f>IF(Q1152="",0,COUNTIF($Q$7:Q1152,Q1152))</f>
        <v>0</v>
      </c>
      <c r="G1152" s="332" t="str">
        <f t="shared" si="132"/>
        <v>0</v>
      </c>
      <c r="H1152" s="335">
        <f t="shared" si="133"/>
        <v>46021</v>
      </c>
      <c r="I1152" s="332">
        <f t="shared" si="134"/>
        <v>50</v>
      </c>
      <c r="J1152" s="78"/>
      <c r="K1152" s="304"/>
      <c r="L1152" s="6"/>
      <c r="M1152" s="12"/>
      <c r="N1152" s="6"/>
      <c r="O1152" s="96" t="str">
        <f t="shared" si="135"/>
        <v/>
      </c>
      <c r="P1152" s="12"/>
      <c r="Q1152" s="304"/>
      <c r="R1152" s="5"/>
      <c r="S1152" s="5"/>
      <c r="T1152" s="78"/>
      <c r="U1152" s="78"/>
      <c r="Z1152" s="479">
        <f t="shared" si="129"/>
        <v>12</v>
      </c>
    </row>
    <row r="1153" spans="1:26" ht="18.75" customHeight="1" x14ac:dyDescent="0.35">
      <c r="A1153" s="78"/>
      <c r="B1153" s="332">
        <f>IF(N1153="",0,COUNTIF($N$7:N1153,N1153))</f>
        <v>0</v>
      </c>
      <c r="C1153" s="332" t="str">
        <f t="shared" si="130"/>
        <v>0</v>
      </c>
      <c r="D1153" s="332">
        <f>IF(P1153="",0,COUNTIF($P$7:P1153,P1153))</f>
        <v>0</v>
      </c>
      <c r="E1153" s="332" t="str">
        <f t="shared" si="131"/>
        <v>0</v>
      </c>
      <c r="F1153" s="332">
        <f>IF(Q1153="",0,COUNTIF($Q$7:Q1153,Q1153))</f>
        <v>0</v>
      </c>
      <c r="G1153" s="332" t="str">
        <f t="shared" si="132"/>
        <v>0</v>
      </c>
      <c r="H1153" s="335">
        <f t="shared" si="133"/>
        <v>46021</v>
      </c>
      <c r="I1153" s="332">
        <f t="shared" si="134"/>
        <v>50</v>
      </c>
      <c r="J1153" s="78"/>
      <c r="K1153" s="304"/>
      <c r="L1153" s="6"/>
      <c r="M1153" s="12"/>
      <c r="N1153" s="6"/>
      <c r="O1153" s="96" t="str">
        <f t="shared" si="135"/>
        <v/>
      </c>
      <c r="P1153" s="12"/>
      <c r="Q1153" s="304"/>
      <c r="R1153" s="5"/>
      <c r="S1153" s="5"/>
      <c r="T1153" s="78"/>
      <c r="U1153" s="78"/>
      <c r="Z1153" s="479">
        <f t="shared" si="129"/>
        <v>12</v>
      </c>
    </row>
    <row r="1154" spans="1:26" ht="18.75" customHeight="1" x14ac:dyDescent="0.35">
      <c r="A1154" s="78"/>
      <c r="B1154" s="332">
        <f>IF(N1154="",0,COUNTIF($N$7:N1154,N1154))</f>
        <v>0</v>
      </c>
      <c r="C1154" s="332" t="str">
        <f t="shared" si="130"/>
        <v>0</v>
      </c>
      <c r="D1154" s="332">
        <f>IF(P1154="",0,COUNTIF($P$7:P1154,P1154))</f>
        <v>0</v>
      </c>
      <c r="E1154" s="332" t="str">
        <f t="shared" si="131"/>
        <v>0</v>
      </c>
      <c r="F1154" s="332">
        <f>IF(Q1154="",0,COUNTIF($Q$7:Q1154,Q1154))</f>
        <v>0</v>
      </c>
      <c r="G1154" s="332" t="str">
        <f t="shared" si="132"/>
        <v>0</v>
      </c>
      <c r="H1154" s="335">
        <f t="shared" si="133"/>
        <v>46021</v>
      </c>
      <c r="I1154" s="332">
        <f t="shared" si="134"/>
        <v>50</v>
      </c>
      <c r="J1154" s="78"/>
      <c r="K1154" s="304"/>
      <c r="L1154" s="6"/>
      <c r="M1154" s="12"/>
      <c r="N1154" s="6"/>
      <c r="O1154" s="96" t="str">
        <f t="shared" si="135"/>
        <v/>
      </c>
      <c r="P1154" s="12"/>
      <c r="Q1154" s="304"/>
      <c r="R1154" s="5"/>
      <c r="S1154" s="5"/>
      <c r="T1154" s="78"/>
      <c r="U1154" s="78"/>
      <c r="Z1154" s="479">
        <f t="shared" si="129"/>
        <v>12</v>
      </c>
    </row>
    <row r="1155" spans="1:26" ht="18.75" customHeight="1" x14ac:dyDescent="0.35">
      <c r="A1155" s="78"/>
      <c r="B1155" s="332">
        <f>IF(N1155="",0,COUNTIF($N$7:N1155,N1155))</f>
        <v>0</v>
      </c>
      <c r="C1155" s="332" t="str">
        <f t="shared" si="130"/>
        <v>0</v>
      </c>
      <c r="D1155" s="332">
        <f>IF(P1155="",0,COUNTIF($P$7:P1155,P1155))</f>
        <v>0</v>
      </c>
      <c r="E1155" s="332" t="str">
        <f t="shared" si="131"/>
        <v>0</v>
      </c>
      <c r="F1155" s="332">
        <f>IF(Q1155="",0,COUNTIF($Q$7:Q1155,Q1155))</f>
        <v>0</v>
      </c>
      <c r="G1155" s="332" t="str">
        <f t="shared" si="132"/>
        <v>0</v>
      </c>
      <c r="H1155" s="335">
        <f t="shared" si="133"/>
        <v>46021</v>
      </c>
      <c r="I1155" s="332">
        <f t="shared" si="134"/>
        <v>50</v>
      </c>
      <c r="J1155" s="78"/>
      <c r="K1155" s="304"/>
      <c r="L1155" s="6"/>
      <c r="M1155" s="12"/>
      <c r="N1155" s="6"/>
      <c r="O1155" s="96" t="str">
        <f t="shared" si="135"/>
        <v/>
      </c>
      <c r="P1155" s="12"/>
      <c r="Q1155" s="304"/>
      <c r="R1155" s="5"/>
      <c r="S1155" s="5"/>
      <c r="T1155" s="78"/>
      <c r="U1155" s="78"/>
      <c r="Z1155" s="479">
        <f t="shared" si="129"/>
        <v>12</v>
      </c>
    </row>
    <row r="1156" spans="1:26" ht="18.75" customHeight="1" x14ac:dyDescent="0.35">
      <c r="A1156" s="78"/>
      <c r="B1156" s="332">
        <f>IF(N1156="",0,COUNTIF($N$7:N1156,N1156))</f>
        <v>0</v>
      </c>
      <c r="C1156" s="332" t="str">
        <f t="shared" si="130"/>
        <v>0</v>
      </c>
      <c r="D1156" s="332">
        <f>IF(P1156="",0,COUNTIF($P$7:P1156,P1156))</f>
        <v>0</v>
      </c>
      <c r="E1156" s="332" t="str">
        <f t="shared" si="131"/>
        <v>0</v>
      </c>
      <c r="F1156" s="332">
        <f>IF(Q1156="",0,COUNTIF($Q$7:Q1156,Q1156))</f>
        <v>0</v>
      </c>
      <c r="G1156" s="332" t="str">
        <f t="shared" si="132"/>
        <v>0</v>
      </c>
      <c r="H1156" s="335">
        <f t="shared" si="133"/>
        <v>46021</v>
      </c>
      <c r="I1156" s="332">
        <f t="shared" si="134"/>
        <v>50</v>
      </c>
      <c r="J1156" s="78"/>
      <c r="K1156" s="304"/>
      <c r="L1156" s="6"/>
      <c r="M1156" s="12"/>
      <c r="N1156" s="6"/>
      <c r="O1156" s="96" t="str">
        <f t="shared" si="135"/>
        <v/>
      </c>
      <c r="P1156" s="12"/>
      <c r="Q1156" s="304"/>
      <c r="R1156" s="5"/>
      <c r="S1156" s="5"/>
      <c r="T1156" s="78"/>
      <c r="U1156" s="78"/>
      <c r="Z1156" s="479">
        <f t="shared" si="129"/>
        <v>12</v>
      </c>
    </row>
    <row r="1157" spans="1:26" ht="18.75" customHeight="1" x14ac:dyDescent="0.35">
      <c r="A1157" s="78"/>
      <c r="B1157" s="332">
        <f>IF(N1157="",0,COUNTIF($N$7:N1157,N1157))</f>
        <v>0</v>
      </c>
      <c r="C1157" s="332" t="str">
        <f t="shared" si="130"/>
        <v>0</v>
      </c>
      <c r="D1157" s="332">
        <f>IF(P1157="",0,COUNTIF($P$7:P1157,P1157))</f>
        <v>0</v>
      </c>
      <c r="E1157" s="332" t="str">
        <f t="shared" si="131"/>
        <v>0</v>
      </c>
      <c r="F1157" s="332">
        <f>IF(Q1157="",0,COUNTIF($Q$7:Q1157,Q1157))</f>
        <v>0</v>
      </c>
      <c r="G1157" s="332" t="str">
        <f t="shared" si="132"/>
        <v>0</v>
      </c>
      <c r="H1157" s="335">
        <f t="shared" si="133"/>
        <v>46021</v>
      </c>
      <c r="I1157" s="332">
        <f t="shared" si="134"/>
        <v>50</v>
      </c>
      <c r="J1157" s="78"/>
      <c r="K1157" s="304"/>
      <c r="L1157" s="6"/>
      <c r="M1157" s="12"/>
      <c r="N1157" s="6"/>
      <c r="O1157" s="96" t="str">
        <f t="shared" si="135"/>
        <v/>
      </c>
      <c r="P1157" s="12"/>
      <c r="Q1157" s="304"/>
      <c r="R1157" s="5"/>
      <c r="S1157" s="5"/>
      <c r="T1157" s="78"/>
      <c r="U1157" s="78"/>
      <c r="Z1157" s="479">
        <f t="shared" si="129"/>
        <v>12</v>
      </c>
    </row>
    <row r="1158" spans="1:26" ht="18.75" customHeight="1" x14ac:dyDescent="0.35">
      <c r="A1158" s="78"/>
      <c r="B1158" s="332">
        <f>IF(N1158="",0,COUNTIF($N$7:N1158,N1158))</f>
        <v>0</v>
      </c>
      <c r="C1158" s="332" t="str">
        <f t="shared" si="130"/>
        <v>0</v>
      </c>
      <c r="D1158" s="332">
        <f>IF(P1158="",0,COUNTIF($P$7:P1158,P1158))</f>
        <v>0</v>
      </c>
      <c r="E1158" s="332" t="str">
        <f t="shared" si="131"/>
        <v>0</v>
      </c>
      <c r="F1158" s="332">
        <f>IF(Q1158="",0,COUNTIF($Q$7:Q1158,Q1158))</f>
        <v>0</v>
      </c>
      <c r="G1158" s="332" t="str">
        <f t="shared" si="132"/>
        <v>0</v>
      </c>
      <c r="H1158" s="335">
        <f t="shared" si="133"/>
        <v>46021</v>
      </c>
      <c r="I1158" s="332">
        <f t="shared" si="134"/>
        <v>50</v>
      </c>
      <c r="J1158" s="78"/>
      <c r="K1158" s="304"/>
      <c r="L1158" s="6"/>
      <c r="M1158" s="12"/>
      <c r="N1158" s="6"/>
      <c r="O1158" s="96" t="str">
        <f t="shared" si="135"/>
        <v/>
      </c>
      <c r="P1158" s="12"/>
      <c r="Q1158" s="304"/>
      <c r="R1158" s="5"/>
      <c r="S1158" s="5"/>
      <c r="T1158" s="78"/>
      <c r="U1158" s="78"/>
      <c r="Z1158" s="479">
        <f t="shared" si="129"/>
        <v>12</v>
      </c>
    </row>
    <row r="1159" spans="1:26" ht="18.75" customHeight="1" x14ac:dyDescent="0.35">
      <c r="A1159" s="78"/>
      <c r="B1159" s="332">
        <f>IF(N1159="",0,COUNTIF($N$7:N1159,N1159))</f>
        <v>0</v>
      </c>
      <c r="C1159" s="332" t="str">
        <f t="shared" si="130"/>
        <v>0</v>
      </c>
      <c r="D1159" s="332">
        <f>IF(P1159="",0,COUNTIF($P$7:P1159,P1159))</f>
        <v>0</v>
      </c>
      <c r="E1159" s="332" t="str">
        <f t="shared" si="131"/>
        <v>0</v>
      </c>
      <c r="F1159" s="332">
        <f>IF(Q1159="",0,COUNTIF($Q$7:Q1159,Q1159))</f>
        <v>0</v>
      </c>
      <c r="G1159" s="332" t="str">
        <f t="shared" si="132"/>
        <v>0</v>
      </c>
      <c r="H1159" s="335">
        <f t="shared" si="133"/>
        <v>46021</v>
      </c>
      <c r="I1159" s="332">
        <f t="shared" si="134"/>
        <v>50</v>
      </c>
      <c r="J1159" s="78"/>
      <c r="K1159" s="304"/>
      <c r="L1159" s="6"/>
      <c r="M1159" s="12"/>
      <c r="N1159" s="6"/>
      <c r="O1159" s="96" t="str">
        <f t="shared" si="135"/>
        <v/>
      </c>
      <c r="P1159" s="12"/>
      <c r="Q1159" s="304"/>
      <c r="R1159" s="5"/>
      <c r="S1159" s="5"/>
      <c r="T1159" s="78"/>
      <c r="U1159" s="78"/>
      <c r="Z1159" s="479">
        <f t="shared" si="129"/>
        <v>12</v>
      </c>
    </row>
    <row r="1160" spans="1:26" ht="18.75" customHeight="1" x14ac:dyDescent="0.35">
      <c r="A1160" s="78"/>
      <c r="B1160" s="332">
        <f>IF(N1160="",0,COUNTIF($N$7:N1160,N1160))</f>
        <v>0</v>
      </c>
      <c r="C1160" s="332" t="str">
        <f t="shared" si="130"/>
        <v>0</v>
      </c>
      <c r="D1160" s="332">
        <f>IF(P1160="",0,COUNTIF($P$7:P1160,P1160))</f>
        <v>0</v>
      </c>
      <c r="E1160" s="332" t="str">
        <f t="shared" si="131"/>
        <v>0</v>
      </c>
      <c r="F1160" s="332">
        <f>IF(Q1160="",0,COUNTIF($Q$7:Q1160,Q1160))</f>
        <v>0</v>
      </c>
      <c r="G1160" s="332" t="str">
        <f t="shared" si="132"/>
        <v>0</v>
      </c>
      <c r="H1160" s="335">
        <f t="shared" si="133"/>
        <v>46021</v>
      </c>
      <c r="I1160" s="332">
        <f t="shared" si="134"/>
        <v>50</v>
      </c>
      <c r="J1160" s="78"/>
      <c r="K1160" s="304"/>
      <c r="L1160" s="6"/>
      <c r="M1160" s="12"/>
      <c r="N1160" s="6"/>
      <c r="O1160" s="96" t="str">
        <f t="shared" si="135"/>
        <v/>
      </c>
      <c r="P1160" s="12"/>
      <c r="Q1160" s="304"/>
      <c r="R1160" s="5"/>
      <c r="S1160" s="5"/>
      <c r="T1160" s="78"/>
      <c r="U1160" s="78"/>
      <c r="Z1160" s="479">
        <f t="shared" ref="Z1160:Z1223" si="136">IF(H1160="","",MONTH(H1160))</f>
        <v>12</v>
      </c>
    </row>
    <row r="1161" spans="1:26" ht="18.75" customHeight="1" x14ac:dyDescent="0.35">
      <c r="A1161" s="78"/>
      <c r="B1161" s="332">
        <f>IF(N1161="",0,COUNTIF($N$7:N1161,N1161))</f>
        <v>0</v>
      </c>
      <c r="C1161" s="332" t="str">
        <f t="shared" si="130"/>
        <v>0</v>
      </c>
      <c r="D1161" s="332">
        <f>IF(P1161="",0,COUNTIF($P$7:P1161,P1161))</f>
        <v>0</v>
      </c>
      <c r="E1161" s="332" t="str">
        <f t="shared" si="131"/>
        <v>0</v>
      </c>
      <c r="F1161" s="332">
        <f>IF(Q1161="",0,COUNTIF($Q$7:Q1161,Q1161))</f>
        <v>0</v>
      </c>
      <c r="G1161" s="332" t="str">
        <f t="shared" si="132"/>
        <v>0</v>
      </c>
      <c r="H1161" s="335">
        <f t="shared" si="133"/>
        <v>46021</v>
      </c>
      <c r="I1161" s="332">
        <f t="shared" si="134"/>
        <v>50</v>
      </c>
      <c r="J1161" s="78"/>
      <c r="K1161" s="304"/>
      <c r="L1161" s="6"/>
      <c r="M1161" s="12"/>
      <c r="N1161" s="6"/>
      <c r="O1161" s="96" t="str">
        <f t="shared" si="135"/>
        <v/>
      </c>
      <c r="P1161" s="12"/>
      <c r="Q1161" s="304"/>
      <c r="R1161" s="5"/>
      <c r="S1161" s="5"/>
      <c r="T1161" s="78"/>
      <c r="U1161" s="78"/>
      <c r="Z1161" s="479">
        <f t="shared" si="136"/>
        <v>12</v>
      </c>
    </row>
    <row r="1162" spans="1:26" ht="18.75" customHeight="1" x14ac:dyDescent="0.35">
      <c r="A1162" s="78"/>
      <c r="B1162" s="332">
        <f>IF(N1162="",0,COUNTIF($N$7:N1162,N1162))</f>
        <v>0</v>
      </c>
      <c r="C1162" s="332" t="str">
        <f t="shared" si="130"/>
        <v>0</v>
      </c>
      <c r="D1162" s="332">
        <f>IF(P1162="",0,COUNTIF($P$7:P1162,P1162))</f>
        <v>0</v>
      </c>
      <c r="E1162" s="332" t="str">
        <f t="shared" si="131"/>
        <v>0</v>
      </c>
      <c r="F1162" s="332">
        <f>IF(Q1162="",0,COUNTIF($Q$7:Q1162,Q1162))</f>
        <v>0</v>
      </c>
      <c r="G1162" s="332" t="str">
        <f t="shared" si="132"/>
        <v>0</v>
      </c>
      <c r="H1162" s="335">
        <f t="shared" si="133"/>
        <v>46021</v>
      </c>
      <c r="I1162" s="332">
        <f t="shared" si="134"/>
        <v>50</v>
      </c>
      <c r="J1162" s="78"/>
      <c r="K1162" s="304"/>
      <c r="L1162" s="6"/>
      <c r="M1162" s="12"/>
      <c r="N1162" s="6"/>
      <c r="O1162" s="96" t="str">
        <f t="shared" si="135"/>
        <v/>
      </c>
      <c r="P1162" s="12"/>
      <c r="Q1162" s="304"/>
      <c r="R1162" s="5"/>
      <c r="S1162" s="5"/>
      <c r="T1162" s="78"/>
      <c r="U1162" s="78"/>
      <c r="Z1162" s="479">
        <f t="shared" si="136"/>
        <v>12</v>
      </c>
    </row>
    <row r="1163" spans="1:26" ht="18.75" customHeight="1" x14ac:dyDescent="0.35">
      <c r="A1163" s="78"/>
      <c r="B1163" s="332">
        <f>IF(N1163="",0,COUNTIF($N$7:N1163,N1163))</f>
        <v>0</v>
      </c>
      <c r="C1163" s="332" t="str">
        <f t="shared" si="130"/>
        <v>0</v>
      </c>
      <c r="D1163" s="332">
        <f>IF(P1163="",0,COUNTIF($P$7:P1163,P1163))</f>
        <v>0</v>
      </c>
      <c r="E1163" s="332" t="str">
        <f t="shared" si="131"/>
        <v>0</v>
      </c>
      <c r="F1163" s="332">
        <f>IF(Q1163="",0,COUNTIF($Q$7:Q1163,Q1163))</f>
        <v>0</v>
      </c>
      <c r="G1163" s="332" t="str">
        <f t="shared" si="132"/>
        <v>0</v>
      </c>
      <c r="H1163" s="335">
        <f t="shared" si="133"/>
        <v>46021</v>
      </c>
      <c r="I1163" s="332">
        <f t="shared" si="134"/>
        <v>50</v>
      </c>
      <c r="J1163" s="78"/>
      <c r="K1163" s="304"/>
      <c r="L1163" s="6"/>
      <c r="M1163" s="12"/>
      <c r="N1163" s="6"/>
      <c r="O1163" s="96" t="str">
        <f t="shared" si="135"/>
        <v/>
      </c>
      <c r="P1163" s="12"/>
      <c r="Q1163" s="304"/>
      <c r="R1163" s="5"/>
      <c r="S1163" s="5"/>
      <c r="T1163" s="78"/>
      <c r="U1163" s="78"/>
      <c r="Z1163" s="479">
        <f t="shared" si="136"/>
        <v>12</v>
      </c>
    </row>
    <row r="1164" spans="1:26" ht="18.75" customHeight="1" x14ac:dyDescent="0.35">
      <c r="A1164" s="78"/>
      <c r="B1164" s="332">
        <f>IF(N1164="",0,COUNTIF($N$7:N1164,N1164))</f>
        <v>0</v>
      </c>
      <c r="C1164" s="332" t="str">
        <f t="shared" si="130"/>
        <v>0</v>
      </c>
      <c r="D1164" s="332">
        <f>IF(P1164="",0,COUNTIF($P$7:P1164,P1164))</f>
        <v>0</v>
      </c>
      <c r="E1164" s="332" t="str">
        <f t="shared" si="131"/>
        <v>0</v>
      </c>
      <c r="F1164" s="332">
        <f>IF(Q1164="",0,COUNTIF($Q$7:Q1164,Q1164))</f>
        <v>0</v>
      </c>
      <c r="G1164" s="332" t="str">
        <f t="shared" si="132"/>
        <v>0</v>
      </c>
      <c r="H1164" s="335">
        <f t="shared" si="133"/>
        <v>46021</v>
      </c>
      <c r="I1164" s="332">
        <f t="shared" si="134"/>
        <v>50</v>
      </c>
      <c r="J1164" s="78"/>
      <c r="K1164" s="304"/>
      <c r="L1164" s="6"/>
      <c r="M1164" s="12"/>
      <c r="N1164" s="6"/>
      <c r="O1164" s="96" t="str">
        <f t="shared" si="135"/>
        <v/>
      </c>
      <c r="P1164" s="12"/>
      <c r="Q1164" s="304"/>
      <c r="R1164" s="5"/>
      <c r="S1164" s="5"/>
      <c r="T1164" s="78"/>
      <c r="U1164" s="78"/>
      <c r="Z1164" s="479">
        <f t="shared" si="136"/>
        <v>12</v>
      </c>
    </row>
    <row r="1165" spans="1:26" ht="18.75" customHeight="1" x14ac:dyDescent="0.35">
      <c r="A1165" s="78"/>
      <c r="B1165" s="332">
        <f>IF(N1165="",0,COUNTIF($N$7:N1165,N1165))</f>
        <v>0</v>
      </c>
      <c r="C1165" s="332" t="str">
        <f t="shared" si="130"/>
        <v>0</v>
      </c>
      <c r="D1165" s="332">
        <f>IF(P1165="",0,COUNTIF($P$7:P1165,P1165))</f>
        <v>0</v>
      </c>
      <c r="E1165" s="332" t="str">
        <f t="shared" si="131"/>
        <v>0</v>
      </c>
      <c r="F1165" s="332">
        <f>IF(Q1165="",0,COUNTIF($Q$7:Q1165,Q1165))</f>
        <v>0</v>
      </c>
      <c r="G1165" s="332" t="str">
        <f t="shared" si="132"/>
        <v>0</v>
      </c>
      <c r="H1165" s="335">
        <f t="shared" si="133"/>
        <v>46021</v>
      </c>
      <c r="I1165" s="332">
        <f t="shared" si="134"/>
        <v>50</v>
      </c>
      <c r="J1165" s="78"/>
      <c r="K1165" s="304"/>
      <c r="L1165" s="6"/>
      <c r="M1165" s="12"/>
      <c r="N1165" s="6"/>
      <c r="O1165" s="96" t="str">
        <f t="shared" si="135"/>
        <v/>
      </c>
      <c r="P1165" s="12"/>
      <c r="Q1165" s="304"/>
      <c r="R1165" s="5"/>
      <c r="S1165" s="5"/>
      <c r="T1165" s="78"/>
      <c r="U1165" s="78"/>
      <c r="Z1165" s="479">
        <f t="shared" si="136"/>
        <v>12</v>
      </c>
    </row>
    <row r="1166" spans="1:26" ht="18.75" customHeight="1" x14ac:dyDescent="0.35">
      <c r="A1166" s="78"/>
      <c r="B1166" s="332">
        <f>IF(N1166="",0,COUNTIF($N$7:N1166,N1166))</f>
        <v>0</v>
      </c>
      <c r="C1166" s="332" t="str">
        <f t="shared" si="130"/>
        <v>0</v>
      </c>
      <c r="D1166" s="332">
        <f>IF(P1166="",0,COUNTIF($P$7:P1166,P1166))</f>
        <v>0</v>
      </c>
      <c r="E1166" s="332" t="str">
        <f t="shared" si="131"/>
        <v>0</v>
      </c>
      <c r="F1166" s="332">
        <f>IF(Q1166="",0,COUNTIF($Q$7:Q1166,Q1166))</f>
        <v>0</v>
      </c>
      <c r="G1166" s="332" t="str">
        <f t="shared" si="132"/>
        <v>0</v>
      </c>
      <c r="H1166" s="335">
        <f t="shared" si="133"/>
        <v>46021</v>
      </c>
      <c r="I1166" s="332">
        <f t="shared" si="134"/>
        <v>50</v>
      </c>
      <c r="J1166" s="78"/>
      <c r="K1166" s="304"/>
      <c r="L1166" s="6"/>
      <c r="M1166" s="12"/>
      <c r="N1166" s="6"/>
      <c r="O1166" s="96" t="str">
        <f t="shared" si="135"/>
        <v/>
      </c>
      <c r="P1166" s="12"/>
      <c r="Q1166" s="304"/>
      <c r="R1166" s="5"/>
      <c r="S1166" s="5"/>
      <c r="T1166" s="78"/>
      <c r="U1166" s="78"/>
      <c r="Z1166" s="479">
        <f t="shared" si="136"/>
        <v>12</v>
      </c>
    </row>
    <row r="1167" spans="1:26" ht="18.75" customHeight="1" x14ac:dyDescent="0.35">
      <c r="A1167" s="78"/>
      <c r="B1167" s="332">
        <f>IF(N1167="",0,COUNTIF($N$7:N1167,N1167))</f>
        <v>0</v>
      </c>
      <c r="C1167" s="332" t="str">
        <f t="shared" si="130"/>
        <v>0</v>
      </c>
      <c r="D1167" s="332">
        <f>IF(P1167="",0,COUNTIF($P$7:P1167,P1167))</f>
        <v>0</v>
      </c>
      <c r="E1167" s="332" t="str">
        <f t="shared" si="131"/>
        <v>0</v>
      </c>
      <c r="F1167" s="332">
        <f>IF(Q1167="",0,COUNTIF($Q$7:Q1167,Q1167))</f>
        <v>0</v>
      </c>
      <c r="G1167" s="332" t="str">
        <f t="shared" si="132"/>
        <v>0</v>
      </c>
      <c r="H1167" s="335">
        <f t="shared" si="133"/>
        <v>46021</v>
      </c>
      <c r="I1167" s="332">
        <f t="shared" si="134"/>
        <v>50</v>
      </c>
      <c r="J1167" s="78"/>
      <c r="K1167" s="304"/>
      <c r="L1167" s="6"/>
      <c r="M1167" s="12"/>
      <c r="N1167" s="6"/>
      <c r="O1167" s="96" t="str">
        <f t="shared" si="135"/>
        <v/>
      </c>
      <c r="P1167" s="12"/>
      <c r="Q1167" s="304"/>
      <c r="R1167" s="5"/>
      <c r="S1167" s="5"/>
      <c r="T1167" s="78"/>
      <c r="U1167" s="78"/>
      <c r="Z1167" s="479">
        <f t="shared" si="136"/>
        <v>12</v>
      </c>
    </row>
    <row r="1168" spans="1:26" ht="18.75" customHeight="1" x14ac:dyDescent="0.35">
      <c r="A1168" s="78"/>
      <c r="B1168" s="332">
        <f>IF(N1168="",0,COUNTIF($N$7:N1168,N1168))</f>
        <v>0</v>
      </c>
      <c r="C1168" s="332" t="str">
        <f t="shared" si="130"/>
        <v>0</v>
      </c>
      <c r="D1168" s="332">
        <f>IF(P1168="",0,COUNTIF($P$7:P1168,P1168))</f>
        <v>0</v>
      </c>
      <c r="E1168" s="332" t="str">
        <f t="shared" si="131"/>
        <v>0</v>
      </c>
      <c r="F1168" s="332">
        <f>IF(Q1168="",0,COUNTIF($Q$7:Q1168,Q1168))</f>
        <v>0</v>
      </c>
      <c r="G1168" s="332" t="str">
        <f t="shared" si="132"/>
        <v>0</v>
      </c>
      <c r="H1168" s="335">
        <f t="shared" si="133"/>
        <v>46021</v>
      </c>
      <c r="I1168" s="332">
        <f t="shared" si="134"/>
        <v>50</v>
      </c>
      <c r="J1168" s="78"/>
      <c r="K1168" s="304"/>
      <c r="L1168" s="6"/>
      <c r="M1168" s="12"/>
      <c r="N1168" s="6"/>
      <c r="O1168" s="96" t="str">
        <f t="shared" si="135"/>
        <v/>
      </c>
      <c r="P1168" s="12"/>
      <c r="Q1168" s="304"/>
      <c r="R1168" s="5"/>
      <c r="S1168" s="5"/>
      <c r="T1168" s="78"/>
      <c r="U1168" s="78"/>
      <c r="Z1168" s="479">
        <f t="shared" si="136"/>
        <v>12</v>
      </c>
    </row>
    <row r="1169" spans="1:26" ht="18.75" customHeight="1" x14ac:dyDescent="0.35">
      <c r="A1169" s="78"/>
      <c r="B1169" s="332">
        <f>IF(N1169="",0,COUNTIF($N$7:N1169,N1169))</f>
        <v>0</v>
      </c>
      <c r="C1169" s="332" t="str">
        <f t="shared" si="130"/>
        <v>0</v>
      </c>
      <c r="D1169" s="332">
        <f>IF(P1169="",0,COUNTIF($P$7:P1169,P1169))</f>
        <v>0</v>
      </c>
      <c r="E1169" s="332" t="str">
        <f t="shared" si="131"/>
        <v>0</v>
      </c>
      <c r="F1169" s="332">
        <f>IF(Q1169="",0,COUNTIF($Q$7:Q1169,Q1169))</f>
        <v>0</v>
      </c>
      <c r="G1169" s="332" t="str">
        <f t="shared" si="132"/>
        <v>0</v>
      </c>
      <c r="H1169" s="335">
        <f t="shared" si="133"/>
        <v>46021</v>
      </c>
      <c r="I1169" s="332">
        <f t="shared" si="134"/>
        <v>50</v>
      </c>
      <c r="J1169" s="78"/>
      <c r="K1169" s="304"/>
      <c r="L1169" s="6"/>
      <c r="M1169" s="12"/>
      <c r="N1169" s="6"/>
      <c r="O1169" s="96" t="str">
        <f t="shared" si="135"/>
        <v/>
      </c>
      <c r="P1169" s="12"/>
      <c r="Q1169" s="304"/>
      <c r="R1169" s="5"/>
      <c r="S1169" s="5"/>
      <c r="T1169" s="78"/>
      <c r="U1169" s="78"/>
      <c r="Z1169" s="479">
        <f t="shared" si="136"/>
        <v>12</v>
      </c>
    </row>
    <row r="1170" spans="1:26" ht="18.75" customHeight="1" x14ac:dyDescent="0.35">
      <c r="A1170" s="78"/>
      <c r="B1170" s="332">
        <f>IF(N1170="",0,COUNTIF($N$7:N1170,N1170))</f>
        <v>0</v>
      </c>
      <c r="C1170" s="332" t="str">
        <f t="shared" si="130"/>
        <v>0</v>
      </c>
      <c r="D1170" s="332">
        <f>IF(P1170="",0,COUNTIF($P$7:P1170,P1170))</f>
        <v>0</v>
      </c>
      <c r="E1170" s="332" t="str">
        <f t="shared" si="131"/>
        <v>0</v>
      </c>
      <c r="F1170" s="332">
        <f>IF(Q1170="",0,COUNTIF($Q$7:Q1170,Q1170))</f>
        <v>0</v>
      </c>
      <c r="G1170" s="332" t="str">
        <f t="shared" si="132"/>
        <v>0</v>
      </c>
      <c r="H1170" s="335">
        <f t="shared" si="133"/>
        <v>46021</v>
      </c>
      <c r="I1170" s="332">
        <f t="shared" si="134"/>
        <v>50</v>
      </c>
      <c r="J1170" s="78"/>
      <c r="K1170" s="304"/>
      <c r="L1170" s="6"/>
      <c r="M1170" s="12"/>
      <c r="N1170" s="6"/>
      <c r="O1170" s="96" t="str">
        <f t="shared" si="135"/>
        <v/>
      </c>
      <c r="P1170" s="12"/>
      <c r="Q1170" s="304"/>
      <c r="R1170" s="5"/>
      <c r="S1170" s="5"/>
      <c r="T1170" s="78"/>
      <c r="U1170" s="78"/>
      <c r="Z1170" s="479">
        <f t="shared" si="136"/>
        <v>12</v>
      </c>
    </row>
    <row r="1171" spans="1:26" ht="18.75" customHeight="1" x14ac:dyDescent="0.35">
      <c r="A1171" s="78"/>
      <c r="B1171" s="332">
        <f>IF(N1171="",0,COUNTIF($N$7:N1171,N1171))</f>
        <v>0</v>
      </c>
      <c r="C1171" s="332" t="str">
        <f t="shared" si="130"/>
        <v>0</v>
      </c>
      <c r="D1171" s="332">
        <f>IF(P1171="",0,COUNTIF($P$7:P1171,P1171))</f>
        <v>0</v>
      </c>
      <c r="E1171" s="332" t="str">
        <f t="shared" si="131"/>
        <v>0</v>
      </c>
      <c r="F1171" s="332">
        <f>IF(Q1171="",0,COUNTIF($Q$7:Q1171,Q1171))</f>
        <v>0</v>
      </c>
      <c r="G1171" s="332" t="str">
        <f t="shared" si="132"/>
        <v>0</v>
      </c>
      <c r="H1171" s="335">
        <f t="shared" si="133"/>
        <v>46021</v>
      </c>
      <c r="I1171" s="332">
        <f t="shared" si="134"/>
        <v>50</v>
      </c>
      <c r="J1171" s="78"/>
      <c r="K1171" s="304"/>
      <c r="L1171" s="6"/>
      <c r="M1171" s="12"/>
      <c r="N1171" s="6"/>
      <c r="O1171" s="96" t="str">
        <f t="shared" si="135"/>
        <v/>
      </c>
      <c r="P1171" s="12"/>
      <c r="Q1171" s="304"/>
      <c r="R1171" s="5"/>
      <c r="S1171" s="5"/>
      <c r="T1171" s="78"/>
      <c r="U1171" s="78"/>
      <c r="Z1171" s="479">
        <f t="shared" si="136"/>
        <v>12</v>
      </c>
    </row>
    <row r="1172" spans="1:26" ht="18.75" customHeight="1" x14ac:dyDescent="0.35">
      <c r="A1172" s="78"/>
      <c r="B1172" s="332">
        <f>IF(N1172="",0,COUNTIF($N$7:N1172,N1172))</f>
        <v>0</v>
      </c>
      <c r="C1172" s="332" t="str">
        <f t="shared" si="130"/>
        <v>0</v>
      </c>
      <c r="D1172" s="332">
        <f>IF(P1172="",0,COUNTIF($P$7:P1172,P1172))</f>
        <v>0</v>
      </c>
      <c r="E1172" s="332" t="str">
        <f t="shared" si="131"/>
        <v>0</v>
      </c>
      <c r="F1172" s="332">
        <f>IF(Q1172="",0,COUNTIF($Q$7:Q1172,Q1172))</f>
        <v>0</v>
      </c>
      <c r="G1172" s="332" t="str">
        <f t="shared" si="132"/>
        <v>0</v>
      </c>
      <c r="H1172" s="335">
        <f t="shared" si="133"/>
        <v>46021</v>
      </c>
      <c r="I1172" s="332">
        <f t="shared" si="134"/>
        <v>50</v>
      </c>
      <c r="J1172" s="78"/>
      <c r="K1172" s="304"/>
      <c r="L1172" s="6"/>
      <c r="M1172" s="12"/>
      <c r="N1172" s="6"/>
      <c r="O1172" s="96" t="str">
        <f t="shared" si="135"/>
        <v/>
      </c>
      <c r="P1172" s="12"/>
      <c r="Q1172" s="304"/>
      <c r="R1172" s="5"/>
      <c r="S1172" s="5"/>
      <c r="T1172" s="78"/>
      <c r="U1172" s="78"/>
      <c r="Z1172" s="479">
        <f t="shared" si="136"/>
        <v>12</v>
      </c>
    </row>
    <row r="1173" spans="1:26" ht="18.75" customHeight="1" x14ac:dyDescent="0.35">
      <c r="A1173" s="78"/>
      <c r="B1173" s="332">
        <f>IF(N1173="",0,COUNTIF($N$7:N1173,N1173))</f>
        <v>0</v>
      </c>
      <c r="C1173" s="332" t="str">
        <f t="shared" si="130"/>
        <v>0</v>
      </c>
      <c r="D1173" s="332">
        <f>IF(P1173="",0,COUNTIF($P$7:P1173,P1173))</f>
        <v>0</v>
      </c>
      <c r="E1173" s="332" t="str">
        <f t="shared" si="131"/>
        <v>0</v>
      </c>
      <c r="F1173" s="332">
        <f>IF(Q1173="",0,COUNTIF($Q$7:Q1173,Q1173))</f>
        <v>0</v>
      </c>
      <c r="G1173" s="332" t="str">
        <f t="shared" si="132"/>
        <v>0</v>
      </c>
      <c r="H1173" s="335">
        <f t="shared" si="133"/>
        <v>46021</v>
      </c>
      <c r="I1173" s="332">
        <f t="shared" si="134"/>
        <v>50</v>
      </c>
      <c r="J1173" s="78"/>
      <c r="K1173" s="304"/>
      <c r="L1173" s="6"/>
      <c r="M1173" s="12"/>
      <c r="N1173" s="6"/>
      <c r="O1173" s="96" t="str">
        <f t="shared" si="135"/>
        <v/>
      </c>
      <c r="P1173" s="12"/>
      <c r="Q1173" s="304"/>
      <c r="R1173" s="5"/>
      <c r="S1173" s="5"/>
      <c r="T1173" s="78"/>
      <c r="U1173" s="78"/>
      <c r="Z1173" s="479">
        <f t="shared" si="136"/>
        <v>12</v>
      </c>
    </row>
    <row r="1174" spans="1:26" ht="18.75" customHeight="1" x14ac:dyDescent="0.35">
      <c r="A1174" s="78"/>
      <c r="B1174" s="332">
        <f>IF(N1174="",0,COUNTIF($N$7:N1174,N1174))</f>
        <v>0</v>
      </c>
      <c r="C1174" s="332" t="str">
        <f t="shared" si="130"/>
        <v>0</v>
      </c>
      <c r="D1174" s="332">
        <f>IF(P1174="",0,COUNTIF($P$7:P1174,P1174))</f>
        <v>0</v>
      </c>
      <c r="E1174" s="332" t="str">
        <f t="shared" si="131"/>
        <v>0</v>
      </c>
      <c r="F1174" s="332">
        <f>IF(Q1174="",0,COUNTIF($Q$7:Q1174,Q1174))</f>
        <v>0</v>
      </c>
      <c r="G1174" s="332" t="str">
        <f t="shared" si="132"/>
        <v>0</v>
      </c>
      <c r="H1174" s="335">
        <f t="shared" si="133"/>
        <v>46021</v>
      </c>
      <c r="I1174" s="332">
        <f t="shared" si="134"/>
        <v>50</v>
      </c>
      <c r="J1174" s="78"/>
      <c r="K1174" s="304"/>
      <c r="L1174" s="6"/>
      <c r="M1174" s="12"/>
      <c r="N1174" s="6"/>
      <c r="O1174" s="96" t="str">
        <f t="shared" si="135"/>
        <v/>
      </c>
      <c r="P1174" s="12"/>
      <c r="Q1174" s="304"/>
      <c r="R1174" s="5"/>
      <c r="S1174" s="5"/>
      <c r="T1174" s="78"/>
      <c r="U1174" s="78"/>
      <c r="Z1174" s="479">
        <f t="shared" si="136"/>
        <v>12</v>
      </c>
    </row>
    <row r="1175" spans="1:26" ht="18.75" customHeight="1" x14ac:dyDescent="0.35">
      <c r="A1175" s="78"/>
      <c r="B1175" s="332">
        <f>IF(N1175="",0,COUNTIF($N$7:N1175,N1175))</f>
        <v>0</v>
      </c>
      <c r="C1175" s="332" t="str">
        <f t="shared" si="130"/>
        <v>0</v>
      </c>
      <c r="D1175" s="332">
        <f>IF(P1175="",0,COUNTIF($P$7:P1175,P1175))</f>
        <v>0</v>
      </c>
      <c r="E1175" s="332" t="str">
        <f t="shared" si="131"/>
        <v>0</v>
      </c>
      <c r="F1175" s="332">
        <f>IF(Q1175="",0,COUNTIF($Q$7:Q1175,Q1175))</f>
        <v>0</v>
      </c>
      <c r="G1175" s="332" t="str">
        <f t="shared" si="132"/>
        <v>0</v>
      </c>
      <c r="H1175" s="335">
        <f t="shared" si="133"/>
        <v>46021</v>
      </c>
      <c r="I1175" s="332">
        <f t="shared" si="134"/>
        <v>50</v>
      </c>
      <c r="J1175" s="78"/>
      <c r="K1175" s="304"/>
      <c r="L1175" s="6"/>
      <c r="M1175" s="12"/>
      <c r="N1175" s="6"/>
      <c r="O1175" s="96" t="str">
        <f t="shared" si="135"/>
        <v/>
      </c>
      <c r="P1175" s="12"/>
      <c r="Q1175" s="304"/>
      <c r="R1175" s="5"/>
      <c r="S1175" s="5"/>
      <c r="T1175" s="78"/>
      <c r="U1175" s="78"/>
      <c r="Z1175" s="479">
        <f t="shared" si="136"/>
        <v>12</v>
      </c>
    </row>
    <row r="1176" spans="1:26" ht="18.75" customHeight="1" x14ac:dyDescent="0.35">
      <c r="A1176" s="78"/>
      <c r="B1176" s="332">
        <f>IF(N1176="",0,COUNTIF($N$7:N1176,N1176))</f>
        <v>0</v>
      </c>
      <c r="C1176" s="332" t="str">
        <f t="shared" si="130"/>
        <v>0</v>
      </c>
      <c r="D1176" s="332">
        <f>IF(P1176="",0,COUNTIF($P$7:P1176,P1176))</f>
        <v>0</v>
      </c>
      <c r="E1176" s="332" t="str">
        <f t="shared" si="131"/>
        <v>0</v>
      </c>
      <c r="F1176" s="332">
        <f>IF(Q1176="",0,COUNTIF($Q$7:Q1176,Q1176))</f>
        <v>0</v>
      </c>
      <c r="G1176" s="332" t="str">
        <f t="shared" si="132"/>
        <v>0</v>
      </c>
      <c r="H1176" s="335">
        <f t="shared" si="133"/>
        <v>46021</v>
      </c>
      <c r="I1176" s="332">
        <f t="shared" si="134"/>
        <v>50</v>
      </c>
      <c r="J1176" s="78"/>
      <c r="K1176" s="304"/>
      <c r="L1176" s="6"/>
      <c r="M1176" s="12"/>
      <c r="N1176" s="6"/>
      <c r="O1176" s="96" t="str">
        <f t="shared" si="135"/>
        <v/>
      </c>
      <c r="P1176" s="12"/>
      <c r="Q1176" s="304"/>
      <c r="R1176" s="5"/>
      <c r="S1176" s="5"/>
      <c r="T1176" s="78"/>
      <c r="U1176" s="78"/>
      <c r="Z1176" s="479">
        <f t="shared" si="136"/>
        <v>12</v>
      </c>
    </row>
    <row r="1177" spans="1:26" ht="18.75" customHeight="1" x14ac:dyDescent="0.35">
      <c r="A1177" s="78"/>
      <c r="B1177" s="332">
        <f>IF(N1177="",0,COUNTIF($N$7:N1177,N1177))</f>
        <v>0</v>
      </c>
      <c r="C1177" s="332" t="str">
        <f t="shared" si="130"/>
        <v>0</v>
      </c>
      <c r="D1177" s="332">
        <f>IF(P1177="",0,COUNTIF($P$7:P1177,P1177))</f>
        <v>0</v>
      </c>
      <c r="E1177" s="332" t="str">
        <f t="shared" si="131"/>
        <v>0</v>
      </c>
      <c r="F1177" s="332">
        <f>IF(Q1177="",0,COUNTIF($Q$7:Q1177,Q1177))</f>
        <v>0</v>
      </c>
      <c r="G1177" s="332" t="str">
        <f t="shared" si="132"/>
        <v>0</v>
      </c>
      <c r="H1177" s="335">
        <f t="shared" si="133"/>
        <v>46021</v>
      </c>
      <c r="I1177" s="332">
        <f t="shared" si="134"/>
        <v>50</v>
      </c>
      <c r="J1177" s="78"/>
      <c r="K1177" s="304"/>
      <c r="L1177" s="6"/>
      <c r="M1177" s="12"/>
      <c r="N1177" s="6"/>
      <c r="O1177" s="96" t="str">
        <f t="shared" si="135"/>
        <v/>
      </c>
      <c r="P1177" s="12"/>
      <c r="Q1177" s="304"/>
      <c r="R1177" s="5"/>
      <c r="S1177" s="5"/>
      <c r="T1177" s="78"/>
      <c r="U1177" s="78"/>
      <c r="Z1177" s="479">
        <f t="shared" si="136"/>
        <v>12</v>
      </c>
    </row>
    <row r="1178" spans="1:26" ht="18.75" customHeight="1" x14ac:dyDescent="0.35">
      <c r="A1178" s="78"/>
      <c r="B1178" s="332">
        <f>IF(N1178="",0,COUNTIF($N$7:N1178,N1178))</f>
        <v>0</v>
      </c>
      <c r="C1178" s="332" t="str">
        <f t="shared" si="130"/>
        <v>0</v>
      </c>
      <c r="D1178" s="332">
        <f>IF(P1178="",0,COUNTIF($P$7:P1178,P1178))</f>
        <v>0</v>
      </c>
      <c r="E1178" s="332" t="str">
        <f t="shared" si="131"/>
        <v>0</v>
      </c>
      <c r="F1178" s="332">
        <f>IF(Q1178="",0,COUNTIF($Q$7:Q1178,Q1178))</f>
        <v>0</v>
      </c>
      <c r="G1178" s="332" t="str">
        <f t="shared" si="132"/>
        <v>0</v>
      </c>
      <c r="H1178" s="335">
        <f t="shared" si="133"/>
        <v>46021</v>
      </c>
      <c r="I1178" s="332">
        <f t="shared" si="134"/>
        <v>50</v>
      </c>
      <c r="J1178" s="78"/>
      <c r="K1178" s="304"/>
      <c r="L1178" s="6"/>
      <c r="M1178" s="12"/>
      <c r="N1178" s="6"/>
      <c r="O1178" s="96" t="str">
        <f t="shared" si="135"/>
        <v/>
      </c>
      <c r="P1178" s="12"/>
      <c r="Q1178" s="304"/>
      <c r="R1178" s="5"/>
      <c r="S1178" s="5"/>
      <c r="T1178" s="78"/>
      <c r="U1178" s="78"/>
      <c r="Z1178" s="479">
        <f t="shared" si="136"/>
        <v>12</v>
      </c>
    </row>
    <row r="1179" spans="1:26" ht="18.75" customHeight="1" x14ac:dyDescent="0.35">
      <c r="A1179" s="78"/>
      <c r="B1179" s="332">
        <f>IF(N1179="",0,COUNTIF($N$7:N1179,N1179))</f>
        <v>0</v>
      </c>
      <c r="C1179" s="332" t="str">
        <f t="shared" si="130"/>
        <v>0</v>
      </c>
      <c r="D1179" s="332">
        <f>IF(P1179="",0,COUNTIF($P$7:P1179,P1179))</f>
        <v>0</v>
      </c>
      <c r="E1179" s="332" t="str">
        <f t="shared" si="131"/>
        <v>0</v>
      </c>
      <c r="F1179" s="332">
        <f>IF(Q1179="",0,COUNTIF($Q$7:Q1179,Q1179))</f>
        <v>0</v>
      </c>
      <c r="G1179" s="332" t="str">
        <f t="shared" si="132"/>
        <v>0</v>
      </c>
      <c r="H1179" s="335">
        <f t="shared" si="133"/>
        <v>46021</v>
      </c>
      <c r="I1179" s="332">
        <f t="shared" si="134"/>
        <v>50</v>
      </c>
      <c r="J1179" s="78"/>
      <c r="K1179" s="304"/>
      <c r="L1179" s="6"/>
      <c r="M1179" s="12"/>
      <c r="N1179" s="6"/>
      <c r="O1179" s="96" t="str">
        <f t="shared" si="135"/>
        <v/>
      </c>
      <c r="P1179" s="12"/>
      <c r="Q1179" s="304"/>
      <c r="R1179" s="5"/>
      <c r="S1179" s="5"/>
      <c r="T1179" s="78"/>
      <c r="U1179" s="78"/>
      <c r="Z1179" s="479">
        <f t="shared" si="136"/>
        <v>12</v>
      </c>
    </row>
    <row r="1180" spans="1:26" ht="18.75" customHeight="1" x14ac:dyDescent="0.35">
      <c r="A1180" s="78"/>
      <c r="B1180" s="332">
        <f>IF(N1180="",0,COUNTIF($N$7:N1180,N1180))</f>
        <v>0</v>
      </c>
      <c r="C1180" s="332" t="str">
        <f t="shared" si="130"/>
        <v>0</v>
      </c>
      <c r="D1180" s="332">
        <f>IF(P1180="",0,COUNTIF($P$7:P1180,P1180))</f>
        <v>0</v>
      </c>
      <c r="E1180" s="332" t="str">
        <f t="shared" si="131"/>
        <v>0</v>
      </c>
      <c r="F1180" s="332">
        <f>IF(Q1180="",0,COUNTIF($Q$7:Q1180,Q1180))</f>
        <v>0</v>
      </c>
      <c r="G1180" s="332" t="str">
        <f t="shared" si="132"/>
        <v>0</v>
      </c>
      <c r="H1180" s="335">
        <f t="shared" si="133"/>
        <v>46021</v>
      </c>
      <c r="I1180" s="332">
        <f t="shared" si="134"/>
        <v>50</v>
      </c>
      <c r="J1180" s="78"/>
      <c r="K1180" s="304"/>
      <c r="L1180" s="6"/>
      <c r="M1180" s="12"/>
      <c r="N1180" s="6"/>
      <c r="O1180" s="96" t="str">
        <f t="shared" si="135"/>
        <v/>
      </c>
      <c r="P1180" s="12"/>
      <c r="Q1180" s="304"/>
      <c r="R1180" s="5"/>
      <c r="S1180" s="5"/>
      <c r="T1180" s="78"/>
      <c r="U1180" s="78"/>
      <c r="Z1180" s="479">
        <f t="shared" si="136"/>
        <v>12</v>
      </c>
    </row>
    <row r="1181" spans="1:26" ht="18.75" customHeight="1" x14ac:dyDescent="0.35">
      <c r="A1181" s="78"/>
      <c r="B1181" s="332">
        <f>IF(N1181="",0,COUNTIF($N$7:N1181,N1181))</f>
        <v>0</v>
      </c>
      <c r="C1181" s="332" t="str">
        <f t="shared" si="130"/>
        <v>0</v>
      </c>
      <c r="D1181" s="332">
        <f>IF(P1181="",0,COUNTIF($P$7:P1181,P1181))</f>
        <v>0</v>
      </c>
      <c r="E1181" s="332" t="str">
        <f t="shared" si="131"/>
        <v>0</v>
      </c>
      <c r="F1181" s="332">
        <f>IF(Q1181="",0,COUNTIF($Q$7:Q1181,Q1181))</f>
        <v>0</v>
      </c>
      <c r="G1181" s="332" t="str">
        <f t="shared" si="132"/>
        <v>0</v>
      </c>
      <c r="H1181" s="335">
        <f t="shared" si="133"/>
        <v>46021</v>
      </c>
      <c r="I1181" s="332">
        <f t="shared" si="134"/>
        <v>50</v>
      </c>
      <c r="J1181" s="78"/>
      <c r="K1181" s="304"/>
      <c r="L1181" s="6"/>
      <c r="M1181" s="12"/>
      <c r="N1181" s="6"/>
      <c r="O1181" s="96" t="str">
        <f t="shared" si="135"/>
        <v/>
      </c>
      <c r="P1181" s="12"/>
      <c r="Q1181" s="304"/>
      <c r="R1181" s="5"/>
      <c r="S1181" s="5"/>
      <c r="T1181" s="78"/>
      <c r="U1181" s="78"/>
      <c r="Z1181" s="479">
        <f t="shared" si="136"/>
        <v>12</v>
      </c>
    </row>
    <row r="1182" spans="1:26" ht="18.75" customHeight="1" x14ac:dyDescent="0.35">
      <c r="A1182" s="78"/>
      <c r="B1182" s="332">
        <f>IF(N1182="",0,COUNTIF($N$7:N1182,N1182))</f>
        <v>0</v>
      </c>
      <c r="C1182" s="332" t="str">
        <f t="shared" si="130"/>
        <v>0</v>
      </c>
      <c r="D1182" s="332">
        <f>IF(P1182="",0,COUNTIF($P$7:P1182,P1182))</f>
        <v>0</v>
      </c>
      <c r="E1182" s="332" t="str">
        <f t="shared" si="131"/>
        <v>0</v>
      </c>
      <c r="F1182" s="332">
        <f>IF(Q1182="",0,COUNTIF($Q$7:Q1182,Q1182))</f>
        <v>0</v>
      </c>
      <c r="G1182" s="332" t="str">
        <f t="shared" si="132"/>
        <v>0</v>
      </c>
      <c r="H1182" s="335">
        <f t="shared" si="133"/>
        <v>46021</v>
      </c>
      <c r="I1182" s="332">
        <f t="shared" si="134"/>
        <v>50</v>
      </c>
      <c r="J1182" s="78"/>
      <c r="K1182" s="304"/>
      <c r="L1182" s="6"/>
      <c r="M1182" s="12"/>
      <c r="N1182" s="6"/>
      <c r="O1182" s="96" t="str">
        <f t="shared" si="135"/>
        <v/>
      </c>
      <c r="P1182" s="12"/>
      <c r="Q1182" s="304"/>
      <c r="R1182" s="5"/>
      <c r="S1182" s="5"/>
      <c r="T1182" s="78"/>
      <c r="U1182" s="78"/>
      <c r="Z1182" s="479">
        <f t="shared" si="136"/>
        <v>12</v>
      </c>
    </row>
    <row r="1183" spans="1:26" ht="18.75" customHeight="1" x14ac:dyDescent="0.35">
      <c r="A1183" s="78"/>
      <c r="B1183" s="332">
        <f>IF(N1183="",0,COUNTIF($N$7:N1183,N1183))</f>
        <v>0</v>
      </c>
      <c r="C1183" s="332" t="str">
        <f t="shared" si="130"/>
        <v>0</v>
      </c>
      <c r="D1183" s="332">
        <f>IF(P1183="",0,COUNTIF($P$7:P1183,P1183))</f>
        <v>0</v>
      </c>
      <c r="E1183" s="332" t="str">
        <f t="shared" si="131"/>
        <v>0</v>
      </c>
      <c r="F1183" s="332">
        <f>IF(Q1183="",0,COUNTIF($Q$7:Q1183,Q1183))</f>
        <v>0</v>
      </c>
      <c r="G1183" s="332" t="str">
        <f t="shared" si="132"/>
        <v>0</v>
      </c>
      <c r="H1183" s="335">
        <f t="shared" si="133"/>
        <v>46021</v>
      </c>
      <c r="I1183" s="332">
        <f t="shared" si="134"/>
        <v>50</v>
      </c>
      <c r="J1183" s="78"/>
      <c r="K1183" s="304"/>
      <c r="L1183" s="6"/>
      <c r="M1183" s="12"/>
      <c r="N1183" s="6"/>
      <c r="O1183" s="96" t="str">
        <f t="shared" si="135"/>
        <v/>
      </c>
      <c r="P1183" s="12"/>
      <c r="Q1183" s="304"/>
      <c r="R1183" s="5"/>
      <c r="S1183" s="5"/>
      <c r="T1183" s="78"/>
      <c r="U1183" s="78"/>
      <c r="Z1183" s="479">
        <f t="shared" si="136"/>
        <v>12</v>
      </c>
    </row>
    <row r="1184" spans="1:26" ht="18.75" customHeight="1" x14ac:dyDescent="0.35">
      <c r="A1184" s="78"/>
      <c r="B1184" s="332">
        <f>IF(N1184="",0,COUNTIF($N$7:N1184,N1184))</f>
        <v>0</v>
      </c>
      <c r="C1184" s="332" t="str">
        <f t="shared" si="130"/>
        <v>0</v>
      </c>
      <c r="D1184" s="332">
        <f>IF(P1184="",0,COUNTIF($P$7:P1184,P1184))</f>
        <v>0</v>
      </c>
      <c r="E1184" s="332" t="str">
        <f t="shared" si="131"/>
        <v>0</v>
      </c>
      <c r="F1184" s="332">
        <f>IF(Q1184="",0,COUNTIF($Q$7:Q1184,Q1184))</f>
        <v>0</v>
      </c>
      <c r="G1184" s="332" t="str">
        <f t="shared" si="132"/>
        <v>0</v>
      </c>
      <c r="H1184" s="335">
        <f t="shared" si="133"/>
        <v>46021</v>
      </c>
      <c r="I1184" s="332">
        <f t="shared" si="134"/>
        <v>50</v>
      </c>
      <c r="J1184" s="78"/>
      <c r="K1184" s="304"/>
      <c r="L1184" s="6"/>
      <c r="M1184" s="12"/>
      <c r="N1184" s="6"/>
      <c r="O1184" s="96" t="str">
        <f t="shared" si="135"/>
        <v/>
      </c>
      <c r="P1184" s="12"/>
      <c r="Q1184" s="304"/>
      <c r="R1184" s="5"/>
      <c r="S1184" s="5"/>
      <c r="T1184" s="78"/>
      <c r="U1184" s="78"/>
      <c r="Z1184" s="479">
        <f t="shared" si="136"/>
        <v>12</v>
      </c>
    </row>
    <row r="1185" spans="1:26" ht="18.75" customHeight="1" x14ac:dyDescent="0.35">
      <c r="A1185" s="78"/>
      <c r="B1185" s="332">
        <f>IF(N1185="",0,COUNTIF($N$7:N1185,N1185))</f>
        <v>0</v>
      </c>
      <c r="C1185" s="332" t="str">
        <f t="shared" si="130"/>
        <v>0</v>
      </c>
      <c r="D1185" s="332">
        <f>IF(P1185="",0,COUNTIF($P$7:P1185,P1185))</f>
        <v>0</v>
      </c>
      <c r="E1185" s="332" t="str">
        <f t="shared" si="131"/>
        <v>0</v>
      </c>
      <c r="F1185" s="332">
        <f>IF(Q1185="",0,COUNTIF($Q$7:Q1185,Q1185))</f>
        <v>0</v>
      </c>
      <c r="G1185" s="332" t="str">
        <f t="shared" si="132"/>
        <v>0</v>
      </c>
      <c r="H1185" s="335">
        <f t="shared" si="133"/>
        <v>46021</v>
      </c>
      <c r="I1185" s="332">
        <f t="shared" si="134"/>
        <v>50</v>
      </c>
      <c r="J1185" s="78"/>
      <c r="K1185" s="304"/>
      <c r="L1185" s="6"/>
      <c r="M1185" s="12"/>
      <c r="N1185" s="6"/>
      <c r="O1185" s="96" t="str">
        <f t="shared" si="135"/>
        <v/>
      </c>
      <c r="P1185" s="12"/>
      <c r="Q1185" s="304"/>
      <c r="R1185" s="5"/>
      <c r="S1185" s="5"/>
      <c r="T1185" s="78"/>
      <c r="U1185" s="78"/>
      <c r="Z1185" s="479">
        <f t="shared" si="136"/>
        <v>12</v>
      </c>
    </row>
    <row r="1186" spans="1:26" ht="18.75" customHeight="1" x14ac:dyDescent="0.35">
      <c r="A1186" s="78"/>
      <c r="B1186" s="332">
        <f>IF(N1186="",0,COUNTIF($N$7:N1186,N1186))</f>
        <v>0</v>
      </c>
      <c r="C1186" s="332" t="str">
        <f t="shared" si="130"/>
        <v>0</v>
      </c>
      <c r="D1186" s="332">
        <f>IF(P1186="",0,COUNTIF($P$7:P1186,P1186))</f>
        <v>0</v>
      </c>
      <c r="E1186" s="332" t="str">
        <f t="shared" si="131"/>
        <v>0</v>
      </c>
      <c r="F1186" s="332">
        <f>IF(Q1186="",0,COUNTIF($Q$7:Q1186,Q1186))</f>
        <v>0</v>
      </c>
      <c r="G1186" s="332" t="str">
        <f t="shared" si="132"/>
        <v>0</v>
      </c>
      <c r="H1186" s="335">
        <f t="shared" si="133"/>
        <v>46021</v>
      </c>
      <c r="I1186" s="332">
        <f t="shared" si="134"/>
        <v>50</v>
      </c>
      <c r="J1186" s="78"/>
      <c r="K1186" s="304"/>
      <c r="L1186" s="6"/>
      <c r="M1186" s="12"/>
      <c r="N1186" s="6"/>
      <c r="O1186" s="96" t="str">
        <f t="shared" si="135"/>
        <v/>
      </c>
      <c r="P1186" s="12"/>
      <c r="Q1186" s="304"/>
      <c r="R1186" s="5"/>
      <c r="S1186" s="5"/>
      <c r="T1186" s="78"/>
      <c r="U1186" s="78"/>
      <c r="Z1186" s="479">
        <f t="shared" si="136"/>
        <v>12</v>
      </c>
    </row>
    <row r="1187" spans="1:26" ht="18.75" customHeight="1" x14ac:dyDescent="0.35">
      <c r="A1187" s="78"/>
      <c r="B1187" s="332">
        <f>IF(N1187="",0,COUNTIF($N$7:N1187,N1187))</f>
        <v>0</v>
      </c>
      <c r="C1187" s="332" t="str">
        <f t="shared" si="130"/>
        <v>0</v>
      </c>
      <c r="D1187" s="332">
        <f>IF(P1187="",0,COUNTIF($P$7:P1187,P1187))</f>
        <v>0</v>
      </c>
      <c r="E1187" s="332" t="str">
        <f t="shared" si="131"/>
        <v>0</v>
      </c>
      <c r="F1187" s="332">
        <f>IF(Q1187="",0,COUNTIF($Q$7:Q1187,Q1187))</f>
        <v>0</v>
      </c>
      <c r="G1187" s="332" t="str">
        <f t="shared" si="132"/>
        <v>0</v>
      </c>
      <c r="H1187" s="335">
        <f t="shared" si="133"/>
        <v>46021</v>
      </c>
      <c r="I1187" s="332">
        <f t="shared" si="134"/>
        <v>50</v>
      </c>
      <c r="J1187" s="78"/>
      <c r="K1187" s="304"/>
      <c r="L1187" s="6"/>
      <c r="M1187" s="12"/>
      <c r="N1187" s="6"/>
      <c r="O1187" s="96" t="str">
        <f t="shared" si="135"/>
        <v/>
      </c>
      <c r="P1187" s="12"/>
      <c r="Q1187" s="304"/>
      <c r="R1187" s="5"/>
      <c r="S1187" s="5"/>
      <c r="T1187" s="78"/>
      <c r="U1187" s="78"/>
      <c r="Z1187" s="479">
        <f t="shared" si="136"/>
        <v>12</v>
      </c>
    </row>
    <row r="1188" spans="1:26" ht="18.75" customHeight="1" x14ac:dyDescent="0.35">
      <c r="A1188" s="78"/>
      <c r="B1188" s="332">
        <f>IF(N1188="",0,COUNTIF($N$7:N1188,N1188))</f>
        <v>0</v>
      </c>
      <c r="C1188" s="332" t="str">
        <f t="shared" si="130"/>
        <v>0</v>
      </c>
      <c r="D1188" s="332">
        <f>IF(P1188="",0,COUNTIF($P$7:P1188,P1188))</f>
        <v>0</v>
      </c>
      <c r="E1188" s="332" t="str">
        <f t="shared" si="131"/>
        <v>0</v>
      </c>
      <c r="F1188" s="332">
        <f>IF(Q1188="",0,COUNTIF($Q$7:Q1188,Q1188))</f>
        <v>0</v>
      </c>
      <c r="G1188" s="332" t="str">
        <f t="shared" si="132"/>
        <v>0</v>
      </c>
      <c r="H1188" s="335">
        <f t="shared" si="133"/>
        <v>46021</v>
      </c>
      <c r="I1188" s="332">
        <f t="shared" si="134"/>
        <v>50</v>
      </c>
      <c r="J1188" s="78"/>
      <c r="K1188" s="304"/>
      <c r="L1188" s="6"/>
      <c r="M1188" s="12"/>
      <c r="N1188" s="6"/>
      <c r="O1188" s="96" t="str">
        <f t="shared" si="135"/>
        <v/>
      </c>
      <c r="P1188" s="12"/>
      <c r="Q1188" s="304"/>
      <c r="R1188" s="5"/>
      <c r="S1188" s="5"/>
      <c r="T1188" s="78"/>
      <c r="U1188" s="78"/>
      <c r="Z1188" s="479">
        <f t="shared" si="136"/>
        <v>12</v>
      </c>
    </row>
    <row r="1189" spans="1:26" ht="18.75" customHeight="1" x14ac:dyDescent="0.35">
      <c r="A1189" s="78"/>
      <c r="B1189" s="332">
        <f>IF(N1189="",0,COUNTIF($N$7:N1189,N1189))</f>
        <v>0</v>
      </c>
      <c r="C1189" s="332" t="str">
        <f t="shared" si="130"/>
        <v>0</v>
      </c>
      <c r="D1189" s="332">
        <f>IF(P1189="",0,COUNTIF($P$7:P1189,P1189))</f>
        <v>0</v>
      </c>
      <c r="E1189" s="332" t="str">
        <f t="shared" si="131"/>
        <v>0</v>
      </c>
      <c r="F1189" s="332">
        <f>IF(Q1189="",0,COUNTIF($Q$7:Q1189,Q1189))</f>
        <v>0</v>
      </c>
      <c r="G1189" s="332" t="str">
        <f t="shared" si="132"/>
        <v>0</v>
      </c>
      <c r="H1189" s="335">
        <f t="shared" si="133"/>
        <v>46021</v>
      </c>
      <c r="I1189" s="332">
        <f t="shared" si="134"/>
        <v>50</v>
      </c>
      <c r="J1189" s="78"/>
      <c r="K1189" s="304"/>
      <c r="L1189" s="6"/>
      <c r="M1189" s="12"/>
      <c r="N1189" s="6"/>
      <c r="O1189" s="96" t="str">
        <f t="shared" si="135"/>
        <v/>
      </c>
      <c r="P1189" s="12"/>
      <c r="Q1189" s="304"/>
      <c r="R1189" s="5"/>
      <c r="S1189" s="5"/>
      <c r="T1189" s="78"/>
      <c r="U1189" s="78"/>
      <c r="Z1189" s="479">
        <f t="shared" si="136"/>
        <v>12</v>
      </c>
    </row>
    <row r="1190" spans="1:26" ht="18.75" customHeight="1" x14ac:dyDescent="0.35">
      <c r="A1190" s="78"/>
      <c r="B1190" s="332">
        <f>IF(N1190="",0,COUNTIF($N$7:N1190,N1190))</f>
        <v>0</v>
      </c>
      <c r="C1190" s="332" t="str">
        <f t="shared" si="130"/>
        <v>0</v>
      </c>
      <c r="D1190" s="332">
        <f>IF(P1190="",0,COUNTIF($P$7:P1190,P1190))</f>
        <v>0</v>
      </c>
      <c r="E1190" s="332" t="str">
        <f t="shared" si="131"/>
        <v>0</v>
      </c>
      <c r="F1190" s="332">
        <f>IF(Q1190="",0,COUNTIF($Q$7:Q1190,Q1190))</f>
        <v>0</v>
      </c>
      <c r="G1190" s="332" t="str">
        <f t="shared" si="132"/>
        <v>0</v>
      </c>
      <c r="H1190" s="335">
        <f t="shared" si="133"/>
        <v>46021</v>
      </c>
      <c r="I1190" s="332">
        <f t="shared" si="134"/>
        <v>50</v>
      </c>
      <c r="J1190" s="78"/>
      <c r="K1190" s="304"/>
      <c r="L1190" s="6"/>
      <c r="M1190" s="12"/>
      <c r="N1190" s="6"/>
      <c r="O1190" s="96" t="str">
        <f t="shared" si="135"/>
        <v/>
      </c>
      <c r="P1190" s="12"/>
      <c r="Q1190" s="304"/>
      <c r="R1190" s="5"/>
      <c r="S1190" s="5"/>
      <c r="T1190" s="78"/>
      <c r="U1190" s="78"/>
      <c r="Z1190" s="479">
        <f t="shared" si="136"/>
        <v>12</v>
      </c>
    </row>
    <row r="1191" spans="1:26" ht="18.75" customHeight="1" x14ac:dyDescent="0.35">
      <c r="A1191" s="78"/>
      <c r="B1191" s="332">
        <f>IF(N1191="",0,COUNTIF($N$7:N1191,N1191))</f>
        <v>0</v>
      </c>
      <c r="C1191" s="332" t="str">
        <f t="shared" si="130"/>
        <v>0</v>
      </c>
      <c r="D1191" s="332">
        <f>IF(P1191="",0,COUNTIF($P$7:P1191,P1191))</f>
        <v>0</v>
      </c>
      <c r="E1191" s="332" t="str">
        <f t="shared" si="131"/>
        <v>0</v>
      </c>
      <c r="F1191" s="332">
        <f>IF(Q1191="",0,COUNTIF($Q$7:Q1191,Q1191))</f>
        <v>0</v>
      </c>
      <c r="G1191" s="332" t="str">
        <f t="shared" si="132"/>
        <v>0</v>
      </c>
      <c r="H1191" s="335">
        <f t="shared" si="133"/>
        <v>46021</v>
      </c>
      <c r="I1191" s="332">
        <f t="shared" si="134"/>
        <v>50</v>
      </c>
      <c r="J1191" s="78"/>
      <c r="K1191" s="304"/>
      <c r="L1191" s="6"/>
      <c r="M1191" s="12"/>
      <c r="N1191" s="6"/>
      <c r="O1191" s="96" t="str">
        <f t="shared" si="135"/>
        <v/>
      </c>
      <c r="P1191" s="12"/>
      <c r="Q1191" s="304"/>
      <c r="R1191" s="5"/>
      <c r="S1191" s="5"/>
      <c r="T1191" s="78"/>
      <c r="U1191" s="78"/>
      <c r="Z1191" s="479">
        <f t="shared" si="136"/>
        <v>12</v>
      </c>
    </row>
    <row r="1192" spans="1:26" ht="18.75" customHeight="1" x14ac:dyDescent="0.35">
      <c r="A1192" s="78"/>
      <c r="B1192" s="332">
        <f>IF(N1192="",0,COUNTIF($N$7:N1192,N1192))</f>
        <v>0</v>
      </c>
      <c r="C1192" s="332" t="str">
        <f t="shared" si="130"/>
        <v>0</v>
      </c>
      <c r="D1192" s="332">
        <f>IF(P1192="",0,COUNTIF($P$7:P1192,P1192))</f>
        <v>0</v>
      </c>
      <c r="E1192" s="332" t="str">
        <f t="shared" si="131"/>
        <v>0</v>
      </c>
      <c r="F1192" s="332">
        <f>IF(Q1192="",0,COUNTIF($Q$7:Q1192,Q1192))</f>
        <v>0</v>
      </c>
      <c r="G1192" s="332" t="str">
        <f t="shared" si="132"/>
        <v>0</v>
      </c>
      <c r="H1192" s="335">
        <f t="shared" si="133"/>
        <v>46021</v>
      </c>
      <c r="I1192" s="332">
        <f t="shared" si="134"/>
        <v>50</v>
      </c>
      <c r="J1192" s="78"/>
      <c r="K1192" s="304"/>
      <c r="L1192" s="6"/>
      <c r="M1192" s="12"/>
      <c r="N1192" s="6"/>
      <c r="O1192" s="96" t="str">
        <f t="shared" si="135"/>
        <v/>
      </c>
      <c r="P1192" s="12"/>
      <c r="Q1192" s="304"/>
      <c r="R1192" s="5"/>
      <c r="S1192" s="5"/>
      <c r="T1192" s="78"/>
      <c r="U1192" s="78"/>
      <c r="Z1192" s="479">
        <f t="shared" si="136"/>
        <v>12</v>
      </c>
    </row>
    <row r="1193" spans="1:26" ht="18.75" customHeight="1" x14ac:dyDescent="0.35">
      <c r="A1193" s="78"/>
      <c r="B1193" s="332">
        <f>IF(N1193="",0,COUNTIF($N$7:N1193,N1193))</f>
        <v>0</v>
      </c>
      <c r="C1193" s="332" t="str">
        <f t="shared" si="130"/>
        <v>0</v>
      </c>
      <c r="D1193" s="332">
        <f>IF(P1193="",0,COUNTIF($P$7:P1193,P1193))</f>
        <v>0</v>
      </c>
      <c r="E1193" s="332" t="str">
        <f t="shared" si="131"/>
        <v>0</v>
      </c>
      <c r="F1193" s="332">
        <f>IF(Q1193="",0,COUNTIF($Q$7:Q1193,Q1193))</f>
        <v>0</v>
      </c>
      <c r="G1193" s="332" t="str">
        <f t="shared" si="132"/>
        <v>0</v>
      </c>
      <c r="H1193" s="335">
        <f t="shared" si="133"/>
        <v>46021</v>
      </c>
      <c r="I1193" s="332">
        <f t="shared" si="134"/>
        <v>50</v>
      </c>
      <c r="J1193" s="78"/>
      <c r="K1193" s="304"/>
      <c r="L1193" s="6"/>
      <c r="M1193" s="12"/>
      <c r="N1193" s="6"/>
      <c r="O1193" s="96" t="str">
        <f t="shared" si="135"/>
        <v/>
      </c>
      <c r="P1193" s="12"/>
      <c r="Q1193" s="304"/>
      <c r="R1193" s="5"/>
      <c r="S1193" s="5"/>
      <c r="T1193" s="78"/>
      <c r="U1193" s="78"/>
      <c r="Z1193" s="479">
        <f t="shared" si="136"/>
        <v>12</v>
      </c>
    </row>
    <row r="1194" spans="1:26" ht="18.75" customHeight="1" x14ac:dyDescent="0.35">
      <c r="A1194" s="78"/>
      <c r="B1194" s="332">
        <f>IF(N1194="",0,COUNTIF($N$7:N1194,N1194))</f>
        <v>0</v>
      </c>
      <c r="C1194" s="332" t="str">
        <f t="shared" si="130"/>
        <v>0</v>
      </c>
      <c r="D1194" s="332">
        <f>IF(P1194="",0,COUNTIF($P$7:P1194,P1194))</f>
        <v>0</v>
      </c>
      <c r="E1194" s="332" t="str">
        <f t="shared" si="131"/>
        <v>0</v>
      </c>
      <c r="F1194" s="332">
        <f>IF(Q1194="",0,COUNTIF($Q$7:Q1194,Q1194))</f>
        <v>0</v>
      </c>
      <c r="G1194" s="332" t="str">
        <f t="shared" si="132"/>
        <v>0</v>
      </c>
      <c r="H1194" s="335">
        <f t="shared" si="133"/>
        <v>46021</v>
      </c>
      <c r="I1194" s="332">
        <f t="shared" si="134"/>
        <v>50</v>
      </c>
      <c r="J1194" s="78"/>
      <c r="K1194" s="304"/>
      <c r="L1194" s="6"/>
      <c r="M1194" s="12"/>
      <c r="N1194" s="6"/>
      <c r="O1194" s="96" t="str">
        <f t="shared" si="135"/>
        <v/>
      </c>
      <c r="P1194" s="12"/>
      <c r="Q1194" s="304"/>
      <c r="R1194" s="5"/>
      <c r="S1194" s="5"/>
      <c r="T1194" s="78"/>
      <c r="U1194" s="78"/>
      <c r="Z1194" s="479">
        <f t="shared" si="136"/>
        <v>12</v>
      </c>
    </row>
    <row r="1195" spans="1:26" ht="18.75" customHeight="1" x14ac:dyDescent="0.35">
      <c r="A1195" s="78"/>
      <c r="B1195" s="332">
        <f>IF(N1195="",0,COUNTIF($N$7:N1195,N1195))</f>
        <v>0</v>
      </c>
      <c r="C1195" s="332" t="str">
        <f t="shared" si="130"/>
        <v>0</v>
      </c>
      <c r="D1195" s="332">
        <f>IF(P1195="",0,COUNTIF($P$7:P1195,P1195))</f>
        <v>0</v>
      </c>
      <c r="E1195" s="332" t="str">
        <f t="shared" si="131"/>
        <v>0</v>
      </c>
      <c r="F1195" s="332">
        <f>IF(Q1195="",0,COUNTIF($Q$7:Q1195,Q1195))</f>
        <v>0</v>
      </c>
      <c r="G1195" s="332" t="str">
        <f t="shared" si="132"/>
        <v>0</v>
      </c>
      <c r="H1195" s="335">
        <f t="shared" si="133"/>
        <v>46021</v>
      </c>
      <c r="I1195" s="332">
        <f t="shared" si="134"/>
        <v>50</v>
      </c>
      <c r="J1195" s="78"/>
      <c r="K1195" s="304"/>
      <c r="L1195" s="6"/>
      <c r="M1195" s="12"/>
      <c r="N1195" s="6"/>
      <c r="O1195" s="96" t="str">
        <f t="shared" si="135"/>
        <v/>
      </c>
      <c r="P1195" s="12"/>
      <c r="Q1195" s="304"/>
      <c r="R1195" s="5"/>
      <c r="S1195" s="5"/>
      <c r="T1195" s="78"/>
      <c r="U1195" s="78"/>
      <c r="Z1195" s="479">
        <f t="shared" si="136"/>
        <v>12</v>
      </c>
    </row>
    <row r="1196" spans="1:26" ht="18.75" customHeight="1" x14ac:dyDescent="0.35">
      <c r="A1196" s="78"/>
      <c r="B1196" s="332">
        <f>IF(N1196="",0,COUNTIF($N$7:N1196,N1196))</f>
        <v>0</v>
      </c>
      <c r="C1196" s="332" t="str">
        <f t="shared" si="130"/>
        <v>0</v>
      </c>
      <c r="D1196" s="332">
        <f>IF(P1196="",0,COUNTIF($P$7:P1196,P1196))</f>
        <v>0</v>
      </c>
      <c r="E1196" s="332" t="str">
        <f t="shared" si="131"/>
        <v>0</v>
      </c>
      <c r="F1196" s="332">
        <f>IF(Q1196="",0,COUNTIF($Q$7:Q1196,Q1196))</f>
        <v>0</v>
      </c>
      <c r="G1196" s="332" t="str">
        <f t="shared" si="132"/>
        <v>0</v>
      </c>
      <c r="H1196" s="335">
        <f t="shared" si="133"/>
        <v>46021</v>
      </c>
      <c r="I1196" s="332">
        <f t="shared" si="134"/>
        <v>50</v>
      </c>
      <c r="J1196" s="78"/>
      <c r="K1196" s="304"/>
      <c r="L1196" s="6"/>
      <c r="M1196" s="12"/>
      <c r="N1196" s="6"/>
      <c r="O1196" s="96" t="str">
        <f t="shared" si="135"/>
        <v/>
      </c>
      <c r="P1196" s="12"/>
      <c r="Q1196" s="304"/>
      <c r="R1196" s="5"/>
      <c r="S1196" s="5"/>
      <c r="T1196" s="78"/>
      <c r="U1196" s="78"/>
      <c r="Z1196" s="479">
        <f t="shared" si="136"/>
        <v>12</v>
      </c>
    </row>
    <row r="1197" spans="1:26" ht="18.75" customHeight="1" x14ac:dyDescent="0.35">
      <c r="A1197" s="78"/>
      <c r="B1197" s="332">
        <f>IF(N1197="",0,COUNTIF($N$7:N1197,N1197))</f>
        <v>0</v>
      </c>
      <c r="C1197" s="332" t="str">
        <f t="shared" si="130"/>
        <v>0</v>
      </c>
      <c r="D1197" s="332">
        <f>IF(P1197="",0,COUNTIF($P$7:P1197,P1197))</f>
        <v>0</v>
      </c>
      <c r="E1197" s="332" t="str">
        <f t="shared" si="131"/>
        <v>0</v>
      </c>
      <c r="F1197" s="332">
        <f>IF(Q1197="",0,COUNTIF($Q$7:Q1197,Q1197))</f>
        <v>0</v>
      </c>
      <c r="G1197" s="332" t="str">
        <f t="shared" si="132"/>
        <v>0</v>
      </c>
      <c r="H1197" s="335">
        <f t="shared" si="133"/>
        <v>46021</v>
      </c>
      <c r="I1197" s="332">
        <f t="shared" si="134"/>
        <v>50</v>
      </c>
      <c r="J1197" s="78"/>
      <c r="K1197" s="304"/>
      <c r="L1197" s="6"/>
      <c r="M1197" s="12"/>
      <c r="N1197" s="6"/>
      <c r="O1197" s="96" t="str">
        <f t="shared" si="135"/>
        <v/>
      </c>
      <c r="P1197" s="12"/>
      <c r="Q1197" s="304"/>
      <c r="R1197" s="5"/>
      <c r="S1197" s="5"/>
      <c r="T1197" s="78"/>
      <c r="U1197" s="78"/>
      <c r="Z1197" s="479">
        <f t="shared" si="136"/>
        <v>12</v>
      </c>
    </row>
    <row r="1198" spans="1:26" ht="18.75" customHeight="1" x14ac:dyDescent="0.35">
      <c r="A1198" s="78"/>
      <c r="B1198" s="332">
        <f>IF(N1198="",0,COUNTIF($N$7:N1198,N1198))</f>
        <v>0</v>
      </c>
      <c r="C1198" s="332" t="str">
        <f t="shared" si="130"/>
        <v>0</v>
      </c>
      <c r="D1198" s="332">
        <f>IF(P1198="",0,COUNTIF($P$7:P1198,P1198))</f>
        <v>0</v>
      </c>
      <c r="E1198" s="332" t="str">
        <f t="shared" si="131"/>
        <v>0</v>
      </c>
      <c r="F1198" s="332">
        <f>IF(Q1198="",0,COUNTIF($Q$7:Q1198,Q1198))</f>
        <v>0</v>
      </c>
      <c r="G1198" s="332" t="str">
        <f t="shared" si="132"/>
        <v>0</v>
      </c>
      <c r="H1198" s="335">
        <f t="shared" si="133"/>
        <v>46021</v>
      </c>
      <c r="I1198" s="332">
        <f t="shared" si="134"/>
        <v>50</v>
      </c>
      <c r="J1198" s="78"/>
      <c r="K1198" s="304"/>
      <c r="L1198" s="6"/>
      <c r="M1198" s="12"/>
      <c r="N1198" s="6"/>
      <c r="O1198" s="96" t="str">
        <f t="shared" si="135"/>
        <v/>
      </c>
      <c r="P1198" s="12"/>
      <c r="Q1198" s="304"/>
      <c r="R1198" s="5"/>
      <c r="S1198" s="5"/>
      <c r="T1198" s="78"/>
      <c r="U1198" s="78"/>
      <c r="Z1198" s="479">
        <f t="shared" si="136"/>
        <v>12</v>
      </c>
    </row>
    <row r="1199" spans="1:26" ht="18.75" customHeight="1" x14ac:dyDescent="0.35">
      <c r="A1199" s="78"/>
      <c r="B1199" s="332">
        <f>IF(N1199="",0,COUNTIF($N$7:N1199,N1199))</f>
        <v>0</v>
      </c>
      <c r="C1199" s="332" t="str">
        <f t="shared" si="130"/>
        <v>0</v>
      </c>
      <c r="D1199" s="332">
        <f>IF(P1199="",0,COUNTIF($P$7:P1199,P1199))</f>
        <v>0</v>
      </c>
      <c r="E1199" s="332" t="str">
        <f t="shared" si="131"/>
        <v>0</v>
      </c>
      <c r="F1199" s="332">
        <f>IF(Q1199="",0,COUNTIF($Q$7:Q1199,Q1199))</f>
        <v>0</v>
      </c>
      <c r="G1199" s="332" t="str">
        <f t="shared" si="132"/>
        <v>0</v>
      </c>
      <c r="H1199" s="335">
        <f t="shared" si="133"/>
        <v>46021</v>
      </c>
      <c r="I1199" s="332">
        <f t="shared" si="134"/>
        <v>50</v>
      </c>
      <c r="J1199" s="78"/>
      <c r="K1199" s="304"/>
      <c r="L1199" s="6"/>
      <c r="M1199" s="12"/>
      <c r="N1199" s="6"/>
      <c r="O1199" s="96" t="str">
        <f t="shared" si="135"/>
        <v/>
      </c>
      <c r="P1199" s="12"/>
      <c r="Q1199" s="304"/>
      <c r="R1199" s="5"/>
      <c r="S1199" s="5"/>
      <c r="T1199" s="78"/>
      <c r="U1199" s="78"/>
      <c r="Z1199" s="479">
        <f t="shared" si="136"/>
        <v>12</v>
      </c>
    </row>
    <row r="1200" spans="1:26" ht="18.75" customHeight="1" x14ac:dyDescent="0.35">
      <c r="A1200" s="78"/>
      <c r="B1200" s="332">
        <f>IF(N1200="",0,COUNTIF($N$7:N1200,N1200))</f>
        <v>0</v>
      </c>
      <c r="C1200" s="332" t="str">
        <f t="shared" si="130"/>
        <v>0</v>
      </c>
      <c r="D1200" s="332">
        <f>IF(P1200="",0,COUNTIF($P$7:P1200,P1200))</f>
        <v>0</v>
      </c>
      <c r="E1200" s="332" t="str">
        <f t="shared" si="131"/>
        <v>0</v>
      </c>
      <c r="F1200" s="332">
        <f>IF(Q1200="",0,COUNTIF($Q$7:Q1200,Q1200))</f>
        <v>0</v>
      </c>
      <c r="G1200" s="332" t="str">
        <f t="shared" si="132"/>
        <v>0</v>
      </c>
      <c r="H1200" s="335">
        <f t="shared" si="133"/>
        <v>46021</v>
      </c>
      <c r="I1200" s="332">
        <f t="shared" si="134"/>
        <v>50</v>
      </c>
      <c r="J1200" s="78"/>
      <c r="K1200" s="304"/>
      <c r="L1200" s="6"/>
      <c r="M1200" s="12"/>
      <c r="N1200" s="6"/>
      <c r="O1200" s="96" t="str">
        <f t="shared" si="135"/>
        <v/>
      </c>
      <c r="P1200" s="12"/>
      <c r="Q1200" s="304"/>
      <c r="R1200" s="5"/>
      <c r="S1200" s="5"/>
      <c r="T1200" s="78"/>
      <c r="U1200" s="78"/>
      <c r="Z1200" s="479">
        <f t="shared" si="136"/>
        <v>12</v>
      </c>
    </row>
    <row r="1201" spans="1:26" ht="18.75" customHeight="1" x14ac:dyDescent="0.35">
      <c r="A1201" s="78"/>
      <c r="B1201" s="332">
        <f>IF(N1201="",0,COUNTIF($N$7:N1201,N1201))</f>
        <v>0</v>
      </c>
      <c r="C1201" s="332" t="str">
        <f t="shared" si="130"/>
        <v>0</v>
      </c>
      <c r="D1201" s="332">
        <f>IF(P1201="",0,COUNTIF($P$7:P1201,P1201))</f>
        <v>0</v>
      </c>
      <c r="E1201" s="332" t="str">
        <f t="shared" si="131"/>
        <v>0</v>
      </c>
      <c r="F1201" s="332">
        <f>IF(Q1201="",0,COUNTIF($Q$7:Q1201,Q1201))</f>
        <v>0</v>
      </c>
      <c r="G1201" s="332" t="str">
        <f t="shared" si="132"/>
        <v>0</v>
      </c>
      <c r="H1201" s="335">
        <f t="shared" si="133"/>
        <v>46021</v>
      </c>
      <c r="I1201" s="332">
        <f t="shared" si="134"/>
        <v>50</v>
      </c>
      <c r="J1201" s="78"/>
      <c r="K1201" s="304"/>
      <c r="L1201" s="6"/>
      <c r="M1201" s="12"/>
      <c r="N1201" s="6"/>
      <c r="O1201" s="96" t="str">
        <f t="shared" si="135"/>
        <v/>
      </c>
      <c r="P1201" s="12"/>
      <c r="Q1201" s="304"/>
      <c r="R1201" s="5"/>
      <c r="S1201" s="5"/>
      <c r="T1201" s="78"/>
      <c r="U1201" s="78"/>
      <c r="Z1201" s="479">
        <f t="shared" si="136"/>
        <v>12</v>
      </c>
    </row>
    <row r="1202" spans="1:26" ht="18.75" customHeight="1" x14ac:dyDescent="0.35">
      <c r="A1202" s="78"/>
      <c r="B1202" s="332">
        <f>IF(N1202="",0,COUNTIF($N$7:N1202,N1202))</f>
        <v>0</v>
      </c>
      <c r="C1202" s="332" t="str">
        <f t="shared" si="130"/>
        <v>0</v>
      </c>
      <c r="D1202" s="332">
        <f>IF(P1202="",0,COUNTIF($P$7:P1202,P1202))</f>
        <v>0</v>
      </c>
      <c r="E1202" s="332" t="str">
        <f t="shared" si="131"/>
        <v>0</v>
      </c>
      <c r="F1202" s="332">
        <f>IF(Q1202="",0,COUNTIF($Q$7:Q1202,Q1202))</f>
        <v>0</v>
      </c>
      <c r="G1202" s="332" t="str">
        <f t="shared" si="132"/>
        <v>0</v>
      </c>
      <c r="H1202" s="335">
        <f t="shared" si="133"/>
        <v>46021</v>
      </c>
      <c r="I1202" s="332">
        <f t="shared" si="134"/>
        <v>50</v>
      </c>
      <c r="J1202" s="78"/>
      <c r="K1202" s="304"/>
      <c r="L1202" s="6"/>
      <c r="M1202" s="12"/>
      <c r="N1202" s="6"/>
      <c r="O1202" s="96" t="str">
        <f t="shared" si="135"/>
        <v/>
      </c>
      <c r="P1202" s="12"/>
      <c r="Q1202" s="304"/>
      <c r="R1202" s="5"/>
      <c r="S1202" s="5"/>
      <c r="T1202" s="78"/>
      <c r="U1202" s="78"/>
      <c r="Z1202" s="479">
        <f t="shared" si="136"/>
        <v>12</v>
      </c>
    </row>
    <row r="1203" spans="1:26" ht="18.75" customHeight="1" x14ac:dyDescent="0.35">
      <c r="A1203" s="78"/>
      <c r="B1203" s="332">
        <f>IF(N1203="",0,COUNTIF($N$7:N1203,N1203))</f>
        <v>0</v>
      </c>
      <c r="C1203" s="332" t="str">
        <f t="shared" si="130"/>
        <v>0</v>
      </c>
      <c r="D1203" s="332">
        <f>IF(P1203="",0,COUNTIF($P$7:P1203,P1203))</f>
        <v>0</v>
      </c>
      <c r="E1203" s="332" t="str">
        <f t="shared" si="131"/>
        <v>0</v>
      </c>
      <c r="F1203" s="332">
        <f>IF(Q1203="",0,COUNTIF($Q$7:Q1203,Q1203))</f>
        <v>0</v>
      </c>
      <c r="G1203" s="332" t="str">
        <f t="shared" si="132"/>
        <v>0</v>
      </c>
      <c r="H1203" s="335">
        <f t="shared" si="133"/>
        <v>46021</v>
      </c>
      <c r="I1203" s="332">
        <f t="shared" si="134"/>
        <v>50</v>
      </c>
      <c r="J1203" s="78"/>
      <c r="K1203" s="304"/>
      <c r="L1203" s="6"/>
      <c r="M1203" s="12"/>
      <c r="N1203" s="6"/>
      <c r="O1203" s="96" t="str">
        <f t="shared" si="135"/>
        <v/>
      </c>
      <c r="P1203" s="12"/>
      <c r="Q1203" s="304"/>
      <c r="R1203" s="5"/>
      <c r="S1203" s="5"/>
      <c r="T1203" s="78"/>
      <c r="U1203" s="78"/>
      <c r="Z1203" s="479">
        <f t="shared" si="136"/>
        <v>12</v>
      </c>
    </row>
    <row r="1204" spans="1:26" ht="18.75" customHeight="1" x14ac:dyDescent="0.35">
      <c r="A1204" s="78"/>
      <c r="B1204" s="332">
        <f>IF(N1204="",0,COUNTIF($N$7:N1204,N1204))</f>
        <v>0</v>
      </c>
      <c r="C1204" s="332" t="str">
        <f t="shared" ref="C1204:C1267" si="137">B1204&amp;N1204</f>
        <v>0</v>
      </c>
      <c r="D1204" s="332">
        <f>IF(P1204="",0,COUNTIF($P$7:P1204,P1204))</f>
        <v>0</v>
      </c>
      <c r="E1204" s="332" t="str">
        <f t="shared" ref="E1204:E1267" si="138">D1204&amp;P1204</f>
        <v>0</v>
      </c>
      <c r="F1204" s="332">
        <f>IF(Q1204="",0,COUNTIF($Q$7:Q1204,Q1204))</f>
        <v>0</v>
      </c>
      <c r="G1204" s="332" t="str">
        <f t="shared" ref="G1204:G1267" si="139">F1204&amp;Q1204</f>
        <v>0</v>
      </c>
      <c r="H1204" s="335">
        <f t="shared" ref="H1204:H1267" si="140">IF(K1204&lt;&gt;"",K1204,H1203)</f>
        <v>46021</v>
      </c>
      <c r="I1204" s="332">
        <f t="shared" ref="I1204:I1267" si="141">IF(L1204&lt;&gt;"",L1204,I1203)</f>
        <v>50</v>
      </c>
      <c r="J1204" s="78"/>
      <c r="K1204" s="304"/>
      <c r="L1204" s="6"/>
      <c r="M1204" s="12"/>
      <c r="N1204" s="6"/>
      <c r="O1204" s="96" t="str">
        <f t="shared" ref="O1204:O1267" si="142">IF(N1204&lt;&gt;"",VLOOKUP(N1204,DA,2,FALSE),"")</f>
        <v/>
      </c>
      <c r="P1204" s="12"/>
      <c r="Q1204" s="304"/>
      <c r="R1204" s="5"/>
      <c r="S1204" s="5"/>
      <c r="T1204" s="78"/>
      <c r="U1204" s="78"/>
      <c r="Z1204" s="479">
        <f t="shared" si="136"/>
        <v>12</v>
      </c>
    </row>
    <row r="1205" spans="1:26" ht="18.75" customHeight="1" x14ac:dyDescent="0.35">
      <c r="A1205" s="78"/>
      <c r="B1205" s="332">
        <f>IF(N1205="",0,COUNTIF($N$7:N1205,N1205))</f>
        <v>0</v>
      </c>
      <c r="C1205" s="332" t="str">
        <f t="shared" si="137"/>
        <v>0</v>
      </c>
      <c r="D1205" s="332">
        <f>IF(P1205="",0,COUNTIF($P$7:P1205,P1205))</f>
        <v>0</v>
      </c>
      <c r="E1205" s="332" t="str">
        <f t="shared" si="138"/>
        <v>0</v>
      </c>
      <c r="F1205" s="332">
        <f>IF(Q1205="",0,COUNTIF($Q$7:Q1205,Q1205))</f>
        <v>0</v>
      </c>
      <c r="G1205" s="332" t="str">
        <f t="shared" si="139"/>
        <v>0</v>
      </c>
      <c r="H1205" s="335">
        <f t="shared" si="140"/>
        <v>46021</v>
      </c>
      <c r="I1205" s="332">
        <f t="shared" si="141"/>
        <v>50</v>
      </c>
      <c r="J1205" s="78"/>
      <c r="K1205" s="304"/>
      <c r="L1205" s="6"/>
      <c r="M1205" s="12"/>
      <c r="N1205" s="6"/>
      <c r="O1205" s="96" t="str">
        <f t="shared" si="142"/>
        <v/>
      </c>
      <c r="P1205" s="12"/>
      <c r="Q1205" s="304"/>
      <c r="R1205" s="5"/>
      <c r="S1205" s="5"/>
      <c r="T1205" s="78"/>
      <c r="U1205" s="78"/>
      <c r="Z1205" s="479">
        <f t="shared" si="136"/>
        <v>12</v>
      </c>
    </row>
    <row r="1206" spans="1:26" ht="18.75" customHeight="1" x14ac:dyDescent="0.35">
      <c r="A1206" s="78"/>
      <c r="B1206" s="332">
        <f>IF(N1206="",0,COUNTIF($N$7:N1206,N1206))</f>
        <v>0</v>
      </c>
      <c r="C1206" s="332" t="str">
        <f t="shared" si="137"/>
        <v>0</v>
      </c>
      <c r="D1206" s="332">
        <f>IF(P1206="",0,COUNTIF($P$7:P1206,P1206))</f>
        <v>0</v>
      </c>
      <c r="E1206" s="332" t="str">
        <f t="shared" si="138"/>
        <v>0</v>
      </c>
      <c r="F1206" s="332">
        <f>IF(Q1206="",0,COUNTIF($Q$7:Q1206,Q1206))</f>
        <v>0</v>
      </c>
      <c r="G1206" s="332" t="str">
        <f t="shared" si="139"/>
        <v>0</v>
      </c>
      <c r="H1206" s="335">
        <f t="shared" si="140"/>
        <v>46021</v>
      </c>
      <c r="I1206" s="332">
        <f t="shared" si="141"/>
        <v>50</v>
      </c>
      <c r="J1206" s="78"/>
      <c r="K1206" s="304"/>
      <c r="L1206" s="6"/>
      <c r="M1206" s="12"/>
      <c r="N1206" s="6"/>
      <c r="O1206" s="96" t="str">
        <f t="shared" si="142"/>
        <v/>
      </c>
      <c r="P1206" s="12"/>
      <c r="Q1206" s="304"/>
      <c r="R1206" s="5"/>
      <c r="S1206" s="5"/>
      <c r="T1206" s="78"/>
      <c r="U1206" s="78"/>
      <c r="Z1206" s="479">
        <f t="shared" si="136"/>
        <v>12</v>
      </c>
    </row>
    <row r="1207" spans="1:26" ht="18.75" customHeight="1" x14ac:dyDescent="0.35">
      <c r="A1207" s="78"/>
      <c r="B1207" s="332">
        <f>IF(N1207="",0,COUNTIF($N$7:N1207,N1207))</f>
        <v>0</v>
      </c>
      <c r="C1207" s="332" t="str">
        <f t="shared" si="137"/>
        <v>0</v>
      </c>
      <c r="D1207" s="332">
        <f>IF(P1207="",0,COUNTIF($P$7:P1207,P1207))</f>
        <v>0</v>
      </c>
      <c r="E1207" s="332" t="str">
        <f t="shared" si="138"/>
        <v>0</v>
      </c>
      <c r="F1207" s="332">
        <f>IF(Q1207="",0,COUNTIF($Q$7:Q1207,Q1207))</f>
        <v>0</v>
      </c>
      <c r="G1207" s="332" t="str">
        <f t="shared" si="139"/>
        <v>0</v>
      </c>
      <c r="H1207" s="335">
        <f t="shared" si="140"/>
        <v>46021</v>
      </c>
      <c r="I1207" s="332">
        <f t="shared" si="141"/>
        <v>50</v>
      </c>
      <c r="J1207" s="78"/>
      <c r="K1207" s="304"/>
      <c r="L1207" s="6"/>
      <c r="M1207" s="12"/>
      <c r="N1207" s="6"/>
      <c r="O1207" s="96" t="str">
        <f t="shared" si="142"/>
        <v/>
      </c>
      <c r="P1207" s="12"/>
      <c r="Q1207" s="304"/>
      <c r="R1207" s="5"/>
      <c r="S1207" s="5"/>
      <c r="T1207" s="78"/>
      <c r="U1207" s="78"/>
      <c r="Z1207" s="479">
        <f t="shared" si="136"/>
        <v>12</v>
      </c>
    </row>
    <row r="1208" spans="1:26" ht="18.75" customHeight="1" x14ac:dyDescent="0.35">
      <c r="A1208" s="78"/>
      <c r="B1208" s="332">
        <f>IF(N1208="",0,COUNTIF($N$7:N1208,N1208))</f>
        <v>0</v>
      </c>
      <c r="C1208" s="332" t="str">
        <f t="shared" si="137"/>
        <v>0</v>
      </c>
      <c r="D1208" s="332">
        <f>IF(P1208="",0,COUNTIF($P$7:P1208,P1208))</f>
        <v>0</v>
      </c>
      <c r="E1208" s="332" t="str">
        <f t="shared" si="138"/>
        <v>0</v>
      </c>
      <c r="F1208" s="332">
        <f>IF(Q1208="",0,COUNTIF($Q$7:Q1208,Q1208))</f>
        <v>0</v>
      </c>
      <c r="G1208" s="332" t="str">
        <f t="shared" si="139"/>
        <v>0</v>
      </c>
      <c r="H1208" s="335">
        <f t="shared" si="140"/>
        <v>46021</v>
      </c>
      <c r="I1208" s="332">
        <f t="shared" si="141"/>
        <v>50</v>
      </c>
      <c r="J1208" s="78"/>
      <c r="K1208" s="304"/>
      <c r="L1208" s="6"/>
      <c r="M1208" s="12"/>
      <c r="N1208" s="6"/>
      <c r="O1208" s="96" t="str">
        <f t="shared" si="142"/>
        <v/>
      </c>
      <c r="P1208" s="12"/>
      <c r="Q1208" s="304"/>
      <c r="R1208" s="5"/>
      <c r="S1208" s="5"/>
      <c r="T1208" s="78"/>
      <c r="U1208" s="78"/>
      <c r="Z1208" s="479">
        <f t="shared" si="136"/>
        <v>12</v>
      </c>
    </row>
    <row r="1209" spans="1:26" ht="18.75" customHeight="1" x14ac:dyDescent="0.35">
      <c r="A1209" s="78"/>
      <c r="B1209" s="332">
        <f>IF(N1209="",0,COUNTIF($N$7:N1209,N1209))</f>
        <v>0</v>
      </c>
      <c r="C1209" s="332" t="str">
        <f t="shared" si="137"/>
        <v>0</v>
      </c>
      <c r="D1209" s="332">
        <f>IF(P1209="",0,COUNTIF($P$7:P1209,P1209))</f>
        <v>0</v>
      </c>
      <c r="E1209" s="332" t="str">
        <f t="shared" si="138"/>
        <v>0</v>
      </c>
      <c r="F1209" s="332">
        <f>IF(Q1209="",0,COUNTIF($Q$7:Q1209,Q1209))</f>
        <v>0</v>
      </c>
      <c r="G1209" s="332" t="str">
        <f t="shared" si="139"/>
        <v>0</v>
      </c>
      <c r="H1209" s="335">
        <f t="shared" si="140"/>
        <v>46021</v>
      </c>
      <c r="I1209" s="332">
        <f t="shared" si="141"/>
        <v>50</v>
      </c>
      <c r="J1209" s="78"/>
      <c r="K1209" s="304"/>
      <c r="L1209" s="6"/>
      <c r="M1209" s="12"/>
      <c r="N1209" s="6"/>
      <c r="O1209" s="96" t="str">
        <f t="shared" si="142"/>
        <v/>
      </c>
      <c r="P1209" s="12"/>
      <c r="Q1209" s="304"/>
      <c r="R1209" s="5"/>
      <c r="S1209" s="5"/>
      <c r="T1209" s="78"/>
      <c r="U1209" s="78"/>
      <c r="Z1209" s="479">
        <f t="shared" si="136"/>
        <v>12</v>
      </c>
    </row>
    <row r="1210" spans="1:26" ht="18.75" customHeight="1" x14ac:dyDescent="0.35">
      <c r="A1210" s="78"/>
      <c r="B1210" s="332">
        <f>IF(N1210="",0,COUNTIF($N$7:N1210,N1210))</f>
        <v>0</v>
      </c>
      <c r="C1210" s="332" t="str">
        <f t="shared" si="137"/>
        <v>0</v>
      </c>
      <c r="D1210" s="332">
        <f>IF(P1210="",0,COUNTIF($P$7:P1210,P1210))</f>
        <v>0</v>
      </c>
      <c r="E1210" s="332" t="str">
        <f t="shared" si="138"/>
        <v>0</v>
      </c>
      <c r="F1210" s="332">
        <f>IF(Q1210="",0,COUNTIF($Q$7:Q1210,Q1210))</f>
        <v>0</v>
      </c>
      <c r="G1210" s="332" t="str">
        <f t="shared" si="139"/>
        <v>0</v>
      </c>
      <c r="H1210" s="335">
        <f t="shared" si="140"/>
        <v>46021</v>
      </c>
      <c r="I1210" s="332">
        <f t="shared" si="141"/>
        <v>50</v>
      </c>
      <c r="J1210" s="78"/>
      <c r="K1210" s="304"/>
      <c r="L1210" s="6"/>
      <c r="M1210" s="12"/>
      <c r="N1210" s="6"/>
      <c r="O1210" s="96" t="str">
        <f t="shared" si="142"/>
        <v/>
      </c>
      <c r="P1210" s="12"/>
      <c r="Q1210" s="304"/>
      <c r="R1210" s="5"/>
      <c r="S1210" s="5"/>
      <c r="T1210" s="78"/>
      <c r="U1210" s="78"/>
      <c r="Z1210" s="479">
        <f t="shared" si="136"/>
        <v>12</v>
      </c>
    </row>
    <row r="1211" spans="1:26" ht="18.75" customHeight="1" x14ac:dyDescent="0.35">
      <c r="A1211" s="78"/>
      <c r="B1211" s="332">
        <f>IF(N1211="",0,COUNTIF($N$7:N1211,N1211))</f>
        <v>0</v>
      </c>
      <c r="C1211" s="332" t="str">
        <f t="shared" si="137"/>
        <v>0</v>
      </c>
      <c r="D1211" s="332">
        <f>IF(P1211="",0,COUNTIF($P$7:P1211,P1211))</f>
        <v>0</v>
      </c>
      <c r="E1211" s="332" t="str">
        <f t="shared" si="138"/>
        <v>0</v>
      </c>
      <c r="F1211" s="332">
        <f>IF(Q1211="",0,COUNTIF($Q$7:Q1211,Q1211))</f>
        <v>0</v>
      </c>
      <c r="G1211" s="332" t="str">
        <f t="shared" si="139"/>
        <v>0</v>
      </c>
      <c r="H1211" s="335">
        <f t="shared" si="140"/>
        <v>46021</v>
      </c>
      <c r="I1211" s="332">
        <f t="shared" si="141"/>
        <v>50</v>
      </c>
      <c r="J1211" s="78"/>
      <c r="K1211" s="304"/>
      <c r="L1211" s="6"/>
      <c r="M1211" s="12"/>
      <c r="N1211" s="6"/>
      <c r="O1211" s="96" t="str">
        <f t="shared" si="142"/>
        <v/>
      </c>
      <c r="P1211" s="12"/>
      <c r="Q1211" s="304"/>
      <c r="R1211" s="5"/>
      <c r="S1211" s="5"/>
      <c r="T1211" s="78"/>
      <c r="U1211" s="78"/>
      <c r="Z1211" s="479">
        <f t="shared" si="136"/>
        <v>12</v>
      </c>
    </row>
    <row r="1212" spans="1:26" ht="18.75" customHeight="1" x14ac:dyDescent="0.35">
      <c r="A1212" s="78"/>
      <c r="B1212" s="332">
        <f>IF(N1212="",0,COUNTIF($N$7:N1212,N1212))</f>
        <v>0</v>
      </c>
      <c r="C1212" s="332" t="str">
        <f t="shared" si="137"/>
        <v>0</v>
      </c>
      <c r="D1212" s="332">
        <f>IF(P1212="",0,COUNTIF($P$7:P1212,P1212))</f>
        <v>0</v>
      </c>
      <c r="E1212" s="332" t="str">
        <f t="shared" si="138"/>
        <v>0</v>
      </c>
      <c r="F1212" s="332">
        <f>IF(Q1212="",0,COUNTIF($Q$7:Q1212,Q1212))</f>
        <v>0</v>
      </c>
      <c r="G1212" s="332" t="str">
        <f t="shared" si="139"/>
        <v>0</v>
      </c>
      <c r="H1212" s="335">
        <f t="shared" si="140"/>
        <v>46021</v>
      </c>
      <c r="I1212" s="332">
        <f t="shared" si="141"/>
        <v>50</v>
      </c>
      <c r="J1212" s="78"/>
      <c r="K1212" s="304"/>
      <c r="L1212" s="6"/>
      <c r="M1212" s="12"/>
      <c r="N1212" s="6"/>
      <c r="O1212" s="96" t="str">
        <f t="shared" si="142"/>
        <v/>
      </c>
      <c r="P1212" s="12"/>
      <c r="Q1212" s="304"/>
      <c r="R1212" s="5"/>
      <c r="S1212" s="5"/>
      <c r="T1212" s="78"/>
      <c r="U1212" s="78"/>
      <c r="Z1212" s="479">
        <f t="shared" si="136"/>
        <v>12</v>
      </c>
    </row>
    <row r="1213" spans="1:26" ht="18.75" customHeight="1" x14ac:dyDescent="0.35">
      <c r="A1213" s="78"/>
      <c r="B1213" s="332">
        <f>IF(N1213="",0,COUNTIF($N$7:N1213,N1213))</f>
        <v>0</v>
      </c>
      <c r="C1213" s="332" t="str">
        <f t="shared" si="137"/>
        <v>0</v>
      </c>
      <c r="D1213" s="332">
        <f>IF(P1213="",0,COUNTIF($P$7:P1213,P1213))</f>
        <v>0</v>
      </c>
      <c r="E1213" s="332" t="str">
        <f t="shared" si="138"/>
        <v>0</v>
      </c>
      <c r="F1213" s="332">
        <f>IF(Q1213="",0,COUNTIF($Q$7:Q1213,Q1213))</f>
        <v>0</v>
      </c>
      <c r="G1213" s="332" t="str">
        <f t="shared" si="139"/>
        <v>0</v>
      </c>
      <c r="H1213" s="335">
        <f t="shared" si="140"/>
        <v>46021</v>
      </c>
      <c r="I1213" s="332">
        <f t="shared" si="141"/>
        <v>50</v>
      </c>
      <c r="J1213" s="78"/>
      <c r="K1213" s="304"/>
      <c r="L1213" s="6"/>
      <c r="M1213" s="12"/>
      <c r="N1213" s="6"/>
      <c r="O1213" s="96" t="str">
        <f t="shared" si="142"/>
        <v/>
      </c>
      <c r="P1213" s="12"/>
      <c r="Q1213" s="304"/>
      <c r="R1213" s="5"/>
      <c r="S1213" s="5"/>
      <c r="T1213" s="78"/>
      <c r="U1213" s="78"/>
      <c r="Z1213" s="479">
        <f t="shared" si="136"/>
        <v>12</v>
      </c>
    </row>
    <row r="1214" spans="1:26" ht="18.75" customHeight="1" x14ac:dyDescent="0.35">
      <c r="A1214" s="78"/>
      <c r="B1214" s="332">
        <f>IF(N1214="",0,COUNTIF($N$7:N1214,N1214))</f>
        <v>0</v>
      </c>
      <c r="C1214" s="332" t="str">
        <f t="shared" si="137"/>
        <v>0</v>
      </c>
      <c r="D1214" s="332">
        <f>IF(P1214="",0,COUNTIF($P$7:P1214,P1214))</f>
        <v>0</v>
      </c>
      <c r="E1214" s="332" t="str">
        <f t="shared" si="138"/>
        <v>0</v>
      </c>
      <c r="F1214" s="332">
        <f>IF(Q1214="",0,COUNTIF($Q$7:Q1214,Q1214))</f>
        <v>0</v>
      </c>
      <c r="G1214" s="332" t="str">
        <f t="shared" si="139"/>
        <v>0</v>
      </c>
      <c r="H1214" s="335">
        <f t="shared" si="140"/>
        <v>46021</v>
      </c>
      <c r="I1214" s="332">
        <f t="shared" si="141"/>
        <v>50</v>
      </c>
      <c r="J1214" s="78"/>
      <c r="K1214" s="304"/>
      <c r="L1214" s="6"/>
      <c r="M1214" s="12"/>
      <c r="N1214" s="6"/>
      <c r="O1214" s="96" t="str">
        <f t="shared" si="142"/>
        <v/>
      </c>
      <c r="P1214" s="12"/>
      <c r="Q1214" s="304"/>
      <c r="R1214" s="5"/>
      <c r="S1214" s="5"/>
      <c r="T1214" s="78"/>
      <c r="U1214" s="78"/>
      <c r="Z1214" s="479">
        <f t="shared" si="136"/>
        <v>12</v>
      </c>
    </row>
    <row r="1215" spans="1:26" ht="18.75" customHeight="1" x14ac:dyDescent="0.35">
      <c r="A1215" s="78"/>
      <c r="B1215" s="332">
        <f>IF(N1215="",0,COUNTIF($N$7:N1215,N1215))</f>
        <v>0</v>
      </c>
      <c r="C1215" s="332" t="str">
        <f t="shared" si="137"/>
        <v>0</v>
      </c>
      <c r="D1215" s="332">
        <f>IF(P1215="",0,COUNTIF($P$7:P1215,P1215))</f>
        <v>0</v>
      </c>
      <c r="E1215" s="332" t="str">
        <f t="shared" si="138"/>
        <v>0</v>
      </c>
      <c r="F1215" s="332">
        <f>IF(Q1215="",0,COUNTIF($Q$7:Q1215,Q1215))</f>
        <v>0</v>
      </c>
      <c r="G1215" s="332" t="str">
        <f t="shared" si="139"/>
        <v>0</v>
      </c>
      <c r="H1215" s="335">
        <f t="shared" si="140"/>
        <v>46021</v>
      </c>
      <c r="I1215" s="332">
        <f t="shared" si="141"/>
        <v>50</v>
      </c>
      <c r="J1215" s="78"/>
      <c r="K1215" s="304"/>
      <c r="L1215" s="6"/>
      <c r="M1215" s="12"/>
      <c r="N1215" s="6"/>
      <c r="O1215" s="96" t="str">
        <f t="shared" si="142"/>
        <v/>
      </c>
      <c r="P1215" s="12"/>
      <c r="Q1215" s="304"/>
      <c r="R1215" s="5"/>
      <c r="S1215" s="5"/>
      <c r="T1215" s="78"/>
      <c r="U1215" s="78"/>
      <c r="Z1215" s="479">
        <f t="shared" si="136"/>
        <v>12</v>
      </c>
    </row>
    <row r="1216" spans="1:26" ht="18.75" customHeight="1" x14ac:dyDescent="0.35">
      <c r="A1216" s="78"/>
      <c r="B1216" s="332">
        <f>IF(N1216="",0,COUNTIF($N$7:N1216,N1216))</f>
        <v>0</v>
      </c>
      <c r="C1216" s="332" t="str">
        <f t="shared" si="137"/>
        <v>0</v>
      </c>
      <c r="D1216" s="332">
        <f>IF(P1216="",0,COUNTIF($P$7:P1216,P1216))</f>
        <v>0</v>
      </c>
      <c r="E1216" s="332" t="str">
        <f t="shared" si="138"/>
        <v>0</v>
      </c>
      <c r="F1216" s="332">
        <f>IF(Q1216="",0,COUNTIF($Q$7:Q1216,Q1216))</f>
        <v>0</v>
      </c>
      <c r="G1216" s="332" t="str">
        <f t="shared" si="139"/>
        <v>0</v>
      </c>
      <c r="H1216" s="335">
        <f t="shared" si="140"/>
        <v>46021</v>
      </c>
      <c r="I1216" s="332">
        <f t="shared" si="141"/>
        <v>50</v>
      </c>
      <c r="J1216" s="78"/>
      <c r="K1216" s="304"/>
      <c r="L1216" s="6"/>
      <c r="M1216" s="12"/>
      <c r="N1216" s="6"/>
      <c r="O1216" s="96" t="str">
        <f t="shared" si="142"/>
        <v/>
      </c>
      <c r="P1216" s="12"/>
      <c r="Q1216" s="304"/>
      <c r="R1216" s="5"/>
      <c r="S1216" s="5"/>
      <c r="T1216" s="78"/>
      <c r="U1216" s="78"/>
      <c r="Z1216" s="479">
        <f t="shared" si="136"/>
        <v>12</v>
      </c>
    </row>
    <row r="1217" spans="1:26" ht="18.75" customHeight="1" x14ac:dyDescent="0.35">
      <c r="A1217" s="78"/>
      <c r="B1217" s="332">
        <f>IF(N1217="",0,COUNTIF($N$7:N1217,N1217))</f>
        <v>0</v>
      </c>
      <c r="C1217" s="332" t="str">
        <f t="shared" si="137"/>
        <v>0</v>
      </c>
      <c r="D1217" s="332">
        <f>IF(P1217="",0,COUNTIF($P$7:P1217,P1217))</f>
        <v>0</v>
      </c>
      <c r="E1217" s="332" t="str">
        <f t="shared" si="138"/>
        <v>0</v>
      </c>
      <c r="F1217" s="332">
        <f>IF(Q1217="",0,COUNTIF($Q$7:Q1217,Q1217))</f>
        <v>0</v>
      </c>
      <c r="G1217" s="332" t="str">
        <f t="shared" si="139"/>
        <v>0</v>
      </c>
      <c r="H1217" s="335">
        <f t="shared" si="140"/>
        <v>46021</v>
      </c>
      <c r="I1217" s="332">
        <f t="shared" si="141"/>
        <v>50</v>
      </c>
      <c r="J1217" s="78"/>
      <c r="K1217" s="304"/>
      <c r="L1217" s="6"/>
      <c r="M1217" s="12"/>
      <c r="N1217" s="6"/>
      <c r="O1217" s="96" t="str">
        <f t="shared" si="142"/>
        <v/>
      </c>
      <c r="P1217" s="12"/>
      <c r="Q1217" s="304"/>
      <c r="R1217" s="5"/>
      <c r="S1217" s="5"/>
      <c r="T1217" s="78"/>
      <c r="U1217" s="78"/>
      <c r="Z1217" s="479">
        <f t="shared" si="136"/>
        <v>12</v>
      </c>
    </row>
    <row r="1218" spans="1:26" ht="18.75" customHeight="1" x14ac:dyDescent="0.35">
      <c r="A1218" s="78"/>
      <c r="B1218" s="332">
        <f>IF(N1218="",0,COUNTIF($N$7:N1218,N1218))</f>
        <v>0</v>
      </c>
      <c r="C1218" s="332" t="str">
        <f t="shared" si="137"/>
        <v>0</v>
      </c>
      <c r="D1218" s="332">
        <f>IF(P1218="",0,COUNTIF($P$7:P1218,P1218))</f>
        <v>0</v>
      </c>
      <c r="E1218" s="332" t="str">
        <f t="shared" si="138"/>
        <v>0</v>
      </c>
      <c r="F1218" s="332">
        <f>IF(Q1218="",0,COUNTIF($Q$7:Q1218,Q1218))</f>
        <v>0</v>
      </c>
      <c r="G1218" s="332" t="str">
        <f t="shared" si="139"/>
        <v>0</v>
      </c>
      <c r="H1218" s="335">
        <f t="shared" si="140"/>
        <v>46021</v>
      </c>
      <c r="I1218" s="332">
        <f t="shared" si="141"/>
        <v>50</v>
      </c>
      <c r="J1218" s="78"/>
      <c r="K1218" s="304"/>
      <c r="L1218" s="6"/>
      <c r="M1218" s="12"/>
      <c r="N1218" s="6"/>
      <c r="O1218" s="96" t="str">
        <f t="shared" si="142"/>
        <v/>
      </c>
      <c r="P1218" s="12"/>
      <c r="Q1218" s="304"/>
      <c r="R1218" s="5"/>
      <c r="S1218" s="5"/>
      <c r="T1218" s="78"/>
      <c r="U1218" s="78"/>
      <c r="Z1218" s="479">
        <f t="shared" si="136"/>
        <v>12</v>
      </c>
    </row>
    <row r="1219" spans="1:26" ht="18.75" customHeight="1" x14ac:dyDescent="0.35">
      <c r="A1219" s="78"/>
      <c r="B1219" s="332">
        <f>IF(N1219="",0,COUNTIF($N$7:N1219,N1219))</f>
        <v>0</v>
      </c>
      <c r="C1219" s="332" t="str">
        <f t="shared" si="137"/>
        <v>0</v>
      </c>
      <c r="D1219" s="332">
        <f>IF(P1219="",0,COUNTIF($P$7:P1219,P1219))</f>
        <v>0</v>
      </c>
      <c r="E1219" s="332" t="str">
        <f t="shared" si="138"/>
        <v>0</v>
      </c>
      <c r="F1219" s="332">
        <f>IF(Q1219="",0,COUNTIF($Q$7:Q1219,Q1219))</f>
        <v>0</v>
      </c>
      <c r="G1219" s="332" t="str">
        <f t="shared" si="139"/>
        <v>0</v>
      </c>
      <c r="H1219" s="335">
        <f t="shared" si="140"/>
        <v>46021</v>
      </c>
      <c r="I1219" s="332">
        <f t="shared" si="141"/>
        <v>50</v>
      </c>
      <c r="J1219" s="78"/>
      <c r="K1219" s="304"/>
      <c r="L1219" s="6"/>
      <c r="M1219" s="12"/>
      <c r="N1219" s="6"/>
      <c r="O1219" s="96" t="str">
        <f t="shared" si="142"/>
        <v/>
      </c>
      <c r="P1219" s="12"/>
      <c r="Q1219" s="304"/>
      <c r="R1219" s="5"/>
      <c r="S1219" s="5"/>
      <c r="T1219" s="78"/>
      <c r="U1219" s="78"/>
      <c r="Z1219" s="479">
        <f t="shared" si="136"/>
        <v>12</v>
      </c>
    </row>
    <row r="1220" spans="1:26" ht="18.75" customHeight="1" x14ac:dyDescent="0.35">
      <c r="A1220" s="78"/>
      <c r="B1220" s="332">
        <f>IF(N1220="",0,COUNTIF($N$7:N1220,N1220))</f>
        <v>0</v>
      </c>
      <c r="C1220" s="332" t="str">
        <f t="shared" si="137"/>
        <v>0</v>
      </c>
      <c r="D1220" s="332">
        <f>IF(P1220="",0,COUNTIF($P$7:P1220,P1220))</f>
        <v>0</v>
      </c>
      <c r="E1220" s="332" t="str">
        <f t="shared" si="138"/>
        <v>0</v>
      </c>
      <c r="F1220" s="332">
        <f>IF(Q1220="",0,COUNTIF($Q$7:Q1220,Q1220))</f>
        <v>0</v>
      </c>
      <c r="G1220" s="332" t="str">
        <f t="shared" si="139"/>
        <v>0</v>
      </c>
      <c r="H1220" s="335">
        <f t="shared" si="140"/>
        <v>46021</v>
      </c>
      <c r="I1220" s="332">
        <f t="shared" si="141"/>
        <v>50</v>
      </c>
      <c r="J1220" s="78"/>
      <c r="K1220" s="304"/>
      <c r="L1220" s="6"/>
      <c r="M1220" s="12"/>
      <c r="N1220" s="6"/>
      <c r="O1220" s="96" t="str">
        <f t="shared" si="142"/>
        <v/>
      </c>
      <c r="P1220" s="12"/>
      <c r="Q1220" s="304"/>
      <c r="R1220" s="5"/>
      <c r="S1220" s="5"/>
      <c r="T1220" s="78"/>
      <c r="U1220" s="78"/>
      <c r="Z1220" s="479">
        <f t="shared" si="136"/>
        <v>12</v>
      </c>
    </row>
    <row r="1221" spans="1:26" ht="18.75" customHeight="1" x14ac:dyDescent="0.35">
      <c r="A1221" s="78"/>
      <c r="B1221" s="332">
        <f>IF(N1221="",0,COUNTIF($N$7:N1221,N1221))</f>
        <v>0</v>
      </c>
      <c r="C1221" s="332" t="str">
        <f t="shared" si="137"/>
        <v>0</v>
      </c>
      <c r="D1221" s="332">
        <f>IF(P1221="",0,COUNTIF($P$7:P1221,P1221))</f>
        <v>0</v>
      </c>
      <c r="E1221" s="332" t="str">
        <f t="shared" si="138"/>
        <v>0</v>
      </c>
      <c r="F1221" s="332">
        <f>IF(Q1221="",0,COUNTIF($Q$7:Q1221,Q1221))</f>
        <v>0</v>
      </c>
      <c r="G1221" s="332" t="str">
        <f t="shared" si="139"/>
        <v>0</v>
      </c>
      <c r="H1221" s="335">
        <f t="shared" si="140"/>
        <v>46021</v>
      </c>
      <c r="I1221" s="332">
        <f t="shared" si="141"/>
        <v>50</v>
      </c>
      <c r="J1221" s="78"/>
      <c r="K1221" s="304"/>
      <c r="L1221" s="6"/>
      <c r="M1221" s="12"/>
      <c r="N1221" s="6"/>
      <c r="O1221" s="96" t="str">
        <f t="shared" si="142"/>
        <v/>
      </c>
      <c r="P1221" s="12"/>
      <c r="Q1221" s="304"/>
      <c r="R1221" s="5"/>
      <c r="S1221" s="5"/>
      <c r="T1221" s="78"/>
      <c r="U1221" s="78"/>
      <c r="Z1221" s="479">
        <f t="shared" si="136"/>
        <v>12</v>
      </c>
    </row>
    <row r="1222" spans="1:26" ht="18.75" customHeight="1" x14ac:dyDescent="0.35">
      <c r="A1222" s="78"/>
      <c r="B1222" s="332">
        <f>IF(N1222="",0,COUNTIF($N$7:N1222,N1222))</f>
        <v>0</v>
      </c>
      <c r="C1222" s="332" t="str">
        <f t="shared" si="137"/>
        <v>0</v>
      </c>
      <c r="D1222" s="332">
        <f>IF(P1222="",0,COUNTIF($P$7:P1222,P1222))</f>
        <v>0</v>
      </c>
      <c r="E1222" s="332" t="str">
        <f t="shared" si="138"/>
        <v>0</v>
      </c>
      <c r="F1222" s="332">
        <f>IF(Q1222="",0,COUNTIF($Q$7:Q1222,Q1222))</f>
        <v>0</v>
      </c>
      <c r="G1222" s="332" t="str">
        <f t="shared" si="139"/>
        <v>0</v>
      </c>
      <c r="H1222" s="335">
        <f t="shared" si="140"/>
        <v>46021</v>
      </c>
      <c r="I1222" s="332">
        <f t="shared" si="141"/>
        <v>50</v>
      </c>
      <c r="J1222" s="78"/>
      <c r="K1222" s="304"/>
      <c r="L1222" s="6"/>
      <c r="M1222" s="12"/>
      <c r="N1222" s="6"/>
      <c r="O1222" s="96" t="str">
        <f t="shared" si="142"/>
        <v/>
      </c>
      <c r="P1222" s="12"/>
      <c r="Q1222" s="304"/>
      <c r="R1222" s="5"/>
      <c r="S1222" s="5"/>
      <c r="T1222" s="78"/>
      <c r="U1222" s="78"/>
      <c r="Z1222" s="479">
        <f t="shared" si="136"/>
        <v>12</v>
      </c>
    </row>
    <row r="1223" spans="1:26" ht="18.75" customHeight="1" x14ac:dyDescent="0.35">
      <c r="A1223" s="78"/>
      <c r="B1223" s="332">
        <f>IF(N1223="",0,COUNTIF($N$7:N1223,N1223))</f>
        <v>0</v>
      </c>
      <c r="C1223" s="332" t="str">
        <f t="shared" si="137"/>
        <v>0</v>
      </c>
      <c r="D1223" s="332">
        <f>IF(P1223="",0,COUNTIF($P$7:P1223,P1223))</f>
        <v>0</v>
      </c>
      <c r="E1223" s="332" t="str">
        <f t="shared" si="138"/>
        <v>0</v>
      </c>
      <c r="F1223" s="332">
        <f>IF(Q1223="",0,COUNTIF($Q$7:Q1223,Q1223))</f>
        <v>0</v>
      </c>
      <c r="G1223" s="332" t="str">
        <f t="shared" si="139"/>
        <v>0</v>
      </c>
      <c r="H1223" s="335">
        <f t="shared" si="140"/>
        <v>46021</v>
      </c>
      <c r="I1223" s="332">
        <f t="shared" si="141"/>
        <v>50</v>
      </c>
      <c r="J1223" s="78"/>
      <c r="K1223" s="304"/>
      <c r="L1223" s="6"/>
      <c r="M1223" s="12"/>
      <c r="N1223" s="6"/>
      <c r="O1223" s="96" t="str">
        <f t="shared" si="142"/>
        <v/>
      </c>
      <c r="P1223" s="12"/>
      <c r="Q1223" s="304"/>
      <c r="R1223" s="5"/>
      <c r="S1223" s="5"/>
      <c r="T1223" s="78"/>
      <c r="U1223" s="78"/>
      <c r="Z1223" s="479">
        <f t="shared" si="136"/>
        <v>12</v>
      </c>
    </row>
    <row r="1224" spans="1:26" ht="18.75" customHeight="1" x14ac:dyDescent="0.35">
      <c r="A1224" s="78"/>
      <c r="B1224" s="332">
        <f>IF(N1224="",0,COUNTIF($N$7:N1224,N1224))</f>
        <v>0</v>
      </c>
      <c r="C1224" s="332" t="str">
        <f t="shared" si="137"/>
        <v>0</v>
      </c>
      <c r="D1224" s="332">
        <f>IF(P1224="",0,COUNTIF($P$7:P1224,P1224))</f>
        <v>0</v>
      </c>
      <c r="E1224" s="332" t="str">
        <f t="shared" si="138"/>
        <v>0</v>
      </c>
      <c r="F1224" s="332">
        <f>IF(Q1224="",0,COUNTIF($Q$7:Q1224,Q1224))</f>
        <v>0</v>
      </c>
      <c r="G1224" s="332" t="str">
        <f t="shared" si="139"/>
        <v>0</v>
      </c>
      <c r="H1224" s="335">
        <f t="shared" si="140"/>
        <v>46021</v>
      </c>
      <c r="I1224" s="332">
        <f t="shared" si="141"/>
        <v>50</v>
      </c>
      <c r="J1224" s="78"/>
      <c r="K1224" s="304"/>
      <c r="L1224" s="6"/>
      <c r="M1224" s="12"/>
      <c r="N1224" s="6"/>
      <c r="O1224" s="96" t="str">
        <f t="shared" si="142"/>
        <v/>
      </c>
      <c r="P1224" s="12"/>
      <c r="Q1224" s="304"/>
      <c r="R1224" s="5"/>
      <c r="S1224" s="5"/>
      <c r="T1224" s="78"/>
      <c r="U1224" s="78"/>
      <c r="Z1224" s="479">
        <f t="shared" ref="Z1224:Z1287" si="143">IF(H1224="","",MONTH(H1224))</f>
        <v>12</v>
      </c>
    </row>
    <row r="1225" spans="1:26" ht="18.75" customHeight="1" x14ac:dyDescent="0.35">
      <c r="A1225" s="78"/>
      <c r="B1225" s="332">
        <f>IF(N1225="",0,COUNTIF($N$7:N1225,N1225))</f>
        <v>0</v>
      </c>
      <c r="C1225" s="332" t="str">
        <f t="shared" si="137"/>
        <v>0</v>
      </c>
      <c r="D1225" s="332">
        <f>IF(P1225="",0,COUNTIF($P$7:P1225,P1225))</f>
        <v>0</v>
      </c>
      <c r="E1225" s="332" t="str">
        <f t="shared" si="138"/>
        <v>0</v>
      </c>
      <c r="F1225" s="332">
        <f>IF(Q1225="",0,COUNTIF($Q$7:Q1225,Q1225))</f>
        <v>0</v>
      </c>
      <c r="G1225" s="332" t="str">
        <f t="shared" si="139"/>
        <v>0</v>
      </c>
      <c r="H1225" s="335">
        <f t="shared" si="140"/>
        <v>46021</v>
      </c>
      <c r="I1225" s="332">
        <f t="shared" si="141"/>
        <v>50</v>
      </c>
      <c r="J1225" s="78"/>
      <c r="K1225" s="304"/>
      <c r="L1225" s="6"/>
      <c r="M1225" s="12"/>
      <c r="N1225" s="6"/>
      <c r="O1225" s="96" t="str">
        <f t="shared" si="142"/>
        <v/>
      </c>
      <c r="P1225" s="12"/>
      <c r="Q1225" s="304"/>
      <c r="R1225" s="5"/>
      <c r="S1225" s="5"/>
      <c r="T1225" s="78"/>
      <c r="U1225" s="78"/>
      <c r="Z1225" s="479">
        <f t="shared" si="143"/>
        <v>12</v>
      </c>
    </row>
    <row r="1226" spans="1:26" ht="18.75" customHeight="1" x14ac:dyDescent="0.35">
      <c r="A1226" s="78"/>
      <c r="B1226" s="332">
        <f>IF(N1226="",0,COUNTIF($N$7:N1226,N1226))</f>
        <v>0</v>
      </c>
      <c r="C1226" s="332" t="str">
        <f t="shared" si="137"/>
        <v>0</v>
      </c>
      <c r="D1226" s="332">
        <f>IF(P1226="",0,COUNTIF($P$7:P1226,P1226))</f>
        <v>0</v>
      </c>
      <c r="E1226" s="332" t="str">
        <f t="shared" si="138"/>
        <v>0</v>
      </c>
      <c r="F1226" s="332">
        <f>IF(Q1226="",0,COUNTIF($Q$7:Q1226,Q1226))</f>
        <v>0</v>
      </c>
      <c r="G1226" s="332" t="str">
        <f t="shared" si="139"/>
        <v>0</v>
      </c>
      <c r="H1226" s="335">
        <f t="shared" si="140"/>
        <v>46021</v>
      </c>
      <c r="I1226" s="332">
        <f t="shared" si="141"/>
        <v>50</v>
      </c>
      <c r="J1226" s="78"/>
      <c r="K1226" s="304"/>
      <c r="L1226" s="6"/>
      <c r="M1226" s="12"/>
      <c r="N1226" s="6"/>
      <c r="O1226" s="96" t="str">
        <f t="shared" si="142"/>
        <v/>
      </c>
      <c r="P1226" s="12"/>
      <c r="Q1226" s="304"/>
      <c r="R1226" s="5"/>
      <c r="S1226" s="5"/>
      <c r="T1226" s="78"/>
      <c r="U1226" s="78"/>
      <c r="Z1226" s="479">
        <f t="shared" si="143"/>
        <v>12</v>
      </c>
    </row>
    <row r="1227" spans="1:26" ht="18.75" customHeight="1" x14ac:dyDescent="0.35">
      <c r="A1227" s="78"/>
      <c r="B1227" s="332">
        <f>IF(N1227="",0,COUNTIF($N$7:N1227,N1227))</f>
        <v>0</v>
      </c>
      <c r="C1227" s="332" t="str">
        <f t="shared" si="137"/>
        <v>0</v>
      </c>
      <c r="D1227" s="332">
        <f>IF(P1227="",0,COUNTIF($P$7:P1227,P1227))</f>
        <v>0</v>
      </c>
      <c r="E1227" s="332" t="str">
        <f t="shared" si="138"/>
        <v>0</v>
      </c>
      <c r="F1227" s="332">
        <f>IF(Q1227="",0,COUNTIF($Q$7:Q1227,Q1227))</f>
        <v>0</v>
      </c>
      <c r="G1227" s="332" t="str">
        <f t="shared" si="139"/>
        <v>0</v>
      </c>
      <c r="H1227" s="335">
        <f t="shared" si="140"/>
        <v>46021</v>
      </c>
      <c r="I1227" s="332">
        <f t="shared" si="141"/>
        <v>50</v>
      </c>
      <c r="J1227" s="78"/>
      <c r="K1227" s="304"/>
      <c r="L1227" s="6"/>
      <c r="M1227" s="12"/>
      <c r="N1227" s="6"/>
      <c r="O1227" s="96" t="str">
        <f t="shared" si="142"/>
        <v/>
      </c>
      <c r="P1227" s="12"/>
      <c r="Q1227" s="304"/>
      <c r="R1227" s="5"/>
      <c r="S1227" s="5"/>
      <c r="T1227" s="78"/>
      <c r="U1227" s="78"/>
      <c r="Z1227" s="479">
        <f t="shared" si="143"/>
        <v>12</v>
      </c>
    </row>
    <row r="1228" spans="1:26" ht="18.75" customHeight="1" x14ac:dyDescent="0.35">
      <c r="A1228" s="78"/>
      <c r="B1228" s="332">
        <f>IF(N1228="",0,COUNTIF($N$7:N1228,N1228))</f>
        <v>0</v>
      </c>
      <c r="C1228" s="332" t="str">
        <f t="shared" si="137"/>
        <v>0</v>
      </c>
      <c r="D1228" s="332">
        <f>IF(P1228="",0,COUNTIF($P$7:P1228,P1228))</f>
        <v>0</v>
      </c>
      <c r="E1228" s="332" t="str">
        <f t="shared" si="138"/>
        <v>0</v>
      </c>
      <c r="F1228" s="332">
        <f>IF(Q1228="",0,COUNTIF($Q$7:Q1228,Q1228))</f>
        <v>0</v>
      </c>
      <c r="G1228" s="332" t="str">
        <f t="shared" si="139"/>
        <v>0</v>
      </c>
      <c r="H1228" s="335">
        <f t="shared" si="140"/>
        <v>46021</v>
      </c>
      <c r="I1228" s="332">
        <f t="shared" si="141"/>
        <v>50</v>
      </c>
      <c r="J1228" s="78"/>
      <c r="K1228" s="304"/>
      <c r="L1228" s="6"/>
      <c r="M1228" s="12"/>
      <c r="N1228" s="6"/>
      <c r="O1228" s="96" t="str">
        <f t="shared" si="142"/>
        <v/>
      </c>
      <c r="P1228" s="12"/>
      <c r="Q1228" s="304"/>
      <c r="R1228" s="5"/>
      <c r="S1228" s="5"/>
      <c r="T1228" s="78"/>
      <c r="U1228" s="78"/>
      <c r="Z1228" s="479">
        <f t="shared" si="143"/>
        <v>12</v>
      </c>
    </row>
    <row r="1229" spans="1:26" ht="18.75" customHeight="1" x14ac:dyDescent="0.35">
      <c r="A1229" s="78"/>
      <c r="B1229" s="332">
        <f>IF(N1229="",0,COUNTIF($N$7:N1229,N1229))</f>
        <v>0</v>
      </c>
      <c r="C1229" s="332" t="str">
        <f t="shared" si="137"/>
        <v>0</v>
      </c>
      <c r="D1229" s="332">
        <f>IF(P1229="",0,COUNTIF($P$7:P1229,P1229))</f>
        <v>0</v>
      </c>
      <c r="E1229" s="332" t="str">
        <f t="shared" si="138"/>
        <v>0</v>
      </c>
      <c r="F1229" s="332">
        <f>IF(Q1229="",0,COUNTIF($Q$7:Q1229,Q1229))</f>
        <v>0</v>
      </c>
      <c r="G1229" s="332" t="str">
        <f t="shared" si="139"/>
        <v>0</v>
      </c>
      <c r="H1229" s="335">
        <f t="shared" si="140"/>
        <v>46021</v>
      </c>
      <c r="I1229" s="332">
        <f t="shared" si="141"/>
        <v>50</v>
      </c>
      <c r="J1229" s="78"/>
      <c r="K1229" s="304"/>
      <c r="L1229" s="6"/>
      <c r="M1229" s="12"/>
      <c r="N1229" s="6"/>
      <c r="O1229" s="96" t="str">
        <f t="shared" si="142"/>
        <v/>
      </c>
      <c r="P1229" s="12"/>
      <c r="Q1229" s="304"/>
      <c r="R1229" s="5"/>
      <c r="S1229" s="5"/>
      <c r="T1229" s="78"/>
      <c r="U1229" s="78"/>
      <c r="Z1229" s="479">
        <f t="shared" si="143"/>
        <v>12</v>
      </c>
    </row>
    <row r="1230" spans="1:26" ht="18.75" customHeight="1" x14ac:dyDescent="0.35">
      <c r="A1230" s="78"/>
      <c r="B1230" s="332">
        <f>IF(N1230="",0,COUNTIF($N$7:N1230,N1230))</f>
        <v>0</v>
      </c>
      <c r="C1230" s="332" t="str">
        <f t="shared" si="137"/>
        <v>0</v>
      </c>
      <c r="D1230" s="332">
        <f>IF(P1230="",0,COUNTIF($P$7:P1230,P1230))</f>
        <v>0</v>
      </c>
      <c r="E1230" s="332" t="str">
        <f t="shared" si="138"/>
        <v>0</v>
      </c>
      <c r="F1230" s="332">
        <f>IF(Q1230="",0,COUNTIF($Q$7:Q1230,Q1230))</f>
        <v>0</v>
      </c>
      <c r="G1230" s="332" t="str">
        <f t="shared" si="139"/>
        <v>0</v>
      </c>
      <c r="H1230" s="335">
        <f t="shared" si="140"/>
        <v>46021</v>
      </c>
      <c r="I1230" s="332">
        <f t="shared" si="141"/>
        <v>50</v>
      </c>
      <c r="J1230" s="78"/>
      <c r="K1230" s="304"/>
      <c r="L1230" s="6"/>
      <c r="M1230" s="12"/>
      <c r="N1230" s="6"/>
      <c r="O1230" s="96" t="str">
        <f t="shared" si="142"/>
        <v/>
      </c>
      <c r="P1230" s="12"/>
      <c r="Q1230" s="304"/>
      <c r="R1230" s="5"/>
      <c r="S1230" s="5"/>
      <c r="T1230" s="78"/>
      <c r="U1230" s="78"/>
      <c r="Z1230" s="479">
        <f t="shared" si="143"/>
        <v>12</v>
      </c>
    </row>
    <row r="1231" spans="1:26" ht="18.75" customHeight="1" x14ac:dyDescent="0.35">
      <c r="A1231" s="78"/>
      <c r="B1231" s="332">
        <f>IF(N1231="",0,COUNTIF($N$7:N1231,N1231))</f>
        <v>0</v>
      </c>
      <c r="C1231" s="332" t="str">
        <f t="shared" si="137"/>
        <v>0</v>
      </c>
      <c r="D1231" s="332">
        <f>IF(P1231="",0,COUNTIF($P$7:P1231,P1231))</f>
        <v>0</v>
      </c>
      <c r="E1231" s="332" t="str">
        <f t="shared" si="138"/>
        <v>0</v>
      </c>
      <c r="F1231" s="332">
        <f>IF(Q1231="",0,COUNTIF($Q$7:Q1231,Q1231))</f>
        <v>0</v>
      </c>
      <c r="G1231" s="332" t="str">
        <f t="shared" si="139"/>
        <v>0</v>
      </c>
      <c r="H1231" s="335">
        <f t="shared" si="140"/>
        <v>46021</v>
      </c>
      <c r="I1231" s="332">
        <f t="shared" si="141"/>
        <v>50</v>
      </c>
      <c r="J1231" s="78"/>
      <c r="K1231" s="304"/>
      <c r="L1231" s="6"/>
      <c r="M1231" s="12"/>
      <c r="N1231" s="6"/>
      <c r="O1231" s="96" t="str">
        <f t="shared" si="142"/>
        <v/>
      </c>
      <c r="P1231" s="12"/>
      <c r="Q1231" s="304"/>
      <c r="R1231" s="5"/>
      <c r="S1231" s="5"/>
      <c r="T1231" s="78"/>
      <c r="U1231" s="78"/>
      <c r="Z1231" s="479">
        <f t="shared" si="143"/>
        <v>12</v>
      </c>
    </row>
    <row r="1232" spans="1:26" ht="18.75" customHeight="1" x14ac:dyDescent="0.35">
      <c r="A1232" s="78"/>
      <c r="B1232" s="332">
        <f>IF(N1232="",0,COUNTIF($N$7:N1232,N1232))</f>
        <v>0</v>
      </c>
      <c r="C1232" s="332" t="str">
        <f t="shared" si="137"/>
        <v>0</v>
      </c>
      <c r="D1232" s="332">
        <f>IF(P1232="",0,COUNTIF($P$7:P1232,P1232))</f>
        <v>0</v>
      </c>
      <c r="E1232" s="332" t="str">
        <f t="shared" si="138"/>
        <v>0</v>
      </c>
      <c r="F1232" s="332">
        <f>IF(Q1232="",0,COUNTIF($Q$7:Q1232,Q1232))</f>
        <v>0</v>
      </c>
      <c r="G1232" s="332" t="str">
        <f t="shared" si="139"/>
        <v>0</v>
      </c>
      <c r="H1232" s="335">
        <f t="shared" si="140"/>
        <v>46021</v>
      </c>
      <c r="I1232" s="332">
        <f t="shared" si="141"/>
        <v>50</v>
      </c>
      <c r="J1232" s="78"/>
      <c r="K1232" s="304"/>
      <c r="L1232" s="6"/>
      <c r="M1232" s="12"/>
      <c r="N1232" s="6"/>
      <c r="O1232" s="96" t="str">
        <f t="shared" si="142"/>
        <v/>
      </c>
      <c r="P1232" s="12"/>
      <c r="Q1232" s="304"/>
      <c r="R1232" s="5"/>
      <c r="S1232" s="5"/>
      <c r="T1232" s="78"/>
      <c r="U1232" s="78"/>
      <c r="Z1232" s="479">
        <f t="shared" si="143"/>
        <v>12</v>
      </c>
    </row>
    <row r="1233" spans="1:26" ht="18.75" customHeight="1" x14ac:dyDescent="0.35">
      <c r="A1233" s="78"/>
      <c r="B1233" s="332">
        <f>IF(N1233="",0,COUNTIF($N$7:N1233,N1233))</f>
        <v>0</v>
      </c>
      <c r="C1233" s="332" t="str">
        <f t="shared" si="137"/>
        <v>0</v>
      </c>
      <c r="D1233" s="332">
        <f>IF(P1233="",0,COUNTIF($P$7:P1233,P1233))</f>
        <v>0</v>
      </c>
      <c r="E1233" s="332" t="str">
        <f t="shared" si="138"/>
        <v>0</v>
      </c>
      <c r="F1233" s="332">
        <f>IF(Q1233="",0,COUNTIF($Q$7:Q1233,Q1233))</f>
        <v>0</v>
      </c>
      <c r="G1233" s="332" t="str">
        <f t="shared" si="139"/>
        <v>0</v>
      </c>
      <c r="H1233" s="335">
        <f t="shared" si="140"/>
        <v>46021</v>
      </c>
      <c r="I1233" s="332">
        <f t="shared" si="141"/>
        <v>50</v>
      </c>
      <c r="J1233" s="78"/>
      <c r="K1233" s="304"/>
      <c r="L1233" s="6"/>
      <c r="M1233" s="12"/>
      <c r="N1233" s="6"/>
      <c r="O1233" s="96" t="str">
        <f t="shared" si="142"/>
        <v/>
      </c>
      <c r="P1233" s="12"/>
      <c r="Q1233" s="304"/>
      <c r="R1233" s="5"/>
      <c r="S1233" s="5"/>
      <c r="T1233" s="78"/>
      <c r="U1233" s="78"/>
      <c r="Z1233" s="479">
        <f t="shared" si="143"/>
        <v>12</v>
      </c>
    </row>
    <row r="1234" spans="1:26" ht="18.75" customHeight="1" x14ac:dyDescent="0.35">
      <c r="A1234" s="78"/>
      <c r="B1234" s="332">
        <f>IF(N1234="",0,COUNTIF($N$7:N1234,N1234))</f>
        <v>0</v>
      </c>
      <c r="C1234" s="332" t="str">
        <f t="shared" si="137"/>
        <v>0</v>
      </c>
      <c r="D1234" s="332">
        <f>IF(P1234="",0,COUNTIF($P$7:P1234,P1234))</f>
        <v>0</v>
      </c>
      <c r="E1234" s="332" t="str">
        <f t="shared" si="138"/>
        <v>0</v>
      </c>
      <c r="F1234" s="332">
        <f>IF(Q1234="",0,COUNTIF($Q$7:Q1234,Q1234))</f>
        <v>0</v>
      </c>
      <c r="G1234" s="332" t="str">
        <f t="shared" si="139"/>
        <v>0</v>
      </c>
      <c r="H1234" s="335">
        <f t="shared" si="140"/>
        <v>46021</v>
      </c>
      <c r="I1234" s="332">
        <f t="shared" si="141"/>
        <v>50</v>
      </c>
      <c r="J1234" s="78"/>
      <c r="K1234" s="304"/>
      <c r="L1234" s="6"/>
      <c r="M1234" s="12"/>
      <c r="N1234" s="6"/>
      <c r="O1234" s="96" t="str">
        <f t="shared" si="142"/>
        <v/>
      </c>
      <c r="P1234" s="12"/>
      <c r="Q1234" s="304"/>
      <c r="R1234" s="5"/>
      <c r="S1234" s="5"/>
      <c r="T1234" s="78"/>
      <c r="U1234" s="78"/>
      <c r="Z1234" s="479">
        <f t="shared" si="143"/>
        <v>12</v>
      </c>
    </row>
    <row r="1235" spans="1:26" ht="18.75" customHeight="1" x14ac:dyDescent="0.35">
      <c r="A1235" s="78"/>
      <c r="B1235" s="332">
        <f>IF(N1235="",0,COUNTIF($N$7:N1235,N1235))</f>
        <v>0</v>
      </c>
      <c r="C1235" s="332" t="str">
        <f t="shared" si="137"/>
        <v>0</v>
      </c>
      <c r="D1235" s="332">
        <f>IF(P1235="",0,COUNTIF($P$7:P1235,P1235))</f>
        <v>0</v>
      </c>
      <c r="E1235" s="332" t="str">
        <f t="shared" si="138"/>
        <v>0</v>
      </c>
      <c r="F1235" s="332">
        <f>IF(Q1235="",0,COUNTIF($Q$7:Q1235,Q1235))</f>
        <v>0</v>
      </c>
      <c r="G1235" s="332" t="str">
        <f t="shared" si="139"/>
        <v>0</v>
      </c>
      <c r="H1235" s="335">
        <f t="shared" si="140"/>
        <v>46021</v>
      </c>
      <c r="I1235" s="332">
        <f t="shared" si="141"/>
        <v>50</v>
      </c>
      <c r="J1235" s="78"/>
      <c r="K1235" s="304"/>
      <c r="L1235" s="6"/>
      <c r="M1235" s="12"/>
      <c r="N1235" s="6"/>
      <c r="O1235" s="96" t="str">
        <f t="shared" si="142"/>
        <v/>
      </c>
      <c r="P1235" s="12"/>
      <c r="Q1235" s="304"/>
      <c r="R1235" s="5"/>
      <c r="S1235" s="5"/>
      <c r="T1235" s="78"/>
      <c r="U1235" s="78"/>
      <c r="Z1235" s="479">
        <f t="shared" si="143"/>
        <v>12</v>
      </c>
    </row>
    <row r="1236" spans="1:26" ht="18.75" customHeight="1" x14ac:dyDescent="0.35">
      <c r="A1236" s="78"/>
      <c r="B1236" s="332">
        <f>IF(N1236="",0,COUNTIF($N$7:N1236,N1236))</f>
        <v>0</v>
      </c>
      <c r="C1236" s="332" t="str">
        <f t="shared" si="137"/>
        <v>0</v>
      </c>
      <c r="D1236" s="332">
        <f>IF(P1236="",0,COUNTIF($P$7:P1236,P1236))</f>
        <v>0</v>
      </c>
      <c r="E1236" s="332" t="str">
        <f t="shared" si="138"/>
        <v>0</v>
      </c>
      <c r="F1236" s="332">
        <f>IF(Q1236="",0,COUNTIF($Q$7:Q1236,Q1236))</f>
        <v>0</v>
      </c>
      <c r="G1236" s="332" t="str">
        <f t="shared" si="139"/>
        <v>0</v>
      </c>
      <c r="H1236" s="335">
        <f t="shared" si="140"/>
        <v>46021</v>
      </c>
      <c r="I1236" s="332">
        <f t="shared" si="141"/>
        <v>50</v>
      </c>
      <c r="J1236" s="78"/>
      <c r="K1236" s="304"/>
      <c r="L1236" s="6"/>
      <c r="M1236" s="12"/>
      <c r="N1236" s="6"/>
      <c r="O1236" s="96" t="str">
        <f t="shared" si="142"/>
        <v/>
      </c>
      <c r="P1236" s="12"/>
      <c r="Q1236" s="304"/>
      <c r="R1236" s="5"/>
      <c r="S1236" s="5"/>
      <c r="T1236" s="78"/>
      <c r="U1236" s="78"/>
      <c r="Z1236" s="479">
        <f t="shared" si="143"/>
        <v>12</v>
      </c>
    </row>
    <row r="1237" spans="1:26" ht="18.75" customHeight="1" x14ac:dyDescent="0.35">
      <c r="A1237" s="78"/>
      <c r="B1237" s="332">
        <f>IF(N1237="",0,COUNTIF($N$7:N1237,N1237))</f>
        <v>0</v>
      </c>
      <c r="C1237" s="332" t="str">
        <f t="shared" si="137"/>
        <v>0</v>
      </c>
      <c r="D1237" s="332">
        <f>IF(P1237="",0,COUNTIF($P$7:P1237,P1237))</f>
        <v>0</v>
      </c>
      <c r="E1237" s="332" t="str">
        <f t="shared" si="138"/>
        <v>0</v>
      </c>
      <c r="F1237" s="332">
        <f>IF(Q1237="",0,COUNTIF($Q$7:Q1237,Q1237))</f>
        <v>0</v>
      </c>
      <c r="G1237" s="332" t="str">
        <f t="shared" si="139"/>
        <v>0</v>
      </c>
      <c r="H1237" s="335">
        <f t="shared" si="140"/>
        <v>46021</v>
      </c>
      <c r="I1237" s="332">
        <f t="shared" si="141"/>
        <v>50</v>
      </c>
      <c r="J1237" s="78"/>
      <c r="K1237" s="304"/>
      <c r="L1237" s="6"/>
      <c r="M1237" s="12"/>
      <c r="N1237" s="6"/>
      <c r="O1237" s="96" t="str">
        <f t="shared" si="142"/>
        <v/>
      </c>
      <c r="P1237" s="12"/>
      <c r="Q1237" s="304"/>
      <c r="R1237" s="5"/>
      <c r="S1237" s="5"/>
      <c r="T1237" s="78"/>
      <c r="U1237" s="78"/>
      <c r="Z1237" s="479">
        <f t="shared" si="143"/>
        <v>12</v>
      </c>
    </row>
    <row r="1238" spans="1:26" ht="18.75" customHeight="1" x14ac:dyDescent="0.35">
      <c r="A1238" s="78"/>
      <c r="B1238" s="332">
        <f>IF(N1238="",0,COUNTIF($N$7:N1238,N1238))</f>
        <v>0</v>
      </c>
      <c r="C1238" s="332" t="str">
        <f t="shared" si="137"/>
        <v>0</v>
      </c>
      <c r="D1238" s="332">
        <f>IF(P1238="",0,COUNTIF($P$7:P1238,P1238))</f>
        <v>0</v>
      </c>
      <c r="E1238" s="332" t="str">
        <f t="shared" si="138"/>
        <v>0</v>
      </c>
      <c r="F1238" s="332">
        <f>IF(Q1238="",0,COUNTIF($Q$7:Q1238,Q1238))</f>
        <v>0</v>
      </c>
      <c r="G1238" s="332" t="str">
        <f t="shared" si="139"/>
        <v>0</v>
      </c>
      <c r="H1238" s="335">
        <f t="shared" si="140"/>
        <v>46021</v>
      </c>
      <c r="I1238" s="332">
        <f t="shared" si="141"/>
        <v>50</v>
      </c>
      <c r="J1238" s="78"/>
      <c r="K1238" s="304"/>
      <c r="L1238" s="6"/>
      <c r="M1238" s="12"/>
      <c r="N1238" s="6"/>
      <c r="O1238" s="96" t="str">
        <f t="shared" si="142"/>
        <v/>
      </c>
      <c r="P1238" s="12"/>
      <c r="Q1238" s="304"/>
      <c r="R1238" s="5"/>
      <c r="S1238" s="5"/>
      <c r="T1238" s="78"/>
      <c r="U1238" s="78"/>
      <c r="Z1238" s="479">
        <f t="shared" si="143"/>
        <v>12</v>
      </c>
    </row>
    <row r="1239" spans="1:26" ht="18.75" customHeight="1" x14ac:dyDescent="0.35">
      <c r="A1239" s="78"/>
      <c r="B1239" s="332">
        <f>IF(N1239="",0,COUNTIF($N$7:N1239,N1239))</f>
        <v>0</v>
      </c>
      <c r="C1239" s="332" t="str">
        <f t="shared" si="137"/>
        <v>0</v>
      </c>
      <c r="D1239" s="332">
        <f>IF(P1239="",0,COUNTIF($P$7:P1239,P1239))</f>
        <v>0</v>
      </c>
      <c r="E1239" s="332" t="str">
        <f t="shared" si="138"/>
        <v>0</v>
      </c>
      <c r="F1239" s="332">
        <f>IF(Q1239="",0,COUNTIF($Q$7:Q1239,Q1239))</f>
        <v>0</v>
      </c>
      <c r="G1239" s="332" t="str">
        <f t="shared" si="139"/>
        <v>0</v>
      </c>
      <c r="H1239" s="335">
        <f t="shared" si="140"/>
        <v>46021</v>
      </c>
      <c r="I1239" s="332">
        <f t="shared" si="141"/>
        <v>50</v>
      </c>
      <c r="J1239" s="78"/>
      <c r="K1239" s="304"/>
      <c r="L1239" s="6"/>
      <c r="M1239" s="12"/>
      <c r="N1239" s="6"/>
      <c r="O1239" s="96" t="str">
        <f t="shared" si="142"/>
        <v/>
      </c>
      <c r="P1239" s="12"/>
      <c r="Q1239" s="304"/>
      <c r="R1239" s="5"/>
      <c r="S1239" s="5"/>
      <c r="T1239" s="78"/>
      <c r="U1239" s="78"/>
      <c r="Z1239" s="479">
        <f t="shared" si="143"/>
        <v>12</v>
      </c>
    </row>
    <row r="1240" spans="1:26" ht="18.75" customHeight="1" x14ac:dyDescent="0.35">
      <c r="A1240" s="78"/>
      <c r="B1240" s="332">
        <f>IF(N1240="",0,COUNTIF($N$7:N1240,N1240))</f>
        <v>0</v>
      </c>
      <c r="C1240" s="332" t="str">
        <f t="shared" si="137"/>
        <v>0</v>
      </c>
      <c r="D1240" s="332">
        <f>IF(P1240="",0,COUNTIF($P$7:P1240,P1240))</f>
        <v>0</v>
      </c>
      <c r="E1240" s="332" t="str">
        <f t="shared" si="138"/>
        <v>0</v>
      </c>
      <c r="F1240" s="332">
        <f>IF(Q1240="",0,COUNTIF($Q$7:Q1240,Q1240))</f>
        <v>0</v>
      </c>
      <c r="G1240" s="332" t="str">
        <f t="shared" si="139"/>
        <v>0</v>
      </c>
      <c r="H1240" s="335">
        <f t="shared" si="140"/>
        <v>46021</v>
      </c>
      <c r="I1240" s="332">
        <f t="shared" si="141"/>
        <v>50</v>
      </c>
      <c r="J1240" s="78"/>
      <c r="K1240" s="304"/>
      <c r="L1240" s="6"/>
      <c r="M1240" s="12"/>
      <c r="N1240" s="6"/>
      <c r="O1240" s="96" t="str">
        <f t="shared" si="142"/>
        <v/>
      </c>
      <c r="P1240" s="12"/>
      <c r="Q1240" s="304"/>
      <c r="R1240" s="5"/>
      <c r="S1240" s="5"/>
      <c r="T1240" s="78"/>
      <c r="U1240" s="78"/>
      <c r="Z1240" s="479">
        <f t="shared" si="143"/>
        <v>12</v>
      </c>
    </row>
    <row r="1241" spans="1:26" ht="18.75" customHeight="1" x14ac:dyDescent="0.35">
      <c r="A1241" s="78"/>
      <c r="B1241" s="332">
        <f>IF(N1241="",0,COUNTIF($N$7:N1241,N1241))</f>
        <v>0</v>
      </c>
      <c r="C1241" s="332" t="str">
        <f t="shared" si="137"/>
        <v>0</v>
      </c>
      <c r="D1241" s="332">
        <f>IF(P1241="",0,COUNTIF($P$7:P1241,P1241))</f>
        <v>0</v>
      </c>
      <c r="E1241" s="332" t="str">
        <f t="shared" si="138"/>
        <v>0</v>
      </c>
      <c r="F1241" s="332">
        <f>IF(Q1241="",0,COUNTIF($Q$7:Q1241,Q1241))</f>
        <v>0</v>
      </c>
      <c r="G1241" s="332" t="str">
        <f t="shared" si="139"/>
        <v>0</v>
      </c>
      <c r="H1241" s="335">
        <f t="shared" si="140"/>
        <v>46021</v>
      </c>
      <c r="I1241" s="332">
        <f t="shared" si="141"/>
        <v>50</v>
      </c>
      <c r="J1241" s="78"/>
      <c r="K1241" s="304"/>
      <c r="L1241" s="6"/>
      <c r="M1241" s="12"/>
      <c r="N1241" s="6"/>
      <c r="O1241" s="96" t="str">
        <f t="shared" si="142"/>
        <v/>
      </c>
      <c r="P1241" s="12"/>
      <c r="Q1241" s="304"/>
      <c r="R1241" s="5"/>
      <c r="S1241" s="5"/>
      <c r="T1241" s="78"/>
      <c r="U1241" s="78"/>
      <c r="Z1241" s="479">
        <f t="shared" si="143"/>
        <v>12</v>
      </c>
    </row>
    <row r="1242" spans="1:26" ht="18.75" customHeight="1" x14ac:dyDescent="0.35">
      <c r="A1242" s="78"/>
      <c r="B1242" s="332">
        <f>IF(N1242="",0,COUNTIF($N$7:N1242,N1242))</f>
        <v>0</v>
      </c>
      <c r="C1242" s="332" t="str">
        <f t="shared" si="137"/>
        <v>0</v>
      </c>
      <c r="D1242" s="332">
        <f>IF(P1242="",0,COUNTIF($P$7:P1242,P1242))</f>
        <v>0</v>
      </c>
      <c r="E1242" s="332" t="str">
        <f t="shared" si="138"/>
        <v>0</v>
      </c>
      <c r="F1242" s="332">
        <f>IF(Q1242="",0,COUNTIF($Q$7:Q1242,Q1242))</f>
        <v>0</v>
      </c>
      <c r="G1242" s="332" t="str">
        <f t="shared" si="139"/>
        <v>0</v>
      </c>
      <c r="H1242" s="335">
        <f t="shared" si="140"/>
        <v>46021</v>
      </c>
      <c r="I1242" s="332">
        <f t="shared" si="141"/>
        <v>50</v>
      </c>
      <c r="J1242" s="78"/>
      <c r="K1242" s="304"/>
      <c r="L1242" s="6"/>
      <c r="M1242" s="12"/>
      <c r="N1242" s="6"/>
      <c r="O1242" s="96" t="str">
        <f t="shared" si="142"/>
        <v/>
      </c>
      <c r="P1242" s="12"/>
      <c r="Q1242" s="304"/>
      <c r="R1242" s="5"/>
      <c r="S1242" s="5"/>
      <c r="T1242" s="78"/>
      <c r="U1242" s="78"/>
      <c r="Z1242" s="479">
        <f t="shared" si="143"/>
        <v>12</v>
      </c>
    </row>
    <row r="1243" spans="1:26" ht="18.75" customHeight="1" x14ac:dyDescent="0.35">
      <c r="A1243" s="78"/>
      <c r="B1243" s="332">
        <f>IF(N1243="",0,COUNTIF($N$7:N1243,N1243))</f>
        <v>0</v>
      </c>
      <c r="C1243" s="332" t="str">
        <f t="shared" si="137"/>
        <v>0</v>
      </c>
      <c r="D1243" s="332">
        <f>IF(P1243="",0,COUNTIF($P$7:P1243,P1243))</f>
        <v>0</v>
      </c>
      <c r="E1243" s="332" t="str">
        <f t="shared" si="138"/>
        <v>0</v>
      </c>
      <c r="F1243" s="332">
        <f>IF(Q1243="",0,COUNTIF($Q$7:Q1243,Q1243))</f>
        <v>0</v>
      </c>
      <c r="G1243" s="332" t="str">
        <f t="shared" si="139"/>
        <v>0</v>
      </c>
      <c r="H1243" s="335">
        <f t="shared" si="140"/>
        <v>46021</v>
      </c>
      <c r="I1243" s="332">
        <f t="shared" si="141"/>
        <v>50</v>
      </c>
      <c r="J1243" s="78"/>
      <c r="K1243" s="304"/>
      <c r="L1243" s="6"/>
      <c r="M1243" s="12"/>
      <c r="N1243" s="6"/>
      <c r="O1243" s="96" t="str">
        <f t="shared" si="142"/>
        <v/>
      </c>
      <c r="P1243" s="12"/>
      <c r="Q1243" s="304"/>
      <c r="R1243" s="5"/>
      <c r="S1243" s="5"/>
      <c r="T1243" s="78"/>
      <c r="U1243" s="78"/>
      <c r="Z1243" s="479">
        <f t="shared" si="143"/>
        <v>12</v>
      </c>
    </row>
    <row r="1244" spans="1:26" ht="18.75" customHeight="1" x14ac:dyDescent="0.35">
      <c r="A1244" s="78"/>
      <c r="B1244" s="332">
        <f>IF(N1244="",0,COUNTIF($N$7:N1244,N1244))</f>
        <v>0</v>
      </c>
      <c r="C1244" s="332" t="str">
        <f t="shared" si="137"/>
        <v>0</v>
      </c>
      <c r="D1244" s="332">
        <f>IF(P1244="",0,COUNTIF($P$7:P1244,P1244))</f>
        <v>0</v>
      </c>
      <c r="E1244" s="332" t="str">
        <f t="shared" si="138"/>
        <v>0</v>
      </c>
      <c r="F1244" s="332">
        <f>IF(Q1244="",0,COUNTIF($Q$7:Q1244,Q1244))</f>
        <v>0</v>
      </c>
      <c r="G1244" s="332" t="str">
        <f t="shared" si="139"/>
        <v>0</v>
      </c>
      <c r="H1244" s="335">
        <f t="shared" si="140"/>
        <v>46021</v>
      </c>
      <c r="I1244" s="332">
        <f t="shared" si="141"/>
        <v>50</v>
      </c>
      <c r="J1244" s="78"/>
      <c r="K1244" s="304"/>
      <c r="L1244" s="6"/>
      <c r="M1244" s="12"/>
      <c r="N1244" s="6"/>
      <c r="O1244" s="96" t="str">
        <f t="shared" si="142"/>
        <v/>
      </c>
      <c r="P1244" s="12"/>
      <c r="Q1244" s="304"/>
      <c r="R1244" s="5"/>
      <c r="S1244" s="5"/>
      <c r="T1244" s="78"/>
      <c r="U1244" s="78"/>
      <c r="Z1244" s="479">
        <f t="shared" si="143"/>
        <v>12</v>
      </c>
    </row>
    <row r="1245" spans="1:26" ht="18.75" customHeight="1" x14ac:dyDescent="0.35">
      <c r="A1245" s="78"/>
      <c r="B1245" s="332">
        <f>IF(N1245="",0,COUNTIF($N$7:N1245,N1245))</f>
        <v>0</v>
      </c>
      <c r="C1245" s="332" t="str">
        <f t="shared" si="137"/>
        <v>0</v>
      </c>
      <c r="D1245" s="332">
        <f>IF(P1245="",0,COUNTIF($P$7:P1245,P1245))</f>
        <v>0</v>
      </c>
      <c r="E1245" s="332" t="str">
        <f t="shared" si="138"/>
        <v>0</v>
      </c>
      <c r="F1245" s="332">
        <f>IF(Q1245="",0,COUNTIF($Q$7:Q1245,Q1245))</f>
        <v>0</v>
      </c>
      <c r="G1245" s="332" t="str">
        <f t="shared" si="139"/>
        <v>0</v>
      </c>
      <c r="H1245" s="335">
        <f t="shared" si="140"/>
        <v>46021</v>
      </c>
      <c r="I1245" s="332">
        <f t="shared" si="141"/>
        <v>50</v>
      </c>
      <c r="J1245" s="78"/>
      <c r="K1245" s="304"/>
      <c r="L1245" s="6"/>
      <c r="M1245" s="12"/>
      <c r="N1245" s="6"/>
      <c r="O1245" s="96" t="str">
        <f t="shared" si="142"/>
        <v/>
      </c>
      <c r="P1245" s="12"/>
      <c r="Q1245" s="304"/>
      <c r="R1245" s="5"/>
      <c r="S1245" s="5"/>
      <c r="T1245" s="78"/>
      <c r="U1245" s="78"/>
      <c r="Z1245" s="479">
        <f t="shared" si="143"/>
        <v>12</v>
      </c>
    </row>
    <row r="1246" spans="1:26" ht="18.75" customHeight="1" x14ac:dyDescent="0.35">
      <c r="A1246" s="78"/>
      <c r="B1246" s="332">
        <f>IF(N1246="",0,COUNTIF($N$7:N1246,N1246))</f>
        <v>0</v>
      </c>
      <c r="C1246" s="332" t="str">
        <f t="shared" si="137"/>
        <v>0</v>
      </c>
      <c r="D1246" s="332">
        <f>IF(P1246="",0,COUNTIF($P$7:P1246,P1246))</f>
        <v>0</v>
      </c>
      <c r="E1246" s="332" t="str">
        <f t="shared" si="138"/>
        <v>0</v>
      </c>
      <c r="F1246" s="332">
        <f>IF(Q1246="",0,COUNTIF($Q$7:Q1246,Q1246))</f>
        <v>0</v>
      </c>
      <c r="G1246" s="332" t="str">
        <f t="shared" si="139"/>
        <v>0</v>
      </c>
      <c r="H1246" s="335">
        <f t="shared" si="140"/>
        <v>46021</v>
      </c>
      <c r="I1246" s="332">
        <f t="shared" si="141"/>
        <v>50</v>
      </c>
      <c r="J1246" s="78"/>
      <c r="K1246" s="304"/>
      <c r="L1246" s="6"/>
      <c r="M1246" s="12"/>
      <c r="N1246" s="6"/>
      <c r="O1246" s="96" t="str">
        <f t="shared" si="142"/>
        <v/>
      </c>
      <c r="P1246" s="12"/>
      <c r="Q1246" s="304"/>
      <c r="R1246" s="5"/>
      <c r="S1246" s="5"/>
      <c r="T1246" s="78"/>
      <c r="U1246" s="78"/>
      <c r="Z1246" s="479">
        <f t="shared" si="143"/>
        <v>12</v>
      </c>
    </row>
    <row r="1247" spans="1:26" ht="18.75" customHeight="1" x14ac:dyDescent="0.35">
      <c r="A1247" s="78"/>
      <c r="B1247" s="332">
        <f>IF(N1247="",0,COUNTIF($N$7:N1247,N1247))</f>
        <v>0</v>
      </c>
      <c r="C1247" s="332" t="str">
        <f t="shared" si="137"/>
        <v>0</v>
      </c>
      <c r="D1247" s="332">
        <f>IF(P1247="",0,COUNTIF($P$7:P1247,P1247))</f>
        <v>0</v>
      </c>
      <c r="E1247" s="332" t="str">
        <f t="shared" si="138"/>
        <v>0</v>
      </c>
      <c r="F1247" s="332">
        <f>IF(Q1247="",0,COUNTIF($Q$7:Q1247,Q1247))</f>
        <v>0</v>
      </c>
      <c r="G1247" s="332" t="str">
        <f t="shared" si="139"/>
        <v>0</v>
      </c>
      <c r="H1247" s="335">
        <f t="shared" si="140"/>
        <v>46021</v>
      </c>
      <c r="I1247" s="332">
        <f t="shared" si="141"/>
        <v>50</v>
      </c>
      <c r="J1247" s="78"/>
      <c r="K1247" s="304"/>
      <c r="L1247" s="6"/>
      <c r="M1247" s="12"/>
      <c r="N1247" s="6"/>
      <c r="O1247" s="96" t="str">
        <f t="shared" si="142"/>
        <v/>
      </c>
      <c r="P1247" s="12"/>
      <c r="Q1247" s="304"/>
      <c r="R1247" s="5"/>
      <c r="S1247" s="5"/>
      <c r="T1247" s="78"/>
      <c r="U1247" s="78"/>
      <c r="Z1247" s="479">
        <f t="shared" si="143"/>
        <v>12</v>
      </c>
    </row>
    <row r="1248" spans="1:26" ht="18.75" customHeight="1" x14ac:dyDescent="0.35">
      <c r="A1248" s="78"/>
      <c r="B1248" s="332">
        <f>IF(N1248="",0,COUNTIF($N$7:N1248,N1248))</f>
        <v>0</v>
      </c>
      <c r="C1248" s="332" t="str">
        <f t="shared" si="137"/>
        <v>0</v>
      </c>
      <c r="D1248" s="332">
        <f>IF(P1248="",0,COUNTIF($P$7:P1248,P1248))</f>
        <v>0</v>
      </c>
      <c r="E1248" s="332" t="str">
        <f t="shared" si="138"/>
        <v>0</v>
      </c>
      <c r="F1248" s="332">
        <f>IF(Q1248="",0,COUNTIF($Q$7:Q1248,Q1248))</f>
        <v>0</v>
      </c>
      <c r="G1248" s="332" t="str">
        <f t="shared" si="139"/>
        <v>0</v>
      </c>
      <c r="H1248" s="335">
        <f t="shared" si="140"/>
        <v>46021</v>
      </c>
      <c r="I1248" s="332">
        <f t="shared" si="141"/>
        <v>50</v>
      </c>
      <c r="J1248" s="78"/>
      <c r="K1248" s="304"/>
      <c r="L1248" s="6"/>
      <c r="M1248" s="12"/>
      <c r="N1248" s="6"/>
      <c r="O1248" s="96" t="str">
        <f t="shared" si="142"/>
        <v/>
      </c>
      <c r="P1248" s="12"/>
      <c r="Q1248" s="304"/>
      <c r="R1248" s="5"/>
      <c r="S1248" s="5"/>
      <c r="T1248" s="78"/>
      <c r="U1248" s="78"/>
      <c r="Z1248" s="479">
        <f t="shared" si="143"/>
        <v>12</v>
      </c>
    </row>
    <row r="1249" spans="1:26" ht="18.75" customHeight="1" x14ac:dyDescent="0.35">
      <c r="A1249" s="78"/>
      <c r="B1249" s="332">
        <f>IF(N1249="",0,COUNTIF($N$7:N1249,N1249))</f>
        <v>0</v>
      </c>
      <c r="C1249" s="332" t="str">
        <f t="shared" si="137"/>
        <v>0</v>
      </c>
      <c r="D1249" s="332">
        <f>IF(P1249="",0,COUNTIF($P$7:P1249,P1249))</f>
        <v>0</v>
      </c>
      <c r="E1249" s="332" t="str">
        <f t="shared" si="138"/>
        <v>0</v>
      </c>
      <c r="F1249" s="332">
        <f>IF(Q1249="",0,COUNTIF($Q$7:Q1249,Q1249))</f>
        <v>0</v>
      </c>
      <c r="G1249" s="332" t="str">
        <f t="shared" si="139"/>
        <v>0</v>
      </c>
      <c r="H1249" s="335">
        <f t="shared" si="140"/>
        <v>46021</v>
      </c>
      <c r="I1249" s="332">
        <f t="shared" si="141"/>
        <v>50</v>
      </c>
      <c r="J1249" s="78"/>
      <c r="K1249" s="304"/>
      <c r="L1249" s="6"/>
      <c r="M1249" s="12"/>
      <c r="N1249" s="6"/>
      <c r="O1249" s="96" t="str">
        <f t="shared" si="142"/>
        <v/>
      </c>
      <c r="P1249" s="12"/>
      <c r="Q1249" s="304"/>
      <c r="R1249" s="5"/>
      <c r="S1249" s="5"/>
      <c r="T1249" s="78"/>
      <c r="U1249" s="78"/>
      <c r="Z1249" s="479">
        <f t="shared" si="143"/>
        <v>12</v>
      </c>
    </row>
    <row r="1250" spans="1:26" ht="18.75" customHeight="1" x14ac:dyDescent="0.35">
      <c r="A1250" s="78"/>
      <c r="B1250" s="332">
        <f>IF(N1250="",0,COUNTIF($N$7:N1250,N1250))</f>
        <v>0</v>
      </c>
      <c r="C1250" s="332" t="str">
        <f t="shared" si="137"/>
        <v>0</v>
      </c>
      <c r="D1250" s="332">
        <f>IF(P1250="",0,COUNTIF($P$7:P1250,P1250))</f>
        <v>0</v>
      </c>
      <c r="E1250" s="332" t="str">
        <f t="shared" si="138"/>
        <v>0</v>
      </c>
      <c r="F1250" s="332">
        <f>IF(Q1250="",0,COUNTIF($Q$7:Q1250,Q1250))</f>
        <v>0</v>
      </c>
      <c r="G1250" s="332" t="str">
        <f t="shared" si="139"/>
        <v>0</v>
      </c>
      <c r="H1250" s="335">
        <f t="shared" si="140"/>
        <v>46021</v>
      </c>
      <c r="I1250" s="332">
        <f t="shared" si="141"/>
        <v>50</v>
      </c>
      <c r="J1250" s="78"/>
      <c r="K1250" s="304"/>
      <c r="L1250" s="6"/>
      <c r="M1250" s="12"/>
      <c r="N1250" s="6"/>
      <c r="O1250" s="96" t="str">
        <f t="shared" si="142"/>
        <v/>
      </c>
      <c r="P1250" s="12"/>
      <c r="Q1250" s="304"/>
      <c r="R1250" s="5"/>
      <c r="S1250" s="5"/>
      <c r="T1250" s="78"/>
      <c r="U1250" s="78"/>
      <c r="Z1250" s="479">
        <f t="shared" si="143"/>
        <v>12</v>
      </c>
    </row>
    <row r="1251" spans="1:26" ht="18.75" customHeight="1" x14ac:dyDescent="0.35">
      <c r="A1251" s="78"/>
      <c r="B1251" s="332">
        <f>IF(N1251="",0,COUNTIF($N$7:N1251,N1251))</f>
        <v>0</v>
      </c>
      <c r="C1251" s="332" t="str">
        <f t="shared" si="137"/>
        <v>0</v>
      </c>
      <c r="D1251" s="332">
        <f>IF(P1251="",0,COUNTIF($P$7:P1251,P1251))</f>
        <v>0</v>
      </c>
      <c r="E1251" s="332" t="str">
        <f t="shared" si="138"/>
        <v>0</v>
      </c>
      <c r="F1251" s="332">
        <f>IF(Q1251="",0,COUNTIF($Q$7:Q1251,Q1251))</f>
        <v>0</v>
      </c>
      <c r="G1251" s="332" t="str">
        <f t="shared" si="139"/>
        <v>0</v>
      </c>
      <c r="H1251" s="335">
        <f t="shared" si="140"/>
        <v>46021</v>
      </c>
      <c r="I1251" s="332">
        <f t="shared" si="141"/>
        <v>50</v>
      </c>
      <c r="J1251" s="78"/>
      <c r="K1251" s="304"/>
      <c r="L1251" s="6"/>
      <c r="M1251" s="12"/>
      <c r="N1251" s="6"/>
      <c r="O1251" s="96" t="str">
        <f t="shared" si="142"/>
        <v/>
      </c>
      <c r="P1251" s="12"/>
      <c r="Q1251" s="304"/>
      <c r="R1251" s="5"/>
      <c r="S1251" s="5"/>
      <c r="T1251" s="78"/>
      <c r="U1251" s="78"/>
      <c r="Z1251" s="479">
        <f t="shared" si="143"/>
        <v>12</v>
      </c>
    </row>
    <row r="1252" spans="1:26" ht="18.75" customHeight="1" x14ac:dyDescent="0.35">
      <c r="A1252" s="78"/>
      <c r="B1252" s="332">
        <f>IF(N1252="",0,COUNTIF($N$7:N1252,N1252))</f>
        <v>0</v>
      </c>
      <c r="C1252" s="332" t="str">
        <f t="shared" si="137"/>
        <v>0</v>
      </c>
      <c r="D1252" s="332">
        <f>IF(P1252="",0,COUNTIF($P$7:P1252,P1252))</f>
        <v>0</v>
      </c>
      <c r="E1252" s="332" t="str">
        <f t="shared" si="138"/>
        <v>0</v>
      </c>
      <c r="F1252" s="332">
        <f>IF(Q1252="",0,COUNTIF($Q$7:Q1252,Q1252))</f>
        <v>0</v>
      </c>
      <c r="G1252" s="332" t="str">
        <f t="shared" si="139"/>
        <v>0</v>
      </c>
      <c r="H1252" s="335">
        <f t="shared" si="140"/>
        <v>46021</v>
      </c>
      <c r="I1252" s="332">
        <f t="shared" si="141"/>
        <v>50</v>
      </c>
      <c r="J1252" s="78"/>
      <c r="K1252" s="304"/>
      <c r="L1252" s="6"/>
      <c r="M1252" s="12"/>
      <c r="N1252" s="6"/>
      <c r="O1252" s="96" t="str">
        <f t="shared" si="142"/>
        <v/>
      </c>
      <c r="P1252" s="12"/>
      <c r="Q1252" s="304"/>
      <c r="R1252" s="5"/>
      <c r="S1252" s="5"/>
      <c r="T1252" s="78"/>
      <c r="U1252" s="78"/>
      <c r="Z1252" s="479">
        <f t="shared" si="143"/>
        <v>12</v>
      </c>
    </row>
    <row r="1253" spans="1:26" ht="18.75" customHeight="1" x14ac:dyDescent="0.35">
      <c r="A1253" s="78"/>
      <c r="B1253" s="332">
        <f>IF(N1253="",0,COUNTIF($N$7:N1253,N1253))</f>
        <v>0</v>
      </c>
      <c r="C1253" s="332" t="str">
        <f t="shared" si="137"/>
        <v>0</v>
      </c>
      <c r="D1253" s="332">
        <f>IF(P1253="",0,COUNTIF($P$7:P1253,P1253))</f>
        <v>0</v>
      </c>
      <c r="E1253" s="332" t="str">
        <f t="shared" si="138"/>
        <v>0</v>
      </c>
      <c r="F1253" s="332">
        <f>IF(Q1253="",0,COUNTIF($Q$7:Q1253,Q1253))</f>
        <v>0</v>
      </c>
      <c r="G1253" s="332" t="str">
        <f t="shared" si="139"/>
        <v>0</v>
      </c>
      <c r="H1253" s="335">
        <f t="shared" si="140"/>
        <v>46021</v>
      </c>
      <c r="I1253" s="332">
        <f t="shared" si="141"/>
        <v>50</v>
      </c>
      <c r="J1253" s="78"/>
      <c r="K1253" s="304"/>
      <c r="L1253" s="6"/>
      <c r="M1253" s="12"/>
      <c r="N1253" s="6"/>
      <c r="O1253" s="96" t="str">
        <f t="shared" si="142"/>
        <v/>
      </c>
      <c r="P1253" s="12"/>
      <c r="Q1253" s="304"/>
      <c r="R1253" s="5"/>
      <c r="S1253" s="5"/>
      <c r="T1253" s="78"/>
      <c r="U1253" s="78"/>
      <c r="Z1253" s="479">
        <f t="shared" si="143"/>
        <v>12</v>
      </c>
    </row>
    <row r="1254" spans="1:26" ht="18.75" customHeight="1" x14ac:dyDescent="0.35">
      <c r="A1254" s="78"/>
      <c r="B1254" s="332">
        <f>IF(N1254="",0,COUNTIF($N$7:N1254,N1254))</f>
        <v>0</v>
      </c>
      <c r="C1254" s="332" t="str">
        <f t="shared" si="137"/>
        <v>0</v>
      </c>
      <c r="D1254" s="332">
        <f>IF(P1254="",0,COUNTIF($P$7:P1254,P1254))</f>
        <v>0</v>
      </c>
      <c r="E1254" s="332" t="str">
        <f t="shared" si="138"/>
        <v>0</v>
      </c>
      <c r="F1254" s="332">
        <f>IF(Q1254="",0,COUNTIF($Q$7:Q1254,Q1254))</f>
        <v>0</v>
      </c>
      <c r="G1254" s="332" t="str">
        <f t="shared" si="139"/>
        <v>0</v>
      </c>
      <c r="H1254" s="335">
        <f t="shared" si="140"/>
        <v>46021</v>
      </c>
      <c r="I1254" s="332">
        <f t="shared" si="141"/>
        <v>50</v>
      </c>
      <c r="J1254" s="78"/>
      <c r="K1254" s="304"/>
      <c r="L1254" s="6"/>
      <c r="M1254" s="12"/>
      <c r="N1254" s="6"/>
      <c r="O1254" s="96" t="str">
        <f t="shared" si="142"/>
        <v/>
      </c>
      <c r="P1254" s="12"/>
      <c r="Q1254" s="304"/>
      <c r="R1254" s="5"/>
      <c r="S1254" s="5"/>
      <c r="T1254" s="78"/>
      <c r="U1254" s="78"/>
      <c r="Z1254" s="479">
        <f t="shared" si="143"/>
        <v>12</v>
      </c>
    </row>
    <row r="1255" spans="1:26" ht="18.75" customHeight="1" x14ac:dyDescent="0.35">
      <c r="A1255" s="78"/>
      <c r="B1255" s="332">
        <f>IF(N1255="",0,COUNTIF($N$7:N1255,N1255))</f>
        <v>0</v>
      </c>
      <c r="C1255" s="332" t="str">
        <f t="shared" si="137"/>
        <v>0</v>
      </c>
      <c r="D1255" s="332">
        <f>IF(P1255="",0,COUNTIF($P$7:P1255,P1255))</f>
        <v>0</v>
      </c>
      <c r="E1255" s="332" t="str">
        <f t="shared" si="138"/>
        <v>0</v>
      </c>
      <c r="F1255" s="332">
        <f>IF(Q1255="",0,COUNTIF($Q$7:Q1255,Q1255))</f>
        <v>0</v>
      </c>
      <c r="G1255" s="332" t="str">
        <f t="shared" si="139"/>
        <v>0</v>
      </c>
      <c r="H1255" s="335">
        <f t="shared" si="140"/>
        <v>46021</v>
      </c>
      <c r="I1255" s="332">
        <f t="shared" si="141"/>
        <v>50</v>
      </c>
      <c r="J1255" s="78"/>
      <c r="K1255" s="304"/>
      <c r="L1255" s="6"/>
      <c r="M1255" s="12"/>
      <c r="N1255" s="6"/>
      <c r="O1255" s="96" t="str">
        <f t="shared" si="142"/>
        <v/>
      </c>
      <c r="P1255" s="12"/>
      <c r="Q1255" s="304"/>
      <c r="R1255" s="5"/>
      <c r="S1255" s="5"/>
      <c r="T1255" s="78"/>
      <c r="U1255" s="78"/>
      <c r="Z1255" s="479">
        <f t="shared" si="143"/>
        <v>12</v>
      </c>
    </row>
    <row r="1256" spans="1:26" ht="18.75" customHeight="1" x14ac:dyDescent="0.35">
      <c r="A1256" s="78"/>
      <c r="B1256" s="332">
        <f>IF(N1256="",0,COUNTIF($N$7:N1256,N1256))</f>
        <v>0</v>
      </c>
      <c r="C1256" s="332" t="str">
        <f t="shared" si="137"/>
        <v>0</v>
      </c>
      <c r="D1256" s="332">
        <f>IF(P1256="",0,COUNTIF($P$7:P1256,P1256))</f>
        <v>0</v>
      </c>
      <c r="E1256" s="332" t="str">
        <f t="shared" si="138"/>
        <v>0</v>
      </c>
      <c r="F1256" s="332">
        <f>IF(Q1256="",0,COUNTIF($Q$7:Q1256,Q1256))</f>
        <v>0</v>
      </c>
      <c r="G1256" s="332" t="str">
        <f t="shared" si="139"/>
        <v>0</v>
      </c>
      <c r="H1256" s="335">
        <f t="shared" si="140"/>
        <v>46021</v>
      </c>
      <c r="I1256" s="332">
        <f t="shared" si="141"/>
        <v>50</v>
      </c>
      <c r="J1256" s="78"/>
      <c r="K1256" s="304"/>
      <c r="L1256" s="6"/>
      <c r="M1256" s="12"/>
      <c r="N1256" s="6"/>
      <c r="O1256" s="96" t="str">
        <f t="shared" si="142"/>
        <v/>
      </c>
      <c r="P1256" s="12"/>
      <c r="Q1256" s="304"/>
      <c r="R1256" s="5"/>
      <c r="S1256" s="5"/>
      <c r="T1256" s="78"/>
      <c r="U1256" s="78"/>
      <c r="Z1256" s="479">
        <f t="shared" si="143"/>
        <v>12</v>
      </c>
    </row>
    <row r="1257" spans="1:26" ht="18.75" customHeight="1" x14ac:dyDescent="0.35">
      <c r="A1257" s="78"/>
      <c r="B1257" s="332">
        <f>IF(N1257="",0,COUNTIF($N$7:N1257,N1257))</f>
        <v>0</v>
      </c>
      <c r="C1257" s="332" t="str">
        <f t="shared" si="137"/>
        <v>0</v>
      </c>
      <c r="D1257" s="332">
        <f>IF(P1257="",0,COUNTIF($P$7:P1257,P1257))</f>
        <v>0</v>
      </c>
      <c r="E1257" s="332" t="str">
        <f t="shared" si="138"/>
        <v>0</v>
      </c>
      <c r="F1257" s="332">
        <f>IF(Q1257="",0,COUNTIF($Q$7:Q1257,Q1257))</f>
        <v>0</v>
      </c>
      <c r="G1257" s="332" t="str">
        <f t="shared" si="139"/>
        <v>0</v>
      </c>
      <c r="H1257" s="335">
        <f t="shared" si="140"/>
        <v>46021</v>
      </c>
      <c r="I1257" s="332">
        <f t="shared" si="141"/>
        <v>50</v>
      </c>
      <c r="J1257" s="78"/>
      <c r="K1257" s="304"/>
      <c r="L1257" s="6"/>
      <c r="M1257" s="12"/>
      <c r="N1257" s="6"/>
      <c r="O1257" s="96" t="str">
        <f t="shared" si="142"/>
        <v/>
      </c>
      <c r="P1257" s="12"/>
      <c r="Q1257" s="304"/>
      <c r="R1257" s="5"/>
      <c r="S1257" s="5"/>
      <c r="T1257" s="78"/>
      <c r="U1257" s="78"/>
      <c r="Z1257" s="479">
        <f t="shared" si="143"/>
        <v>12</v>
      </c>
    </row>
    <row r="1258" spans="1:26" ht="18.75" customHeight="1" x14ac:dyDescent="0.35">
      <c r="A1258" s="78"/>
      <c r="B1258" s="332">
        <f>IF(N1258="",0,COUNTIF($N$7:N1258,N1258))</f>
        <v>0</v>
      </c>
      <c r="C1258" s="332" t="str">
        <f t="shared" si="137"/>
        <v>0</v>
      </c>
      <c r="D1258" s="332">
        <f>IF(P1258="",0,COUNTIF($P$7:P1258,P1258))</f>
        <v>0</v>
      </c>
      <c r="E1258" s="332" t="str">
        <f t="shared" si="138"/>
        <v>0</v>
      </c>
      <c r="F1258" s="332">
        <f>IF(Q1258="",0,COUNTIF($Q$7:Q1258,Q1258))</f>
        <v>0</v>
      </c>
      <c r="G1258" s="332" t="str">
        <f t="shared" si="139"/>
        <v>0</v>
      </c>
      <c r="H1258" s="335">
        <f t="shared" si="140"/>
        <v>46021</v>
      </c>
      <c r="I1258" s="332">
        <f t="shared" si="141"/>
        <v>50</v>
      </c>
      <c r="J1258" s="78"/>
      <c r="K1258" s="304"/>
      <c r="L1258" s="6"/>
      <c r="M1258" s="12"/>
      <c r="N1258" s="6"/>
      <c r="O1258" s="96" t="str">
        <f t="shared" si="142"/>
        <v/>
      </c>
      <c r="P1258" s="12"/>
      <c r="Q1258" s="304"/>
      <c r="R1258" s="5"/>
      <c r="S1258" s="5"/>
      <c r="T1258" s="78"/>
      <c r="U1258" s="78"/>
      <c r="Z1258" s="479">
        <f t="shared" si="143"/>
        <v>12</v>
      </c>
    </row>
    <row r="1259" spans="1:26" ht="18.75" customHeight="1" x14ac:dyDescent="0.35">
      <c r="A1259" s="78"/>
      <c r="B1259" s="332">
        <f>IF(N1259="",0,COUNTIF($N$7:N1259,N1259))</f>
        <v>0</v>
      </c>
      <c r="C1259" s="332" t="str">
        <f t="shared" si="137"/>
        <v>0</v>
      </c>
      <c r="D1259" s="332">
        <f>IF(P1259="",0,COUNTIF($P$7:P1259,P1259))</f>
        <v>0</v>
      </c>
      <c r="E1259" s="332" t="str">
        <f t="shared" si="138"/>
        <v>0</v>
      </c>
      <c r="F1259" s="332">
        <f>IF(Q1259="",0,COUNTIF($Q$7:Q1259,Q1259))</f>
        <v>0</v>
      </c>
      <c r="G1259" s="332" t="str">
        <f t="shared" si="139"/>
        <v>0</v>
      </c>
      <c r="H1259" s="335">
        <f t="shared" si="140"/>
        <v>46021</v>
      </c>
      <c r="I1259" s="332">
        <f t="shared" si="141"/>
        <v>50</v>
      </c>
      <c r="J1259" s="78"/>
      <c r="K1259" s="304"/>
      <c r="L1259" s="6"/>
      <c r="M1259" s="12"/>
      <c r="N1259" s="6"/>
      <c r="O1259" s="96" t="str">
        <f t="shared" si="142"/>
        <v/>
      </c>
      <c r="P1259" s="12"/>
      <c r="Q1259" s="304"/>
      <c r="R1259" s="5"/>
      <c r="S1259" s="5"/>
      <c r="T1259" s="78"/>
      <c r="U1259" s="78"/>
      <c r="Z1259" s="479">
        <f t="shared" si="143"/>
        <v>12</v>
      </c>
    </row>
    <row r="1260" spans="1:26" ht="18.75" customHeight="1" x14ac:dyDescent="0.35">
      <c r="A1260" s="78"/>
      <c r="B1260" s="332">
        <f>IF(N1260="",0,COUNTIF($N$7:N1260,N1260))</f>
        <v>0</v>
      </c>
      <c r="C1260" s="332" t="str">
        <f t="shared" si="137"/>
        <v>0</v>
      </c>
      <c r="D1260" s="332">
        <f>IF(P1260="",0,COUNTIF($P$7:P1260,P1260))</f>
        <v>0</v>
      </c>
      <c r="E1260" s="332" t="str">
        <f t="shared" si="138"/>
        <v>0</v>
      </c>
      <c r="F1260" s="332">
        <f>IF(Q1260="",0,COUNTIF($Q$7:Q1260,Q1260))</f>
        <v>0</v>
      </c>
      <c r="G1260" s="332" t="str">
        <f t="shared" si="139"/>
        <v>0</v>
      </c>
      <c r="H1260" s="335">
        <f t="shared" si="140"/>
        <v>46021</v>
      </c>
      <c r="I1260" s="332">
        <f t="shared" si="141"/>
        <v>50</v>
      </c>
      <c r="J1260" s="78"/>
      <c r="K1260" s="304"/>
      <c r="L1260" s="6"/>
      <c r="M1260" s="12"/>
      <c r="N1260" s="6"/>
      <c r="O1260" s="96" t="str">
        <f t="shared" si="142"/>
        <v/>
      </c>
      <c r="P1260" s="12"/>
      <c r="Q1260" s="304"/>
      <c r="R1260" s="5"/>
      <c r="S1260" s="5"/>
      <c r="T1260" s="78"/>
      <c r="U1260" s="78"/>
      <c r="Z1260" s="479">
        <f t="shared" si="143"/>
        <v>12</v>
      </c>
    </row>
    <row r="1261" spans="1:26" ht="18.75" customHeight="1" x14ac:dyDescent="0.35">
      <c r="A1261" s="78"/>
      <c r="B1261" s="332">
        <f>IF(N1261="",0,COUNTIF($N$7:N1261,N1261))</f>
        <v>0</v>
      </c>
      <c r="C1261" s="332" t="str">
        <f t="shared" si="137"/>
        <v>0</v>
      </c>
      <c r="D1261" s="332">
        <f>IF(P1261="",0,COUNTIF($P$7:P1261,P1261))</f>
        <v>0</v>
      </c>
      <c r="E1261" s="332" t="str">
        <f t="shared" si="138"/>
        <v>0</v>
      </c>
      <c r="F1261" s="332">
        <f>IF(Q1261="",0,COUNTIF($Q$7:Q1261,Q1261))</f>
        <v>0</v>
      </c>
      <c r="G1261" s="332" t="str">
        <f t="shared" si="139"/>
        <v>0</v>
      </c>
      <c r="H1261" s="335">
        <f t="shared" si="140"/>
        <v>46021</v>
      </c>
      <c r="I1261" s="332">
        <f t="shared" si="141"/>
        <v>50</v>
      </c>
      <c r="J1261" s="78"/>
      <c r="K1261" s="304"/>
      <c r="L1261" s="6"/>
      <c r="M1261" s="12"/>
      <c r="N1261" s="6"/>
      <c r="O1261" s="96" t="str">
        <f t="shared" si="142"/>
        <v/>
      </c>
      <c r="P1261" s="12"/>
      <c r="Q1261" s="304"/>
      <c r="R1261" s="5"/>
      <c r="S1261" s="5"/>
      <c r="T1261" s="78"/>
      <c r="U1261" s="78"/>
      <c r="Z1261" s="479">
        <f t="shared" si="143"/>
        <v>12</v>
      </c>
    </row>
    <row r="1262" spans="1:26" ht="18.75" customHeight="1" x14ac:dyDescent="0.35">
      <c r="A1262" s="78"/>
      <c r="B1262" s="332">
        <f>IF(N1262="",0,COUNTIF($N$7:N1262,N1262))</f>
        <v>0</v>
      </c>
      <c r="C1262" s="332" t="str">
        <f t="shared" si="137"/>
        <v>0</v>
      </c>
      <c r="D1262" s="332">
        <f>IF(P1262="",0,COUNTIF($P$7:P1262,P1262))</f>
        <v>0</v>
      </c>
      <c r="E1262" s="332" t="str">
        <f t="shared" si="138"/>
        <v>0</v>
      </c>
      <c r="F1262" s="332">
        <f>IF(Q1262="",0,COUNTIF($Q$7:Q1262,Q1262))</f>
        <v>0</v>
      </c>
      <c r="G1262" s="332" t="str">
        <f t="shared" si="139"/>
        <v>0</v>
      </c>
      <c r="H1262" s="335">
        <f t="shared" si="140"/>
        <v>46021</v>
      </c>
      <c r="I1262" s="332">
        <f t="shared" si="141"/>
        <v>50</v>
      </c>
      <c r="J1262" s="78"/>
      <c r="K1262" s="304"/>
      <c r="L1262" s="6"/>
      <c r="M1262" s="12"/>
      <c r="N1262" s="6"/>
      <c r="O1262" s="96" t="str">
        <f t="shared" si="142"/>
        <v/>
      </c>
      <c r="P1262" s="12"/>
      <c r="Q1262" s="304"/>
      <c r="R1262" s="5"/>
      <c r="S1262" s="5"/>
      <c r="T1262" s="78"/>
      <c r="U1262" s="78"/>
      <c r="Z1262" s="479">
        <f t="shared" si="143"/>
        <v>12</v>
      </c>
    </row>
    <row r="1263" spans="1:26" ht="18.75" customHeight="1" x14ac:dyDescent="0.35">
      <c r="A1263" s="78"/>
      <c r="B1263" s="332">
        <f>IF(N1263="",0,COUNTIF($N$7:N1263,N1263))</f>
        <v>0</v>
      </c>
      <c r="C1263" s="332" t="str">
        <f t="shared" si="137"/>
        <v>0</v>
      </c>
      <c r="D1263" s="332">
        <f>IF(P1263="",0,COUNTIF($P$7:P1263,P1263))</f>
        <v>0</v>
      </c>
      <c r="E1263" s="332" t="str">
        <f t="shared" si="138"/>
        <v>0</v>
      </c>
      <c r="F1263" s="332">
        <f>IF(Q1263="",0,COUNTIF($Q$7:Q1263,Q1263))</f>
        <v>0</v>
      </c>
      <c r="G1263" s="332" t="str">
        <f t="shared" si="139"/>
        <v>0</v>
      </c>
      <c r="H1263" s="335">
        <f t="shared" si="140"/>
        <v>46021</v>
      </c>
      <c r="I1263" s="332">
        <f t="shared" si="141"/>
        <v>50</v>
      </c>
      <c r="J1263" s="78"/>
      <c r="K1263" s="304"/>
      <c r="L1263" s="6"/>
      <c r="M1263" s="12"/>
      <c r="N1263" s="6"/>
      <c r="O1263" s="96" t="str">
        <f t="shared" si="142"/>
        <v/>
      </c>
      <c r="P1263" s="12"/>
      <c r="Q1263" s="304"/>
      <c r="R1263" s="5"/>
      <c r="S1263" s="5"/>
      <c r="T1263" s="78"/>
      <c r="U1263" s="78"/>
      <c r="Z1263" s="479">
        <f t="shared" si="143"/>
        <v>12</v>
      </c>
    </row>
    <row r="1264" spans="1:26" ht="18.75" customHeight="1" x14ac:dyDescent="0.35">
      <c r="A1264" s="78"/>
      <c r="B1264" s="332">
        <f>IF(N1264="",0,COUNTIF($N$7:N1264,N1264))</f>
        <v>0</v>
      </c>
      <c r="C1264" s="332" t="str">
        <f t="shared" si="137"/>
        <v>0</v>
      </c>
      <c r="D1264" s="332">
        <f>IF(P1264="",0,COUNTIF($P$7:P1264,P1264))</f>
        <v>0</v>
      </c>
      <c r="E1264" s="332" t="str">
        <f t="shared" si="138"/>
        <v>0</v>
      </c>
      <c r="F1264" s="332">
        <f>IF(Q1264="",0,COUNTIF($Q$7:Q1264,Q1264))</f>
        <v>0</v>
      </c>
      <c r="G1264" s="332" t="str">
        <f t="shared" si="139"/>
        <v>0</v>
      </c>
      <c r="H1264" s="335">
        <f t="shared" si="140"/>
        <v>46021</v>
      </c>
      <c r="I1264" s="332">
        <f t="shared" si="141"/>
        <v>50</v>
      </c>
      <c r="J1264" s="78"/>
      <c r="K1264" s="304"/>
      <c r="L1264" s="6"/>
      <c r="M1264" s="12"/>
      <c r="N1264" s="6"/>
      <c r="O1264" s="96" t="str">
        <f t="shared" si="142"/>
        <v/>
      </c>
      <c r="P1264" s="12"/>
      <c r="Q1264" s="304"/>
      <c r="R1264" s="5"/>
      <c r="S1264" s="5"/>
      <c r="T1264" s="78"/>
      <c r="U1264" s="78"/>
      <c r="Z1264" s="479">
        <f t="shared" si="143"/>
        <v>12</v>
      </c>
    </row>
    <row r="1265" spans="1:26" ht="18.75" customHeight="1" x14ac:dyDescent="0.35">
      <c r="A1265" s="78"/>
      <c r="B1265" s="332">
        <f>IF(N1265="",0,COUNTIF($N$7:N1265,N1265))</f>
        <v>0</v>
      </c>
      <c r="C1265" s="332" t="str">
        <f t="shared" si="137"/>
        <v>0</v>
      </c>
      <c r="D1265" s="332">
        <f>IF(P1265="",0,COUNTIF($P$7:P1265,P1265))</f>
        <v>0</v>
      </c>
      <c r="E1265" s="332" t="str">
        <f t="shared" si="138"/>
        <v>0</v>
      </c>
      <c r="F1265" s="332">
        <f>IF(Q1265="",0,COUNTIF($Q$7:Q1265,Q1265))</f>
        <v>0</v>
      </c>
      <c r="G1265" s="332" t="str">
        <f t="shared" si="139"/>
        <v>0</v>
      </c>
      <c r="H1265" s="335">
        <f t="shared" si="140"/>
        <v>46021</v>
      </c>
      <c r="I1265" s="332">
        <f t="shared" si="141"/>
        <v>50</v>
      </c>
      <c r="J1265" s="78"/>
      <c r="K1265" s="304"/>
      <c r="L1265" s="6"/>
      <c r="M1265" s="12"/>
      <c r="N1265" s="6"/>
      <c r="O1265" s="96" t="str">
        <f t="shared" si="142"/>
        <v/>
      </c>
      <c r="P1265" s="12"/>
      <c r="Q1265" s="304"/>
      <c r="R1265" s="5"/>
      <c r="S1265" s="5"/>
      <c r="T1265" s="78"/>
      <c r="U1265" s="78"/>
      <c r="Z1265" s="479">
        <f t="shared" si="143"/>
        <v>12</v>
      </c>
    </row>
    <row r="1266" spans="1:26" ht="18.75" customHeight="1" x14ac:dyDescent="0.35">
      <c r="A1266" s="78"/>
      <c r="B1266" s="332">
        <f>IF(N1266="",0,COUNTIF($N$7:N1266,N1266))</f>
        <v>0</v>
      </c>
      <c r="C1266" s="332" t="str">
        <f t="shared" si="137"/>
        <v>0</v>
      </c>
      <c r="D1266" s="332">
        <f>IF(P1266="",0,COUNTIF($P$7:P1266,P1266))</f>
        <v>0</v>
      </c>
      <c r="E1266" s="332" t="str">
        <f t="shared" si="138"/>
        <v>0</v>
      </c>
      <c r="F1266" s="332">
        <f>IF(Q1266="",0,COUNTIF($Q$7:Q1266,Q1266))</f>
        <v>0</v>
      </c>
      <c r="G1266" s="332" t="str">
        <f t="shared" si="139"/>
        <v>0</v>
      </c>
      <c r="H1266" s="335">
        <f t="shared" si="140"/>
        <v>46021</v>
      </c>
      <c r="I1266" s="332">
        <f t="shared" si="141"/>
        <v>50</v>
      </c>
      <c r="J1266" s="78"/>
      <c r="K1266" s="304"/>
      <c r="L1266" s="6"/>
      <c r="M1266" s="12"/>
      <c r="N1266" s="6"/>
      <c r="O1266" s="96" t="str">
        <f t="shared" si="142"/>
        <v/>
      </c>
      <c r="P1266" s="12"/>
      <c r="Q1266" s="304"/>
      <c r="R1266" s="5"/>
      <c r="S1266" s="5"/>
      <c r="T1266" s="78"/>
      <c r="U1266" s="78"/>
      <c r="Z1266" s="479">
        <f t="shared" si="143"/>
        <v>12</v>
      </c>
    </row>
    <row r="1267" spans="1:26" ht="18.75" customHeight="1" x14ac:dyDescent="0.35">
      <c r="A1267" s="78"/>
      <c r="B1267" s="332">
        <f>IF(N1267="",0,COUNTIF($N$7:N1267,N1267))</f>
        <v>0</v>
      </c>
      <c r="C1267" s="332" t="str">
        <f t="shared" si="137"/>
        <v>0</v>
      </c>
      <c r="D1267" s="332">
        <f>IF(P1267="",0,COUNTIF($P$7:P1267,P1267))</f>
        <v>0</v>
      </c>
      <c r="E1267" s="332" t="str">
        <f t="shared" si="138"/>
        <v>0</v>
      </c>
      <c r="F1267" s="332">
        <f>IF(Q1267="",0,COUNTIF($Q$7:Q1267,Q1267))</f>
        <v>0</v>
      </c>
      <c r="G1267" s="332" t="str">
        <f t="shared" si="139"/>
        <v>0</v>
      </c>
      <c r="H1267" s="335">
        <f t="shared" si="140"/>
        <v>46021</v>
      </c>
      <c r="I1267" s="332">
        <f t="shared" si="141"/>
        <v>50</v>
      </c>
      <c r="J1267" s="78"/>
      <c r="K1267" s="304"/>
      <c r="L1267" s="6"/>
      <c r="M1267" s="12"/>
      <c r="N1267" s="6"/>
      <c r="O1267" s="96" t="str">
        <f t="shared" si="142"/>
        <v/>
      </c>
      <c r="P1267" s="12"/>
      <c r="Q1267" s="304"/>
      <c r="R1267" s="5"/>
      <c r="S1267" s="5"/>
      <c r="T1267" s="78"/>
      <c r="U1267" s="78"/>
      <c r="Z1267" s="479">
        <f t="shared" si="143"/>
        <v>12</v>
      </c>
    </row>
    <row r="1268" spans="1:26" ht="18.75" customHeight="1" x14ac:dyDescent="0.35">
      <c r="A1268" s="78"/>
      <c r="B1268" s="332">
        <f>IF(N1268="",0,COUNTIF($N$7:N1268,N1268))</f>
        <v>0</v>
      </c>
      <c r="C1268" s="332" t="str">
        <f t="shared" ref="C1268:C1331" si="144">B1268&amp;N1268</f>
        <v>0</v>
      </c>
      <c r="D1268" s="332">
        <f>IF(P1268="",0,COUNTIF($P$7:P1268,P1268))</f>
        <v>0</v>
      </c>
      <c r="E1268" s="332" t="str">
        <f t="shared" ref="E1268:E1331" si="145">D1268&amp;P1268</f>
        <v>0</v>
      </c>
      <c r="F1268" s="332">
        <f>IF(Q1268="",0,COUNTIF($Q$7:Q1268,Q1268))</f>
        <v>0</v>
      </c>
      <c r="G1268" s="332" t="str">
        <f t="shared" ref="G1268:G1331" si="146">F1268&amp;Q1268</f>
        <v>0</v>
      </c>
      <c r="H1268" s="335">
        <f t="shared" ref="H1268:H1331" si="147">IF(K1268&lt;&gt;"",K1268,H1267)</f>
        <v>46021</v>
      </c>
      <c r="I1268" s="332">
        <f t="shared" ref="I1268:I1331" si="148">IF(L1268&lt;&gt;"",L1268,I1267)</f>
        <v>50</v>
      </c>
      <c r="J1268" s="78"/>
      <c r="K1268" s="304"/>
      <c r="L1268" s="6"/>
      <c r="M1268" s="12"/>
      <c r="N1268" s="6"/>
      <c r="O1268" s="96" t="str">
        <f t="shared" ref="O1268:O1331" si="149">IF(N1268&lt;&gt;"",VLOOKUP(N1268,DA,2,FALSE),"")</f>
        <v/>
      </c>
      <c r="P1268" s="12"/>
      <c r="Q1268" s="304"/>
      <c r="R1268" s="5"/>
      <c r="S1268" s="5"/>
      <c r="T1268" s="78"/>
      <c r="U1268" s="78"/>
      <c r="Z1268" s="479">
        <f t="shared" si="143"/>
        <v>12</v>
      </c>
    </row>
    <row r="1269" spans="1:26" ht="18.75" customHeight="1" x14ac:dyDescent="0.35">
      <c r="A1269" s="78"/>
      <c r="B1269" s="332">
        <f>IF(N1269="",0,COUNTIF($N$7:N1269,N1269))</f>
        <v>0</v>
      </c>
      <c r="C1269" s="332" t="str">
        <f t="shared" si="144"/>
        <v>0</v>
      </c>
      <c r="D1269" s="332">
        <f>IF(P1269="",0,COUNTIF($P$7:P1269,P1269))</f>
        <v>0</v>
      </c>
      <c r="E1269" s="332" t="str">
        <f t="shared" si="145"/>
        <v>0</v>
      </c>
      <c r="F1269" s="332">
        <f>IF(Q1269="",0,COUNTIF($Q$7:Q1269,Q1269))</f>
        <v>0</v>
      </c>
      <c r="G1269" s="332" t="str">
        <f t="shared" si="146"/>
        <v>0</v>
      </c>
      <c r="H1269" s="335">
        <f t="shared" si="147"/>
        <v>46021</v>
      </c>
      <c r="I1269" s="332">
        <f t="shared" si="148"/>
        <v>50</v>
      </c>
      <c r="J1269" s="78"/>
      <c r="K1269" s="304"/>
      <c r="L1269" s="6"/>
      <c r="M1269" s="12"/>
      <c r="N1269" s="6"/>
      <c r="O1269" s="96" t="str">
        <f t="shared" si="149"/>
        <v/>
      </c>
      <c r="P1269" s="12"/>
      <c r="Q1269" s="304"/>
      <c r="R1269" s="5"/>
      <c r="S1269" s="5"/>
      <c r="T1269" s="78"/>
      <c r="U1269" s="78"/>
      <c r="Z1269" s="479">
        <f t="shared" si="143"/>
        <v>12</v>
      </c>
    </row>
    <row r="1270" spans="1:26" ht="18.75" customHeight="1" x14ac:dyDescent="0.35">
      <c r="A1270" s="78"/>
      <c r="B1270" s="332">
        <f>IF(N1270="",0,COUNTIF($N$7:N1270,N1270))</f>
        <v>0</v>
      </c>
      <c r="C1270" s="332" t="str">
        <f t="shared" si="144"/>
        <v>0</v>
      </c>
      <c r="D1270" s="332">
        <f>IF(P1270="",0,COUNTIF($P$7:P1270,P1270))</f>
        <v>0</v>
      </c>
      <c r="E1270" s="332" t="str">
        <f t="shared" si="145"/>
        <v>0</v>
      </c>
      <c r="F1270" s="332">
        <f>IF(Q1270="",0,COUNTIF($Q$7:Q1270,Q1270))</f>
        <v>0</v>
      </c>
      <c r="G1270" s="332" t="str">
        <f t="shared" si="146"/>
        <v>0</v>
      </c>
      <c r="H1270" s="335">
        <f t="shared" si="147"/>
        <v>46021</v>
      </c>
      <c r="I1270" s="332">
        <f t="shared" si="148"/>
        <v>50</v>
      </c>
      <c r="J1270" s="78"/>
      <c r="K1270" s="304"/>
      <c r="L1270" s="6"/>
      <c r="M1270" s="12"/>
      <c r="N1270" s="6"/>
      <c r="O1270" s="96" t="str">
        <f t="shared" si="149"/>
        <v/>
      </c>
      <c r="P1270" s="12"/>
      <c r="Q1270" s="304"/>
      <c r="R1270" s="5"/>
      <c r="S1270" s="5"/>
      <c r="T1270" s="78"/>
      <c r="U1270" s="78"/>
      <c r="Z1270" s="479">
        <f t="shared" si="143"/>
        <v>12</v>
      </c>
    </row>
    <row r="1271" spans="1:26" ht="18.75" customHeight="1" x14ac:dyDescent="0.35">
      <c r="A1271" s="78"/>
      <c r="B1271" s="332">
        <f>IF(N1271="",0,COUNTIF($N$7:N1271,N1271))</f>
        <v>0</v>
      </c>
      <c r="C1271" s="332" t="str">
        <f t="shared" si="144"/>
        <v>0</v>
      </c>
      <c r="D1271" s="332">
        <f>IF(P1271="",0,COUNTIF($P$7:P1271,P1271))</f>
        <v>0</v>
      </c>
      <c r="E1271" s="332" t="str">
        <f t="shared" si="145"/>
        <v>0</v>
      </c>
      <c r="F1271" s="332">
        <f>IF(Q1271="",0,COUNTIF($Q$7:Q1271,Q1271))</f>
        <v>0</v>
      </c>
      <c r="G1271" s="332" t="str">
        <f t="shared" si="146"/>
        <v>0</v>
      </c>
      <c r="H1271" s="335">
        <f t="shared" si="147"/>
        <v>46021</v>
      </c>
      <c r="I1271" s="332">
        <f t="shared" si="148"/>
        <v>50</v>
      </c>
      <c r="J1271" s="78"/>
      <c r="K1271" s="304"/>
      <c r="L1271" s="6"/>
      <c r="M1271" s="12"/>
      <c r="N1271" s="6"/>
      <c r="O1271" s="96" t="str">
        <f t="shared" si="149"/>
        <v/>
      </c>
      <c r="P1271" s="12"/>
      <c r="Q1271" s="304"/>
      <c r="R1271" s="5"/>
      <c r="S1271" s="5"/>
      <c r="T1271" s="78"/>
      <c r="U1271" s="78"/>
      <c r="Z1271" s="479">
        <f t="shared" si="143"/>
        <v>12</v>
      </c>
    </row>
    <row r="1272" spans="1:26" ht="18.75" customHeight="1" x14ac:dyDescent="0.35">
      <c r="A1272" s="78"/>
      <c r="B1272" s="332">
        <f>IF(N1272="",0,COUNTIF($N$7:N1272,N1272))</f>
        <v>0</v>
      </c>
      <c r="C1272" s="332" t="str">
        <f t="shared" si="144"/>
        <v>0</v>
      </c>
      <c r="D1272" s="332">
        <f>IF(P1272="",0,COUNTIF($P$7:P1272,P1272))</f>
        <v>0</v>
      </c>
      <c r="E1272" s="332" t="str">
        <f t="shared" si="145"/>
        <v>0</v>
      </c>
      <c r="F1272" s="332">
        <f>IF(Q1272="",0,COUNTIF($Q$7:Q1272,Q1272))</f>
        <v>0</v>
      </c>
      <c r="G1272" s="332" t="str">
        <f t="shared" si="146"/>
        <v>0</v>
      </c>
      <c r="H1272" s="335">
        <f t="shared" si="147"/>
        <v>46021</v>
      </c>
      <c r="I1272" s="332">
        <f t="shared" si="148"/>
        <v>50</v>
      </c>
      <c r="J1272" s="78"/>
      <c r="K1272" s="304"/>
      <c r="L1272" s="6"/>
      <c r="M1272" s="12"/>
      <c r="N1272" s="6"/>
      <c r="O1272" s="96" t="str">
        <f t="shared" si="149"/>
        <v/>
      </c>
      <c r="P1272" s="12"/>
      <c r="Q1272" s="304"/>
      <c r="R1272" s="5"/>
      <c r="S1272" s="5"/>
      <c r="T1272" s="78"/>
      <c r="U1272" s="78"/>
      <c r="Z1272" s="479">
        <f t="shared" si="143"/>
        <v>12</v>
      </c>
    </row>
    <row r="1273" spans="1:26" ht="18.75" customHeight="1" x14ac:dyDescent="0.35">
      <c r="A1273" s="78"/>
      <c r="B1273" s="332">
        <f>IF(N1273="",0,COUNTIF($N$7:N1273,N1273))</f>
        <v>0</v>
      </c>
      <c r="C1273" s="332" t="str">
        <f t="shared" si="144"/>
        <v>0</v>
      </c>
      <c r="D1273" s="332">
        <f>IF(P1273="",0,COUNTIF($P$7:P1273,P1273))</f>
        <v>0</v>
      </c>
      <c r="E1273" s="332" t="str">
        <f t="shared" si="145"/>
        <v>0</v>
      </c>
      <c r="F1273" s="332">
        <f>IF(Q1273="",0,COUNTIF($Q$7:Q1273,Q1273))</f>
        <v>0</v>
      </c>
      <c r="G1273" s="332" t="str">
        <f t="shared" si="146"/>
        <v>0</v>
      </c>
      <c r="H1273" s="335">
        <f t="shared" si="147"/>
        <v>46021</v>
      </c>
      <c r="I1273" s="332">
        <f t="shared" si="148"/>
        <v>50</v>
      </c>
      <c r="J1273" s="78"/>
      <c r="K1273" s="304"/>
      <c r="L1273" s="6"/>
      <c r="M1273" s="12"/>
      <c r="N1273" s="6"/>
      <c r="O1273" s="96" t="str">
        <f t="shared" si="149"/>
        <v/>
      </c>
      <c r="P1273" s="12"/>
      <c r="Q1273" s="304"/>
      <c r="R1273" s="5"/>
      <c r="S1273" s="5"/>
      <c r="T1273" s="78"/>
      <c r="U1273" s="78"/>
      <c r="Z1273" s="479">
        <f t="shared" si="143"/>
        <v>12</v>
      </c>
    </row>
    <row r="1274" spans="1:26" ht="18.75" customHeight="1" x14ac:dyDescent="0.35">
      <c r="A1274" s="78"/>
      <c r="B1274" s="332">
        <f>IF(N1274="",0,COUNTIF($N$7:N1274,N1274))</f>
        <v>0</v>
      </c>
      <c r="C1274" s="332" t="str">
        <f t="shared" si="144"/>
        <v>0</v>
      </c>
      <c r="D1274" s="332">
        <f>IF(P1274="",0,COUNTIF($P$7:P1274,P1274))</f>
        <v>0</v>
      </c>
      <c r="E1274" s="332" t="str">
        <f t="shared" si="145"/>
        <v>0</v>
      </c>
      <c r="F1274" s="332">
        <f>IF(Q1274="",0,COUNTIF($Q$7:Q1274,Q1274))</f>
        <v>0</v>
      </c>
      <c r="G1274" s="332" t="str">
        <f t="shared" si="146"/>
        <v>0</v>
      </c>
      <c r="H1274" s="335">
        <f t="shared" si="147"/>
        <v>46021</v>
      </c>
      <c r="I1274" s="332">
        <f t="shared" si="148"/>
        <v>50</v>
      </c>
      <c r="J1274" s="78"/>
      <c r="K1274" s="304"/>
      <c r="L1274" s="6"/>
      <c r="M1274" s="12"/>
      <c r="N1274" s="6"/>
      <c r="O1274" s="96" t="str">
        <f t="shared" si="149"/>
        <v/>
      </c>
      <c r="P1274" s="12"/>
      <c r="Q1274" s="304"/>
      <c r="R1274" s="5"/>
      <c r="S1274" s="5"/>
      <c r="T1274" s="78"/>
      <c r="U1274" s="78"/>
      <c r="Z1274" s="479">
        <f t="shared" si="143"/>
        <v>12</v>
      </c>
    </row>
    <row r="1275" spans="1:26" ht="18.75" customHeight="1" x14ac:dyDescent="0.35">
      <c r="A1275" s="78"/>
      <c r="B1275" s="332">
        <f>IF(N1275="",0,COUNTIF($N$7:N1275,N1275))</f>
        <v>0</v>
      </c>
      <c r="C1275" s="332" t="str">
        <f t="shared" si="144"/>
        <v>0</v>
      </c>
      <c r="D1275" s="332">
        <f>IF(P1275="",0,COUNTIF($P$7:P1275,P1275))</f>
        <v>0</v>
      </c>
      <c r="E1275" s="332" t="str">
        <f t="shared" si="145"/>
        <v>0</v>
      </c>
      <c r="F1275" s="332">
        <f>IF(Q1275="",0,COUNTIF($Q$7:Q1275,Q1275))</f>
        <v>0</v>
      </c>
      <c r="G1275" s="332" t="str">
        <f t="shared" si="146"/>
        <v>0</v>
      </c>
      <c r="H1275" s="335">
        <f t="shared" si="147"/>
        <v>46021</v>
      </c>
      <c r="I1275" s="332">
        <f t="shared" si="148"/>
        <v>50</v>
      </c>
      <c r="J1275" s="78"/>
      <c r="K1275" s="304"/>
      <c r="L1275" s="6"/>
      <c r="M1275" s="12"/>
      <c r="N1275" s="6"/>
      <c r="O1275" s="96" t="str">
        <f t="shared" si="149"/>
        <v/>
      </c>
      <c r="P1275" s="12"/>
      <c r="Q1275" s="304"/>
      <c r="R1275" s="5"/>
      <c r="S1275" s="5"/>
      <c r="T1275" s="78"/>
      <c r="U1275" s="78"/>
      <c r="Z1275" s="479">
        <f t="shared" si="143"/>
        <v>12</v>
      </c>
    </row>
    <row r="1276" spans="1:26" ht="18.75" customHeight="1" x14ac:dyDescent="0.35">
      <c r="A1276" s="78"/>
      <c r="B1276" s="332">
        <f>IF(N1276="",0,COUNTIF($N$7:N1276,N1276))</f>
        <v>0</v>
      </c>
      <c r="C1276" s="332" t="str">
        <f t="shared" si="144"/>
        <v>0</v>
      </c>
      <c r="D1276" s="332">
        <f>IF(P1276="",0,COUNTIF($P$7:P1276,P1276))</f>
        <v>0</v>
      </c>
      <c r="E1276" s="332" t="str">
        <f t="shared" si="145"/>
        <v>0</v>
      </c>
      <c r="F1276" s="332">
        <f>IF(Q1276="",0,COUNTIF($Q$7:Q1276,Q1276))</f>
        <v>0</v>
      </c>
      <c r="G1276" s="332" t="str">
        <f t="shared" si="146"/>
        <v>0</v>
      </c>
      <c r="H1276" s="335">
        <f t="shared" si="147"/>
        <v>46021</v>
      </c>
      <c r="I1276" s="332">
        <f t="shared" si="148"/>
        <v>50</v>
      </c>
      <c r="J1276" s="78"/>
      <c r="K1276" s="304"/>
      <c r="L1276" s="6"/>
      <c r="M1276" s="12"/>
      <c r="N1276" s="6"/>
      <c r="O1276" s="96" t="str">
        <f t="shared" si="149"/>
        <v/>
      </c>
      <c r="P1276" s="12"/>
      <c r="Q1276" s="304"/>
      <c r="R1276" s="5"/>
      <c r="S1276" s="5"/>
      <c r="T1276" s="78"/>
      <c r="U1276" s="78"/>
      <c r="Z1276" s="479">
        <f t="shared" si="143"/>
        <v>12</v>
      </c>
    </row>
    <row r="1277" spans="1:26" ht="18.75" customHeight="1" x14ac:dyDescent="0.35">
      <c r="A1277" s="78"/>
      <c r="B1277" s="332">
        <f>IF(N1277="",0,COUNTIF($N$7:N1277,N1277))</f>
        <v>0</v>
      </c>
      <c r="C1277" s="332" t="str">
        <f t="shared" si="144"/>
        <v>0</v>
      </c>
      <c r="D1277" s="332">
        <f>IF(P1277="",0,COUNTIF($P$7:P1277,P1277))</f>
        <v>0</v>
      </c>
      <c r="E1277" s="332" t="str">
        <f t="shared" si="145"/>
        <v>0</v>
      </c>
      <c r="F1277" s="332">
        <f>IF(Q1277="",0,COUNTIF($Q$7:Q1277,Q1277))</f>
        <v>0</v>
      </c>
      <c r="G1277" s="332" t="str">
        <f t="shared" si="146"/>
        <v>0</v>
      </c>
      <c r="H1277" s="335">
        <f t="shared" si="147"/>
        <v>46021</v>
      </c>
      <c r="I1277" s="332">
        <f t="shared" si="148"/>
        <v>50</v>
      </c>
      <c r="J1277" s="78"/>
      <c r="K1277" s="304"/>
      <c r="L1277" s="6"/>
      <c r="M1277" s="12"/>
      <c r="N1277" s="6"/>
      <c r="O1277" s="96" t="str">
        <f t="shared" si="149"/>
        <v/>
      </c>
      <c r="P1277" s="12"/>
      <c r="Q1277" s="304"/>
      <c r="R1277" s="5"/>
      <c r="S1277" s="5"/>
      <c r="T1277" s="78"/>
      <c r="U1277" s="78"/>
      <c r="Z1277" s="479">
        <f t="shared" si="143"/>
        <v>12</v>
      </c>
    </row>
    <row r="1278" spans="1:26" ht="18.75" customHeight="1" x14ac:dyDescent="0.35">
      <c r="A1278" s="78"/>
      <c r="B1278" s="332">
        <f>IF(N1278="",0,COUNTIF($N$7:N1278,N1278))</f>
        <v>0</v>
      </c>
      <c r="C1278" s="332" t="str">
        <f t="shared" si="144"/>
        <v>0</v>
      </c>
      <c r="D1278" s="332">
        <f>IF(P1278="",0,COUNTIF($P$7:P1278,P1278))</f>
        <v>0</v>
      </c>
      <c r="E1278" s="332" t="str">
        <f t="shared" si="145"/>
        <v>0</v>
      </c>
      <c r="F1278" s="332">
        <f>IF(Q1278="",0,COUNTIF($Q$7:Q1278,Q1278))</f>
        <v>0</v>
      </c>
      <c r="G1278" s="332" t="str">
        <f t="shared" si="146"/>
        <v>0</v>
      </c>
      <c r="H1278" s="335">
        <f t="shared" si="147"/>
        <v>46021</v>
      </c>
      <c r="I1278" s="332">
        <f t="shared" si="148"/>
        <v>50</v>
      </c>
      <c r="J1278" s="78"/>
      <c r="K1278" s="304"/>
      <c r="L1278" s="6"/>
      <c r="M1278" s="12"/>
      <c r="N1278" s="6"/>
      <c r="O1278" s="96" t="str">
        <f t="shared" si="149"/>
        <v/>
      </c>
      <c r="P1278" s="12"/>
      <c r="Q1278" s="304"/>
      <c r="R1278" s="5"/>
      <c r="S1278" s="5"/>
      <c r="T1278" s="78"/>
      <c r="U1278" s="78"/>
      <c r="Z1278" s="479">
        <f t="shared" si="143"/>
        <v>12</v>
      </c>
    </row>
    <row r="1279" spans="1:26" ht="18.75" customHeight="1" x14ac:dyDescent="0.35">
      <c r="A1279" s="78"/>
      <c r="B1279" s="332">
        <f>IF(N1279="",0,COUNTIF($N$7:N1279,N1279))</f>
        <v>0</v>
      </c>
      <c r="C1279" s="332" t="str">
        <f t="shared" si="144"/>
        <v>0</v>
      </c>
      <c r="D1279" s="332">
        <f>IF(P1279="",0,COUNTIF($P$7:P1279,P1279))</f>
        <v>0</v>
      </c>
      <c r="E1279" s="332" t="str">
        <f t="shared" si="145"/>
        <v>0</v>
      </c>
      <c r="F1279" s="332">
        <f>IF(Q1279="",0,COUNTIF($Q$7:Q1279,Q1279))</f>
        <v>0</v>
      </c>
      <c r="G1279" s="332" t="str">
        <f t="shared" si="146"/>
        <v>0</v>
      </c>
      <c r="H1279" s="335">
        <f t="shared" si="147"/>
        <v>46021</v>
      </c>
      <c r="I1279" s="332">
        <f t="shared" si="148"/>
        <v>50</v>
      </c>
      <c r="J1279" s="78"/>
      <c r="K1279" s="304"/>
      <c r="L1279" s="6"/>
      <c r="M1279" s="12"/>
      <c r="N1279" s="6"/>
      <c r="O1279" s="96" t="str">
        <f t="shared" si="149"/>
        <v/>
      </c>
      <c r="P1279" s="12"/>
      <c r="Q1279" s="304"/>
      <c r="R1279" s="5"/>
      <c r="S1279" s="5"/>
      <c r="T1279" s="78"/>
      <c r="U1279" s="78"/>
      <c r="Z1279" s="479">
        <f t="shared" si="143"/>
        <v>12</v>
      </c>
    </row>
    <row r="1280" spans="1:26" ht="18.75" customHeight="1" x14ac:dyDescent="0.35">
      <c r="A1280" s="78"/>
      <c r="B1280" s="332">
        <f>IF(N1280="",0,COUNTIF($N$7:N1280,N1280))</f>
        <v>0</v>
      </c>
      <c r="C1280" s="332" t="str">
        <f t="shared" si="144"/>
        <v>0</v>
      </c>
      <c r="D1280" s="332">
        <f>IF(P1280="",0,COUNTIF($P$7:P1280,P1280))</f>
        <v>0</v>
      </c>
      <c r="E1280" s="332" t="str">
        <f t="shared" si="145"/>
        <v>0</v>
      </c>
      <c r="F1280" s="332">
        <f>IF(Q1280="",0,COUNTIF($Q$7:Q1280,Q1280))</f>
        <v>0</v>
      </c>
      <c r="G1280" s="332" t="str">
        <f t="shared" si="146"/>
        <v>0</v>
      </c>
      <c r="H1280" s="335">
        <f t="shared" si="147"/>
        <v>46021</v>
      </c>
      <c r="I1280" s="332">
        <f t="shared" si="148"/>
        <v>50</v>
      </c>
      <c r="J1280" s="78"/>
      <c r="K1280" s="304"/>
      <c r="L1280" s="6"/>
      <c r="M1280" s="12"/>
      <c r="N1280" s="6"/>
      <c r="O1280" s="96" t="str">
        <f t="shared" si="149"/>
        <v/>
      </c>
      <c r="P1280" s="12"/>
      <c r="Q1280" s="304"/>
      <c r="R1280" s="5"/>
      <c r="S1280" s="5"/>
      <c r="T1280" s="78"/>
      <c r="U1280" s="78"/>
      <c r="Z1280" s="479">
        <f t="shared" si="143"/>
        <v>12</v>
      </c>
    </row>
    <row r="1281" spans="1:26" ht="18.75" customHeight="1" x14ac:dyDescent="0.35">
      <c r="A1281" s="78"/>
      <c r="B1281" s="332">
        <f>IF(N1281="",0,COUNTIF($N$7:N1281,N1281))</f>
        <v>0</v>
      </c>
      <c r="C1281" s="332" t="str">
        <f t="shared" si="144"/>
        <v>0</v>
      </c>
      <c r="D1281" s="332">
        <f>IF(P1281="",0,COUNTIF($P$7:P1281,P1281))</f>
        <v>0</v>
      </c>
      <c r="E1281" s="332" t="str">
        <f t="shared" si="145"/>
        <v>0</v>
      </c>
      <c r="F1281" s="332">
        <f>IF(Q1281="",0,COUNTIF($Q$7:Q1281,Q1281))</f>
        <v>0</v>
      </c>
      <c r="G1281" s="332" t="str">
        <f t="shared" si="146"/>
        <v>0</v>
      </c>
      <c r="H1281" s="335">
        <f t="shared" si="147"/>
        <v>46021</v>
      </c>
      <c r="I1281" s="332">
        <f t="shared" si="148"/>
        <v>50</v>
      </c>
      <c r="J1281" s="78"/>
      <c r="K1281" s="304"/>
      <c r="L1281" s="6"/>
      <c r="M1281" s="12"/>
      <c r="N1281" s="6"/>
      <c r="O1281" s="96" t="str">
        <f t="shared" si="149"/>
        <v/>
      </c>
      <c r="P1281" s="12"/>
      <c r="Q1281" s="304"/>
      <c r="R1281" s="5"/>
      <c r="S1281" s="5"/>
      <c r="T1281" s="78"/>
      <c r="U1281" s="78"/>
      <c r="Z1281" s="479">
        <f t="shared" si="143"/>
        <v>12</v>
      </c>
    </row>
    <row r="1282" spans="1:26" ht="18.75" customHeight="1" x14ac:dyDescent="0.35">
      <c r="A1282" s="78"/>
      <c r="B1282" s="332">
        <f>IF(N1282="",0,COUNTIF($N$7:N1282,N1282))</f>
        <v>0</v>
      </c>
      <c r="C1282" s="332" t="str">
        <f t="shared" si="144"/>
        <v>0</v>
      </c>
      <c r="D1282" s="332">
        <f>IF(P1282="",0,COUNTIF($P$7:P1282,P1282))</f>
        <v>0</v>
      </c>
      <c r="E1282" s="332" t="str">
        <f t="shared" si="145"/>
        <v>0</v>
      </c>
      <c r="F1282" s="332">
        <f>IF(Q1282="",0,COUNTIF($Q$7:Q1282,Q1282))</f>
        <v>0</v>
      </c>
      <c r="G1282" s="332" t="str">
        <f t="shared" si="146"/>
        <v>0</v>
      </c>
      <c r="H1282" s="335">
        <f t="shared" si="147"/>
        <v>46021</v>
      </c>
      <c r="I1282" s="332">
        <f t="shared" si="148"/>
        <v>50</v>
      </c>
      <c r="J1282" s="78"/>
      <c r="K1282" s="304"/>
      <c r="L1282" s="6"/>
      <c r="M1282" s="12"/>
      <c r="N1282" s="6"/>
      <c r="O1282" s="96" t="str">
        <f t="shared" si="149"/>
        <v/>
      </c>
      <c r="P1282" s="12"/>
      <c r="Q1282" s="304"/>
      <c r="R1282" s="5"/>
      <c r="S1282" s="5"/>
      <c r="T1282" s="78"/>
      <c r="U1282" s="78"/>
      <c r="Z1282" s="479">
        <f t="shared" si="143"/>
        <v>12</v>
      </c>
    </row>
    <row r="1283" spans="1:26" ht="18.75" customHeight="1" x14ac:dyDescent="0.35">
      <c r="A1283" s="78"/>
      <c r="B1283" s="332">
        <f>IF(N1283="",0,COUNTIF($N$7:N1283,N1283))</f>
        <v>0</v>
      </c>
      <c r="C1283" s="332" t="str">
        <f t="shared" si="144"/>
        <v>0</v>
      </c>
      <c r="D1283" s="332">
        <f>IF(P1283="",0,COUNTIF($P$7:P1283,P1283))</f>
        <v>0</v>
      </c>
      <c r="E1283" s="332" t="str">
        <f t="shared" si="145"/>
        <v>0</v>
      </c>
      <c r="F1283" s="332">
        <f>IF(Q1283="",0,COUNTIF($Q$7:Q1283,Q1283))</f>
        <v>0</v>
      </c>
      <c r="G1283" s="332" t="str">
        <f t="shared" si="146"/>
        <v>0</v>
      </c>
      <c r="H1283" s="335">
        <f t="shared" si="147"/>
        <v>46021</v>
      </c>
      <c r="I1283" s="332">
        <f t="shared" si="148"/>
        <v>50</v>
      </c>
      <c r="J1283" s="78"/>
      <c r="K1283" s="304"/>
      <c r="L1283" s="6"/>
      <c r="M1283" s="12"/>
      <c r="N1283" s="6"/>
      <c r="O1283" s="96" t="str">
        <f t="shared" si="149"/>
        <v/>
      </c>
      <c r="P1283" s="12"/>
      <c r="Q1283" s="304"/>
      <c r="R1283" s="5"/>
      <c r="S1283" s="5"/>
      <c r="T1283" s="78"/>
      <c r="U1283" s="78"/>
      <c r="Z1283" s="479">
        <f t="shared" si="143"/>
        <v>12</v>
      </c>
    </row>
    <row r="1284" spans="1:26" ht="18.75" customHeight="1" x14ac:dyDescent="0.35">
      <c r="A1284" s="78"/>
      <c r="B1284" s="332">
        <f>IF(N1284="",0,COUNTIF($N$7:N1284,N1284))</f>
        <v>0</v>
      </c>
      <c r="C1284" s="332" t="str">
        <f t="shared" si="144"/>
        <v>0</v>
      </c>
      <c r="D1284" s="332">
        <f>IF(P1284="",0,COUNTIF($P$7:P1284,P1284))</f>
        <v>0</v>
      </c>
      <c r="E1284" s="332" t="str">
        <f t="shared" si="145"/>
        <v>0</v>
      </c>
      <c r="F1284" s="332">
        <f>IF(Q1284="",0,COUNTIF($Q$7:Q1284,Q1284))</f>
        <v>0</v>
      </c>
      <c r="G1284" s="332" t="str">
        <f t="shared" si="146"/>
        <v>0</v>
      </c>
      <c r="H1284" s="335">
        <f t="shared" si="147"/>
        <v>46021</v>
      </c>
      <c r="I1284" s="332">
        <f t="shared" si="148"/>
        <v>50</v>
      </c>
      <c r="J1284" s="78"/>
      <c r="K1284" s="304"/>
      <c r="L1284" s="6"/>
      <c r="M1284" s="12"/>
      <c r="N1284" s="6"/>
      <c r="O1284" s="96" t="str">
        <f t="shared" si="149"/>
        <v/>
      </c>
      <c r="P1284" s="12"/>
      <c r="Q1284" s="304"/>
      <c r="R1284" s="5"/>
      <c r="S1284" s="5"/>
      <c r="T1284" s="78"/>
      <c r="U1284" s="78"/>
      <c r="Z1284" s="479">
        <f t="shared" si="143"/>
        <v>12</v>
      </c>
    </row>
    <row r="1285" spans="1:26" ht="18.75" customHeight="1" x14ac:dyDescent="0.35">
      <c r="A1285" s="78"/>
      <c r="B1285" s="332">
        <f>IF(N1285="",0,COUNTIF($N$7:N1285,N1285))</f>
        <v>0</v>
      </c>
      <c r="C1285" s="332" t="str">
        <f t="shared" si="144"/>
        <v>0</v>
      </c>
      <c r="D1285" s="332">
        <f>IF(P1285="",0,COUNTIF($P$7:P1285,P1285))</f>
        <v>0</v>
      </c>
      <c r="E1285" s="332" t="str">
        <f t="shared" si="145"/>
        <v>0</v>
      </c>
      <c r="F1285" s="332">
        <f>IF(Q1285="",0,COUNTIF($Q$7:Q1285,Q1285))</f>
        <v>0</v>
      </c>
      <c r="G1285" s="332" t="str">
        <f t="shared" si="146"/>
        <v>0</v>
      </c>
      <c r="H1285" s="335">
        <f t="shared" si="147"/>
        <v>46021</v>
      </c>
      <c r="I1285" s="332">
        <f t="shared" si="148"/>
        <v>50</v>
      </c>
      <c r="J1285" s="78"/>
      <c r="K1285" s="304"/>
      <c r="L1285" s="6"/>
      <c r="M1285" s="12"/>
      <c r="N1285" s="6"/>
      <c r="O1285" s="96" t="str">
        <f t="shared" si="149"/>
        <v/>
      </c>
      <c r="P1285" s="12"/>
      <c r="Q1285" s="304"/>
      <c r="R1285" s="5"/>
      <c r="S1285" s="5"/>
      <c r="T1285" s="78"/>
      <c r="U1285" s="78"/>
      <c r="Z1285" s="479">
        <f t="shared" si="143"/>
        <v>12</v>
      </c>
    </row>
    <row r="1286" spans="1:26" ht="18.75" customHeight="1" x14ac:dyDescent="0.35">
      <c r="A1286" s="78"/>
      <c r="B1286" s="332">
        <f>IF(N1286="",0,COUNTIF($N$7:N1286,N1286))</f>
        <v>0</v>
      </c>
      <c r="C1286" s="332" t="str">
        <f t="shared" si="144"/>
        <v>0</v>
      </c>
      <c r="D1286" s="332">
        <f>IF(P1286="",0,COUNTIF($P$7:P1286,P1286))</f>
        <v>0</v>
      </c>
      <c r="E1286" s="332" t="str">
        <f t="shared" si="145"/>
        <v>0</v>
      </c>
      <c r="F1286" s="332">
        <f>IF(Q1286="",0,COUNTIF($Q$7:Q1286,Q1286))</f>
        <v>0</v>
      </c>
      <c r="G1286" s="332" t="str">
        <f t="shared" si="146"/>
        <v>0</v>
      </c>
      <c r="H1286" s="335">
        <f t="shared" si="147"/>
        <v>46021</v>
      </c>
      <c r="I1286" s="332">
        <f t="shared" si="148"/>
        <v>50</v>
      </c>
      <c r="J1286" s="78"/>
      <c r="K1286" s="304"/>
      <c r="L1286" s="6"/>
      <c r="M1286" s="12"/>
      <c r="N1286" s="6"/>
      <c r="O1286" s="96" t="str">
        <f t="shared" si="149"/>
        <v/>
      </c>
      <c r="P1286" s="12"/>
      <c r="Q1286" s="304"/>
      <c r="R1286" s="5"/>
      <c r="S1286" s="5"/>
      <c r="T1286" s="78"/>
      <c r="U1286" s="78"/>
      <c r="Z1286" s="479">
        <f t="shared" si="143"/>
        <v>12</v>
      </c>
    </row>
    <row r="1287" spans="1:26" ht="18.75" customHeight="1" x14ac:dyDescent="0.35">
      <c r="A1287" s="78"/>
      <c r="B1287" s="332">
        <f>IF(N1287="",0,COUNTIF($N$7:N1287,N1287))</f>
        <v>0</v>
      </c>
      <c r="C1287" s="332" t="str">
        <f t="shared" si="144"/>
        <v>0</v>
      </c>
      <c r="D1287" s="332">
        <f>IF(P1287="",0,COUNTIF($P$7:P1287,P1287))</f>
        <v>0</v>
      </c>
      <c r="E1287" s="332" t="str">
        <f t="shared" si="145"/>
        <v>0</v>
      </c>
      <c r="F1287" s="332">
        <f>IF(Q1287="",0,COUNTIF($Q$7:Q1287,Q1287))</f>
        <v>0</v>
      </c>
      <c r="G1287" s="332" t="str">
        <f t="shared" si="146"/>
        <v>0</v>
      </c>
      <c r="H1287" s="335">
        <f t="shared" si="147"/>
        <v>46021</v>
      </c>
      <c r="I1287" s="332">
        <f t="shared" si="148"/>
        <v>50</v>
      </c>
      <c r="J1287" s="78"/>
      <c r="K1287" s="304"/>
      <c r="L1287" s="6"/>
      <c r="M1287" s="12"/>
      <c r="N1287" s="6"/>
      <c r="O1287" s="96" t="str">
        <f t="shared" si="149"/>
        <v/>
      </c>
      <c r="P1287" s="12"/>
      <c r="Q1287" s="304"/>
      <c r="R1287" s="5"/>
      <c r="S1287" s="5"/>
      <c r="T1287" s="78"/>
      <c r="U1287" s="78"/>
      <c r="Z1287" s="479">
        <f t="shared" si="143"/>
        <v>12</v>
      </c>
    </row>
    <row r="1288" spans="1:26" ht="18.75" customHeight="1" x14ac:dyDescent="0.35">
      <c r="A1288" s="78"/>
      <c r="B1288" s="332">
        <f>IF(N1288="",0,COUNTIF($N$7:N1288,N1288))</f>
        <v>0</v>
      </c>
      <c r="C1288" s="332" t="str">
        <f t="shared" si="144"/>
        <v>0</v>
      </c>
      <c r="D1288" s="332">
        <f>IF(P1288="",0,COUNTIF($P$7:P1288,P1288))</f>
        <v>0</v>
      </c>
      <c r="E1288" s="332" t="str">
        <f t="shared" si="145"/>
        <v>0</v>
      </c>
      <c r="F1288" s="332">
        <f>IF(Q1288="",0,COUNTIF($Q$7:Q1288,Q1288))</f>
        <v>0</v>
      </c>
      <c r="G1288" s="332" t="str">
        <f t="shared" si="146"/>
        <v>0</v>
      </c>
      <c r="H1288" s="335">
        <f t="shared" si="147"/>
        <v>46021</v>
      </c>
      <c r="I1288" s="332">
        <f t="shared" si="148"/>
        <v>50</v>
      </c>
      <c r="J1288" s="78"/>
      <c r="K1288" s="304"/>
      <c r="L1288" s="6"/>
      <c r="M1288" s="12"/>
      <c r="N1288" s="6"/>
      <c r="O1288" s="96" t="str">
        <f t="shared" si="149"/>
        <v/>
      </c>
      <c r="P1288" s="12"/>
      <c r="Q1288" s="304"/>
      <c r="R1288" s="5"/>
      <c r="S1288" s="5"/>
      <c r="T1288" s="78"/>
      <c r="U1288" s="78"/>
      <c r="Z1288" s="479">
        <f t="shared" ref="Z1288:Z1351" si="150">IF(H1288="","",MONTH(H1288))</f>
        <v>12</v>
      </c>
    </row>
    <row r="1289" spans="1:26" ht="18.75" customHeight="1" x14ac:dyDescent="0.35">
      <c r="A1289" s="78"/>
      <c r="B1289" s="332">
        <f>IF(N1289="",0,COUNTIF($N$7:N1289,N1289))</f>
        <v>0</v>
      </c>
      <c r="C1289" s="332" t="str">
        <f t="shared" si="144"/>
        <v>0</v>
      </c>
      <c r="D1289" s="332">
        <f>IF(P1289="",0,COUNTIF($P$7:P1289,P1289))</f>
        <v>0</v>
      </c>
      <c r="E1289" s="332" t="str">
        <f t="shared" si="145"/>
        <v>0</v>
      </c>
      <c r="F1289" s="332">
        <f>IF(Q1289="",0,COUNTIF($Q$7:Q1289,Q1289))</f>
        <v>0</v>
      </c>
      <c r="G1289" s="332" t="str">
        <f t="shared" si="146"/>
        <v>0</v>
      </c>
      <c r="H1289" s="335">
        <f t="shared" si="147"/>
        <v>46021</v>
      </c>
      <c r="I1289" s="332">
        <f t="shared" si="148"/>
        <v>50</v>
      </c>
      <c r="J1289" s="78"/>
      <c r="K1289" s="304"/>
      <c r="L1289" s="6"/>
      <c r="M1289" s="12"/>
      <c r="N1289" s="6"/>
      <c r="O1289" s="96" t="str">
        <f t="shared" si="149"/>
        <v/>
      </c>
      <c r="P1289" s="12"/>
      <c r="Q1289" s="304"/>
      <c r="R1289" s="5"/>
      <c r="S1289" s="5"/>
      <c r="T1289" s="78"/>
      <c r="U1289" s="78"/>
      <c r="Z1289" s="479">
        <f t="shared" si="150"/>
        <v>12</v>
      </c>
    </row>
    <row r="1290" spans="1:26" ht="18.75" customHeight="1" x14ac:dyDescent="0.35">
      <c r="A1290" s="78"/>
      <c r="B1290" s="332">
        <f>IF(N1290="",0,COUNTIF($N$7:N1290,N1290))</f>
        <v>0</v>
      </c>
      <c r="C1290" s="332" t="str">
        <f t="shared" si="144"/>
        <v>0</v>
      </c>
      <c r="D1290" s="332">
        <f>IF(P1290="",0,COUNTIF($P$7:P1290,P1290))</f>
        <v>0</v>
      </c>
      <c r="E1290" s="332" t="str">
        <f t="shared" si="145"/>
        <v>0</v>
      </c>
      <c r="F1290" s="332">
        <f>IF(Q1290="",0,COUNTIF($Q$7:Q1290,Q1290))</f>
        <v>0</v>
      </c>
      <c r="G1290" s="332" t="str">
        <f t="shared" si="146"/>
        <v>0</v>
      </c>
      <c r="H1290" s="335">
        <f t="shared" si="147"/>
        <v>46021</v>
      </c>
      <c r="I1290" s="332">
        <f t="shared" si="148"/>
        <v>50</v>
      </c>
      <c r="J1290" s="78"/>
      <c r="K1290" s="304"/>
      <c r="L1290" s="6"/>
      <c r="M1290" s="12"/>
      <c r="N1290" s="6"/>
      <c r="O1290" s="96" t="str">
        <f t="shared" si="149"/>
        <v/>
      </c>
      <c r="P1290" s="12"/>
      <c r="Q1290" s="304"/>
      <c r="R1290" s="5"/>
      <c r="S1290" s="5"/>
      <c r="T1290" s="78"/>
      <c r="U1290" s="78"/>
      <c r="Z1290" s="479">
        <f t="shared" si="150"/>
        <v>12</v>
      </c>
    </row>
    <row r="1291" spans="1:26" ht="18.75" customHeight="1" x14ac:dyDescent="0.35">
      <c r="A1291" s="78"/>
      <c r="B1291" s="332">
        <f>IF(N1291="",0,COUNTIF($N$7:N1291,N1291))</f>
        <v>0</v>
      </c>
      <c r="C1291" s="332" t="str">
        <f t="shared" si="144"/>
        <v>0</v>
      </c>
      <c r="D1291" s="332">
        <f>IF(P1291="",0,COUNTIF($P$7:P1291,P1291))</f>
        <v>0</v>
      </c>
      <c r="E1291" s="332" t="str">
        <f t="shared" si="145"/>
        <v>0</v>
      </c>
      <c r="F1291" s="332">
        <f>IF(Q1291="",0,COUNTIF($Q$7:Q1291,Q1291))</f>
        <v>0</v>
      </c>
      <c r="G1291" s="332" t="str">
        <f t="shared" si="146"/>
        <v>0</v>
      </c>
      <c r="H1291" s="335">
        <f t="shared" si="147"/>
        <v>46021</v>
      </c>
      <c r="I1291" s="332">
        <f t="shared" si="148"/>
        <v>50</v>
      </c>
      <c r="J1291" s="78"/>
      <c r="K1291" s="304"/>
      <c r="L1291" s="6"/>
      <c r="M1291" s="12"/>
      <c r="N1291" s="6"/>
      <c r="O1291" s="96" t="str">
        <f t="shared" si="149"/>
        <v/>
      </c>
      <c r="P1291" s="12"/>
      <c r="Q1291" s="304"/>
      <c r="R1291" s="5"/>
      <c r="S1291" s="5"/>
      <c r="T1291" s="78"/>
      <c r="U1291" s="78"/>
      <c r="Z1291" s="479">
        <f t="shared" si="150"/>
        <v>12</v>
      </c>
    </row>
    <row r="1292" spans="1:26" ht="18.75" customHeight="1" x14ac:dyDescent="0.35">
      <c r="A1292" s="78"/>
      <c r="B1292" s="332">
        <f>IF(N1292="",0,COUNTIF($N$7:N1292,N1292))</f>
        <v>0</v>
      </c>
      <c r="C1292" s="332" t="str">
        <f t="shared" si="144"/>
        <v>0</v>
      </c>
      <c r="D1292" s="332">
        <f>IF(P1292="",0,COUNTIF($P$7:P1292,P1292))</f>
        <v>0</v>
      </c>
      <c r="E1292" s="332" t="str">
        <f t="shared" si="145"/>
        <v>0</v>
      </c>
      <c r="F1292" s="332">
        <f>IF(Q1292="",0,COUNTIF($Q$7:Q1292,Q1292))</f>
        <v>0</v>
      </c>
      <c r="G1292" s="332" t="str">
        <f t="shared" si="146"/>
        <v>0</v>
      </c>
      <c r="H1292" s="335">
        <f t="shared" si="147"/>
        <v>46021</v>
      </c>
      <c r="I1292" s="332">
        <f t="shared" si="148"/>
        <v>50</v>
      </c>
      <c r="J1292" s="78"/>
      <c r="K1292" s="304"/>
      <c r="L1292" s="6"/>
      <c r="M1292" s="12"/>
      <c r="N1292" s="6"/>
      <c r="O1292" s="96" t="str">
        <f t="shared" si="149"/>
        <v/>
      </c>
      <c r="P1292" s="12"/>
      <c r="Q1292" s="304"/>
      <c r="R1292" s="5"/>
      <c r="S1292" s="5"/>
      <c r="T1292" s="78"/>
      <c r="U1292" s="78"/>
      <c r="Z1292" s="479">
        <f t="shared" si="150"/>
        <v>12</v>
      </c>
    </row>
    <row r="1293" spans="1:26" ht="18.75" customHeight="1" x14ac:dyDescent="0.35">
      <c r="A1293" s="78"/>
      <c r="B1293" s="332">
        <f>IF(N1293="",0,COUNTIF($N$7:N1293,N1293))</f>
        <v>0</v>
      </c>
      <c r="C1293" s="332" t="str">
        <f t="shared" si="144"/>
        <v>0</v>
      </c>
      <c r="D1293" s="332">
        <f>IF(P1293="",0,COUNTIF($P$7:P1293,P1293))</f>
        <v>0</v>
      </c>
      <c r="E1293" s="332" t="str">
        <f t="shared" si="145"/>
        <v>0</v>
      </c>
      <c r="F1293" s="332">
        <f>IF(Q1293="",0,COUNTIF($Q$7:Q1293,Q1293))</f>
        <v>0</v>
      </c>
      <c r="G1293" s="332" t="str">
        <f t="shared" si="146"/>
        <v>0</v>
      </c>
      <c r="H1293" s="335">
        <f t="shared" si="147"/>
        <v>46021</v>
      </c>
      <c r="I1293" s="332">
        <f t="shared" si="148"/>
        <v>50</v>
      </c>
      <c r="J1293" s="78"/>
      <c r="K1293" s="304"/>
      <c r="L1293" s="6"/>
      <c r="M1293" s="12"/>
      <c r="N1293" s="6"/>
      <c r="O1293" s="96" t="str">
        <f t="shared" si="149"/>
        <v/>
      </c>
      <c r="P1293" s="12"/>
      <c r="Q1293" s="304"/>
      <c r="R1293" s="5"/>
      <c r="S1293" s="5"/>
      <c r="T1293" s="78"/>
      <c r="U1293" s="78"/>
      <c r="Z1293" s="479">
        <f t="shared" si="150"/>
        <v>12</v>
      </c>
    </row>
    <row r="1294" spans="1:26" ht="18.75" customHeight="1" x14ac:dyDescent="0.35">
      <c r="A1294" s="78"/>
      <c r="B1294" s="332">
        <f>IF(N1294="",0,COUNTIF($N$7:N1294,N1294))</f>
        <v>0</v>
      </c>
      <c r="C1294" s="332" t="str">
        <f t="shared" si="144"/>
        <v>0</v>
      </c>
      <c r="D1294" s="332">
        <f>IF(P1294="",0,COUNTIF($P$7:P1294,P1294))</f>
        <v>0</v>
      </c>
      <c r="E1294" s="332" t="str">
        <f t="shared" si="145"/>
        <v>0</v>
      </c>
      <c r="F1294" s="332">
        <f>IF(Q1294="",0,COUNTIF($Q$7:Q1294,Q1294))</f>
        <v>0</v>
      </c>
      <c r="G1294" s="332" t="str">
        <f t="shared" si="146"/>
        <v>0</v>
      </c>
      <c r="H1294" s="335">
        <f t="shared" si="147"/>
        <v>46021</v>
      </c>
      <c r="I1294" s="332">
        <f t="shared" si="148"/>
        <v>50</v>
      </c>
      <c r="J1294" s="78"/>
      <c r="K1294" s="304"/>
      <c r="L1294" s="6"/>
      <c r="M1294" s="12"/>
      <c r="N1294" s="6"/>
      <c r="O1294" s="96" t="str">
        <f t="shared" si="149"/>
        <v/>
      </c>
      <c r="P1294" s="12"/>
      <c r="Q1294" s="304"/>
      <c r="R1294" s="5"/>
      <c r="S1294" s="5"/>
      <c r="T1294" s="78"/>
      <c r="U1294" s="78"/>
      <c r="Z1294" s="479">
        <f t="shared" si="150"/>
        <v>12</v>
      </c>
    </row>
    <row r="1295" spans="1:26" ht="18.75" customHeight="1" x14ac:dyDescent="0.35">
      <c r="A1295" s="78"/>
      <c r="B1295" s="332">
        <f>IF(N1295="",0,COUNTIF($N$7:N1295,N1295))</f>
        <v>0</v>
      </c>
      <c r="C1295" s="332" t="str">
        <f t="shared" si="144"/>
        <v>0</v>
      </c>
      <c r="D1295" s="332">
        <f>IF(P1295="",0,COUNTIF($P$7:P1295,P1295))</f>
        <v>0</v>
      </c>
      <c r="E1295" s="332" t="str">
        <f t="shared" si="145"/>
        <v>0</v>
      </c>
      <c r="F1295" s="332">
        <f>IF(Q1295="",0,COUNTIF($Q$7:Q1295,Q1295))</f>
        <v>0</v>
      </c>
      <c r="G1295" s="332" t="str">
        <f t="shared" si="146"/>
        <v>0</v>
      </c>
      <c r="H1295" s="335">
        <f t="shared" si="147"/>
        <v>46021</v>
      </c>
      <c r="I1295" s="332">
        <f t="shared" si="148"/>
        <v>50</v>
      </c>
      <c r="J1295" s="78"/>
      <c r="K1295" s="304"/>
      <c r="L1295" s="6"/>
      <c r="M1295" s="12"/>
      <c r="N1295" s="6"/>
      <c r="O1295" s="96" t="str">
        <f t="shared" si="149"/>
        <v/>
      </c>
      <c r="P1295" s="12"/>
      <c r="Q1295" s="304"/>
      <c r="R1295" s="5"/>
      <c r="S1295" s="5"/>
      <c r="T1295" s="78"/>
      <c r="U1295" s="78"/>
      <c r="Z1295" s="479">
        <f t="shared" si="150"/>
        <v>12</v>
      </c>
    </row>
    <row r="1296" spans="1:26" ht="18.75" customHeight="1" x14ac:dyDescent="0.35">
      <c r="A1296" s="78"/>
      <c r="B1296" s="332">
        <f>IF(N1296="",0,COUNTIF($N$7:N1296,N1296))</f>
        <v>0</v>
      </c>
      <c r="C1296" s="332" t="str">
        <f t="shared" si="144"/>
        <v>0</v>
      </c>
      <c r="D1296" s="332">
        <f>IF(P1296="",0,COUNTIF($P$7:P1296,P1296))</f>
        <v>0</v>
      </c>
      <c r="E1296" s="332" t="str">
        <f t="shared" si="145"/>
        <v>0</v>
      </c>
      <c r="F1296" s="332">
        <f>IF(Q1296="",0,COUNTIF($Q$7:Q1296,Q1296))</f>
        <v>0</v>
      </c>
      <c r="G1296" s="332" t="str">
        <f t="shared" si="146"/>
        <v>0</v>
      </c>
      <c r="H1296" s="335">
        <f t="shared" si="147"/>
        <v>46021</v>
      </c>
      <c r="I1296" s="332">
        <f t="shared" si="148"/>
        <v>50</v>
      </c>
      <c r="J1296" s="78"/>
      <c r="K1296" s="304"/>
      <c r="L1296" s="6"/>
      <c r="M1296" s="12"/>
      <c r="N1296" s="6"/>
      <c r="O1296" s="96" t="str">
        <f t="shared" si="149"/>
        <v/>
      </c>
      <c r="P1296" s="12"/>
      <c r="Q1296" s="304"/>
      <c r="R1296" s="5"/>
      <c r="S1296" s="5"/>
      <c r="T1296" s="78"/>
      <c r="U1296" s="78"/>
      <c r="Z1296" s="479">
        <f t="shared" si="150"/>
        <v>12</v>
      </c>
    </row>
    <row r="1297" spans="1:26" ht="18.75" customHeight="1" x14ac:dyDescent="0.35">
      <c r="A1297" s="78"/>
      <c r="B1297" s="332">
        <f>IF(N1297="",0,COUNTIF($N$7:N1297,N1297))</f>
        <v>0</v>
      </c>
      <c r="C1297" s="332" t="str">
        <f t="shared" si="144"/>
        <v>0</v>
      </c>
      <c r="D1297" s="332">
        <f>IF(P1297="",0,COUNTIF($P$7:P1297,P1297))</f>
        <v>0</v>
      </c>
      <c r="E1297" s="332" t="str">
        <f t="shared" si="145"/>
        <v>0</v>
      </c>
      <c r="F1297" s="332">
        <f>IF(Q1297="",0,COUNTIF($Q$7:Q1297,Q1297))</f>
        <v>0</v>
      </c>
      <c r="G1297" s="332" t="str">
        <f t="shared" si="146"/>
        <v>0</v>
      </c>
      <c r="H1297" s="335">
        <f t="shared" si="147"/>
        <v>46021</v>
      </c>
      <c r="I1297" s="332">
        <f t="shared" si="148"/>
        <v>50</v>
      </c>
      <c r="J1297" s="78"/>
      <c r="K1297" s="304"/>
      <c r="L1297" s="6"/>
      <c r="M1297" s="12"/>
      <c r="N1297" s="6"/>
      <c r="O1297" s="96" t="str">
        <f t="shared" si="149"/>
        <v/>
      </c>
      <c r="P1297" s="12"/>
      <c r="Q1297" s="304"/>
      <c r="R1297" s="5"/>
      <c r="S1297" s="5"/>
      <c r="T1297" s="78"/>
      <c r="U1297" s="78"/>
      <c r="Z1297" s="479">
        <f t="shared" si="150"/>
        <v>12</v>
      </c>
    </row>
    <row r="1298" spans="1:26" ht="18.75" customHeight="1" x14ac:dyDescent="0.35">
      <c r="A1298" s="78"/>
      <c r="B1298" s="332">
        <f>IF(N1298="",0,COUNTIF($N$7:N1298,N1298))</f>
        <v>0</v>
      </c>
      <c r="C1298" s="332" t="str">
        <f t="shared" si="144"/>
        <v>0</v>
      </c>
      <c r="D1298" s="332">
        <f>IF(P1298="",0,COUNTIF($P$7:P1298,P1298))</f>
        <v>0</v>
      </c>
      <c r="E1298" s="332" t="str">
        <f t="shared" si="145"/>
        <v>0</v>
      </c>
      <c r="F1298" s="332">
        <f>IF(Q1298="",0,COUNTIF($Q$7:Q1298,Q1298))</f>
        <v>0</v>
      </c>
      <c r="G1298" s="332" t="str">
        <f t="shared" si="146"/>
        <v>0</v>
      </c>
      <c r="H1298" s="335">
        <f t="shared" si="147"/>
        <v>46021</v>
      </c>
      <c r="I1298" s="332">
        <f t="shared" si="148"/>
        <v>50</v>
      </c>
      <c r="J1298" s="78"/>
      <c r="K1298" s="304"/>
      <c r="L1298" s="6"/>
      <c r="M1298" s="12"/>
      <c r="N1298" s="6"/>
      <c r="O1298" s="96" t="str">
        <f t="shared" si="149"/>
        <v/>
      </c>
      <c r="P1298" s="12"/>
      <c r="Q1298" s="304"/>
      <c r="R1298" s="5"/>
      <c r="S1298" s="5"/>
      <c r="T1298" s="78"/>
      <c r="U1298" s="78"/>
      <c r="Z1298" s="479">
        <f t="shared" si="150"/>
        <v>12</v>
      </c>
    </row>
    <row r="1299" spans="1:26" ht="18.75" customHeight="1" x14ac:dyDescent="0.35">
      <c r="A1299" s="78"/>
      <c r="B1299" s="332">
        <f>IF(N1299="",0,COUNTIF($N$7:N1299,N1299))</f>
        <v>0</v>
      </c>
      <c r="C1299" s="332" t="str">
        <f t="shared" si="144"/>
        <v>0</v>
      </c>
      <c r="D1299" s="332">
        <f>IF(P1299="",0,COUNTIF($P$7:P1299,P1299))</f>
        <v>0</v>
      </c>
      <c r="E1299" s="332" t="str">
        <f t="shared" si="145"/>
        <v>0</v>
      </c>
      <c r="F1299" s="332">
        <f>IF(Q1299="",0,COUNTIF($Q$7:Q1299,Q1299))</f>
        <v>0</v>
      </c>
      <c r="G1299" s="332" t="str">
        <f t="shared" si="146"/>
        <v>0</v>
      </c>
      <c r="H1299" s="335">
        <f t="shared" si="147"/>
        <v>46021</v>
      </c>
      <c r="I1299" s="332">
        <f t="shared" si="148"/>
        <v>50</v>
      </c>
      <c r="J1299" s="78"/>
      <c r="K1299" s="304"/>
      <c r="L1299" s="6"/>
      <c r="M1299" s="12"/>
      <c r="N1299" s="6"/>
      <c r="O1299" s="96" t="str">
        <f t="shared" si="149"/>
        <v/>
      </c>
      <c r="P1299" s="12"/>
      <c r="Q1299" s="304"/>
      <c r="R1299" s="5"/>
      <c r="S1299" s="5"/>
      <c r="T1299" s="78"/>
      <c r="U1299" s="78"/>
      <c r="Z1299" s="479">
        <f t="shared" si="150"/>
        <v>12</v>
      </c>
    </row>
    <row r="1300" spans="1:26" ht="18.75" customHeight="1" x14ac:dyDescent="0.35">
      <c r="A1300" s="78"/>
      <c r="B1300" s="332">
        <f>IF(N1300="",0,COUNTIF($N$7:N1300,N1300))</f>
        <v>0</v>
      </c>
      <c r="C1300" s="332" t="str">
        <f t="shared" si="144"/>
        <v>0</v>
      </c>
      <c r="D1300" s="332">
        <f>IF(P1300="",0,COUNTIF($P$7:P1300,P1300))</f>
        <v>0</v>
      </c>
      <c r="E1300" s="332" t="str">
        <f t="shared" si="145"/>
        <v>0</v>
      </c>
      <c r="F1300" s="332">
        <f>IF(Q1300="",0,COUNTIF($Q$7:Q1300,Q1300))</f>
        <v>0</v>
      </c>
      <c r="G1300" s="332" t="str">
        <f t="shared" si="146"/>
        <v>0</v>
      </c>
      <c r="H1300" s="335">
        <f t="shared" si="147"/>
        <v>46021</v>
      </c>
      <c r="I1300" s="332">
        <f t="shared" si="148"/>
        <v>50</v>
      </c>
      <c r="J1300" s="78"/>
      <c r="K1300" s="304"/>
      <c r="L1300" s="6"/>
      <c r="M1300" s="12"/>
      <c r="N1300" s="6"/>
      <c r="O1300" s="96" t="str">
        <f t="shared" si="149"/>
        <v/>
      </c>
      <c r="P1300" s="12"/>
      <c r="Q1300" s="304"/>
      <c r="R1300" s="5"/>
      <c r="S1300" s="5"/>
      <c r="T1300" s="78"/>
      <c r="U1300" s="78"/>
      <c r="Z1300" s="479">
        <f t="shared" si="150"/>
        <v>12</v>
      </c>
    </row>
    <row r="1301" spans="1:26" ht="18.75" customHeight="1" x14ac:dyDescent="0.35">
      <c r="A1301" s="78"/>
      <c r="B1301" s="332">
        <f>IF(N1301="",0,COUNTIF($N$7:N1301,N1301))</f>
        <v>0</v>
      </c>
      <c r="C1301" s="332" t="str">
        <f t="shared" si="144"/>
        <v>0</v>
      </c>
      <c r="D1301" s="332">
        <f>IF(P1301="",0,COUNTIF($P$7:P1301,P1301))</f>
        <v>0</v>
      </c>
      <c r="E1301" s="332" t="str">
        <f t="shared" si="145"/>
        <v>0</v>
      </c>
      <c r="F1301" s="332">
        <f>IF(Q1301="",0,COUNTIF($Q$7:Q1301,Q1301))</f>
        <v>0</v>
      </c>
      <c r="G1301" s="332" t="str">
        <f t="shared" si="146"/>
        <v>0</v>
      </c>
      <c r="H1301" s="335">
        <f t="shared" si="147"/>
        <v>46021</v>
      </c>
      <c r="I1301" s="332">
        <f t="shared" si="148"/>
        <v>50</v>
      </c>
      <c r="J1301" s="78"/>
      <c r="K1301" s="304"/>
      <c r="L1301" s="6"/>
      <c r="M1301" s="12"/>
      <c r="N1301" s="6"/>
      <c r="O1301" s="96" t="str">
        <f t="shared" si="149"/>
        <v/>
      </c>
      <c r="P1301" s="12"/>
      <c r="Q1301" s="304"/>
      <c r="R1301" s="5"/>
      <c r="S1301" s="5"/>
      <c r="T1301" s="78"/>
      <c r="U1301" s="78"/>
      <c r="Z1301" s="479">
        <f t="shared" si="150"/>
        <v>12</v>
      </c>
    </row>
    <row r="1302" spans="1:26" ht="18.75" customHeight="1" x14ac:dyDescent="0.35">
      <c r="A1302" s="78"/>
      <c r="B1302" s="332">
        <f>IF(N1302="",0,COUNTIF($N$7:N1302,N1302))</f>
        <v>0</v>
      </c>
      <c r="C1302" s="332" t="str">
        <f t="shared" si="144"/>
        <v>0</v>
      </c>
      <c r="D1302" s="332">
        <f>IF(P1302="",0,COUNTIF($P$7:P1302,P1302))</f>
        <v>0</v>
      </c>
      <c r="E1302" s="332" t="str">
        <f t="shared" si="145"/>
        <v>0</v>
      </c>
      <c r="F1302" s="332">
        <f>IF(Q1302="",0,COUNTIF($Q$7:Q1302,Q1302))</f>
        <v>0</v>
      </c>
      <c r="G1302" s="332" t="str">
        <f t="shared" si="146"/>
        <v>0</v>
      </c>
      <c r="H1302" s="335">
        <f t="shared" si="147"/>
        <v>46021</v>
      </c>
      <c r="I1302" s="332">
        <f t="shared" si="148"/>
        <v>50</v>
      </c>
      <c r="J1302" s="78"/>
      <c r="K1302" s="304"/>
      <c r="L1302" s="6"/>
      <c r="M1302" s="12"/>
      <c r="N1302" s="6"/>
      <c r="O1302" s="96" t="str">
        <f t="shared" si="149"/>
        <v/>
      </c>
      <c r="P1302" s="12"/>
      <c r="Q1302" s="304"/>
      <c r="R1302" s="5"/>
      <c r="S1302" s="5"/>
      <c r="T1302" s="78"/>
      <c r="U1302" s="78"/>
      <c r="Z1302" s="479">
        <f t="shared" si="150"/>
        <v>12</v>
      </c>
    </row>
    <row r="1303" spans="1:26" ht="18.75" customHeight="1" x14ac:dyDescent="0.35">
      <c r="A1303" s="78"/>
      <c r="B1303" s="332">
        <f>IF(N1303="",0,COUNTIF($N$7:N1303,N1303))</f>
        <v>0</v>
      </c>
      <c r="C1303" s="332" t="str">
        <f t="shared" si="144"/>
        <v>0</v>
      </c>
      <c r="D1303" s="332">
        <f>IF(P1303="",0,COUNTIF($P$7:P1303,P1303))</f>
        <v>0</v>
      </c>
      <c r="E1303" s="332" t="str">
        <f t="shared" si="145"/>
        <v>0</v>
      </c>
      <c r="F1303" s="332">
        <f>IF(Q1303="",0,COUNTIF($Q$7:Q1303,Q1303))</f>
        <v>0</v>
      </c>
      <c r="G1303" s="332" t="str">
        <f t="shared" si="146"/>
        <v>0</v>
      </c>
      <c r="H1303" s="335">
        <f t="shared" si="147"/>
        <v>46021</v>
      </c>
      <c r="I1303" s="332">
        <f t="shared" si="148"/>
        <v>50</v>
      </c>
      <c r="J1303" s="78"/>
      <c r="K1303" s="304"/>
      <c r="L1303" s="6"/>
      <c r="M1303" s="12"/>
      <c r="N1303" s="6"/>
      <c r="O1303" s="96" t="str">
        <f t="shared" si="149"/>
        <v/>
      </c>
      <c r="P1303" s="12"/>
      <c r="Q1303" s="304"/>
      <c r="R1303" s="5"/>
      <c r="S1303" s="5"/>
      <c r="T1303" s="78"/>
      <c r="U1303" s="78"/>
      <c r="Z1303" s="479">
        <f t="shared" si="150"/>
        <v>12</v>
      </c>
    </row>
    <row r="1304" spans="1:26" ht="18.75" customHeight="1" x14ac:dyDescent="0.35">
      <c r="A1304" s="78"/>
      <c r="B1304" s="332">
        <f>IF(N1304="",0,COUNTIF($N$7:N1304,N1304))</f>
        <v>0</v>
      </c>
      <c r="C1304" s="332" t="str">
        <f t="shared" si="144"/>
        <v>0</v>
      </c>
      <c r="D1304" s="332">
        <f>IF(P1304="",0,COUNTIF($P$7:P1304,P1304))</f>
        <v>0</v>
      </c>
      <c r="E1304" s="332" t="str">
        <f t="shared" si="145"/>
        <v>0</v>
      </c>
      <c r="F1304" s="332">
        <f>IF(Q1304="",0,COUNTIF($Q$7:Q1304,Q1304))</f>
        <v>0</v>
      </c>
      <c r="G1304" s="332" t="str">
        <f t="shared" si="146"/>
        <v>0</v>
      </c>
      <c r="H1304" s="335">
        <f t="shared" si="147"/>
        <v>46021</v>
      </c>
      <c r="I1304" s="332">
        <f t="shared" si="148"/>
        <v>50</v>
      </c>
      <c r="J1304" s="78"/>
      <c r="K1304" s="304"/>
      <c r="L1304" s="6"/>
      <c r="M1304" s="12"/>
      <c r="N1304" s="6"/>
      <c r="O1304" s="96" t="str">
        <f t="shared" si="149"/>
        <v/>
      </c>
      <c r="P1304" s="12"/>
      <c r="Q1304" s="304"/>
      <c r="R1304" s="5"/>
      <c r="S1304" s="5"/>
      <c r="T1304" s="78"/>
      <c r="U1304" s="78"/>
      <c r="Z1304" s="479">
        <f t="shared" si="150"/>
        <v>12</v>
      </c>
    </row>
    <row r="1305" spans="1:26" ht="18.75" customHeight="1" x14ac:dyDescent="0.35">
      <c r="A1305" s="78"/>
      <c r="B1305" s="332">
        <f>IF(N1305="",0,COUNTIF($N$7:N1305,N1305))</f>
        <v>0</v>
      </c>
      <c r="C1305" s="332" t="str">
        <f t="shared" si="144"/>
        <v>0</v>
      </c>
      <c r="D1305" s="332">
        <f>IF(P1305="",0,COUNTIF($P$7:P1305,P1305))</f>
        <v>0</v>
      </c>
      <c r="E1305" s="332" t="str">
        <f t="shared" si="145"/>
        <v>0</v>
      </c>
      <c r="F1305" s="332">
        <f>IF(Q1305="",0,COUNTIF($Q$7:Q1305,Q1305))</f>
        <v>0</v>
      </c>
      <c r="G1305" s="332" t="str">
        <f t="shared" si="146"/>
        <v>0</v>
      </c>
      <c r="H1305" s="335">
        <f t="shared" si="147"/>
        <v>46021</v>
      </c>
      <c r="I1305" s="332">
        <f t="shared" si="148"/>
        <v>50</v>
      </c>
      <c r="J1305" s="78"/>
      <c r="K1305" s="304"/>
      <c r="L1305" s="6"/>
      <c r="M1305" s="12"/>
      <c r="N1305" s="6"/>
      <c r="O1305" s="96" t="str">
        <f t="shared" si="149"/>
        <v/>
      </c>
      <c r="P1305" s="12"/>
      <c r="Q1305" s="304"/>
      <c r="R1305" s="5"/>
      <c r="S1305" s="5"/>
      <c r="T1305" s="78"/>
      <c r="U1305" s="78"/>
      <c r="Z1305" s="479">
        <f t="shared" si="150"/>
        <v>12</v>
      </c>
    </row>
    <row r="1306" spans="1:26" ht="18.75" customHeight="1" x14ac:dyDescent="0.35">
      <c r="A1306" s="78"/>
      <c r="B1306" s="332">
        <f>IF(N1306="",0,COUNTIF($N$7:N1306,N1306))</f>
        <v>0</v>
      </c>
      <c r="C1306" s="332" t="str">
        <f t="shared" si="144"/>
        <v>0</v>
      </c>
      <c r="D1306" s="332">
        <f>IF(P1306="",0,COUNTIF($P$7:P1306,P1306))</f>
        <v>0</v>
      </c>
      <c r="E1306" s="332" t="str">
        <f t="shared" si="145"/>
        <v>0</v>
      </c>
      <c r="F1306" s="332">
        <f>IF(Q1306="",0,COUNTIF($Q$7:Q1306,Q1306))</f>
        <v>0</v>
      </c>
      <c r="G1306" s="332" t="str">
        <f t="shared" si="146"/>
        <v>0</v>
      </c>
      <c r="H1306" s="335">
        <f t="shared" si="147"/>
        <v>46021</v>
      </c>
      <c r="I1306" s="332">
        <f t="shared" si="148"/>
        <v>50</v>
      </c>
      <c r="J1306" s="78"/>
      <c r="K1306" s="304"/>
      <c r="L1306" s="6"/>
      <c r="M1306" s="12"/>
      <c r="N1306" s="6"/>
      <c r="O1306" s="96" t="str">
        <f t="shared" si="149"/>
        <v/>
      </c>
      <c r="P1306" s="12"/>
      <c r="Q1306" s="304"/>
      <c r="R1306" s="5"/>
      <c r="S1306" s="5"/>
      <c r="T1306" s="78"/>
      <c r="U1306" s="78"/>
      <c r="Z1306" s="479">
        <f t="shared" si="150"/>
        <v>12</v>
      </c>
    </row>
    <row r="1307" spans="1:26" ht="18.75" customHeight="1" x14ac:dyDescent="0.35">
      <c r="A1307" s="78"/>
      <c r="B1307" s="332">
        <f>IF(N1307="",0,COUNTIF($N$7:N1307,N1307))</f>
        <v>0</v>
      </c>
      <c r="C1307" s="332" t="str">
        <f t="shared" si="144"/>
        <v>0</v>
      </c>
      <c r="D1307" s="332">
        <f>IF(P1307="",0,COUNTIF($P$7:P1307,P1307))</f>
        <v>0</v>
      </c>
      <c r="E1307" s="332" t="str">
        <f t="shared" si="145"/>
        <v>0</v>
      </c>
      <c r="F1307" s="332">
        <f>IF(Q1307="",0,COUNTIF($Q$7:Q1307,Q1307))</f>
        <v>0</v>
      </c>
      <c r="G1307" s="332" t="str">
        <f t="shared" si="146"/>
        <v>0</v>
      </c>
      <c r="H1307" s="335">
        <f t="shared" si="147"/>
        <v>46021</v>
      </c>
      <c r="I1307" s="332">
        <f t="shared" si="148"/>
        <v>50</v>
      </c>
      <c r="J1307" s="78"/>
      <c r="K1307" s="304"/>
      <c r="L1307" s="6"/>
      <c r="M1307" s="12"/>
      <c r="N1307" s="6"/>
      <c r="O1307" s="96" t="str">
        <f t="shared" si="149"/>
        <v/>
      </c>
      <c r="P1307" s="12"/>
      <c r="Q1307" s="304"/>
      <c r="R1307" s="5"/>
      <c r="S1307" s="5"/>
      <c r="T1307" s="78"/>
      <c r="U1307" s="78"/>
      <c r="Z1307" s="479">
        <f t="shared" si="150"/>
        <v>12</v>
      </c>
    </row>
    <row r="1308" spans="1:26" ht="18.75" customHeight="1" x14ac:dyDescent="0.35">
      <c r="A1308" s="78"/>
      <c r="B1308" s="332">
        <f>IF(N1308="",0,COUNTIF($N$7:N1308,N1308))</f>
        <v>0</v>
      </c>
      <c r="C1308" s="332" t="str">
        <f t="shared" si="144"/>
        <v>0</v>
      </c>
      <c r="D1308" s="332">
        <f>IF(P1308="",0,COUNTIF($P$7:P1308,P1308))</f>
        <v>0</v>
      </c>
      <c r="E1308" s="332" t="str">
        <f t="shared" si="145"/>
        <v>0</v>
      </c>
      <c r="F1308" s="332">
        <f>IF(Q1308="",0,COUNTIF($Q$7:Q1308,Q1308))</f>
        <v>0</v>
      </c>
      <c r="G1308" s="332" t="str">
        <f t="shared" si="146"/>
        <v>0</v>
      </c>
      <c r="H1308" s="335">
        <f t="shared" si="147"/>
        <v>46021</v>
      </c>
      <c r="I1308" s="332">
        <f t="shared" si="148"/>
        <v>50</v>
      </c>
      <c r="J1308" s="78"/>
      <c r="K1308" s="304"/>
      <c r="L1308" s="6"/>
      <c r="M1308" s="12"/>
      <c r="N1308" s="6"/>
      <c r="O1308" s="96" t="str">
        <f t="shared" si="149"/>
        <v/>
      </c>
      <c r="P1308" s="12"/>
      <c r="Q1308" s="304"/>
      <c r="R1308" s="5"/>
      <c r="S1308" s="5"/>
      <c r="T1308" s="78"/>
      <c r="U1308" s="78"/>
      <c r="Z1308" s="479">
        <f t="shared" si="150"/>
        <v>12</v>
      </c>
    </row>
    <row r="1309" spans="1:26" ht="18.75" customHeight="1" x14ac:dyDescent="0.35">
      <c r="A1309" s="78"/>
      <c r="B1309" s="332">
        <f>IF(N1309="",0,COUNTIF($N$7:N1309,N1309))</f>
        <v>0</v>
      </c>
      <c r="C1309" s="332" t="str">
        <f t="shared" si="144"/>
        <v>0</v>
      </c>
      <c r="D1309" s="332">
        <f>IF(P1309="",0,COUNTIF($P$7:P1309,P1309))</f>
        <v>0</v>
      </c>
      <c r="E1309" s="332" t="str">
        <f t="shared" si="145"/>
        <v>0</v>
      </c>
      <c r="F1309" s="332">
        <f>IF(Q1309="",0,COUNTIF($Q$7:Q1309,Q1309))</f>
        <v>0</v>
      </c>
      <c r="G1309" s="332" t="str">
        <f t="shared" si="146"/>
        <v>0</v>
      </c>
      <c r="H1309" s="335">
        <f t="shared" si="147"/>
        <v>46021</v>
      </c>
      <c r="I1309" s="332">
        <f t="shared" si="148"/>
        <v>50</v>
      </c>
      <c r="J1309" s="78"/>
      <c r="K1309" s="304"/>
      <c r="L1309" s="6"/>
      <c r="M1309" s="12"/>
      <c r="N1309" s="6"/>
      <c r="O1309" s="96" t="str">
        <f t="shared" si="149"/>
        <v/>
      </c>
      <c r="P1309" s="12"/>
      <c r="Q1309" s="304"/>
      <c r="R1309" s="5"/>
      <c r="S1309" s="5"/>
      <c r="T1309" s="78"/>
      <c r="U1309" s="78"/>
      <c r="Z1309" s="479">
        <f t="shared" si="150"/>
        <v>12</v>
      </c>
    </row>
    <row r="1310" spans="1:26" ht="18.75" customHeight="1" x14ac:dyDescent="0.35">
      <c r="A1310" s="78"/>
      <c r="B1310" s="332">
        <f>IF(N1310="",0,COUNTIF($N$7:N1310,N1310))</f>
        <v>0</v>
      </c>
      <c r="C1310" s="332" t="str">
        <f t="shared" si="144"/>
        <v>0</v>
      </c>
      <c r="D1310" s="332">
        <f>IF(P1310="",0,COUNTIF($P$7:P1310,P1310))</f>
        <v>0</v>
      </c>
      <c r="E1310" s="332" t="str">
        <f t="shared" si="145"/>
        <v>0</v>
      </c>
      <c r="F1310" s="332">
        <f>IF(Q1310="",0,COUNTIF($Q$7:Q1310,Q1310))</f>
        <v>0</v>
      </c>
      <c r="G1310" s="332" t="str">
        <f t="shared" si="146"/>
        <v>0</v>
      </c>
      <c r="H1310" s="335">
        <f t="shared" si="147"/>
        <v>46021</v>
      </c>
      <c r="I1310" s="332">
        <f t="shared" si="148"/>
        <v>50</v>
      </c>
      <c r="J1310" s="78"/>
      <c r="K1310" s="304"/>
      <c r="L1310" s="6"/>
      <c r="M1310" s="12"/>
      <c r="N1310" s="6"/>
      <c r="O1310" s="96" t="str">
        <f t="shared" si="149"/>
        <v/>
      </c>
      <c r="P1310" s="12"/>
      <c r="Q1310" s="304"/>
      <c r="R1310" s="5"/>
      <c r="S1310" s="5"/>
      <c r="T1310" s="78"/>
      <c r="U1310" s="78"/>
      <c r="Z1310" s="479">
        <f t="shared" si="150"/>
        <v>12</v>
      </c>
    </row>
    <row r="1311" spans="1:26" ht="18.75" customHeight="1" x14ac:dyDescent="0.35">
      <c r="A1311" s="78"/>
      <c r="B1311" s="332">
        <f>IF(N1311="",0,COUNTIF($N$7:N1311,N1311))</f>
        <v>0</v>
      </c>
      <c r="C1311" s="332" t="str">
        <f t="shared" si="144"/>
        <v>0</v>
      </c>
      <c r="D1311" s="332">
        <f>IF(P1311="",0,COUNTIF($P$7:P1311,P1311))</f>
        <v>0</v>
      </c>
      <c r="E1311" s="332" t="str">
        <f t="shared" si="145"/>
        <v>0</v>
      </c>
      <c r="F1311" s="332">
        <f>IF(Q1311="",0,COUNTIF($Q$7:Q1311,Q1311))</f>
        <v>0</v>
      </c>
      <c r="G1311" s="332" t="str">
        <f t="shared" si="146"/>
        <v>0</v>
      </c>
      <c r="H1311" s="335">
        <f t="shared" si="147"/>
        <v>46021</v>
      </c>
      <c r="I1311" s="332">
        <f t="shared" si="148"/>
        <v>50</v>
      </c>
      <c r="J1311" s="78"/>
      <c r="K1311" s="304"/>
      <c r="L1311" s="6"/>
      <c r="M1311" s="12"/>
      <c r="N1311" s="6"/>
      <c r="O1311" s="96" t="str">
        <f t="shared" si="149"/>
        <v/>
      </c>
      <c r="P1311" s="12"/>
      <c r="Q1311" s="304"/>
      <c r="R1311" s="5"/>
      <c r="S1311" s="5"/>
      <c r="T1311" s="78"/>
      <c r="U1311" s="78"/>
      <c r="Z1311" s="479">
        <f t="shared" si="150"/>
        <v>12</v>
      </c>
    </row>
    <row r="1312" spans="1:26" ht="18.75" customHeight="1" x14ac:dyDescent="0.35">
      <c r="A1312" s="78"/>
      <c r="B1312" s="332">
        <f>IF(N1312="",0,COUNTIF($N$7:N1312,N1312))</f>
        <v>0</v>
      </c>
      <c r="C1312" s="332" t="str">
        <f t="shared" si="144"/>
        <v>0</v>
      </c>
      <c r="D1312" s="332">
        <f>IF(P1312="",0,COUNTIF($P$7:P1312,P1312))</f>
        <v>0</v>
      </c>
      <c r="E1312" s="332" t="str">
        <f t="shared" si="145"/>
        <v>0</v>
      </c>
      <c r="F1312" s="332">
        <f>IF(Q1312="",0,COUNTIF($Q$7:Q1312,Q1312))</f>
        <v>0</v>
      </c>
      <c r="G1312" s="332" t="str">
        <f t="shared" si="146"/>
        <v>0</v>
      </c>
      <c r="H1312" s="335">
        <f t="shared" si="147"/>
        <v>46021</v>
      </c>
      <c r="I1312" s="332">
        <f t="shared" si="148"/>
        <v>50</v>
      </c>
      <c r="J1312" s="78"/>
      <c r="K1312" s="304"/>
      <c r="L1312" s="6"/>
      <c r="M1312" s="12"/>
      <c r="N1312" s="6"/>
      <c r="O1312" s="96" t="str">
        <f t="shared" si="149"/>
        <v/>
      </c>
      <c r="P1312" s="12"/>
      <c r="Q1312" s="304"/>
      <c r="R1312" s="5"/>
      <c r="S1312" s="5"/>
      <c r="T1312" s="78"/>
      <c r="U1312" s="78"/>
      <c r="Z1312" s="479">
        <f t="shared" si="150"/>
        <v>12</v>
      </c>
    </row>
    <row r="1313" spans="1:26" ht="18.75" customHeight="1" x14ac:dyDescent="0.35">
      <c r="A1313" s="78"/>
      <c r="B1313" s="332">
        <f>IF(N1313="",0,COUNTIF($N$7:N1313,N1313))</f>
        <v>0</v>
      </c>
      <c r="C1313" s="332" t="str">
        <f t="shared" si="144"/>
        <v>0</v>
      </c>
      <c r="D1313" s="332">
        <f>IF(P1313="",0,COUNTIF($P$7:P1313,P1313))</f>
        <v>0</v>
      </c>
      <c r="E1313" s="332" t="str">
        <f t="shared" si="145"/>
        <v>0</v>
      </c>
      <c r="F1313" s="332">
        <f>IF(Q1313="",0,COUNTIF($Q$7:Q1313,Q1313))</f>
        <v>0</v>
      </c>
      <c r="G1313" s="332" t="str">
        <f t="shared" si="146"/>
        <v>0</v>
      </c>
      <c r="H1313" s="335">
        <f t="shared" si="147"/>
        <v>46021</v>
      </c>
      <c r="I1313" s="332">
        <f t="shared" si="148"/>
        <v>50</v>
      </c>
      <c r="J1313" s="78"/>
      <c r="K1313" s="304"/>
      <c r="L1313" s="6"/>
      <c r="M1313" s="12"/>
      <c r="N1313" s="6"/>
      <c r="O1313" s="96" t="str">
        <f t="shared" si="149"/>
        <v/>
      </c>
      <c r="P1313" s="12"/>
      <c r="Q1313" s="304"/>
      <c r="R1313" s="5"/>
      <c r="S1313" s="5"/>
      <c r="T1313" s="78"/>
      <c r="U1313" s="78"/>
      <c r="Z1313" s="479">
        <f t="shared" si="150"/>
        <v>12</v>
      </c>
    </row>
    <row r="1314" spans="1:26" ht="18.75" customHeight="1" x14ac:dyDescent="0.35">
      <c r="A1314" s="78"/>
      <c r="B1314" s="332">
        <f>IF(N1314="",0,COUNTIF($N$7:N1314,N1314))</f>
        <v>0</v>
      </c>
      <c r="C1314" s="332" t="str">
        <f t="shared" si="144"/>
        <v>0</v>
      </c>
      <c r="D1314" s="332">
        <f>IF(P1314="",0,COUNTIF($P$7:P1314,P1314))</f>
        <v>0</v>
      </c>
      <c r="E1314" s="332" t="str">
        <f t="shared" si="145"/>
        <v>0</v>
      </c>
      <c r="F1314" s="332">
        <f>IF(Q1314="",0,COUNTIF($Q$7:Q1314,Q1314))</f>
        <v>0</v>
      </c>
      <c r="G1314" s="332" t="str">
        <f t="shared" si="146"/>
        <v>0</v>
      </c>
      <c r="H1314" s="335">
        <f t="shared" si="147"/>
        <v>46021</v>
      </c>
      <c r="I1314" s="332">
        <f t="shared" si="148"/>
        <v>50</v>
      </c>
      <c r="J1314" s="78"/>
      <c r="K1314" s="304"/>
      <c r="L1314" s="6"/>
      <c r="M1314" s="12"/>
      <c r="N1314" s="6"/>
      <c r="O1314" s="96" t="str">
        <f t="shared" si="149"/>
        <v/>
      </c>
      <c r="P1314" s="12"/>
      <c r="Q1314" s="304"/>
      <c r="R1314" s="5"/>
      <c r="S1314" s="5"/>
      <c r="T1314" s="78"/>
      <c r="U1314" s="78"/>
      <c r="Z1314" s="479">
        <f t="shared" si="150"/>
        <v>12</v>
      </c>
    </row>
    <row r="1315" spans="1:26" ht="18.75" customHeight="1" x14ac:dyDescent="0.35">
      <c r="A1315" s="78"/>
      <c r="B1315" s="332">
        <f>IF(N1315="",0,COUNTIF($N$7:N1315,N1315))</f>
        <v>0</v>
      </c>
      <c r="C1315" s="332" t="str">
        <f t="shared" si="144"/>
        <v>0</v>
      </c>
      <c r="D1315" s="332">
        <f>IF(P1315="",0,COUNTIF($P$7:P1315,P1315))</f>
        <v>0</v>
      </c>
      <c r="E1315" s="332" t="str">
        <f t="shared" si="145"/>
        <v>0</v>
      </c>
      <c r="F1315" s="332">
        <f>IF(Q1315="",0,COUNTIF($Q$7:Q1315,Q1315))</f>
        <v>0</v>
      </c>
      <c r="G1315" s="332" t="str">
        <f t="shared" si="146"/>
        <v>0</v>
      </c>
      <c r="H1315" s="335">
        <f t="shared" si="147"/>
        <v>46021</v>
      </c>
      <c r="I1315" s="332">
        <f t="shared" si="148"/>
        <v>50</v>
      </c>
      <c r="J1315" s="78"/>
      <c r="K1315" s="304"/>
      <c r="L1315" s="6"/>
      <c r="M1315" s="12"/>
      <c r="N1315" s="6"/>
      <c r="O1315" s="96" t="str">
        <f t="shared" si="149"/>
        <v/>
      </c>
      <c r="P1315" s="12"/>
      <c r="Q1315" s="304"/>
      <c r="R1315" s="5"/>
      <c r="S1315" s="5"/>
      <c r="T1315" s="78"/>
      <c r="U1315" s="78"/>
      <c r="Z1315" s="479">
        <f t="shared" si="150"/>
        <v>12</v>
      </c>
    </row>
    <row r="1316" spans="1:26" ht="18.75" customHeight="1" x14ac:dyDescent="0.35">
      <c r="A1316" s="78"/>
      <c r="B1316" s="332">
        <f>IF(N1316="",0,COUNTIF($N$7:N1316,N1316))</f>
        <v>0</v>
      </c>
      <c r="C1316" s="332" t="str">
        <f t="shared" si="144"/>
        <v>0</v>
      </c>
      <c r="D1316" s="332">
        <f>IF(P1316="",0,COUNTIF($P$7:P1316,P1316))</f>
        <v>0</v>
      </c>
      <c r="E1316" s="332" t="str">
        <f t="shared" si="145"/>
        <v>0</v>
      </c>
      <c r="F1316" s="332">
        <f>IF(Q1316="",0,COUNTIF($Q$7:Q1316,Q1316))</f>
        <v>0</v>
      </c>
      <c r="G1316" s="332" t="str">
        <f t="shared" si="146"/>
        <v>0</v>
      </c>
      <c r="H1316" s="335">
        <f t="shared" si="147"/>
        <v>46021</v>
      </c>
      <c r="I1316" s="332">
        <f t="shared" si="148"/>
        <v>50</v>
      </c>
      <c r="J1316" s="78"/>
      <c r="K1316" s="304"/>
      <c r="L1316" s="6"/>
      <c r="M1316" s="12"/>
      <c r="N1316" s="6"/>
      <c r="O1316" s="96" t="str">
        <f t="shared" si="149"/>
        <v/>
      </c>
      <c r="P1316" s="12"/>
      <c r="Q1316" s="304"/>
      <c r="R1316" s="5"/>
      <c r="S1316" s="5"/>
      <c r="T1316" s="78"/>
      <c r="U1316" s="78"/>
      <c r="Z1316" s="479">
        <f t="shared" si="150"/>
        <v>12</v>
      </c>
    </row>
    <row r="1317" spans="1:26" ht="18.75" customHeight="1" x14ac:dyDescent="0.35">
      <c r="A1317" s="78"/>
      <c r="B1317" s="332">
        <f>IF(N1317="",0,COUNTIF($N$7:N1317,N1317))</f>
        <v>0</v>
      </c>
      <c r="C1317" s="332" t="str">
        <f t="shared" si="144"/>
        <v>0</v>
      </c>
      <c r="D1317" s="332">
        <f>IF(P1317="",0,COUNTIF($P$7:P1317,P1317))</f>
        <v>0</v>
      </c>
      <c r="E1317" s="332" t="str">
        <f t="shared" si="145"/>
        <v>0</v>
      </c>
      <c r="F1317" s="332">
        <f>IF(Q1317="",0,COUNTIF($Q$7:Q1317,Q1317))</f>
        <v>0</v>
      </c>
      <c r="G1317" s="332" t="str">
        <f t="shared" si="146"/>
        <v>0</v>
      </c>
      <c r="H1317" s="335">
        <f t="shared" si="147"/>
        <v>46021</v>
      </c>
      <c r="I1317" s="332">
        <f t="shared" si="148"/>
        <v>50</v>
      </c>
      <c r="J1317" s="78"/>
      <c r="K1317" s="304"/>
      <c r="L1317" s="6"/>
      <c r="M1317" s="12"/>
      <c r="N1317" s="6"/>
      <c r="O1317" s="96" t="str">
        <f t="shared" si="149"/>
        <v/>
      </c>
      <c r="P1317" s="12"/>
      <c r="Q1317" s="304"/>
      <c r="R1317" s="5"/>
      <c r="S1317" s="5"/>
      <c r="T1317" s="78"/>
      <c r="U1317" s="78"/>
      <c r="Z1317" s="479">
        <f t="shared" si="150"/>
        <v>12</v>
      </c>
    </row>
    <row r="1318" spans="1:26" ht="18.75" customHeight="1" x14ac:dyDescent="0.35">
      <c r="A1318" s="78"/>
      <c r="B1318" s="332">
        <f>IF(N1318="",0,COUNTIF($N$7:N1318,N1318))</f>
        <v>0</v>
      </c>
      <c r="C1318" s="332" t="str">
        <f t="shared" si="144"/>
        <v>0</v>
      </c>
      <c r="D1318" s="332">
        <f>IF(P1318="",0,COUNTIF($P$7:P1318,P1318))</f>
        <v>0</v>
      </c>
      <c r="E1318" s="332" t="str">
        <f t="shared" si="145"/>
        <v>0</v>
      </c>
      <c r="F1318" s="332">
        <f>IF(Q1318="",0,COUNTIF($Q$7:Q1318,Q1318))</f>
        <v>0</v>
      </c>
      <c r="G1318" s="332" t="str">
        <f t="shared" si="146"/>
        <v>0</v>
      </c>
      <c r="H1318" s="335">
        <f t="shared" si="147"/>
        <v>46021</v>
      </c>
      <c r="I1318" s="332">
        <f t="shared" si="148"/>
        <v>50</v>
      </c>
      <c r="J1318" s="78"/>
      <c r="K1318" s="304"/>
      <c r="L1318" s="6"/>
      <c r="M1318" s="12"/>
      <c r="N1318" s="6"/>
      <c r="O1318" s="96" t="str">
        <f t="shared" si="149"/>
        <v/>
      </c>
      <c r="P1318" s="12"/>
      <c r="Q1318" s="304"/>
      <c r="R1318" s="5"/>
      <c r="S1318" s="5"/>
      <c r="T1318" s="78"/>
      <c r="U1318" s="78"/>
      <c r="Z1318" s="479">
        <f t="shared" si="150"/>
        <v>12</v>
      </c>
    </row>
    <row r="1319" spans="1:26" ht="18.75" customHeight="1" x14ac:dyDescent="0.35">
      <c r="A1319" s="78"/>
      <c r="B1319" s="332">
        <f>IF(N1319="",0,COUNTIF($N$7:N1319,N1319))</f>
        <v>0</v>
      </c>
      <c r="C1319" s="332" t="str">
        <f t="shared" si="144"/>
        <v>0</v>
      </c>
      <c r="D1319" s="332">
        <f>IF(P1319="",0,COUNTIF($P$7:P1319,P1319))</f>
        <v>0</v>
      </c>
      <c r="E1319" s="332" t="str">
        <f t="shared" si="145"/>
        <v>0</v>
      </c>
      <c r="F1319" s="332">
        <f>IF(Q1319="",0,COUNTIF($Q$7:Q1319,Q1319))</f>
        <v>0</v>
      </c>
      <c r="G1319" s="332" t="str">
        <f t="shared" si="146"/>
        <v>0</v>
      </c>
      <c r="H1319" s="335">
        <f t="shared" si="147"/>
        <v>46021</v>
      </c>
      <c r="I1319" s="332">
        <f t="shared" si="148"/>
        <v>50</v>
      </c>
      <c r="J1319" s="78"/>
      <c r="K1319" s="304"/>
      <c r="L1319" s="6"/>
      <c r="M1319" s="12"/>
      <c r="N1319" s="6"/>
      <c r="O1319" s="96" t="str">
        <f t="shared" si="149"/>
        <v/>
      </c>
      <c r="P1319" s="12"/>
      <c r="Q1319" s="304"/>
      <c r="R1319" s="5"/>
      <c r="S1319" s="5"/>
      <c r="T1319" s="78"/>
      <c r="U1319" s="78"/>
      <c r="Z1319" s="479">
        <f t="shared" si="150"/>
        <v>12</v>
      </c>
    </row>
    <row r="1320" spans="1:26" ht="18.75" customHeight="1" x14ac:dyDescent="0.35">
      <c r="A1320" s="78"/>
      <c r="B1320" s="332">
        <f>IF(N1320="",0,COUNTIF($N$7:N1320,N1320))</f>
        <v>0</v>
      </c>
      <c r="C1320" s="332" t="str">
        <f t="shared" si="144"/>
        <v>0</v>
      </c>
      <c r="D1320" s="332">
        <f>IF(P1320="",0,COUNTIF($P$7:P1320,P1320))</f>
        <v>0</v>
      </c>
      <c r="E1320" s="332" t="str">
        <f t="shared" si="145"/>
        <v>0</v>
      </c>
      <c r="F1320" s="332">
        <f>IF(Q1320="",0,COUNTIF($Q$7:Q1320,Q1320))</f>
        <v>0</v>
      </c>
      <c r="G1320" s="332" t="str">
        <f t="shared" si="146"/>
        <v>0</v>
      </c>
      <c r="H1320" s="335">
        <f t="shared" si="147"/>
        <v>46021</v>
      </c>
      <c r="I1320" s="332">
        <f t="shared" si="148"/>
        <v>50</v>
      </c>
      <c r="J1320" s="78"/>
      <c r="K1320" s="304"/>
      <c r="L1320" s="6"/>
      <c r="M1320" s="12"/>
      <c r="N1320" s="6"/>
      <c r="O1320" s="96" t="str">
        <f t="shared" si="149"/>
        <v/>
      </c>
      <c r="P1320" s="12"/>
      <c r="Q1320" s="304"/>
      <c r="R1320" s="5"/>
      <c r="S1320" s="5"/>
      <c r="T1320" s="78"/>
      <c r="U1320" s="78"/>
      <c r="Z1320" s="479">
        <f t="shared" si="150"/>
        <v>12</v>
      </c>
    </row>
    <row r="1321" spans="1:26" ht="18.75" customHeight="1" x14ac:dyDescent="0.35">
      <c r="A1321" s="78"/>
      <c r="B1321" s="332">
        <f>IF(N1321="",0,COUNTIF($N$7:N1321,N1321))</f>
        <v>0</v>
      </c>
      <c r="C1321" s="332" t="str">
        <f t="shared" si="144"/>
        <v>0</v>
      </c>
      <c r="D1321" s="332">
        <f>IF(P1321="",0,COUNTIF($P$7:P1321,P1321))</f>
        <v>0</v>
      </c>
      <c r="E1321" s="332" t="str">
        <f t="shared" si="145"/>
        <v>0</v>
      </c>
      <c r="F1321" s="332">
        <f>IF(Q1321="",0,COUNTIF($Q$7:Q1321,Q1321))</f>
        <v>0</v>
      </c>
      <c r="G1321" s="332" t="str">
        <f t="shared" si="146"/>
        <v>0</v>
      </c>
      <c r="H1321" s="335">
        <f t="shared" si="147"/>
        <v>46021</v>
      </c>
      <c r="I1321" s="332">
        <f t="shared" si="148"/>
        <v>50</v>
      </c>
      <c r="J1321" s="78"/>
      <c r="K1321" s="304"/>
      <c r="L1321" s="6"/>
      <c r="M1321" s="12"/>
      <c r="N1321" s="6"/>
      <c r="O1321" s="96" t="str">
        <f t="shared" si="149"/>
        <v/>
      </c>
      <c r="P1321" s="12"/>
      <c r="Q1321" s="304"/>
      <c r="R1321" s="5"/>
      <c r="S1321" s="5"/>
      <c r="T1321" s="78"/>
      <c r="U1321" s="78"/>
      <c r="Z1321" s="479">
        <f t="shared" si="150"/>
        <v>12</v>
      </c>
    </row>
    <row r="1322" spans="1:26" ht="18.75" customHeight="1" x14ac:dyDescent="0.35">
      <c r="A1322" s="78"/>
      <c r="B1322" s="332">
        <f>IF(N1322="",0,COUNTIF($N$7:N1322,N1322))</f>
        <v>0</v>
      </c>
      <c r="C1322" s="332" t="str">
        <f t="shared" si="144"/>
        <v>0</v>
      </c>
      <c r="D1322" s="332">
        <f>IF(P1322="",0,COUNTIF($P$7:P1322,P1322))</f>
        <v>0</v>
      </c>
      <c r="E1322" s="332" t="str">
        <f t="shared" si="145"/>
        <v>0</v>
      </c>
      <c r="F1322" s="332">
        <f>IF(Q1322="",0,COUNTIF($Q$7:Q1322,Q1322))</f>
        <v>0</v>
      </c>
      <c r="G1322" s="332" t="str">
        <f t="shared" si="146"/>
        <v>0</v>
      </c>
      <c r="H1322" s="335">
        <f t="shared" si="147"/>
        <v>46021</v>
      </c>
      <c r="I1322" s="332">
        <f t="shared" si="148"/>
        <v>50</v>
      </c>
      <c r="J1322" s="78"/>
      <c r="K1322" s="304"/>
      <c r="L1322" s="6"/>
      <c r="M1322" s="12"/>
      <c r="N1322" s="6"/>
      <c r="O1322" s="96" t="str">
        <f t="shared" si="149"/>
        <v/>
      </c>
      <c r="P1322" s="12"/>
      <c r="Q1322" s="304"/>
      <c r="R1322" s="5"/>
      <c r="S1322" s="5"/>
      <c r="T1322" s="78"/>
      <c r="U1322" s="78"/>
      <c r="Z1322" s="479">
        <f t="shared" si="150"/>
        <v>12</v>
      </c>
    </row>
    <row r="1323" spans="1:26" ht="18.75" customHeight="1" x14ac:dyDescent="0.35">
      <c r="A1323" s="78"/>
      <c r="B1323" s="332">
        <f>IF(N1323="",0,COUNTIF($N$7:N1323,N1323))</f>
        <v>0</v>
      </c>
      <c r="C1323" s="332" t="str">
        <f t="shared" si="144"/>
        <v>0</v>
      </c>
      <c r="D1323" s="332">
        <f>IF(P1323="",0,COUNTIF($P$7:P1323,P1323))</f>
        <v>0</v>
      </c>
      <c r="E1323" s="332" t="str">
        <f t="shared" si="145"/>
        <v>0</v>
      </c>
      <c r="F1323" s="332">
        <f>IF(Q1323="",0,COUNTIF($Q$7:Q1323,Q1323))</f>
        <v>0</v>
      </c>
      <c r="G1323" s="332" t="str">
        <f t="shared" si="146"/>
        <v>0</v>
      </c>
      <c r="H1323" s="335">
        <f t="shared" si="147"/>
        <v>46021</v>
      </c>
      <c r="I1323" s="332">
        <f t="shared" si="148"/>
        <v>50</v>
      </c>
      <c r="J1323" s="78"/>
      <c r="K1323" s="304"/>
      <c r="L1323" s="6"/>
      <c r="M1323" s="12"/>
      <c r="N1323" s="6"/>
      <c r="O1323" s="96" t="str">
        <f t="shared" si="149"/>
        <v/>
      </c>
      <c r="P1323" s="12"/>
      <c r="Q1323" s="304"/>
      <c r="R1323" s="5"/>
      <c r="S1323" s="5"/>
      <c r="T1323" s="78"/>
      <c r="U1323" s="78"/>
      <c r="Z1323" s="479">
        <f t="shared" si="150"/>
        <v>12</v>
      </c>
    </row>
    <row r="1324" spans="1:26" ht="18.75" customHeight="1" x14ac:dyDescent="0.35">
      <c r="A1324" s="78"/>
      <c r="B1324" s="332">
        <f>IF(N1324="",0,COUNTIF($N$7:N1324,N1324))</f>
        <v>0</v>
      </c>
      <c r="C1324" s="332" t="str">
        <f t="shared" si="144"/>
        <v>0</v>
      </c>
      <c r="D1324" s="332">
        <f>IF(P1324="",0,COUNTIF($P$7:P1324,P1324))</f>
        <v>0</v>
      </c>
      <c r="E1324" s="332" t="str">
        <f t="shared" si="145"/>
        <v>0</v>
      </c>
      <c r="F1324" s="332">
        <f>IF(Q1324="",0,COUNTIF($Q$7:Q1324,Q1324))</f>
        <v>0</v>
      </c>
      <c r="G1324" s="332" t="str">
        <f t="shared" si="146"/>
        <v>0</v>
      </c>
      <c r="H1324" s="335">
        <f t="shared" si="147"/>
        <v>46021</v>
      </c>
      <c r="I1324" s="332">
        <f t="shared" si="148"/>
        <v>50</v>
      </c>
      <c r="J1324" s="78"/>
      <c r="K1324" s="304"/>
      <c r="L1324" s="6"/>
      <c r="M1324" s="12"/>
      <c r="N1324" s="6"/>
      <c r="O1324" s="96" t="str">
        <f t="shared" si="149"/>
        <v/>
      </c>
      <c r="P1324" s="12"/>
      <c r="Q1324" s="304"/>
      <c r="R1324" s="5"/>
      <c r="S1324" s="5"/>
      <c r="T1324" s="78"/>
      <c r="U1324" s="78"/>
      <c r="Z1324" s="479">
        <f t="shared" si="150"/>
        <v>12</v>
      </c>
    </row>
    <row r="1325" spans="1:26" ht="18.75" customHeight="1" x14ac:dyDescent="0.35">
      <c r="A1325" s="78"/>
      <c r="B1325" s="332">
        <f>IF(N1325="",0,COUNTIF($N$7:N1325,N1325))</f>
        <v>0</v>
      </c>
      <c r="C1325" s="332" t="str">
        <f t="shared" si="144"/>
        <v>0</v>
      </c>
      <c r="D1325" s="332">
        <f>IF(P1325="",0,COUNTIF($P$7:P1325,P1325))</f>
        <v>0</v>
      </c>
      <c r="E1325" s="332" t="str">
        <f t="shared" si="145"/>
        <v>0</v>
      </c>
      <c r="F1325" s="332">
        <f>IF(Q1325="",0,COUNTIF($Q$7:Q1325,Q1325))</f>
        <v>0</v>
      </c>
      <c r="G1325" s="332" t="str">
        <f t="shared" si="146"/>
        <v>0</v>
      </c>
      <c r="H1325" s="335">
        <f t="shared" si="147"/>
        <v>46021</v>
      </c>
      <c r="I1325" s="332">
        <f t="shared" si="148"/>
        <v>50</v>
      </c>
      <c r="J1325" s="78"/>
      <c r="K1325" s="304"/>
      <c r="L1325" s="6"/>
      <c r="M1325" s="12"/>
      <c r="N1325" s="6"/>
      <c r="O1325" s="96" t="str">
        <f t="shared" si="149"/>
        <v/>
      </c>
      <c r="P1325" s="12"/>
      <c r="Q1325" s="304"/>
      <c r="R1325" s="5"/>
      <c r="S1325" s="5"/>
      <c r="T1325" s="78"/>
      <c r="U1325" s="78"/>
      <c r="Z1325" s="479">
        <f t="shared" si="150"/>
        <v>12</v>
      </c>
    </row>
    <row r="1326" spans="1:26" ht="18.75" customHeight="1" x14ac:dyDescent="0.35">
      <c r="A1326" s="78"/>
      <c r="B1326" s="332">
        <f>IF(N1326="",0,COUNTIF($N$7:N1326,N1326))</f>
        <v>0</v>
      </c>
      <c r="C1326" s="332" t="str">
        <f t="shared" si="144"/>
        <v>0</v>
      </c>
      <c r="D1326" s="332">
        <f>IF(P1326="",0,COUNTIF($P$7:P1326,P1326))</f>
        <v>0</v>
      </c>
      <c r="E1326" s="332" t="str">
        <f t="shared" si="145"/>
        <v>0</v>
      </c>
      <c r="F1326" s="332">
        <f>IF(Q1326="",0,COUNTIF($Q$7:Q1326,Q1326))</f>
        <v>0</v>
      </c>
      <c r="G1326" s="332" t="str">
        <f t="shared" si="146"/>
        <v>0</v>
      </c>
      <c r="H1326" s="335">
        <f t="shared" si="147"/>
        <v>46021</v>
      </c>
      <c r="I1326" s="332">
        <f t="shared" si="148"/>
        <v>50</v>
      </c>
      <c r="J1326" s="78"/>
      <c r="K1326" s="304"/>
      <c r="L1326" s="6"/>
      <c r="M1326" s="12"/>
      <c r="N1326" s="6"/>
      <c r="O1326" s="96" t="str">
        <f t="shared" si="149"/>
        <v/>
      </c>
      <c r="P1326" s="12"/>
      <c r="Q1326" s="304"/>
      <c r="R1326" s="5"/>
      <c r="S1326" s="5"/>
      <c r="T1326" s="78"/>
      <c r="U1326" s="78"/>
      <c r="Z1326" s="479">
        <f t="shared" si="150"/>
        <v>12</v>
      </c>
    </row>
    <row r="1327" spans="1:26" ht="18.75" customHeight="1" x14ac:dyDescent="0.35">
      <c r="A1327" s="78"/>
      <c r="B1327" s="332">
        <f>IF(N1327="",0,COUNTIF($N$7:N1327,N1327))</f>
        <v>0</v>
      </c>
      <c r="C1327" s="332" t="str">
        <f t="shared" si="144"/>
        <v>0</v>
      </c>
      <c r="D1327" s="332">
        <f>IF(P1327="",0,COUNTIF($P$7:P1327,P1327))</f>
        <v>0</v>
      </c>
      <c r="E1327" s="332" t="str">
        <f t="shared" si="145"/>
        <v>0</v>
      </c>
      <c r="F1327" s="332">
        <f>IF(Q1327="",0,COUNTIF($Q$7:Q1327,Q1327))</f>
        <v>0</v>
      </c>
      <c r="G1327" s="332" t="str">
        <f t="shared" si="146"/>
        <v>0</v>
      </c>
      <c r="H1327" s="335">
        <f t="shared" si="147"/>
        <v>46021</v>
      </c>
      <c r="I1327" s="332">
        <f t="shared" si="148"/>
        <v>50</v>
      </c>
      <c r="J1327" s="78"/>
      <c r="K1327" s="304"/>
      <c r="L1327" s="6"/>
      <c r="M1327" s="12"/>
      <c r="N1327" s="6"/>
      <c r="O1327" s="96" t="str">
        <f t="shared" si="149"/>
        <v/>
      </c>
      <c r="P1327" s="12"/>
      <c r="Q1327" s="304"/>
      <c r="R1327" s="5"/>
      <c r="S1327" s="5"/>
      <c r="T1327" s="78"/>
      <c r="U1327" s="78"/>
      <c r="Z1327" s="479">
        <f t="shared" si="150"/>
        <v>12</v>
      </c>
    </row>
    <row r="1328" spans="1:26" ht="18.75" customHeight="1" x14ac:dyDescent="0.35">
      <c r="A1328" s="78"/>
      <c r="B1328" s="332">
        <f>IF(N1328="",0,COUNTIF($N$7:N1328,N1328))</f>
        <v>0</v>
      </c>
      <c r="C1328" s="332" t="str">
        <f t="shared" si="144"/>
        <v>0</v>
      </c>
      <c r="D1328" s="332">
        <f>IF(P1328="",0,COUNTIF($P$7:P1328,P1328))</f>
        <v>0</v>
      </c>
      <c r="E1328" s="332" t="str">
        <f t="shared" si="145"/>
        <v>0</v>
      </c>
      <c r="F1328" s="332">
        <f>IF(Q1328="",0,COUNTIF($Q$7:Q1328,Q1328))</f>
        <v>0</v>
      </c>
      <c r="G1328" s="332" t="str">
        <f t="shared" si="146"/>
        <v>0</v>
      </c>
      <c r="H1328" s="335">
        <f t="shared" si="147"/>
        <v>46021</v>
      </c>
      <c r="I1328" s="332">
        <f t="shared" si="148"/>
        <v>50</v>
      </c>
      <c r="J1328" s="78"/>
      <c r="K1328" s="304"/>
      <c r="L1328" s="6"/>
      <c r="M1328" s="12"/>
      <c r="N1328" s="6"/>
      <c r="O1328" s="96" t="str">
        <f t="shared" si="149"/>
        <v/>
      </c>
      <c r="P1328" s="12"/>
      <c r="Q1328" s="304"/>
      <c r="R1328" s="5"/>
      <c r="S1328" s="5"/>
      <c r="T1328" s="78"/>
      <c r="U1328" s="78"/>
      <c r="Z1328" s="479">
        <f t="shared" si="150"/>
        <v>12</v>
      </c>
    </row>
    <row r="1329" spans="1:26" ht="18.75" customHeight="1" x14ac:dyDescent="0.35">
      <c r="A1329" s="78"/>
      <c r="B1329" s="332">
        <f>IF(N1329="",0,COUNTIF($N$7:N1329,N1329))</f>
        <v>0</v>
      </c>
      <c r="C1329" s="332" t="str">
        <f t="shared" si="144"/>
        <v>0</v>
      </c>
      <c r="D1329" s="332">
        <f>IF(P1329="",0,COUNTIF($P$7:P1329,P1329))</f>
        <v>0</v>
      </c>
      <c r="E1329" s="332" t="str">
        <f t="shared" si="145"/>
        <v>0</v>
      </c>
      <c r="F1329" s="332">
        <f>IF(Q1329="",0,COUNTIF($Q$7:Q1329,Q1329))</f>
        <v>0</v>
      </c>
      <c r="G1329" s="332" t="str">
        <f t="shared" si="146"/>
        <v>0</v>
      </c>
      <c r="H1329" s="335">
        <f t="shared" si="147"/>
        <v>46021</v>
      </c>
      <c r="I1329" s="332">
        <f t="shared" si="148"/>
        <v>50</v>
      </c>
      <c r="J1329" s="78"/>
      <c r="K1329" s="304"/>
      <c r="L1329" s="6"/>
      <c r="M1329" s="12"/>
      <c r="N1329" s="6"/>
      <c r="O1329" s="96" t="str">
        <f t="shared" si="149"/>
        <v/>
      </c>
      <c r="P1329" s="12"/>
      <c r="Q1329" s="304"/>
      <c r="R1329" s="5"/>
      <c r="S1329" s="5"/>
      <c r="T1329" s="78"/>
      <c r="U1329" s="78"/>
      <c r="Z1329" s="479">
        <f t="shared" si="150"/>
        <v>12</v>
      </c>
    </row>
    <row r="1330" spans="1:26" ht="18.75" customHeight="1" x14ac:dyDescent="0.35">
      <c r="A1330" s="78"/>
      <c r="B1330" s="332">
        <f>IF(N1330="",0,COUNTIF($N$7:N1330,N1330))</f>
        <v>0</v>
      </c>
      <c r="C1330" s="332" t="str">
        <f t="shared" si="144"/>
        <v>0</v>
      </c>
      <c r="D1330" s="332">
        <f>IF(P1330="",0,COUNTIF($P$7:P1330,P1330))</f>
        <v>0</v>
      </c>
      <c r="E1330" s="332" t="str">
        <f t="shared" si="145"/>
        <v>0</v>
      </c>
      <c r="F1330" s="332">
        <f>IF(Q1330="",0,COUNTIF($Q$7:Q1330,Q1330))</f>
        <v>0</v>
      </c>
      <c r="G1330" s="332" t="str">
        <f t="shared" si="146"/>
        <v>0</v>
      </c>
      <c r="H1330" s="335">
        <f t="shared" si="147"/>
        <v>46021</v>
      </c>
      <c r="I1330" s="332">
        <f t="shared" si="148"/>
        <v>50</v>
      </c>
      <c r="J1330" s="78"/>
      <c r="K1330" s="304"/>
      <c r="L1330" s="6"/>
      <c r="M1330" s="12"/>
      <c r="N1330" s="6"/>
      <c r="O1330" s="96" t="str">
        <f t="shared" si="149"/>
        <v/>
      </c>
      <c r="P1330" s="12"/>
      <c r="Q1330" s="304"/>
      <c r="R1330" s="5"/>
      <c r="S1330" s="5"/>
      <c r="T1330" s="78"/>
      <c r="U1330" s="78"/>
      <c r="Z1330" s="479">
        <f t="shared" si="150"/>
        <v>12</v>
      </c>
    </row>
    <row r="1331" spans="1:26" ht="18.75" customHeight="1" x14ac:dyDescent="0.35">
      <c r="A1331" s="78"/>
      <c r="B1331" s="332">
        <f>IF(N1331="",0,COUNTIF($N$7:N1331,N1331))</f>
        <v>0</v>
      </c>
      <c r="C1331" s="332" t="str">
        <f t="shared" si="144"/>
        <v>0</v>
      </c>
      <c r="D1331" s="332">
        <f>IF(P1331="",0,COUNTIF($P$7:P1331,P1331))</f>
        <v>0</v>
      </c>
      <c r="E1331" s="332" t="str">
        <f t="shared" si="145"/>
        <v>0</v>
      </c>
      <c r="F1331" s="332">
        <f>IF(Q1331="",0,COUNTIF($Q$7:Q1331,Q1331))</f>
        <v>0</v>
      </c>
      <c r="G1331" s="332" t="str">
        <f t="shared" si="146"/>
        <v>0</v>
      </c>
      <c r="H1331" s="335">
        <f t="shared" si="147"/>
        <v>46021</v>
      </c>
      <c r="I1331" s="332">
        <f t="shared" si="148"/>
        <v>50</v>
      </c>
      <c r="J1331" s="78"/>
      <c r="K1331" s="304"/>
      <c r="L1331" s="6"/>
      <c r="M1331" s="12"/>
      <c r="N1331" s="6"/>
      <c r="O1331" s="96" t="str">
        <f t="shared" si="149"/>
        <v/>
      </c>
      <c r="P1331" s="12"/>
      <c r="Q1331" s="304"/>
      <c r="R1331" s="5"/>
      <c r="S1331" s="5"/>
      <c r="T1331" s="78"/>
      <c r="U1331" s="78"/>
      <c r="Z1331" s="479">
        <f t="shared" si="150"/>
        <v>12</v>
      </c>
    </row>
    <row r="1332" spans="1:26" ht="18.75" customHeight="1" x14ac:dyDescent="0.35">
      <c r="A1332" s="78"/>
      <c r="B1332" s="332">
        <f>IF(N1332="",0,COUNTIF($N$7:N1332,N1332))</f>
        <v>0</v>
      </c>
      <c r="C1332" s="332" t="str">
        <f t="shared" ref="C1332:C1395" si="151">B1332&amp;N1332</f>
        <v>0</v>
      </c>
      <c r="D1332" s="332">
        <f>IF(P1332="",0,COUNTIF($P$7:P1332,P1332))</f>
        <v>0</v>
      </c>
      <c r="E1332" s="332" t="str">
        <f t="shared" ref="E1332:E1395" si="152">D1332&amp;P1332</f>
        <v>0</v>
      </c>
      <c r="F1332" s="332">
        <f>IF(Q1332="",0,COUNTIF($Q$7:Q1332,Q1332))</f>
        <v>0</v>
      </c>
      <c r="G1332" s="332" t="str">
        <f t="shared" ref="G1332:G1395" si="153">F1332&amp;Q1332</f>
        <v>0</v>
      </c>
      <c r="H1332" s="335">
        <f t="shared" ref="H1332:H1395" si="154">IF(K1332&lt;&gt;"",K1332,H1331)</f>
        <v>46021</v>
      </c>
      <c r="I1332" s="332">
        <f t="shared" ref="I1332:I1395" si="155">IF(L1332&lt;&gt;"",L1332,I1331)</f>
        <v>50</v>
      </c>
      <c r="J1332" s="78"/>
      <c r="K1332" s="304"/>
      <c r="L1332" s="6"/>
      <c r="M1332" s="12"/>
      <c r="N1332" s="6"/>
      <c r="O1332" s="96" t="str">
        <f t="shared" ref="O1332:O1395" si="156">IF(N1332&lt;&gt;"",VLOOKUP(N1332,DA,2,FALSE),"")</f>
        <v/>
      </c>
      <c r="P1332" s="12"/>
      <c r="Q1332" s="304"/>
      <c r="R1332" s="5"/>
      <c r="S1332" s="5"/>
      <c r="T1332" s="78"/>
      <c r="U1332" s="78"/>
      <c r="Z1332" s="479">
        <f t="shared" si="150"/>
        <v>12</v>
      </c>
    </row>
    <row r="1333" spans="1:26" ht="18.75" customHeight="1" x14ac:dyDescent="0.35">
      <c r="A1333" s="78"/>
      <c r="B1333" s="332">
        <f>IF(N1333="",0,COUNTIF($N$7:N1333,N1333))</f>
        <v>0</v>
      </c>
      <c r="C1333" s="332" t="str">
        <f t="shared" si="151"/>
        <v>0</v>
      </c>
      <c r="D1333" s="332">
        <f>IF(P1333="",0,COUNTIF($P$7:P1333,P1333))</f>
        <v>0</v>
      </c>
      <c r="E1333" s="332" t="str">
        <f t="shared" si="152"/>
        <v>0</v>
      </c>
      <c r="F1333" s="332">
        <f>IF(Q1333="",0,COUNTIF($Q$7:Q1333,Q1333))</f>
        <v>0</v>
      </c>
      <c r="G1333" s="332" t="str">
        <f t="shared" si="153"/>
        <v>0</v>
      </c>
      <c r="H1333" s="335">
        <f t="shared" si="154"/>
        <v>46021</v>
      </c>
      <c r="I1333" s="332">
        <f t="shared" si="155"/>
        <v>50</v>
      </c>
      <c r="J1333" s="78"/>
      <c r="K1333" s="304"/>
      <c r="L1333" s="6"/>
      <c r="M1333" s="12"/>
      <c r="N1333" s="6"/>
      <c r="O1333" s="96" t="str">
        <f t="shared" si="156"/>
        <v/>
      </c>
      <c r="P1333" s="12"/>
      <c r="Q1333" s="304"/>
      <c r="R1333" s="5"/>
      <c r="S1333" s="5"/>
      <c r="T1333" s="78"/>
      <c r="U1333" s="78"/>
      <c r="Z1333" s="479">
        <f t="shared" si="150"/>
        <v>12</v>
      </c>
    </row>
    <row r="1334" spans="1:26" ht="18.75" customHeight="1" x14ac:dyDescent="0.35">
      <c r="A1334" s="78"/>
      <c r="B1334" s="332">
        <f>IF(N1334="",0,COUNTIF($N$7:N1334,N1334))</f>
        <v>0</v>
      </c>
      <c r="C1334" s="332" t="str">
        <f t="shared" si="151"/>
        <v>0</v>
      </c>
      <c r="D1334" s="332">
        <f>IF(P1334="",0,COUNTIF($P$7:P1334,P1334))</f>
        <v>0</v>
      </c>
      <c r="E1334" s="332" t="str">
        <f t="shared" si="152"/>
        <v>0</v>
      </c>
      <c r="F1334" s="332">
        <f>IF(Q1334="",0,COUNTIF($Q$7:Q1334,Q1334))</f>
        <v>0</v>
      </c>
      <c r="G1334" s="332" t="str">
        <f t="shared" si="153"/>
        <v>0</v>
      </c>
      <c r="H1334" s="335">
        <f t="shared" si="154"/>
        <v>46021</v>
      </c>
      <c r="I1334" s="332">
        <f t="shared" si="155"/>
        <v>50</v>
      </c>
      <c r="J1334" s="78"/>
      <c r="K1334" s="304"/>
      <c r="L1334" s="6"/>
      <c r="M1334" s="12"/>
      <c r="N1334" s="6"/>
      <c r="O1334" s="96" t="str">
        <f t="shared" si="156"/>
        <v/>
      </c>
      <c r="P1334" s="12"/>
      <c r="Q1334" s="304"/>
      <c r="R1334" s="5"/>
      <c r="S1334" s="5"/>
      <c r="T1334" s="78"/>
      <c r="U1334" s="78"/>
      <c r="Z1334" s="479">
        <f t="shared" si="150"/>
        <v>12</v>
      </c>
    </row>
    <row r="1335" spans="1:26" ht="18.75" customHeight="1" x14ac:dyDescent="0.35">
      <c r="A1335" s="78"/>
      <c r="B1335" s="332">
        <f>IF(N1335="",0,COUNTIF($N$7:N1335,N1335))</f>
        <v>0</v>
      </c>
      <c r="C1335" s="332" t="str">
        <f t="shared" si="151"/>
        <v>0</v>
      </c>
      <c r="D1335" s="332">
        <f>IF(P1335="",0,COUNTIF($P$7:P1335,P1335))</f>
        <v>0</v>
      </c>
      <c r="E1335" s="332" t="str">
        <f t="shared" si="152"/>
        <v>0</v>
      </c>
      <c r="F1335" s="332">
        <f>IF(Q1335="",0,COUNTIF($Q$7:Q1335,Q1335))</f>
        <v>0</v>
      </c>
      <c r="G1335" s="332" t="str">
        <f t="shared" si="153"/>
        <v>0</v>
      </c>
      <c r="H1335" s="335">
        <f t="shared" si="154"/>
        <v>46021</v>
      </c>
      <c r="I1335" s="332">
        <f t="shared" si="155"/>
        <v>50</v>
      </c>
      <c r="J1335" s="78"/>
      <c r="K1335" s="304"/>
      <c r="L1335" s="6"/>
      <c r="M1335" s="12"/>
      <c r="N1335" s="6"/>
      <c r="O1335" s="96" t="str">
        <f t="shared" si="156"/>
        <v/>
      </c>
      <c r="P1335" s="12"/>
      <c r="Q1335" s="304"/>
      <c r="R1335" s="5"/>
      <c r="S1335" s="5"/>
      <c r="T1335" s="78"/>
      <c r="U1335" s="78"/>
      <c r="Z1335" s="479">
        <f t="shared" si="150"/>
        <v>12</v>
      </c>
    </row>
    <row r="1336" spans="1:26" ht="18.75" customHeight="1" x14ac:dyDescent="0.35">
      <c r="A1336" s="78"/>
      <c r="B1336" s="332">
        <f>IF(N1336="",0,COUNTIF($N$7:N1336,N1336))</f>
        <v>0</v>
      </c>
      <c r="C1336" s="332" t="str">
        <f t="shared" si="151"/>
        <v>0</v>
      </c>
      <c r="D1336" s="332">
        <f>IF(P1336="",0,COUNTIF($P$7:P1336,P1336))</f>
        <v>0</v>
      </c>
      <c r="E1336" s="332" t="str">
        <f t="shared" si="152"/>
        <v>0</v>
      </c>
      <c r="F1336" s="332">
        <f>IF(Q1336="",0,COUNTIF($Q$7:Q1336,Q1336))</f>
        <v>0</v>
      </c>
      <c r="G1336" s="332" t="str">
        <f t="shared" si="153"/>
        <v>0</v>
      </c>
      <c r="H1336" s="335">
        <f t="shared" si="154"/>
        <v>46021</v>
      </c>
      <c r="I1336" s="332">
        <f t="shared" si="155"/>
        <v>50</v>
      </c>
      <c r="J1336" s="78"/>
      <c r="K1336" s="304"/>
      <c r="L1336" s="6"/>
      <c r="M1336" s="12"/>
      <c r="N1336" s="6"/>
      <c r="O1336" s="96" t="str">
        <f t="shared" si="156"/>
        <v/>
      </c>
      <c r="P1336" s="12"/>
      <c r="Q1336" s="304"/>
      <c r="R1336" s="5"/>
      <c r="S1336" s="5"/>
      <c r="T1336" s="78"/>
      <c r="U1336" s="78"/>
      <c r="Z1336" s="479">
        <f t="shared" si="150"/>
        <v>12</v>
      </c>
    </row>
    <row r="1337" spans="1:26" ht="18.75" customHeight="1" x14ac:dyDescent="0.35">
      <c r="A1337" s="78"/>
      <c r="B1337" s="332">
        <f>IF(N1337="",0,COUNTIF($N$7:N1337,N1337))</f>
        <v>0</v>
      </c>
      <c r="C1337" s="332" t="str">
        <f t="shared" si="151"/>
        <v>0</v>
      </c>
      <c r="D1337" s="332">
        <f>IF(P1337="",0,COUNTIF($P$7:P1337,P1337))</f>
        <v>0</v>
      </c>
      <c r="E1337" s="332" t="str">
        <f t="shared" si="152"/>
        <v>0</v>
      </c>
      <c r="F1337" s="332">
        <f>IF(Q1337="",0,COUNTIF($Q$7:Q1337,Q1337))</f>
        <v>0</v>
      </c>
      <c r="G1337" s="332" t="str">
        <f t="shared" si="153"/>
        <v>0</v>
      </c>
      <c r="H1337" s="335">
        <f t="shared" si="154"/>
        <v>46021</v>
      </c>
      <c r="I1337" s="332">
        <f t="shared" si="155"/>
        <v>50</v>
      </c>
      <c r="J1337" s="78"/>
      <c r="K1337" s="304"/>
      <c r="L1337" s="6"/>
      <c r="M1337" s="12"/>
      <c r="N1337" s="6"/>
      <c r="O1337" s="96" t="str">
        <f t="shared" si="156"/>
        <v/>
      </c>
      <c r="P1337" s="12"/>
      <c r="Q1337" s="304"/>
      <c r="R1337" s="5"/>
      <c r="S1337" s="5"/>
      <c r="T1337" s="78"/>
      <c r="U1337" s="78"/>
      <c r="Z1337" s="479">
        <f t="shared" si="150"/>
        <v>12</v>
      </c>
    </row>
    <row r="1338" spans="1:26" ht="18.75" customHeight="1" x14ac:dyDescent="0.35">
      <c r="A1338" s="78"/>
      <c r="B1338" s="332">
        <f>IF(N1338="",0,COUNTIF($N$7:N1338,N1338))</f>
        <v>0</v>
      </c>
      <c r="C1338" s="332" t="str">
        <f t="shared" si="151"/>
        <v>0</v>
      </c>
      <c r="D1338" s="332">
        <f>IF(P1338="",0,COUNTIF($P$7:P1338,P1338))</f>
        <v>0</v>
      </c>
      <c r="E1338" s="332" t="str">
        <f t="shared" si="152"/>
        <v>0</v>
      </c>
      <c r="F1338" s="332">
        <f>IF(Q1338="",0,COUNTIF($Q$7:Q1338,Q1338))</f>
        <v>0</v>
      </c>
      <c r="G1338" s="332" t="str">
        <f t="shared" si="153"/>
        <v>0</v>
      </c>
      <c r="H1338" s="335">
        <f t="shared" si="154"/>
        <v>46021</v>
      </c>
      <c r="I1338" s="332">
        <f t="shared" si="155"/>
        <v>50</v>
      </c>
      <c r="J1338" s="78"/>
      <c r="K1338" s="304"/>
      <c r="L1338" s="6"/>
      <c r="M1338" s="12"/>
      <c r="N1338" s="6"/>
      <c r="O1338" s="96" t="str">
        <f t="shared" si="156"/>
        <v/>
      </c>
      <c r="P1338" s="12"/>
      <c r="Q1338" s="304"/>
      <c r="R1338" s="5"/>
      <c r="S1338" s="5"/>
      <c r="T1338" s="78"/>
      <c r="U1338" s="78"/>
      <c r="Z1338" s="479">
        <f t="shared" si="150"/>
        <v>12</v>
      </c>
    </row>
    <row r="1339" spans="1:26" ht="18.75" customHeight="1" x14ac:dyDescent="0.35">
      <c r="A1339" s="78"/>
      <c r="B1339" s="332">
        <f>IF(N1339="",0,COUNTIF($N$7:N1339,N1339))</f>
        <v>0</v>
      </c>
      <c r="C1339" s="332" t="str">
        <f t="shared" si="151"/>
        <v>0</v>
      </c>
      <c r="D1339" s="332">
        <f>IF(P1339="",0,COUNTIF($P$7:P1339,P1339))</f>
        <v>0</v>
      </c>
      <c r="E1339" s="332" t="str">
        <f t="shared" si="152"/>
        <v>0</v>
      </c>
      <c r="F1339" s="332">
        <f>IF(Q1339="",0,COUNTIF($Q$7:Q1339,Q1339))</f>
        <v>0</v>
      </c>
      <c r="G1339" s="332" t="str">
        <f t="shared" si="153"/>
        <v>0</v>
      </c>
      <c r="H1339" s="335">
        <f t="shared" si="154"/>
        <v>46021</v>
      </c>
      <c r="I1339" s="332">
        <f t="shared" si="155"/>
        <v>50</v>
      </c>
      <c r="J1339" s="78"/>
      <c r="K1339" s="304"/>
      <c r="L1339" s="6"/>
      <c r="M1339" s="12"/>
      <c r="N1339" s="6"/>
      <c r="O1339" s="96" t="str">
        <f t="shared" si="156"/>
        <v/>
      </c>
      <c r="P1339" s="12"/>
      <c r="Q1339" s="304"/>
      <c r="R1339" s="5"/>
      <c r="S1339" s="5"/>
      <c r="T1339" s="78"/>
      <c r="U1339" s="78"/>
      <c r="Z1339" s="479">
        <f t="shared" si="150"/>
        <v>12</v>
      </c>
    </row>
    <row r="1340" spans="1:26" ht="18.75" customHeight="1" x14ac:dyDescent="0.35">
      <c r="A1340" s="78"/>
      <c r="B1340" s="332">
        <f>IF(N1340="",0,COUNTIF($N$7:N1340,N1340))</f>
        <v>0</v>
      </c>
      <c r="C1340" s="332" t="str">
        <f t="shared" si="151"/>
        <v>0</v>
      </c>
      <c r="D1340" s="332">
        <f>IF(P1340="",0,COUNTIF($P$7:P1340,P1340))</f>
        <v>0</v>
      </c>
      <c r="E1340" s="332" t="str">
        <f t="shared" si="152"/>
        <v>0</v>
      </c>
      <c r="F1340" s="332">
        <f>IF(Q1340="",0,COUNTIF($Q$7:Q1340,Q1340))</f>
        <v>0</v>
      </c>
      <c r="G1340" s="332" t="str">
        <f t="shared" si="153"/>
        <v>0</v>
      </c>
      <c r="H1340" s="335">
        <f t="shared" si="154"/>
        <v>46021</v>
      </c>
      <c r="I1340" s="332">
        <f t="shared" si="155"/>
        <v>50</v>
      </c>
      <c r="J1340" s="78"/>
      <c r="K1340" s="304"/>
      <c r="L1340" s="6"/>
      <c r="M1340" s="12"/>
      <c r="N1340" s="6"/>
      <c r="O1340" s="96" t="str">
        <f t="shared" si="156"/>
        <v/>
      </c>
      <c r="P1340" s="12"/>
      <c r="Q1340" s="304"/>
      <c r="R1340" s="5"/>
      <c r="S1340" s="5"/>
      <c r="T1340" s="78"/>
      <c r="U1340" s="78"/>
      <c r="Z1340" s="479">
        <f t="shared" si="150"/>
        <v>12</v>
      </c>
    </row>
    <row r="1341" spans="1:26" ht="18.75" customHeight="1" x14ac:dyDescent="0.35">
      <c r="A1341" s="78"/>
      <c r="B1341" s="332">
        <f>IF(N1341="",0,COUNTIF($N$7:N1341,N1341))</f>
        <v>0</v>
      </c>
      <c r="C1341" s="332" t="str">
        <f t="shared" si="151"/>
        <v>0</v>
      </c>
      <c r="D1341" s="332">
        <f>IF(P1341="",0,COUNTIF($P$7:P1341,P1341))</f>
        <v>0</v>
      </c>
      <c r="E1341" s="332" t="str">
        <f t="shared" si="152"/>
        <v>0</v>
      </c>
      <c r="F1341" s="332">
        <f>IF(Q1341="",0,COUNTIF($Q$7:Q1341,Q1341))</f>
        <v>0</v>
      </c>
      <c r="G1341" s="332" t="str">
        <f t="shared" si="153"/>
        <v>0</v>
      </c>
      <c r="H1341" s="335">
        <f t="shared" si="154"/>
        <v>46021</v>
      </c>
      <c r="I1341" s="332">
        <f t="shared" si="155"/>
        <v>50</v>
      </c>
      <c r="J1341" s="78"/>
      <c r="K1341" s="304"/>
      <c r="L1341" s="6"/>
      <c r="M1341" s="12"/>
      <c r="N1341" s="6"/>
      <c r="O1341" s="96" t="str">
        <f t="shared" si="156"/>
        <v/>
      </c>
      <c r="P1341" s="12"/>
      <c r="Q1341" s="304"/>
      <c r="R1341" s="5"/>
      <c r="S1341" s="5"/>
      <c r="T1341" s="78"/>
      <c r="U1341" s="78"/>
      <c r="Z1341" s="479">
        <f t="shared" si="150"/>
        <v>12</v>
      </c>
    </row>
    <row r="1342" spans="1:26" ht="18.75" customHeight="1" x14ac:dyDescent="0.35">
      <c r="A1342" s="78"/>
      <c r="B1342" s="332">
        <f>IF(N1342="",0,COUNTIF($N$7:N1342,N1342))</f>
        <v>0</v>
      </c>
      <c r="C1342" s="332" t="str">
        <f t="shared" si="151"/>
        <v>0</v>
      </c>
      <c r="D1342" s="332">
        <f>IF(P1342="",0,COUNTIF($P$7:P1342,P1342))</f>
        <v>0</v>
      </c>
      <c r="E1342" s="332" t="str">
        <f t="shared" si="152"/>
        <v>0</v>
      </c>
      <c r="F1342" s="332">
        <f>IF(Q1342="",0,COUNTIF($Q$7:Q1342,Q1342))</f>
        <v>0</v>
      </c>
      <c r="G1342" s="332" t="str">
        <f t="shared" si="153"/>
        <v>0</v>
      </c>
      <c r="H1342" s="335">
        <f t="shared" si="154"/>
        <v>46021</v>
      </c>
      <c r="I1342" s="332">
        <f t="shared" si="155"/>
        <v>50</v>
      </c>
      <c r="J1342" s="78"/>
      <c r="K1342" s="304"/>
      <c r="L1342" s="6"/>
      <c r="M1342" s="12"/>
      <c r="N1342" s="6"/>
      <c r="O1342" s="96" t="str">
        <f t="shared" si="156"/>
        <v/>
      </c>
      <c r="P1342" s="12"/>
      <c r="Q1342" s="304"/>
      <c r="R1342" s="5"/>
      <c r="S1342" s="5"/>
      <c r="T1342" s="78"/>
      <c r="U1342" s="78"/>
      <c r="Z1342" s="479">
        <f t="shared" si="150"/>
        <v>12</v>
      </c>
    </row>
    <row r="1343" spans="1:26" ht="18.75" customHeight="1" x14ac:dyDescent="0.35">
      <c r="A1343" s="78"/>
      <c r="B1343" s="332">
        <f>IF(N1343="",0,COUNTIF($N$7:N1343,N1343))</f>
        <v>0</v>
      </c>
      <c r="C1343" s="332" t="str">
        <f t="shared" si="151"/>
        <v>0</v>
      </c>
      <c r="D1343" s="332">
        <f>IF(P1343="",0,COUNTIF($P$7:P1343,P1343))</f>
        <v>0</v>
      </c>
      <c r="E1343" s="332" t="str">
        <f t="shared" si="152"/>
        <v>0</v>
      </c>
      <c r="F1343" s="332">
        <f>IF(Q1343="",0,COUNTIF($Q$7:Q1343,Q1343))</f>
        <v>0</v>
      </c>
      <c r="G1343" s="332" t="str">
        <f t="shared" si="153"/>
        <v>0</v>
      </c>
      <c r="H1343" s="335">
        <f t="shared" si="154"/>
        <v>46021</v>
      </c>
      <c r="I1343" s="332">
        <f t="shared" si="155"/>
        <v>50</v>
      </c>
      <c r="J1343" s="78"/>
      <c r="K1343" s="304"/>
      <c r="L1343" s="6"/>
      <c r="M1343" s="12"/>
      <c r="N1343" s="6"/>
      <c r="O1343" s="96" t="str">
        <f t="shared" si="156"/>
        <v/>
      </c>
      <c r="P1343" s="12"/>
      <c r="Q1343" s="304"/>
      <c r="R1343" s="5"/>
      <c r="S1343" s="5"/>
      <c r="T1343" s="78"/>
      <c r="U1343" s="78"/>
      <c r="Z1343" s="479">
        <f t="shared" si="150"/>
        <v>12</v>
      </c>
    </row>
    <row r="1344" spans="1:26" ht="18.75" customHeight="1" x14ac:dyDescent="0.35">
      <c r="A1344" s="78"/>
      <c r="B1344" s="332">
        <f>IF(N1344="",0,COUNTIF($N$7:N1344,N1344))</f>
        <v>0</v>
      </c>
      <c r="C1344" s="332" t="str">
        <f t="shared" si="151"/>
        <v>0</v>
      </c>
      <c r="D1344" s="332">
        <f>IF(P1344="",0,COUNTIF($P$7:P1344,P1344))</f>
        <v>0</v>
      </c>
      <c r="E1344" s="332" t="str">
        <f t="shared" si="152"/>
        <v>0</v>
      </c>
      <c r="F1344" s="332">
        <f>IF(Q1344="",0,COUNTIF($Q$7:Q1344,Q1344))</f>
        <v>0</v>
      </c>
      <c r="G1344" s="332" t="str">
        <f t="shared" si="153"/>
        <v>0</v>
      </c>
      <c r="H1344" s="335">
        <f t="shared" si="154"/>
        <v>46021</v>
      </c>
      <c r="I1344" s="332">
        <f t="shared" si="155"/>
        <v>50</v>
      </c>
      <c r="J1344" s="78"/>
      <c r="K1344" s="304"/>
      <c r="L1344" s="6"/>
      <c r="M1344" s="12"/>
      <c r="N1344" s="6"/>
      <c r="O1344" s="96" t="str">
        <f t="shared" si="156"/>
        <v/>
      </c>
      <c r="P1344" s="12"/>
      <c r="Q1344" s="304"/>
      <c r="R1344" s="5"/>
      <c r="S1344" s="5"/>
      <c r="T1344" s="78"/>
      <c r="U1344" s="78"/>
      <c r="Z1344" s="479">
        <f t="shared" si="150"/>
        <v>12</v>
      </c>
    </row>
    <row r="1345" spans="1:26" ht="18.75" customHeight="1" x14ac:dyDescent="0.35">
      <c r="A1345" s="78"/>
      <c r="B1345" s="332">
        <f>IF(N1345="",0,COUNTIF($N$7:N1345,N1345))</f>
        <v>0</v>
      </c>
      <c r="C1345" s="332" t="str">
        <f t="shared" si="151"/>
        <v>0</v>
      </c>
      <c r="D1345" s="332">
        <f>IF(P1345="",0,COUNTIF($P$7:P1345,P1345))</f>
        <v>0</v>
      </c>
      <c r="E1345" s="332" t="str">
        <f t="shared" si="152"/>
        <v>0</v>
      </c>
      <c r="F1345" s="332">
        <f>IF(Q1345="",0,COUNTIF($Q$7:Q1345,Q1345))</f>
        <v>0</v>
      </c>
      <c r="G1345" s="332" t="str">
        <f t="shared" si="153"/>
        <v>0</v>
      </c>
      <c r="H1345" s="335">
        <f t="shared" si="154"/>
        <v>46021</v>
      </c>
      <c r="I1345" s="332">
        <f t="shared" si="155"/>
        <v>50</v>
      </c>
      <c r="J1345" s="78"/>
      <c r="K1345" s="304"/>
      <c r="L1345" s="6"/>
      <c r="M1345" s="12"/>
      <c r="N1345" s="6"/>
      <c r="O1345" s="96" t="str">
        <f t="shared" si="156"/>
        <v/>
      </c>
      <c r="P1345" s="12"/>
      <c r="Q1345" s="304"/>
      <c r="R1345" s="5"/>
      <c r="S1345" s="5"/>
      <c r="T1345" s="78"/>
      <c r="U1345" s="78"/>
      <c r="Z1345" s="479">
        <f t="shared" si="150"/>
        <v>12</v>
      </c>
    </row>
    <row r="1346" spans="1:26" ht="18.75" customHeight="1" x14ac:dyDescent="0.35">
      <c r="A1346" s="78"/>
      <c r="B1346" s="332">
        <f>IF(N1346="",0,COUNTIF($N$7:N1346,N1346))</f>
        <v>0</v>
      </c>
      <c r="C1346" s="332" t="str">
        <f t="shared" si="151"/>
        <v>0</v>
      </c>
      <c r="D1346" s="332">
        <f>IF(P1346="",0,COUNTIF($P$7:P1346,P1346))</f>
        <v>0</v>
      </c>
      <c r="E1346" s="332" t="str">
        <f t="shared" si="152"/>
        <v>0</v>
      </c>
      <c r="F1346" s="332">
        <f>IF(Q1346="",0,COUNTIF($Q$7:Q1346,Q1346))</f>
        <v>0</v>
      </c>
      <c r="G1346" s="332" t="str">
        <f t="shared" si="153"/>
        <v>0</v>
      </c>
      <c r="H1346" s="335">
        <f t="shared" si="154"/>
        <v>46021</v>
      </c>
      <c r="I1346" s="332">
        <f t="shared" si="155"/>
        <v>50</v>
      </c>
      <c r="J1346" s="78"/>
      <c r="K1346" s="304"/>
      <c r="L1346" s="6"/>
      <c r="M1346" s="12"/>
      <c r="N1346" s="6"/>
      <c r="O1346" s="96" t="str">
        <f t="shared" si="156"/>
        <v/>
      </c>
      <c r="P1346" s="12"/>
      <c r="Q1346" s="304"/>
      <c r="R1346" s="5"/>
      <c r="S1346" s="5"/>
      <c r="T1346" s="78"/>
      <c r="U1346" s="78"/>
      <c r="Z1346" s="479">
        <f t="shared" si="150"/>
        <v>12</v>
      </c>
    </row>
    <row r="1347" spans="1:26" ht="18.75" customHeight="1" x14ac:dyDescent="0.35">
      <c r="A1347" s="78"/>
      <c r="B1347" s="332">
        <f>IF(N1347="",0,COUNTIF($N$7:N1347,N1347))</f>
        <v>0</v>
      </c>
      <c r="C1347" s="332" t="str">
        <f t="shared" si="151"/>
        <v>0</v>
      </c>
      <c r="D1347" s="332">
        <f>IF(P1347="",0,COUNTIF($P$7:P1347,P1347))</f>
        <v>0</v>
      </c>
      <c r="E1347" s="332" t="str">
        <f t="shared" si="152"/>
        <v>0</v>
      </c>
      <c r="F1347" s="332">
        <f>IF(Q1347="",0,COUNTIF($Q$7:Q1347,Q1347))</f>
        <v>0</v>
      </c>
      <c r="G1347" s="332" t="str">
        <f t="shared" si="153"/>
        <v>0</v>
      </c>
      <c r="H1347" s="335">
        <f t="shared" si="154"/>
        <v>46021</v>
      </c>
      <c r="I1347" s="332">
        <f t="shared" si="155"/>
        <v>50</v>
      </c>
      <c r="J1347" s="78"/>
      <c r="K1347" s="304"/>
      <c r="L1347" s="6"/>
      <c r="M1347" s="12"/>
      <c r="N1347" s="6"/>
      <c r="O1347" s="96" t="str">
        <f t="shared" si="156"/>
        <v/>
      </c>
      <c r="P1347" s="12"/>
      <c r="Q1347" s="304"/>
      <c r="R1347" s="5"/>
      <c r="S1347" s="5"/>
      <c r="T1347" s="78"/>
      <c r="U1347" s="78"/>
      <c r="Z1347" s="479">
        <f t="shared" si="150"/>
        <v>12</v>
      </c>
    </row>
    <row r="1348" spans="1:26" ht="18.75" customHeight="1" x14ac:dyDescent="0.35">
      <c r="A1348" s="78"/>
      <c r="B1348" s="332">
        <f>IF(N1348="",0,COUNTIF($N$7:N1348,N1348))</f>
        <v>0</v>
      </c>
      <c r="C1348" s="332" t="str">
        <f t="shared" si="151"/>
        <v>0</v>
      </c>
      <c r="D1348" s="332">
        <f>IF(P1348="",0,COUNTIF($P$7:P1348,P1348))</f>
        <v>0</v>
      </c>
      <c r="E1348" s="332" t="str">
        <f t="shared" si="152"/>
        <v>0</v>
      </c>
      <c r="F1348" s="332">
        <f>IF(Q1348="",0,COUNTIF($Q$7:Q1348,Q1348))</f>
        <v>0</v>
      </c>
      <c r="G1348" s="332" t="str">
        <f t="shared" si="153"/>
        <v>0</v>
      </c>
      <c r="H1348" s="335">
        <f t="shared" si="154"/>
        <v>46021</v>
      </c>
      <c r="I1348" s="332">
        <f t="shared" si="155"/>
        <v>50</v>
      </c>
      <c r="J1348" s="78"/>
      <c r="K1348" s="304"/>
      <c r="L1348" s="6"/>
      <c r="M1348" s="12"/>
      <c r="N1348" s="6"/>
      <c r="O1348" s="96" t="str">
        <f t="shared" si="156"/>
        <v/>
      </c>
      <c r="P1348" s="12"/>
      <c r="Q1348" s="304"/>
      <c r="R1348" s="5"/>
      <c r="S1348" s="5"/>
      <c r="T1348" s="78"/>
      <c r="U1348" s="78"/>
      <c r="Z1348" s="479">
        <f t="shared" si="150"/>
        <v>12</v>
      </c>
    </row>
    <row r="1349" spans="1:26" ht="18.75" customHeight="1" x14ac:dyDescent="0.35">
      <c r="A1349" s="78"/>
      <c r="B1349" s="332">
        <f>IF(N1349="",0,COUNTIF($N$7:N1349,N1349))</f>
        <v>0</v>
      </c>
      <c r="C1349" s="332" t="str">
        <f t="shared" si="151"/>
        <v>0</v>
      </c>
      <c r="D1349" s="332">
        <f>IF(P1349="",0,COUNTIF($P$7:P1349,P1349))</f>
        <v>0</v>
      </c>
      <c r="E1349" s="332" t="str">
        <f t="shared" si="152"/>
        <v>0</v>
      </c>
      <c r="F1349" s="332">
        <f>IF(Q1349="",0,COUNTIF($Q$7:Q1349,Q1349))</f>
        <v>0</v>
      </c>
      <c r="G1349" s="332" t="str">
        <f t="shared" si="153"/>
        <v>0</v>
      </c>
      <c r="H1349" s="335">
        <f t="shared" si="154"/>
        <v>46021</v>
      </c>
      <c r="I1349" s="332">
        <f t="shared" si="155"/>
        <v>50</v>
      </c>
      <c r="J1349" s="78"/>
      <c r="K1349" s="304"/>
      <c r="L1349" s="6"/>
      <c r="M1349" s="12"/>
      <c r="N1349" s="6"/>
      <c r="O1349" s="96" t="str">
        <f t="shared" si="156"/>
        <v/>
      </c>
      <c r="P1349" s="12"/>
      <c r="Q1349" s="304"/>
      <c r="R1349" s="5"/>
      <c r="S1349" s="5"/>
      <c r="T1349" s="78"/>
      <c r="U1349" s="78"/>
      <c r="Z1349" s="479">
        <f t="shared" si="150"/>
        <v>12</v>
      </c>
    </row>
    <row r="1350" spans="1:26" ht="18.75" customHeight="1" x14ac:dyDescent="0.35">
      <c r="A1350" s="78"/>
      <c r="B1350" s="332">
        <f>IF(N1350="",0,COUNTIF($N$7:N1350,N1350))</f>
        <v>0</v>
      </c>
      <c r="C1350" s="332" t="str">
        <f t="shared" si="151"/>
        <v>0</v>
      </c>
      <c r="D1350" s="332">
        <f>IF(P1350="",0,COUNTIF($P$7:P1350,P1350))</f>
        <v>0</v>
      </c>
      <c r="E1350" s="332" t="str">
        <f t="shared" si="152"/>
        <v>0</v>
      </c>
      <c r="F1350" s="332">
        <f>IF(Q1350="",0,COUNTIF($Q$7:Q1350,Q1350))</f>
        <v>0</v>
      </c>
      <c r="G1350" s="332" t="str">
        <f t="shared" si="153"/>
        <v>0</v>
      </c>
      <c r="H1350" s="335">
        <f t="shared" si="154"/>
        <v>46021</v>
      </c>
      <c r="I1350" s="332">
        <f t="shared" si="155"/>
        <v>50</v>
      </c>
      <c r="J1350" s="78"/>
      <c r="K1350" s="304"/>
      <c r="L1350" s="6"/>
      <c r="M1350" s="12"/>
      <c r="N1350" s="6"/>
      <c r="O1350" s="96" t="str">
        <f t="shared" si="156"/>
        <v/>
      </c>
      <c r="P1350" s="12"/>
      <c r="Q1350" s="304"/>
      <c r="R1350" s="5"/>
      <c r="S1350" s="5"/>
      <c r="T1350" s="78"/>
      <c r="U1350" s="78"/>
      <c r="Z1350" s="479">
        <f t="shared" si="150"/>
        <v>12</v>
      </c>
    </row>
    <row r="1351" spans="1:26" ht="18.75" customHeight="1" x14ac:dyDescent="0.35">
      <c r="A1351" s="78"/>
      <c r="B1351" s="332">
        <f>IF(N1351="",0,COUNTIF($N$7:N1351,N1351))</f>
        <v>0</v>
      </c>
      <c r="C1351" s="332" t="str">
        <f t="shared" si="151"/>
        <v>0</v>
      </c>
      <c r="D1351" s="332">
        <f>IF(P1351="",0,COUNTIF($P$7:P1351,P1351))</f>
        <v>0</v>
      </c>
      <c r="E1351" s="332" t="str">
        <f t="shared" si="152"/>
        <v>0</v>
      </c>
      <c r="F1351" s="332">
        <f>IF(Q1351="",0,COUNTIF($Q$7:Q1351,Q1351))</f>
        <v>0</v>
      </c>
      <c r="G1351" s="332" t="str">
        <f t="shared" si="153"/>
        <v>0</v>
      </c>
      <c r="H1351" s="335">
        <f t="shared" si="154"/>
        <v>46021</v>
      </c>
      <c r="I1351" s="332">
        <f t="shared" si="155"/>
        <v>50</v>
      </c>
      <c r="J1351" s="78"/>
      <c r="K1351" s="304"/>
      <c r="L1351" s="6"/>
      <c r="M1351" s="12"/>
      <c r="N1351" s="6"/>
      <c r="O1351" s="96" t="str">
        <f t="shared" si="156"/>
        <v/>
      </c>
      <c r="P1351" s="12"/>
      <c r="Q1351" s="304"/>
      <c r="R1351" s="5"/>
      <c r="S1351" s="5"/>
      <c r="T1351" s="78"/>
      <c r="U1351" s="78"/>
      <c r="Z1351" s="479">
        <f t="shared" si="150"/>
        <v>12</v>
      </c>
    </row>
    <row r="1352" spans="1:26" ht="18.75" customHeight="1" x14ac:dyDescent="0.35">
      <c r="A1352" s="78"/>
      <c r="B1352" s="332">
        <f>IF(N1352="",0,COUNTIF($N$7:N1352,N1352))</f>
        <v>0</v>
      </c>
      <c r="C1352" s="332" t="str">
        <f t="shared" si="151"/>
        <v>0</v>
      </c>
      <c r="D1352" s="332">
        <f>IF(P1352="",0,COUNTIF($P$7:P1352,P1352))</f>
        <v>0</v>
      </c>
      <c r="E1352" s="332" t="str">
        <f t="shared" si="152"/>
        <v>0</v>
      </c>
      <c r="F1352" s="332">
        <f>IF(Q1352="",0,COUNTIF($Q$7:Q1352,Q1352))</f>
        <v>0</v>
      </c>
      <c r="G1352" s="332" t="str">
        <f t="shared" si="153"/>
        <v>0</v>
      </c>
      <c r="H1352" s="335">
        <f t="shared" si="154"/>
        <v>46021</v>
      </c>
      <c r="I1352" s="332">
        <f t="shared" si="155"/>
        <v>50</v>
      </c>
      <c r="J1352" s="78"/>
      <c r="K1352" s="304"/>
      <c r="L1352" s="6"/>
      <c r="M1352" s="12"/>
      <c r="N1352" s="6"/>
      <c r="O1352" s="96" t="str">
        <f t="shared" si="156"/>
        <v/>
      </c>
      <c r="P1352" s="12"/>
      <c r="Q1352" s="304"/>
      <c r="R1352" s="5"/>
      <c r="S1352" s="5"/>
      <c r="T1352" s="78"/>
      <c r="U1352" s="78"/>
      <c r="Z1352" s="479">
        <f t="shared" ref="Z1352:Z1415" si="157">IF(H1352="","",MONTH(H1352))</f>
        <v>12</v>
      </c>
    </row>
    <row r="1353" spans="1:26" ht="18.75" customHeight="1" x14ac:dyDescent="0.35">
      <c r="A1353" s="78"/>
      <c r="B1353" s="332">
        <f>IF(N1353="",0,COUNTIF($N$7:N1353,N1353))</f>
        <v>0</v>
      </c>
      <c r="C1353" s="332" t="str">
        <f t="shared" si="151"/>
        <v>0</v>
      </c>
      <c r="D1353" s="332">
        <f>IF(P1353="",0,COUNTIF($P$7:P1353,P1353))</f>
        <v>0</v>
      </c>
      <c r="E1353" s="332" t="str">
        <f t="shared" si="152"/>
        <v>0</v>
      </c>
      <c r="F1353" s="332">
        <f>IF(Q1353="",0,COUNTIF($Q$7:Q1353,Q1353))</f>
        <v>0</v>
      </c>
      <c r="G1353" s="332" t="str">
        <f t="shared" si="153"/>
        <v>0</v>
      </c>
      <c r="H1353" s="335">
        <f t="shared" si="154"/>
        <v>46021</v>
      </c>
      <c r="I1353" s="332">
        <f t="shared" si="155"/>
        <v>50</v>
      </c>
      <c r="J1353" s="78"/>
      <c r="K1353" s="304"/>
      <c r="L1353" s="6"/>
      <c r="M1353" s="12"/>
      <c r="N1353" s="6"/>
      <c r="O1353" s="96" t="str">
        <f t="shared" si="156"/>
        <v/>
      </c>
      <c r="P1353" s="12"/>
      <c r="Q1353" s="304"/>
      <c r="R1353" s="5"/>
      <c r="S1353" s="5"/>
      <c r="T1353" s="78"/>
      <c r="U1353" s="78"/>
      <c r="Z1353" s="479">
        <f t="shared" si="157"/>
        <v>12</v>
      </c>
    </row>
    <row r="1354" spans="1:26" ht="18.75" customHeight="1" x14ac:dyDescent="0.35">
      <c r="A1354" s="78"/>
      <c r="B1354" s="332">
        <f>IF(N1354="",0,COUNTIF($N$7:N1354,N1354))</f>
        <v>0</v>
      </c>
      <c r="C1354" s="332" t="str">
        <f t="shared" si="151"/>
        <v>0</v>
      </c>
      <c r="D1354" s="332">
        <f>IF(P1354="",0,COUNTIF($P$7:P1354,P1354))</f>
        <v>0</v>
      </c>
      <c r="E1354" s="332" t="str">
        <f t="shared" si="152"/>
        <v>0</v>
      </c>
      <c r="F1354" s="332">
        <f>IF(Q1354="",0,COUNTIF($Q$7:Q1354,Q1354))</f>
        <v>0</v>
      </c>
      <c r="G1354" s="332" t="str">
        <f t="shared" si="153"/>
        <v>0</v>
      </c>
      <c r="H1354" s="335">
        <f t="shared" si="154"/>
        <v>46021</v>
      </c>
      <c r="I1354" s="332">
        <f t="shared" si="155"/>
        <v>50</v>
      </c>
      <c r="J1354" s="78"/>
      <c r="K1354" s="304"/>
      <c r="L1354" s="6"/>
      <c r="M1354" s="12"/>
      <c r="N1354" s="6"/>
      <c r="O1354" s="96" t="str">
        <f t="shared" si="156"/>
        <v/>
      </c>
      <c r="P1354" s="12"/>
      <c r="Q1354" s="304"/>
      <c r="R1354" s="5"/>
      <c r="S1354" s="5"/>
      <c r="T1354" s="78"/>
      <c r="U1354" s="78"/>
      <c r="Z1354" s="479">
        <f t="shared" si="157"/>
        <v>12</v>
      </c>
    </row>
    <row r="1355" spans="1:26" ht="18.75" customHeight="1" x14ac:dyDescent="0.35">
      <c r="A1355" s="78"/>
      <c r="B1355" s="332">
        <f>IF(N1355="",0,COUNTIF($N$7:N1355,N1355))</f>
        <v>0</v>
      </c>
      <c r="C1355" s="332" t="str">
        <f t="shared" si="151"/>
        <v>0</v>
      </c>
      <c r="D1355" s="332">
        <f>IF(P1355="",0,COUNTIF($P$7:P1355,P1355))</f>
        <v>0</v>
      </c>
      <c r="E1355" s="332" t="str">
        <f t="shared" si="152"/>
        <v>0</v>
      </c>
      <c r="F1355" s="332">
        <f>IF(Q1355="",0,COUNTIF($Q$7:Q1355,Q1355))</f>
        <v>0</v>
      </c>
      <c r="G1355" s="332" t="str">
        <f t="shared" si="153"/>
        <v>0</v>
      </c>
      <c r="H1355" s="335">
        <f t="shared" si="154"/>
        <v>46021</v>
      </c>
      <c r="I1355" s="332">
        <f t="shared" si="155"/>
        <v>50</v>
      </c>
      <c r="J1355" s="78"/>
      <c r="K1355" s="304"/>
      <c r="L1355" s="6"/>
      <c r="M1355" s="12"/>
      <c r="N1355" s="6"/>
      <c r="O1355" s="96" t="str">
        <f t="shared" si="156"/>
        <v/>
      </c>
      <c r="P1355" s="12"/>
      <c r="Q1355" s="304"/>
      <c r="R1355" s="5"/>
      <c r="S1355" s="5"/>
      <c r="T1355" s="78"/>
      <c r="U1355" s="78"/>
      <c r="Z1355" s="479">
        <f t="shared" si="157"/>
        <v>12</v>
      </c>
    </row>
    <row r="1356" spans="1:26" ht="18.75" customHeight="1" x14ac:dyDescent="0.35">
      <c r="A1356" s="78"/>
      <c r="B1356" s="332">
        <f>IF(N1356="",0,COUNTIF($N$7:N1356,N1356))</f>
        <v>0</v>
      </c>
      <c r="C1356" s="332" t="str">
        <f t="shared" si="151"/>
        <v>0</v>
      </c>
      <c r="D1356" s="332">
        <f>IF(P1356="",0,COUNTIF($P$7:P1356,P1356))</f>
        <v>0</v>
      </c>
      <c r="E1356" s="332" t="str">
        <f t="shared" si="152"/>
        <v>0</v>
      </c>
      <c r="F1356" s="332">
        <f>IF(Q1356="",0,COUNTIF($Q$7:Q1356,Q1356))</f>
        <v>0</v>
      </c>
      <c r="G1356" s="332" t="str">
        <f t="shared" si="153"/>
        <v>0</v>
      </c>
      <c r="H1356" s="335">
        <f t="shared" si="154"/>
        <v>46021</v>
      </c>
      <c r="I1356" s="332">
        <f t="shared" si="155"/>
        <v>50</v>
      </c>
      <c r="J1356" s="78"/>
      <c r="K1356" s="304"/>
      <c r="L1356" s="6"/>
      <c r="M1356" s="12"/>
      <c r="N1356" s="6"/>
      <c r="O1356" s="96" t="str">
        <f t="shared" si="156"/>
        <v/>
      </c>
      <c r="P1356" s="12"/>
      <c r="Q1356" s="304"/>
      <c r="R1356" s="5"/>
      <c r="S1356" s="5"/>
      <c r="T1356" s="78"/>
      <c r="U1356" s="78"/>
      <c r="Z1356" s="479">
        <f t="shared" si="157"/>
        <v>12</v>
      </c>
    </row>
    <row r="1357" spans="1:26" ht="18.75" customHeight="1" x14ac:dyDescent="0.35">
      <c r="A1357" s="78"/>
      <c r="B1357" s="332">
        <f>IF(N1357="",0,COUNTIF($N$7:N1357,N1357))</f>
        <v>0</v>
      </c>
      <c r="C1357" s="332" t="str">
        <f t="shared" si="151"/>
        <v>0</v>
      </c>
      <c r="D1357" s="332">
        <f>IF(P1357="",0,COUNTIF($P$7:P1357,P1357))</f>
        <v>0</v>
      </c>
      <c r="E1357" s="332" t="str">
        <f t="shared" si="152"/>
        <v>0</v>
      </c>
      <c r="F1357" s="332">
        <f>IF(Q1357="",0,COUNTIF($Q$7:Q1357,Q1357))</f>
        <v>0</v>
      </c>
      <c r="G1357" s="332" t="str">
        <f t="shared" si="153"/>
        <v>0</v>
      </c>
      <c r="H1357" s="335">
        <f t="shared" si="154"/>
        <v>46021</v>
      </c>
      <c r="I1357" s="332">
        <f t="shared" si="155"/>
        <v>50</v>
      </c>
      <c r="J1357" s="78"/>
      <c r="K1357" s="304"/>
      <c r="L1357" s="6"/>
      <c r="M1357" s="12"/>
      <c r="N1357" s="6"/>
      <c r="O1357" s="96" t="str">
        <f t="shared" si="156"/>
        <v/>
      </c>
      <c r="P1357" s="12"/>
      <c r="Q1357" s="304"/>
      <c r="R1357" s="5"/>
      <c r="S1357" s="5"/>
      <c r="T1357" s="78"/>
      <c r="U1357" s="78"/>
      <c r="Z1357" s="479">
        <f t="shared" si="157"/>
        <v>12</v>
      </c>
    </row>
    <row r="1358" spans="1:26" ht="18.75" customHeight="1" x14ac:dyDescent="0.35">
      <c r="A1358" s="78"/>
      <c r="B1358" s="332">
        <f>IF(N1358="",0,COUNTIF($N$7:N1358,N1358))</f>
        <v>0</v>
      </c>
      <c r="C1358" s="332" t="str">
        <f t="shared" si="151"/>
        <v>0</v>
      </c>
      <c r="D1358" s="332">
        <f>IF(P1358="",0,COUNTIF($P$7:P1358,P1358))</f>
        <v>0</v>
      </c>
      <c r="E1358" s="332" t="str">
        <f t="shared" si="152"/>
        <v>0</v>
      </c>
      <c r="F1358" s="332">
        <f>IF(Q1358="",0,COUNTIF($Q$7:Q1358,Q1358))</f>
        <v>0</v>
      </c>
      <c r="G1358" s="332" t="str">
        <f t="shared" si="153"/>
        <v>0</v>
      </c>
      <c r="H1358" s="335">
        <f t="shared" si="154"/>
        <v>46021</v>
      </c>
      <c r="I1358" s="332">
        <f t="shared" si="155"/>
        <v>50</v>
      </c>
      <c r="J1358" s="78"/>
      <c r="K1358" s="304"/>
      <c r="L1358" s="6"/>
      <c r="M1358" s="12"/>
      <c r="N1358" s="6"/>
      <c r="O1358" s="96" t="str">
        <f t="shared" si="156"/>
        <v/>
      </c>
      <c r="P1358" s="12"/>
      <c r="Q1358" s="304"/>
      <c r="R1358" s="5"/>
      <c r="S1358" s="5"/>
      <c r="T1358" s="78"/>
      <c r="U1358" s="78"/>
      <c r="Z1358" s="479">
        <f t="shared" si="157"/>
        <v>12</v>
      </c>
    </row>
    <row r="1359" spans="1:26" ht="18.75" customHeight="1" x14ac:dyDescent="0.35">
      <c r="A1359" s="78"/>
      <c r="B1359" s="332">
        <f>IF(N1359="",0,COUNTIF($N$7:N1359,N1359))</f>
        <v>0</v>
      </c>
      <c r="C1359" s="332" t="str">
        <f t="shared" si="151"/>
        <v>0</v>
      </c>
      <c r="D1359" s="332">
        <f>IF(P1359="",0,COUNTIF($P$7:P1359,P1359))</f>
        <v>0</v>
      </c>
      <c r="E1359" s="332" t="str">
        <f t="shared" si="152"/>
        <v>0</v>
      </c>
      <c r="F1359" s="332">
        <f>IF(Q1359="",0,COUNTIF($Q$7:Q1359,Q1359))</f>
        <v>0</v>
      </c>
      <c r="G1359" s="332" t="str">
        <f t="shared" si="153"/>
        <v>0</v>
      </c>
      <c r="H1359" s="335">
        <f t="shared" si="154"/>
        <v>46021</v>
      </c>
      <c r="I1359" s="332">
        <f t="shared" si="155"/>
        <v>50</v>
      </c>
      <c r="J1359" s="78"/>
      <c r="K1359" s="304"/>
      <c r="L1359" s="6"/>
      <c r="M1359" s="12"/>
      <c r="N1359" s="6"/>
      <c r="O1359" s="96" t="str">
        <f t="shared" si="156"/>
        <v/>
      </c>
      <c r="P1359" s="12"/>
      <c r="Q1359" s="304"/>
      <c r="R1359" s="5"/>
      <c r="S1359" s="5"/>
      <c r="T1359" s="78"/>
      <c r="U1359" s="78"/>
      <c r="Z1359" s="479">
        <f t="shared" si="157"/>
        <v>12</v>
      </c>
    </row>
    <row r="1360" spans="1:26" ht="18.75" customHeight="1" x14ac:dyDescent="0.35">
      <c r="A1360" s="78"/>
      <c r="B1360" s="332">
        <f>IF(N1360="",0,COUNTIF($N$7:N1360,N1360))</f>
        <v>0</v>
      </c>
      <c r="C1360" s="332" t="str">
        <f t="shared" si="151"/>
        <v>0</v>
      </c>
      <c r="D1360" s="332">
        <f>IF(P1360="",0,COUNTIF($P$7:P1360,P1360))</f>
        <v>0</v>
      </c>
      <c r="E1360" s="332" t="str">
        <f t="shared" si="152"/>
        <v>0</v>
      </c>
      <c r="F1360" s="332">
        <f>IF(Q1360="",0,COUNTIF($Q$7:Q1360,Q1360))</f>
        <v>0</v>
      </c>
      <c r="G1360" s="332" t="str">
        <f t="shared" si="153"/>
        <v>0</v>
      </c>
      <c r="H1360" s="335">
        <f t="shared" si="154"/>
        <v>46021</v>
      </c>
      <c r="I1360" s="332">
        <f t="shared" si="155"/>
        <v>50</v>
      </c>
      <c r="J1360" s="78"/>
      <c r="K1360" s="304"/>
      <c r="L1360" s="6"/>
      <c r="M1360" s="12"/>
      <c r="N1360" s="6"/>
      <c r="O1360" s="96" t="str">
        <f t="shared" si="156"/>
        <v/>
      </c>
      <c r="P1360" s="12"/>
      <c r="Q1360" s="304"/>
      <c r="R1360" s="5"/>
      <c r="S1360" s="5"/>
      <c r="T1360" s="78"/>
      <c r="U1360" s="78"/>
      <c r="Z1360" s="479">
        <f t="shared" si="157"/>
        <v>12</v>
      </c>
    </row>
    <row r="1361" spans="1:26" ht="18.75" customHeight="1" x14ac:dyDescent="0.35">
      <c r="A1361" s="78"/>
      <c r="B1361" s="332">
        <f>IF(N1361="",0,COUNTIF($N$7:N1361,N1361))</f>
        <v>0</v>
      </c>
      <c r="C1361" s="332" t="str">
        <f t="shared" si="151"/>
        <v>0</v>
      </c>
      <c r="D1361" s="332">
        <f>IF(P1361="",0,COUNTIF($P$7:P1361,P1361))</f>
        <v>0</v>
      </c>
      <c r="E1361" s="332" t="str">
        <f t="shared" si="152"/>
        <v>0</v>
      </c>
      <c r="F1361" s="332">
        <f>IF(Q1361="",0,COUNTIF($Q$7:Q1361,Q1361))</f>
        <v>0</v>
      </c>
      <c r="G1361" s="332" t="str">
        <f t="shared" si="153"/>
        <v>0</v>
      </c>
      <c r="H1361" s="335">
        <f t="shared" si="154"/>
        <v>46021</v>
      </c>
      <c r="I1361" s="332">
        <f t="shared" si="155"/>
        <v>50</v>
      </c>
      <c r="J1361" s="78"/>
      <c r="K1361" s="304"/>
      <c r="L1361" s="6"/>
      <c r="M1361" s="12"/>
      <c r="N1361" s="6"/>
      <c r="O1361" s="96" t="str">
        <f t="shared" si="156"/>
        <v/>
      </c>
      <c r="P1361" s="12"/>
      <c r="Q1361" s="304"/>
      <c r="R1361" s="5"/>
      <c r="S1361" s="5"/>
      <c r="T1361" s="78"/>
      <c r="U1361" s="78"/>
      <c r="Z1361" s="479">
        <f t="shared" si="157"/>
        <v>12</v>
      </c>
    </row>
    <row r="1362" spans="1:26" ht="18.75" customHeight="1" x14ac:dyDescent="0.35">
      <c r="A1362" s="78"/>
      <c r="B1362" s="332">
        <f>IF(N1362="",0,COUNTIF($N$7:N1362,N1362))</f>
        <v>0</v>
      </c>
      <c r="C1362" s="332" t="str">
        <f t="shared" si="151"/>
        <v>0</v>
      </c>
      <c r="D1362" s="332">
        <f>IF(P1362="",0,COUNTIF($P$7:P1362,P1362))</f>
        <v>0</v>
      </c>
      <c r="E1362" s="332" t="str">
        <f t="shared" si="152"/>
        <v>0</v>
      </c>
      <c r="F1362" s="332">
        <f>IF(Q1362="",0,COUNTIF($Q$7:Q1362,Q1362))</f>
        <v>0</v>
      </c>
      <c r="G1362" s="332" t="str">
        <f t="shared" si="153"/>
        <v>0</v>
      </c>
      <c r="H1362" s="335">
        <f t="shared" si="154"/>
        <v>46021</v>
      </c>
      <c r="I1362" s="332">
        <f t="shared" si="155"/>
        <v>50</v>
      </c>
      <c r="J1362" s="78"/>
      <c r="K1362" s="304"/>
      <c r="L1362" s="6"/>
      <c r="M1362" s="12"/>
      <c r="N1362" s="6"/>
      <c r="O1362" s="96" t="str">
        <f t="shared" si="156"/>
        <v/>
      </c>
      <c r="P1362" s="12"/>
      <c r="Q1362" s="304"/>
      <c r="R1362" s="5"/>
      <c r="S1362" s="5"/>
      <c r="T1362" s="78"/>
      <c r="U1362" s="78"/>
      <c r="Z1362" s="479">
        <f t="shared" si="157"/>
        <v>12</v>
      </c>
    </row>
    <row r="1363" spans="1:26" ht="18.75" customHeight="1" x14ac:dyDescent="0.35">
      <c r="A1363" s="78"/>
      <c r="B1363" s="332">
        <f>IF(N1363="",0,COUNTIF($N$7:N1363,N1363))</f>
        <v>0</v>
      </c>
      <c r="C1363" s="332" t="str">
        <f t="shared" si="151"/>
        <v>0</v>
      </c>
      <c r="D1363" s="332">
        <f>IF(P1363="",0,COUNTIF($P$7:P1363,P1363))</f>
        <v>0</v>
      </c>
      <c r="E1363" s="332" t="str">
        <f t="shared" si="152"/>
        <v>0</v>
      </c>
      <c r="F1363" s="332">
        <f>IF(Q1363="",0,COUNTIF($Q$7:Q1363,Q1363))</f>
        <v>0</v>
      </c>
      <c r="G1363" s="332" t="str">
        <f t="shared" si="153"/>
        <v>0</v>
      </c>
      <c r="H1363" s="335">
        <f t="shared" si="154"/>
        <v>46021</v>
      </c>
      <c r="I1363" s="332">
        <f t="shared" si="155"/>
        <v>50</v>
      </c>
      <c r="J1363" s="78"/>
      <c r="K1363" s="304"/>
      <c r="L1363" s="6"/>
      <c r="M1363" s="12"/>
      <c r="N1363" s="6"/>
      <c r="O1363" s="96" t="str">
        <f t="shared" si="156"/>
        <v/>
      </c>
      <c r="P1363" s="12"/>
      <c r="Q1363" s="304"/>
      <c r="R1363" s="5"/>
      <c r="S1363" s="5"/>
      <c r="T1363" s="78"/>
      <c r="U1363" s="78"/>
      <c r="Z1363" s="479">
        <f t="shared" si="157"/>
        <v>12</v>
      </c>
    </row>
    <row r="1364" spans="1:26" ht="18.75" customHeight="1" x14ac:dyDescent="0.35">
      <c r="A1364" s="78"/>
      <c r="B1364" s="332">
        <f>IF(N1364="",0,COUNTIF($N$7:N1364,N1364))</f>
        <v>0</v>
      </c>
      <c r="C1364" s="332" t="str">
        <f t="shared" si="151"/>
        <v>0</v>
      </c>
      <c r="D1364" s="332">
        <f>IF(P1364="",0,COUNTIF($P$7:P1364,P1364))</f>
        <v>0</v>
      </c>
      <c r="E1364" s="332" t="str">
        <f t="shared" si="152"/>
        <v>0</v>
      </c>
      <c r="F1364" s="332">
        <f>IF(Q1364="",0,COUNTIF($Q$7:Q1364,Q1364))</f>
        <v>0</v>
      </c>
      <c r="G1364" s="332" t="str">
        <f t="shared" si="153"/>
        <v>0</v>
      </c>
      <c r="H1364" s="335">
        <f t="shared" si="154"/>
        <v>46021</v>
      </c>
      <c r="I1364" s="332">
        <f t="shared" si="155"/>
        <v>50</v>
      </c>
      <c r="J1364" s="78"/>
      <c r="K1364" s="304"/>
      <c r="L1364" s="6"/>
      <c r="M1364" s="12"/>
      <c r="N1364" s="6"/>
      <c r="O1364" s="96" t="str">
        <f t="shared" si="156"/>
        <v/>
      </c>
      <c r="P1364" s="12"/>
      <c r="Q1364" s="304"/>
      <c r="R1364" s="5"/>
      <c r="S1364" s="5"/>
      <c r="T1364" s="78"/>
      <c r="U1364" s="78"/>
      <c r="Z1364" s="479">
        <f t="shared" si="157"/>
        <v>12</v>
      </c>
    </row>
    <row r="1365" spans="1:26" ht="18.75" customHeight="1" x14ac:dyDescent="0.35">
      <c r="A1365" s="78"/>
      <c r="B1365" s="332">
        <f>IF(N1365="",0,COUNTIF($N$7:N1365,N1365))</f>
        <v>0</v>
      </c>
      <c r="C1365" s="332" t="str">
        <f t="shared" si="151"/>
        <v>0</v>
      </c>
      <c r="D1365" s="332">
        <f>IF(P1365="",0,COUNTIF($P$7:P1365,P1365))</f>
        <v>0</v>
      </c>
      <c r="E1365" s="332" t="str">
        <f t="shared" si="152"/>
        <v>0</v>
      </c>
      <c r="F1365" s="332">
        <f>IF(Q1365="",0,COUNTIF($Q$7:Q1365,Q1365))</f>
        <v>0</v>
      </c>
      <c r="G1365" s="332" t="str">
        <f t="shared" si="153"/>
        <v>0</v>
      </c>
      <c r="H1365" s="335">
        <f t="shared" si="154"/>
        <v>46021</v>
      </c>
      <c r="I1365" s="332">
        <f t="shared" si="155"/>
        <v>50</v>
      </c>
      <c r="J1365" s="78"/>
      <c r="K1365" s="304"/>
      <c r="L1365" s="6"/>
      <c r="M1365" s="12"/>
      <c r="N1365" s="6"/>
      <c r="O1365" s="96" t="str">
        <f t="shared" si="156"/>
        <v/>
      </c>
      <c r="P1365" s="12"/>
      <c r="Q1365" s="304"/>
      <c r="R1365" s="5"/>
      <c r="S1365" s="5"/>
      <c r="T1365" s="78"/>
      <c r="U1365" s="78"/>
      <c r="Z1365" s="479">
        <f t="shared" si="157"/>
        <v>12</v>
      </c>
    </row>
    <row r="1366" spans="1:26" ht="18.75" customHeight="1" x14ac:dyDescent="0.35">
      <c r="A1366" s="78"/>
      <c r="B1366" s="332">
        <f>IF(N1366="",0,COUNTIF($N$7:N1366,N1366))</f>
        <v>0</v>
      </c>
      <c r="C1366" s="332" t="str">
        <f t="shared" si="151"/>
        <v>0</v>
      </c>
      <c r="D1366" s="332">
        <f>IF(P1366="",0,COUNTIF($P$7:P1366,P1366))</f>
        <v>0</v>
      </c>
      <c r="E1366" s="332" t="str">
        <f t="shared" si="152"/>
        <v>0</v>
      </c>
      <c r="F1366" s="332">
        <f>IF(Q1366="",0,COUNTIF($Q$7:Q1366,Q1366))</f>
        <v>0</v>
      </c>
      <c r="G1366" s="332" t="str">
        <f t="shared" si="153"/>
        <v>0</v>
      </c>
      <c r="H1366" s="335">
        <f t="shared" si="154"/>
        <v>46021</v>
      </c>
      <c r="I1366" s="332">
        <f t="shared" si="155"/>
        <v>50</v>
      </c>
      <c r="J1366" s="78"/>
      <c r="K1366" s="304"/>
      <c r="L1366" s="6"/>
      <c r="M1366" s="12"/>
      <c r="N1366" s="6"/>
      <c r="O1366" s="96" t="str">
        <f t="shared" si="156"/>
        <v/>
      </c>
      <c r="P1366" s="12"/>
      <c r="Q1366" s="304"/>
      <c r="R1366" s="5"/>
      <c r="S1366" s="5"/>
      <c r="T1366" s="78"/>
      <c r="U1366" s="78"/>
      <c r="Z1366" s="479">
        <f t="shared" si="157"/>
        <v>12</v>
      </c>
    </row>
    <row r="1367" spans="1:26" ht="18.75" customHeight="1" x14ac:dyDescent="0.35">
      <c r="A1367" s="78"/>
      <c r="B1367" s="332">
        <f>IF(N1367="",0,COUNTIF($N$7:N1367,N1367))</f>
        <v>0</v>
      </c>
      <c r="C1367" s="332" t="str">
        <f t="shared" si="151"/>
        <v>0</v>
      </c>
      <c r="D1367" s="332">
        <f>IF(P1367="",0,COUNTIF($P$7:P1367,P1367))</f>
        <v>0</v>
      </c>
      <c r="E1367" s="332" t="str">
        <f t="shared" si="152"/>
        <v>0</v>
      </c>
      <c r="F1367" s="332">
        <f>IF(Q1367="",0,COUNTIF($Q$7:Q1367,Q1367))</f>
        <v>0</v>
      </c>
      <c r="G1367" s="332" t="str">
        <f t="shared" si="153"/>
        <v>0</v>
      </c>
      <c r="H1367" s="335">
        <f t="shared" si="154"/>
        <v>46021</v>
      </c>
      <c r="I1367" s="332">
        <f t="shared" si="155"/>
        <v>50</v>
      </c>
      <c r="J1367" s="78"/>
      <c r="K1367" s="304"/>
      <c r="L1367" s="6"/>
      <c r="M1367" s="12"/>
      <c r="N1367" s="6"/>
      <c r="O1367" s="96" t="str">
        <f t="shared" si="156"/>
        <v/>
      </c>
      <c r="P1367" s="12"/>
      <c r="Q1367" s="304"/>
      <c r="R1367" s="5"/>
      <c r="S1367" s="5"/>
      <c r="T1367" s="78"/>
      <c r="U1367" s="78"/>
      <c r="Z1367" s="479">
        <f t="shared" si="157"/>
        <v>12</v>
      </c>
    </row>
    <row r="1368" spans="1:26" ht="18.75" customHeight="1" x14ac:dyDescent="0.35">
      <c r="A1368" s="78"/>
      <c r="B1368" s="332">
        <f>IF(N1368="",0,COUNTIF($N$7:N1368,N1368))</f>
        <v>0</v>
      </c>
      <c r="C1368" s="332" t="str">
        <f t="shared" si="151"/>
        <v>0</v>
      </c>
      <c r="D1368" s="332">
        <f>IF(P1368="",0,COUNTIF($P$7:P1368,P1368))</f>
        <v>0</v>
      </c>
      <c r="E1368" s="332" t="str">
        <f t="shared" si="152"/>
        <v>0</v>
      </c>
      <c r="F1368" s="332">
        <f>IF(Q1368="",0,COUNTIF($Q$7:Q1368,Q1368))</f>
        <v>0</v>
      </c>
      <c r="G1368" s="332" t="str">
        <f t="shared" si="153"/>
        <v>0</v>
      </c>
      <c r="H1368" s="335">
        <f t="shared" si="154"/>
        <v>46021</v>
      </c>
      <c r="I1368" s="332">
        <f t="shared" si="155"/>
        <v>50</v>
      </c>
      <c r="J1368" s="78"/>
      <c r="K1368" s="304"/>
      <c r="L1368" s="6"/>
      <c r="M1368" s="12"/>
      <c r="N1368" s="6"/>
      <c r="O1368" s="96" t="str">
        <f t="shared" si="156"/>
        <v/>
      </c>
      <c r="P1368" s="12"/>
      <c r="Q1368" s="304"/>
      <c r="R1368" s="5"/>
      <c r="S1368" s="5"/>
      <c r="T1368" s="78"/>
      <c r="U1368" s="78"/>
      <c r="Z1368" s="479">
        <f t="shared" si="157"/>
        <v>12</v>
      </c>
    </row>
    <row r="1369" spans="1:26" ht="18.75" customHeight="1" x14ac:dyDescent="0.35">
      <c r="A1369" s="78"/>
      <c r="B1369" s="332">
        <f>IF(N1369="",0,COUNTIF($N$7:N1369,N1369))</f>
        <v>0</v>
      </c>
      <c r="C1369" s="332" t="str">
        <f t="shared" si="151"/>
        <v>0</v>
      </c>
      <c r="D1369" s="332">
        <f>IF(P1369="",0,COUNTIF($P$7:P1369,P1369))</f>
        <v>0</v>
      </c>
      <c r="E1369" s="332" t="str">
        <f t="shared" si="152"/>
        <v>0</v>
      </c>
      <c r="F1369" s="332">
        <f>IF(Q1369="",0,COUNTIF($Q$7:Q1369,Q1369))</f>
        <v>0</v>
      </c>
      <c r="G1369" s="332" t="str">
        <f t="shared" si="153"/>
        <v>0</v>
      </c>
      <c r="H1369" s="335">
        <f t="shared" si="154"/>
        <v>46021</v>
      </c>
      <c r="I1369" s="332">
        <f t="shared" si="155"/>
        <v>50</v>
      </c>
      <c r="J1369" s="78"/>
      <c r="K1369" s="304"/>
      <c r="L1369" s="6"/>
      <c r="M1369" s="12"/>
      <c r="N1369" s="6"/>
      <c r="O1369" s="96" t="str">
        <f t="shared" si="156"/>
        <v/>
      </c>
      <c r="P1369" s="12"/>
      <c r="Q1369" s="304"/>
      <c r="R1369" s="5"/>
      <c r="S1369" s="5"/>
      <c r="T1369" s="78"/>
      <c r="U1369" s="78"/>
      <c r="Z1369" s="479">
        <f t="shared" si="157"/>
        <v>12</v>
      </c>
    </row>
    <row r="1370" spans="1:26" ht="18.75" customHeight="1" x14ac:dyDescent="0.35">
      <c r="A1370" s="78"/>
      <c r="B1370" s="332">
        <f>IF(N1370="",0,COUNTIF($N$7:N1370,N1370))</f>
        <v>0</v>
      </c>
      <c r="C1370" s="332" t="str">
        <f t="shared" si="151"/>
        <v>0</v>
      </c>
      <c r="D1370" s="332">
        <f>IF(P1370="",0,COUNTIF($P$7:P1370,P1370))</f>
        <v>0</v>
      </c>
      <c r="E1370" s="332" t="str">
        <f t="shared" si="152"/>
        <v>0</v>
      </c>
      <c r="F1370" s="332">
        <f>IF(Q1370="",0,COUNTIF($Q$7:Q1370,Q1370))</f>
        <v>0</v>
      </c>
      <c r="G1370" s="332" t="str">
        <f t="shared" si="153"/>
        <v>0</v>
      </c>
      <c r="H1370" s="335">
        <f t="shared" si="154"/>
        <v>46021</v>
      </c>
      <c r="I1370" s="332">
        <f t="shared" si="155"/>
        <v>50</v>
      </c>
      <c r="J1370" s="78"/>
      <c r="K1370" s="304"/>
      <c r="L1370" s="6"/>
      <c r="M1370" s="12"/>
      <c r="N1370" s="6"/>
      <c r="O1370" s="96" t="str">
        <f t="shared" si="156"/>
        <v/>
      </c>
      <c r="P1370" s="12"/>
      <c r="Q1370" s="304"/>
      <c r="R1370" s="5"/>
      <c r="S1370" s="5"/>
      <c r="T1370" s="78"/>
      <c r="U1370" s="78"/>
      <c r="Z1370" s="479">
        <f t="shared" si="157"/>
        <v>12</v>
      </c>
    </row>
    <row r="1371" spans="1:26" ht="18.75" customHeight="1" x14ac:dyDescent="0.35">
      <c r="A1371" s="78"/>
      <c r="B1371" s="332">
        <f>IF(N1371="",0,COUNTIF($N$7:N1371,N1371))</f>
        <v>0</v>
      </c>
      <c r="C1371" s="332" t="str">
        <f t="shared" si="151"/>
        <v>0</v>
      </c>
      <c r="D1371" s="332">
        <f>IF(P1371="",0,COUNTIF($P$7:P1371,P1371))</f>
        <v>0</v>
      </c>
      <c r="E1371" s="332" t="str">
        <f t="shared" si="152"/>
        <v>0</v>
      </c>
      <c r="F1371" s="332">
        <f>IF(Q1371="",0,COUNTIF($Q$7:Q1371,Q1371))</f>
        <v>0</v>
      </c>
      <c r="G1371" s="332" t="str">
        <f t="shared" si="153"/>
        <v>0</v>
      </c>
      <c r="H1371" s="335">
        <f t="shared" si="154"/>
        <v>46021</v>
      </c>
      <c r="I1371" s="332">
        <f t="shared" si="155"/>
        <v>50</v>
      </c>
      <c r="J1371" s="78"/>
      <c r="K1371" s="304"/>
      <c r="L1371" s="6"/>
      <c r="M1371" s="12"/>
      <c r="N1371" s="6"/>
      <c r="O1371" s="96" t="str">
        <f t="shared" si="156"/>
        <v/>
      </c>
      <c r="P1371" s="12"/>
      <c r="Q1371" s="304"/>
      <c r="R1371" s="5"/>
      <c r="S1371" s="5"/>
      <c r="T1371" s="78"/>
      <c r="U1371" s="78"/>
      <c r="Z1371" s="479">
        <f t="shared" si="157"/>
        <v>12</v>
      </c>
    </row>
    <row r="1372" spans="1:26" ht="18.75" customHeight="1" x14ac:dyDescent="0.35">
      <c r="A1372" s="78"/>
      <c r="B1372" s="332">
        <f>IF(N1372="",0,COUNTIF($N$7:N1372,N1372))</f>
        <v>0</v>
      </c>
      <c r="C1372" s="332" t="str">
        <f t="shared" si="151"/>
        <v>0</v>
      </c>
      <c r="D1372" s="332">
        <f>IF(P1372="",0,COUNTIF($P$7:P1372,P1372))</f>
        <v>0</v>
      </c>
      <c r="E1372" s="332" t="str">
        <f t="shared" si="152"/>
        <v>0</v>
      </c>
      <c r="F1372" s="332">
        <f>IF(Q1372="",0,COUNTIF($Q$7:Q1372,Q1372))</f>
        <v>0</v>
      </c>
      <c r="G1372" s="332" t="str">
        <f t="shared" si="153"/>
        <v>0</v>
      </c>
      <c r="H1372" s="335">
        <f t="shared" si="154"/>
        <v>46021</v>
      </c>
      <c r="I1372" s="332">
        <f t="shared" si="155"/>
        <v>50</v>
      </c>
      <c r="J1372" s="78"/>
      <c r="K1372" s="304"/>
      <c r="L1372" s="6"/>
      <c r="M1372" s="12"/>
      <c r="N1372" s="6"/>
      <c r="O1372" s="96" t="str">
        <f t="shared" si="156"/>
        <v/>
      </c>
      <c r="P1372" s="12"/>
      <c r="Q1372" s="304"/>
      <c r="R1372" s="5"/>
      <c r="S1372" s="5"/>
      <c r="T1372" s="78"/>
      <c r="U1372" s="78"/>
      <c r="Z1372" s="479">
        <f t="shared" si="157"/>
        <v>12</v>
      </c>
    </row>
    <row r="1373" spans="1:26" ht="18.75" customHeight="1" x14ac:dyDescent="0.35">
      <c r="A1373" s="78"/>
      <c r="B1373" s="332">
        <f>IF(N1373="",0,COUNTIF($N$7:N1373,N1373))</f>
        <v>0</v>
      </c>
      <c r="C1373" s="332" t="str">
        <f t="shared" si="151"/>
        <v>0</v>
      </c>
      <c r="D1373" s="332">
        <f>IF(P1373="",0,COUNTIF($P$7:P1373,P1373))</f>
        <v>0</v>
      </c>
      <c r="E1373" s="332" t="str">
        <f t="shared" si="152"/>
        <v>0</v>
      </c>
      <c r="F1373" s="332">
        <f>IF(Q1373="",0,COUNTIF($Q$7:Q1373,Q1373))</f>
        <v>0</v>
      </c>
      <c r="G1373" s="332" t="str">
        <f t="shared" si="153"/>
        <v>0</v>
      </c>
      <c r="H1373" s="335">
        <f t="shared" si="154"/>
        <v>46021</v>
      </c>
      <c r="I1373" s="332">
        <f t="shared" si="155"/>
        <v>50</v>
      </c>
      <c r="J1373" s="78"/>
      <c r="K1373" s="304"/>
      <c r="L1373" s="6"/>
      <c r="M1373" s="12"/>
      <c r="N1373" s="6"/>
      <c r="O1373" s="96" t="str">
        <f t="shared" si="156"/>
        <v/>
      </c>
      <c r="P1373" s="12"/>
      <c r="Q1373" s="304"/>
      <c r="R1373" s="5"/>
      <c r="S1373" s="5"/>
      <c r="T1373" s="78"/>
      <c r="U1373" s="78"/>
      <c r="Z1373" s="479">
        <f t="shared" si="157"/>
        <v>12</v>
      </c>
    </row>
    <row r="1374" spans="1:26" ht="18.75" customHeight="1" x14ac:dyDescent="0.35">
      <c r="A1374" s="78"/>
      <c r="B1374" s="332">
        <f>IF(N1374="",0,COUNTIF($N$7:N1374,N1374))</f>
        <v>0</v>
      </c>
      <c r="C1374" s="332" t="str">
        <f t="shared" si="151"/>
        <v>0</v>
      </c>
      <c r="D1374" s="332">
        <f>IF(P1374="",0,COUNTIF($P$7:P1374,P1374))</f>
        <v>0</v>
      </c>
      <c r="E1374" s="332" t="str">
        <f t="shared" si="152"/>
        <v>0</v>
      </c>
      <c r="F1374" s="332">
        <f>IF(Q1374="",0,COUNTIF($Q$7:Q1374,Q1374))</f>
        <v>0</v>
      </c>
      <c r="G1374" s="332" t="str">
        <f t="shared" si="153"/>
        <v>0</v>
      </c>
      <c r="H1374" s="335">
        <f t="shared" si="154"/>
        <v>46021</v>
      </c>
      <c r="I1374" s="332">
        <f t="shared" si="155"/>
        <v>50</v>
      </c>
      <c r="J1374" s="78"/>
      <c r="K1374" s="304"/>
      <c r="L1374" s="6"/>
      <c r="M1374" s="12"/>
      <c r="N1374" s="6"/>
      <c r="O1374" s="96" t="str">
        <f t="shared" si="156"/>
        <v/>
      </c>
      <c r="P1374" s="12"/>
      <c r="Q1374" s="304"/>
      <c r="R1374" s="5"/>
      <c r="S1374" s="5"/>
      <c r="T1374" s="78"/>
      <c r="U1374" s="78"/>
      <c r="Z1374" s="479">
        <f t="shared" si="157"/>
        <v>12</v>
      </c>
    </row>
    <row r="1375" spans="1:26" ht="18.75" customHeight="1" x14ac:dyDescent="0.35">
      <c r="A1375" s="78"/>
      <c r="B1375" s="332">
        <f>IF(N1375="",0,COUNTIF($N$7:N1375,N1375))</f>
        <v>0</v>
      </c>
      <c r="C1375" s="332" t="str">
        <f t="shared" si="151"/>
        <v>0</v>
      </c>
      <c r="D1375" s="332">
        <f>IF(P1375="",0,COUNTIF($P$7:P1375,P1375))</f>
        <v>0</v>
      </c>
      <c r="E1375" s="332" t="str">
        <f t="shared" si="152"/>
        <v>0</v>
      </c>
      <c r="F1375" s="332">
        <f>IF(Q1375="",0,COUNTIF($Q$7:Q1375,Q1375))</f>
        <v>0</v>
      </c>
      <c r="G1375" s="332" t="str">
        <f t="shared" si="153"/>
        <v>0</v>
      </c>
      <c r="H1375" s="335">
        <f t="shared" si="154"/>
        <v>46021</v>
      </c>
      <c r="I1375" s="332">
        <f t="shared" si="155"/>
        <v>50</v>
      </c>
      <c r="J1375" s="78"/>
      <c r="K1375" s="304"/>
      <c r="L1375" s="6"/>
      <c r="M1375" s="12"/>
      <c r="N1375" s="6"/>
      <c r="O1375" s="96" t="str">
        <f t="shared" si="156"/>
        <v/>
      </c>
      <c r="P1375" s="12"/>
      <c r="Q1375" s="304"/>
      <c r="R1375" s="5"/>
      <c r="S1375" s="5"/>
      <c r="T1375" s="78"/>
      <c r="U1375" s="78"/>
      <c r="Z1375" s="479">
        <f t="shared" si="157"/>
        <v>12</v>
      </c>
    </row>
    <row r="1376" spans="1:26" ht="18.75" customHeight="1" x14ac:dyDescent="0.35">
      <c r="A1376" s="78"/>
      <c r="B1376" s="332">
        <f>IF(N1376="",0,COUNTIF($N$7:N1376,N1376))</f>
        <v>0</v>
      </c>
      <c r="C1376" s="332" t="str">
        <f t="shared" si="151"/>
        <v>0</v>
      </c>
      <c r="D1376" s="332">
        <f>IF(P1376="",0,COUNTIF($P$7:P1376,P1376))</f>
        <v>0</v>
      </c>
      <c r="E1376" s="332" t="str">
        <f t="shared" si="152"/>
        <v>0</v>
      </c>
      <c r="F1376" s="332">
        <f>IF(Q1376="",0,COUNTIF($Q$7:Q1376,Q1376))</f>
        <v>0</v>
      </c>
      <c r="G1376" s="332" t="str">
        <f t="shared" si="153"/>
        <v>0</v>
      </c>
      <c r="H1376" s="335">
        <f t="shared" si="154"/>
        <v>46021</v>
      </c>
      <c r="I1376" s="332">
        <f t="shared" si="155"/>
        <v>50</v>
      </c>
      <c r="J1376" s="78"/>
      <c r="K1376" s="304"/>
      <c r="L1376" s="6"/>
      <c r="M1376" s="12"/>
      <c r="N1376" s="6"/>
      <c r="O1376" s="96" t="str">
        <f t="shared" si="156"/>
        <v/>
      </c>
      <c r="P1376" s="12"/>
      <c r="Q1376" s="304"/>
      <c r="R1376" s="5"/>
      <c r="S1376" s="5"/>
      <c r="T1376" s="78"/>
      <c r="U1376" s="78"/>
      <c r="Z1376" s="479">
        <f t="shared" si="157"/>
        <v>12</v>
      </c>
    </row>
    <row r="1377" spans="1:26" ht="18.75" customHeight="1" x14ac:dyDescent="0.35">
      <c r="A1377" s="78"/>
      <c r="B1377" s="332">
        <f>IF(N1377="",0,COUNTIF($N$7:N1377,N1377))</f>
        <v>0</v>
      </c>
      <c r="C1377" s="332" t="str">
        <f t="shared" si="151"/>
        <v>0</v>
      </c>
      <c r="D1377" s="332">
        <f>IF(P1377="",0,COUNTIF($P$7:P1377,P1377))</f>
        <v>0</v>
      </c>
      <c r="E1377" s="332" t="str">
        <f t="shared" si="152"/>
        <v>0</v>
      </c>
      <c r="F1377" s="332">
        <f>IF(Q1377="",0,COUNTIF($Q$7:Q1377,Q1377))</f>
        <v>0</v>
      </c>
      <c r="G1377" s="332" t="str">
        <f t="shared" si="153"/>
        <v>0</v>
      </c>
      <c r="H1377" s="335">
        <f t="shared" si="154"/>
        <v>46021</v>
      </c>
      <c r="I1377" s="332">
        <f t="shared" si="155"/>
        <v>50</v>
      </c>
      <c r="J1377" s="78"/>
      <c r="K1377" s="304"/>
      <c r="L1377" s="6"/>
      <c r="M1377" s="12"/>
      <c r="N1377" s="6"/>
      <c r="O1377" s="96" t="str">
        <f t="shared" si="156"/>
        <v/>
      </c>
      <c r="P1377" s="12"/>
      <c r="Q1377" s="304"/>
      <c r="R1377" s="5"/>
      <c r="S1377" s="5"/>
      <c r="T1377" s="78"/>
      <c r="U1377" s="78"/>
      <c r="Z1377" s="479">
        <f t="shared" si="157"/>
        <v>12</v>
      </c>
    </row>
    <row r="1378" spans="1:26" ht="18.75" customHeight="1" x14ac:dyDescent="0.35">
      <c r="A1378" s="78"/>
      <c r="B1378" s="332">
        <f>IF(N1378="",0,COUNTIF($N$7:N1378,N1378))</f>
        <v>0</v>
      </c>
      <c r="C1378" s="332" t="str">
        <f t="shared" si="151"/>
        <v>0</v>
      </c>
      <c r="D1378" s="332">
        <f>IF(P1378="",0,COUNTIF($P$7:P1378,P1378))</f>
        <v>0</v>
      </c>
      <c r="E1378" s="332" t="str">
        <f t="shared" si="152"/>
        <v>0</v>
      </c>
      <c r="F1378" s="332">
        <f>IF(Q1378="",0,COUNTIF($Q$7:Q1378,Q1378))</f>
        <v>0</v>
      </c>
      <c r="G1378" s="332" t="str">
        <f t="shared" si="153"/>
        <v>0</v>
      </c>
      <c r="H1378" s="335">
        <f t="shared" si="154"/>
        <v>46021</v>
      </c>
      <c r="I1378" s="332">
        <f t="shared" si="155"/>
        <v>50</v>
      </c>
      <c r="J1378" s="78"/>
      <c r="K1378" s="304"/>
      <c r="L1378" s="6"/>
      <c r="M1378" s="12"/>
      <c r="N1378" s="6"/>
      <c r="O1378" s="96" t="str">
        <f t="shared" si="156"/>
        <v/>
      </c>
      <c r="P1378" s="12"/>
      <c r="Q1378" s="304"/>
      <c r="R1378" s="5"/>
      <c r="S1378" s="5"/>
      <c r="T1378" s="78"/>
      <c r="U1378" s="78"/>
      <c r="Z1378" s="479">
        <f t="shared" si="157"/>
        <v>12</v>
      </c>
    </row>
    <row r="1379" spans="1:26" ht="18.75" customHeight="1" x14ac:dyDescent="0.35">
      <c r="A1379" s="78"/>
      <c r="B1379" s="332">
        <f>IF(N1379="",0,COUNTIF($N$7:N1379,N1379))</f>
        <v>0</v>
      </c>
      <c r="C1379" s="332" t="str">
        <f t="shared" si="151"/>
        <v>0</v>
      </c>
      <c r="D1379" s="332">
        <f>IF(P1379="",0,COUNTIF($P$7:P1379,P1379))</f>
        <v>0</v>
      </c>
      <c r="E1379" s="332" t="str">
        <f t="shared" si="152"/>
        <v>0</v>
      </c>
      <c r="F1379" s="332">
        <f>IF(Q1379="",0,COUNTIF($Q$7:Q1379,Q1379))</f>
        <v>0</v>
      </c>
      <c r="G1379" s="332" t="str">
        <f t="shared" si="153"/>
        <v>0</v>
      </c>
      <c r="H1379" s="335">
        <f t="shared" si="154"/>
        <v>46021</v>
      </c>
      <c r="I1379" s="332">
        <f t="shared" si="155"/>
        <v>50</v>
      </c>
      <c r="J1379" s="78"/>
      <c r="K1379" s="304"/>
      <c r="L1379" s="6"/>
      <c r="M1379" s="12"/>
      <c r="N1379" s="6"/>
      <c r="O1379" s="96" t="str">
        <f t="shared" si="156"/>
        <v/>
      </c>
      <c r="P1379" s="12"/>
      <c r="Q1379" s="304"/>
      <c r="R1379" s="5"/>
      <c r="S1379" s="5"/>
      <c r="T1379" s="78"/>
      <c r="U1379" s="78"/>
      <c r="Z1379" s="479">
        <f t="shared" si="157"/>
        <v>12</v>
      </c>
    </row>
    <row r="1380" spans="1:26" ht="18.75" customHeight="1" x14ac:dyDescent="0.35">
      <c r="A1380" s="78"/>
      <c r="B1380" s="332">
        <f>IF(N1380="",0,COUNTIF($N$7:N1380,N1380))</f>
        <v>0</v>
      </c>
      <c r="C1380" s="332" t="str">
        <f t="shared" si="151"/>
        <v>0</v>
      </c>
      <c r="D1380" s="332">
        <f>IF(P1380="",0,COUNTIF($P$7:P1380,P1380))</f>
        <v>0</v>
      </c>
      <c r="E1380" s="332" t="str">
        <f t="shared" si="152"/>
        <v>0</v>
      </c>
      <c r="F1380" s="332">
        <f>IF(Q1380="",0,COUNTIF($Q$7:Q1380,Q1380))</f>
        <v>0</v>
      </c>
      <c r="G1380" s="332" t="str">
        <f t="shared" si="153"/>
        <v>0</v>
      </c>
      <c r="H1380" s="335">
        <f t="shared" si="154"/>
        <v>46021</v>
      </c>
      <c r="I1380" s="332">
        <f t="shared" si="155"/>
        <v>50</v>
      </c>
      <c r="J1380" s="78"/>
      <c r="K1380" s="304"/>
      <c r="L1380" s="6"/>
      <c r="M1380" s="12"/>
      <c r="N1380" s="6"/>
      <c r="O1380" s="96" t="str">
        <f t="shared" si="156"/>
        <v/>
      </c>
      <c r="P1380" s="12"/>
      <c r="Q1380" s="304"/>
      <c r="R1380" s="5"/>
      <c r="S1380" s="5"/>
      <c r="T1380" s="78"/>
      <c r="U1380" s="78"/>
      <c r="Z1380" s="479">
        <f t="shared" si="157"/>
        <v>12</v>
      </c>
    </row>
    <row r="1381" spans="1:26" ht="18.75" customHeight="1" x14ac:dyDescent="0.35">
      <c r="A1381" s="78"/>
      <c r="B1381" s="332">
        <f>IF(N1381="",0,COUNTIF($N$7:N1381,N1381))</f>
        <v>0</v>
      </c>
      <c r="C1381" s="332" t="str">
        <f t="shared" si="151"/>
        <v>0</v>
      </c>
      <c r="D1381" s="332">
        <f>IF(P1381="",0,COUNTIF($P$7:P1381,P1381))</f>
        <v>0</v>
      </c>
      <c r="E1381" s="332" t="str">
        <f t="shared" si="152"/>
        <v>0</v>
      </c>
      <c r="F1381" s="332">
        <f>IF(Q1381="",0,COUNTIF($Q$7:Q1381,Q1381))</f>
        <v>0</v>
      </c>
      <c r="G1381" s="332" t="str">
        <f t="shared" si="153"/>
        <v>0</v>
      </c>
      <c r="H1381" s="335">
        <f t="shared" si="154"/>
        <v>46021</v>
      </c>
      <c r="I1381" s="332">
        <f t="shared" si="155"/>
        <v>50</v>
      </c>
      <c r="J1381" s="78"/>
      <c r="K1381" s="304"/>
      <c r="L1381" s="6"/>
      <c r="M1381" s="12"/>
      <c r="N1381" s="6"/>
      <c r="O1381" s="96" t="str">
        <f t="shared" si="156"/>
        <v/>
      </c>
      <c r="P1381" s="12"/>
      <c r="Q1381" s="304"/>
      <c r="R1381" s="5"/>
      <c r="S1381" s="5"/>
      <c r="T1381" s="78"/>
      <c r="U1381" s="78"/>
      <c r="Z1381" s="479">
        <f t="shared" si="157"/>
        <v>12</v>
      </c>
    </row>
    <row r="1382" spans="1:26" ht="18.75" customHeight="1" x14ac:dyDescent="0.35">
      <c r="A1382" s="78"/>
      <c r="B1382" s="332">
        <f>IF(N1382="",0,COUNTIF($N$7:N1382,N1382))</f>
        <v>0</v>
      </c>
      <c r="C1382" s="332" t="str">
        <f t="shared" si="151"/>
        <v>0</v>
      </c>
      <c r="D1382" s="332">
        <f>IF(P1382="",0,COUNTIF($P$7:P1382,P1382))</f>
        <v>0</v>
      </c>
      <c r="E1382" s="332" t="str">
        <f t="shared" si="152"/>
        <v>0</v>
      </c>
      <c r="F1382" s="332">
        <f>IF(Q1382="",0,COUNTIF($Q$7:Q1382,Q1382))</f>
        <v>0</v>
      </c>
      <c r="G1382" s="332" t="str">
        <f t="shared" si="153"/>
        <v>0</v>
      </c>
      <c r="H1382" s="335">
        <f t="shared" si="154"/>
        <v>46021</v>
      </c>
      <c r="I1382" s="332">
        <f t="shared" si="155"/>
        <v>50</v>
      </c>
      <c r="J1382" s="78"/>
      <c r="K1382" s="304"/>
      <c r="L1382" s="6"/>
      <c r="M1382" s="12"/>
      <c r="N1382" s="6"/>
      <c r="O1382" s="96" t="str">
        <f t="shared" si="156"/>
        <v/>
      </c>
      <c r="P1382" s="12"/>
      <c r="Q1382" s="304"/>
      <c r="R1382" s="5"/>
      <c r="S1382" s="5"/>
      <c r="T1382" s="78"/>
      <c r="U1382" s="78"/>
      <c r="Z1382" s="479">
        <f t="shared" si="157"/>
        <v>12</v>
      </c>
    </row>
    <row r="1383" spans="1:26" ht="18.75" customHeight="1" x14ac:dyDescent="0.35">
      <c r="A1383" s="78"/>
      <c r="B1383" s="332">
        <f>IF(N1383="",0,COUNTIF($N$7:N1383,N1383))</f>
        <v>0</v>
      </c>
      <c r="C1383" s="332" t="str">
        <f t="shared" si="151"/>
        <v>0</v>
      </c>
      <c r="D1383" s="332">
        <f>IF(P1383="",0,COUNTIF($P$7:P1383,P1383))</f>
        <v>0</v>
      </c>
      <c r="E1383" s="332" t="str">
        <f t="shared" si="152"/>
        <v>0</v>
      </c>
      <c r="F1383" s="332">
        <f>IF(Q1383="",0,COUNTIF($Q$7:Q1383,Q1383))</f>
        <v>0</v>
      </c>
      <c r="G1383" s="332" t="str">
        <f t="shared" si="153"/>
        <v>0</v>
      </c>
      <c r="H1383" s="335">
        <f t="shared" si="154"/>
        <v>46021</v>
      </c>
      <c r="I1383" s="332">
        <f t="shared" si="155"/>
        <v>50</v>
      </c>
      <c r="J1383" s="78"/>
      <c r="K1383" s="304"/>
      <c r="L1383" s="6"/>
      <c r="M1383" s="12"/>
      <c r="N1383" s="6"/>
      <c r="O1383" s="96" t="str">
        <f t="shared" si="156"/>
        <v/>
      </c>
      <c r="P1383" s="12"/>
      <c r="Q1383" s="304"/>
      <c r="R1383" s="5"/>
      <c r="S1383" s="5"/>
      <c r="T1383" s="78"/>
      <c r="U1383" s="78"/>
      <c r="Z1383" s="479">
        <f t="shared" si="157"/>
        <v>12</v>
      </c>
    </row>
    <row r="1384" spans="1:26" ht="18.75" customHeight="1" x14ac:dyDescent="0.35">
      <c r="A1384" s="78"/>
      <c r="B1384" s="332">
        <f>IF(N1384="",0,COUNTIF($N$7:N1384,N1384))</f>
        <v>0</v>
      </c>
      <c r="C1384" s="332" t="str">
        <f t="shared" si="151"/>
        <v>0</v>
      </c>
      <c r="D1384" s="332">
        <f>IF(P1384="",0,COUNTIF($P$7:P1384,P1384))</f>
        <v>0</v>
      </c>
      <c r="E1384" s="332" t="str">
        <f t="shared" si="152"/>
        <v>0</v>
      </c>
      <c r="F1384" s="332">
        <f>IF(Q1384="",0,COUNTIF($Q$7:Q1384,Q1384))</f>
        <v>0</v>
      </c>
      <c r="G1384" s="332" t="str">
        <f t="shared" si="153"/>
        <v>0</v>
      </c>
      <c r="H1384" s="335">
        <f t="shared" si="154"/>
        <v>46021</v>
      </c>
      <c r="I1384" s="332">
        <f t="shared" si="155"/>
        <v>50</v>
      </c>
      <c r="J1384" s="78"/>
      <c r="K1384" s="304"/>
      <c r="L1384" s="6"/>
      <c r="M1384" s="12"/>
      <c r="N1384" s="6"/>
      <c r="O1384" s="96" t="str">
        <f t="shared" si="156"/>
        <v/>
      </c>
      <c r="P1384" s="12"/>
      <c r="Q1384" s="304"/>
      <c r="R1384" s="5"/>
      <c r="S1384" s="5"/>
      <c r="T1384" s="78"/>
      <c r="U1384" s="78"/>
      <c r="Z1384" s="479">
        <f t="shared" si="157"/>
        <v>12</v>
      </c>
    </row>
    <row r="1385" spans="1:26" ht="18.75" customHeight="1" x14ac:dyDescent="0.35">
      <c r="A1385" s="78"/>
      <c r="B1385" s="332">
        <f>IF(N1385="",0,COUNTIF($N$7:N1385,N1385))</f>
        <v>0</v>
      </c>
      <c r="C1385" s="332" t="str">
        <f t="shared" si="151"/>
        <v>0</v>
      </c>
      <c r="D1385" s="332">
        <f>IF(P1385="",0,COUNTIF($P$7:P1385,P1385))</f>
        <v>0</v>
      </c>
      <c r="E1385" s="332" t="str">
        <f t="shared" si="152"/>
        <v>0</v>
      </c>
      <c r="F1385" s="332">
        <f>IF(Q1385="",0,COUNTIF($Q$7:Q1385,Q1385))</f>
        <v>0</v>
      </c>
      <c r="G1385" s="332" t="str">
        <f t="shared" si="153"/>
        <v>0</v>
      </c>
      <c r="H1385" s="335">
        <f t="shared" si="154"/>
        <v>46021</v>
      </c>
      <c r="I1385" s="332">
        <f t="shared" si="155"/>
        <v>50</v>
      </c>
      <c r="J1385" s="78"/>
      <c r="K1385" s="304"/>
      <c r="L1385" s="6"/>
      <c r="M1385" s="12"/>
      <c r="N1385" s="6"/>
      <c r="O1385" s="96" t="str">
        <f t="shared" si="156"/>
        <v/>
      </c>
      <c r="P1385" s="12"/>
      <c r="Q1385" s="304"/>
      <c r="R1385" s="5"/>
      <c r="S1385" s="5"/>
      <c r="T1385" s="78"/>
      <c r="U1385" s="78"/>
      <c r="Z1385" s="479">
        <f t="shared" si="157"/>
        <v>12</v>
      </c>
    </row>
    <row r="1386" spans="1:26" ht="18.75" customHeight="1" x14ac:dyDescent="0.35">
      <c r="A1386" s="78"/>
      <c r="B1386" s="332">
        <f>IF(N1386="",0,COUNTIF($N$7:N1386,N1386))</f>
        <v>0</v>
      </c>
      <c r="C1386" s="332" t="str">
        <f t="shared" si="151"/>
        <v>0</v>
      </c>
      <c r="D1386" s="332">
        <f>IF(P1386="",0,COUNTIF($P$7:P1386,P1386))</f>
        <v>0</v>
      </c>
      <c r="E1386" s="332" t="str">
        <f t="shared" si="152"/>
        <v>0</v>
      </c>
      <c r="F1386" s="332">
        <f>IF(Q1386="",0,COUNTIF($Q$7:Q1386,Q1386))</f>
        <v>0</v>
      </c>
      <c r="G1386" s="332" t="str">
        <f t="shared" si="153"/>
        <v>0</v>
      </c>
      <c r="H1386" s="335">
        <f t="shared" si="154"/>
        <v>46021</v>
      </c>
      <c r="I1386" s="332">
        <f t="shared" si="155"/>
        <v>50</v>
      </c>
      <c r="J1386" s="78"/>
      <c r="K1386" s="304"/>
      <c r="L1386" s="6"/>
      <c r="M1386" s="12"/>
      <c r="N1386" s="6"/>
      <c r="O1386" s="96" t="str">
        <f t="shared" si="156"/>
        <v/>
      </c>
      <c r="P1386" s="12"/>
      <c r="Q1386" s="304"/>
      <c r="R1386" s="5"/>
      <c r="S1386" s="5"/>
      <c r="T1386" s="78"/>
      <c r="U1386" s="78"/>
      <c r="Z1386" s="479">
        <f t="shared" si="157"/>
        <v>12</v>
      </c>
    </row>
    <row r="1387" spans="1:26" ht="18.75" customHeight="1" x14ac:dyDescent="0.35">
      <c r="A1387" s="78"/>
      <c r="B1387" s="332">
        <f>IF(N1387="",0,COUNTIF($N$7:N1387,N1387))</f>
        <v>0</v>
      </c>
      <c r="C1387" s="332" t="str">
        <f t="shared" si="151"/>
        <v>0</v>
      </c>
      <c r="D1387" s="332">
        <f>IF(P1387="",0,COUNTIF($P$7:P1387,P1387))</f>
        <v>0</v>
      </c>
      <c r="E1387" s="332" t="str">
        <f t="shared" si="152"/>
        <v>0</v>
      </c>
      <c r="F1387" s="332">
        <f>IF(Q1387="",0,COUNTIF($Q$7:Q1387,Q1387))</f>
        <v>0</v>
      </c>
      <c r="G1387" s="332" t="str">
        <f t="shared" si="153"/>
        <v>0</v>
      </c>
      <c r="H1387" s="335">
        <f t="shared" si="154"/>
        <v>46021</v>
      </c>
      <c r="I1387" s="332">
        <f t="shared" si="155"/>
        <v>50</v>
      </c>
      <c r="J1387" s="78"/>
      <c r="K1387" s="304"/>
      <c r="L1387" s="6"/>
      <c r="M1387" s="12"/>
      <c r="N1387" s="6"/>
      <c r="O1387" s="96" t="str">
        <f t="shared" si="156"/>
        <v/>
      </c>
      <c r="P1387" s="12"/>
      <c r="Q1387" s="304"/>
      <c r="R1387" s="5"/>
      <c r="S1387" s="5"/>
      <c r="T1387" s="78"/>
      <c r="U1387" s="78"/>
      <c r="Z1387" s="479">
        <f t="shared" si="157"/>
        <v>12</v>
      </c>
    </row>
    <row r="1388" spans="1:26" ht="18.75" customHeight="1" x14ac:dyDescent="0.35">
      <c r="A1388" s="78"/>
      <c r="B1388" s="332">
        <f>IF(N1388="",0,COUNTIF($N$7:N1388,N1388))</f>
        <v>0</v>
      </c>
      <c r="C1388" s="332" t="str">
        <f t="shared" si="151"/>
        <v>0</v>
      </c>
      <c r="D1388" s="332">
        <f>IF(P1388="",0,COUNTIF($P$7:P1388,P1388))</f>
        <v>0</v>
      </c>
      <c r="E1388" s="332" t="str">
        <f t="shared" si="152"/>
        <v>0</v>
      </c>
      <c r="F1388" s="332">
        <f>IF(Q1388="",0,COUNTIF($Q$7:Q1388,Q1388))</f>
        <v>0</v>
      </c>
      <c r="G1388" s="332" t="str">
        <f t="shared" si="153"/>
        <v>0</v>
      </c>
      <c r="H1388" s="335">
        <f t="shared" si="154"/>
        <v>46021</v>
      </c>
      <c r="I1388" s="332">
        <f t="shared" si="155"/>
        <v>50</v>
      </c>
      <c r="J1388" s="78"/>
      <c r="K1388" s="304"/>
      <c r="L1388" s="6"/>
      <c r="M1388" s="12"/>
      <c r="N1388" s="6"/>
      <c r="O1388" s="96" t="str">
        <f t="shared" si="156"/>
        <v/>
      </c>
      <c r="P1388" s="12"/>
      <c r="Q1388" s="304"/>
      <c r="R1388" s="5"/>
      <c r="S1388" s="5"/>
      <c r="T1388" s="78"/>
      <c r="U1388" s="78"/>
      <c r="Z1388" s="479">
        <f t="shared" si="157"/>
        <v>12</v>
      </c>
    </row>
    <row r="1389" spans="1:26" ht="18.75" customHeight="1" x14ac:dyDescent="0.35">
      <c r="A1389" s="78"/>
      <c r="B1389" s="332">
        <f>IF(N1389="",0,COUNTIF($N$7:N1389,N1389))</f>
        <v>0</v>
      </c>
      <c r="C1389" s="332" t="str">
        <f t="shared" si="151"/>
        <v>0</v>
      </c>
      <c r="D1389" s="332">
        <f>IF(P1389="",0,COUNTIF($P$7:P1389,P1389))</f>
        <v>0</v>
      </c>
      <c r="E1389" s="332" t="str">
        <f t="shared" si="152"/>
        <v>0</v>
      </c>
      <c r="F1389" s="332">
        <f>IF(Q1389="",0,COUNTIF($Q$7:Q1389,Q1389))</f>
        <v>0</v>
      </c>
      <c r="G1389" s="332" t="str">
        <f t="shared" si="153"/>
        <v>0</v>
      </c>
      <c r="H1389" s="335">
        <f t="shared" si="154"/>
        <v>46021</v>
      </c>
      <c r="I1389" s="332">
        <f t="shared" si="155"/>
        <v>50</v>
      </c>
      <c r="J1389" s="78"/>
      <c r="K1389" s="304"/>
      <c r="L1389" s="6"/>
      <c r="M1389" s="12"/>
      <c r="N1389" s="6"/>
      <c r="O1389" s="96" t="str">
        <f t="shared" si="156"/>
        <v/>
      </c>
      <c r="P1389" s="12"/>
      <c r="Q1389" s="304"/>
      <c r="R1389" s="5"/>
      <c r="S1389" s="5"/>
      <c r="T1389" s="78"/>
      <c r="U1389" s="78"/>
      <c r="Z1389" s="479">
        <f t="shared" si="157"/>
        <v>12</v>
      </c>
    </row>
    <row r="1390" spans="1:26" ht="18.75" customHeight="1" x14ac:dyDescent="0.35">
      <c r="A1390" s="78"/>
      <c r="B1390" s="332">
        <f>IF(N1390="",0,COUNTIF($N$7:N1390,N1390))</f>
        <v>0</v>
      </c>
      <c r="C1390" s="332" t="str">
        <f t="shared" si="151"/>
        <v>0</v>
      </c>
      <c r="D1390" s="332">
        <f>IF(P1390="",0,COUNTIF($P$7:P1390,P1390))</f>
        <v>0</v>
      </c>
      <c r="E1390" s="332" t="str">
        <f t="shared" si="152"/>
        <v>0</v>
      </c>
      <c r="F1390" s="332">
        <f>IF(Q1390="",0,COUNTIF($Q$7:Q1390,Q1390))</f>
        <v>0</v>
      </c>
      <c r="G1390" s="332" t="str">
        <f t="shared" si="153"/>
        <v>0</v>
      </c>
      <c r="H1390" s="335">
        <f t="shared" si="154"/>
        <v>46021</v>
      </c>
      <c r="I1390" s="332">
        <f t="shared" si="155"/>
        <v>50</v>
      </c>
      <c r="J1390" s="78"/>
      <c r="K1390" s="304"/>
      <c r="L1390" s="6"/>
      <c r="M1390" s="12"/>
      <c r="N1390" s="6"/>
      <c r="O1390" s="96" t="str">
        <f t="shared" si="156"/>
        <v/>
      </c>
      <c r="P1390" s="12"/>
      <c r="Q1390" s="304"/>
      <c r="R1390" s="5"/>
      <c r="S1390" s="5"/>
      <c r="T1390" s="78"/>
      <c r="U1390" s="78"/>
      <c r="Z1390" s="479">
        <f t="shared" si="157"/>
        <v>12</v>
      </c>
    </row>
    <row r="1391" spans="1:26" ht="18.75" customHeight="1" x14ac:dyDescent="0.35">
      <c r="A1391" s="78"/>
      <c r="B1391" s="332">
        <f>IF(N1391="",0,COUNTIF($N$7:N1391,N1391))</f>
        <v>0</v>
      </c>
      <c r="C1391" s="332" t="str">
        <f t="shared" si="151"/>
        <v>0</v>
      </c>
      <c r="D1391" s="332">
        <f>IF(P1391="",0,COUNTIF($P$7:P1391,P1391))</f>
        <v>0</v>
      </c>
      <c r="E1391" s="332" t="str">
        <f t="shared" si="152"/>
        <v>0</v>
      </c>
      <c r="F1391" s="332">
        <f>IF(Q1391="",0,COUNTIF($Q$7:Q1391,Q1391))</f>
        <v>0</v>
      </c>
      <c r="G1391" s="332" t="str">
        <f t="shared" si="153"/>
        <v>0</v>
      </c>
      <c r="H1391" s="335">
        <f t="shared" si="154"/>
        <v>46021</v>
      </c>
      <c r="I1391" s="332">
        <f t="shared" si="155"/>
        <v>50</v>
      </c>
      <c r="J1391" s="78"/>
      <c r="K1391" s="304"/>
      <c r="L1391" s="6"/>
      <c r="M1391" s="12"/>
      <c r="N1391" s="6"/>
      <c r="O1391" s="96" t="str">
        <f t="shared" si="156"/>
        <v/>
      </c>
      <c r="P1391" s="12"/>
      <c r="Q1391" s="304"/>
      <c r="R1391" s="5"/>
      <c r="S1391" s="5"/>
      <c r="T1391" s="78"/>
      <c r="U1391" s="78"/>
      <c r="Z1391" s="479">
        <f t="shared" si="157"/>
        <v>12</v>
      </c>
    </row>
    <row r="1392" spans="1:26" ht="18.75" customHeight="1" x14ac:dyDescent="0.35">
      <c r="A1392" s="78"/>
      <c r="B1392" s="332">
        <f>IF(N1392="",0,COUNTIF($N$7:N1392,N1392))</f>
        <v>0</v>
      </c>
      <c r="C1392" s="332" t="str">
        <f t="shared" si="151"/>
        <v>0</v>
      </c>
      <c r="D1392" s="332">
        <f>IF(P1392="",0,COUNTIF($P$7:P1392,P1392))</f>
        <v>0</v>
      </c>
      <c r="E1392" s="332" t="str">
        <f t="shared" si="152"/>
        <v>0</v>
      </c>
      <c r="F1392" s="332">
        <f>IF(Q1392="",0,COUNTIF($Q$7:Q1392,Q1392))</f>
        <v>0</v>
      </c>
      <c r="G1392" s="332" t="str">
        <f t="shared" si="153"/>
        <v>0</v>
      </c>
      <c r="H1392" s="335">
        <f t="shared" si="154"/>
        <v>46021</v>
      </c>
      <c r="I1392" s="332">
        <f t="shared" si="155"/>
        <v>50</v>
      </c>
      <c r="J1392" s="78"/>
      <c r="K1392" s="304"/>
      <c r="L1392" s="6"/>
      <c r="M1392" s="12"/>
      <c r="N1392" s="6"/>
      <c r="O1392" s="96" t="str">
        <f t="shared" si="156"/>
        <v/>
      </c>
      <c r="P1392" s="12"/>
      <c r="Q1392" s="304"/>
      <c r="R1392" s="5"/>
      <c r="S1392" s="5"/>
      <c r="T1392" s="78"/>
      <c r="U1392" s="78"/>
      <c r="Z1392" s="479">
        <f t="shared" si="157"/>
        <v>12</v>
      </c>
    </row>
    <row r="1393" spans="1:26" ht="18.75" customHeight="1" x14ac:dyDescent="0.35">
      <c r="A1393" s="78"/>
      <c r="B1393" s="332">
        <f>IF(N1393="",0,COUNTIF($N$7:N1393,N1393))</f>
        <v>0</v>
      </c>
      <c r="C1393" s="332" t="str">
        <f t="shared" si="151"/>
        <v>0</v>
      </c>
      <c r="D1393" s="332">
        <f>IF(P1393="",0,COUNTIF($P$7:P1393,P1393))</f>
        <v>0</v>
      </c>
      <c r="E1393" s="332" t="str">
        <f t="shared" si="152"/>
        <v>0</v>
      </c>
      <c r="F1393" s="332">
        <f>IF(Q1393="",0,COUNTIF($Q$7:Q1393,Q1393))</f>
        <v>0</v>
      </c>
      <c r="G1393" s="332" t="str">
        <f t="shared" si="153"/>
        <v>0</v>
      </c>
      <c r="H1393" s="335">
        <f t="shared" si="154"/>
        <v>46021</v>
      </c>
      <c r="I1393" s="332">
        <f t="shared" si="155"/>
        <v>50</v>
      </c>
      <c r="J1393" s="78"/>
      <c r="K1393" s="304"/>
      <c r="L1393" s="6"/>
      <c r="M1393" s="12"/>
      <c r="N1393" s="6"/>
      <c r="O1393" s="96" t="str">
        <f t="shared" si="156"/>
        <v/>
      </c>
      <c r="P1393" s="12"/>
      <c r="Q1393" s="304"/>
      <c r="R1393" s="5"/>
      <c r="S1393" s="5"/>
      <c r="T1393" s="78"/>
      <c r="U1393" s="78"/>
      <c r="Z1393" s="479">
        <f t="shared" si="157"/>
        <v>12</v>
      </c>
    </row>
    <row r="1394" spans="1:26" ht="18.75" customHeight="1" x14ac:dyDescent="0.35">
      <c r="A1394" s="78"/>
      <c r="B1394" s="332">
        <f>IF(N1394="",0,COUNTIF($N$7:N1394,N1394))</f>
        <v>0</v>
      </c>
      <c r="C1394" s="332" t="str">
        <f t="shared" si="151"/>
        <v>0</v>
      </c>
      <c r="D1394" s="332">
        <f>IF(P1394="",0,COUNTIF($P$7:P1394,P1394))</f>
        <v>0</v>
      </c>
      <c r="E1394" s="332" t="str">
        <f t="shared" si="152"/>
        <v>0</v>
      </c>
      <c r="F1394" s="332">
        <f>IF(Q1394="",0,COUNTIF($Q$7:Q1394,Q1394))</f>
        <v>0</v>
      </c>
      <c r="G1394" s="332" t="str">
        <f t="shared" si="153"/>
        <v>0</v>
      </c>
      <c r="H1394" s="335">
        <f t="shared" si="154"/>
        <v>46021</v>
      </c>
      <c r="I1394" s="332">
        <f t="shared" si="155"/>
        <v>50</v>
      </c>
      <c r="J1394" s="78"/>
      <c r="K1394" s="304"/>
      <c r="L1394" s="6"/>
      <c r="M1394" s="12"/>
      <c r="N1394" s="6"/>
      <c r="O1394" s="96" t="str">
        <f t="shared" si="156"/>
        <v/>
      </c>
      <c r="P1394" s="12"/>
      <c r="Q1394" s="304"/>
      <c r="R1394" s="5"/>
      <c r="S1394" s="5"/>
      <c r="T1394" s="78"/>
      <c r="U1394" s="78"/>
      <c r="Z1394" s="479">
        <f t="shared" si="157"/>
        <v>12</v>
      </c>
    </row>
    <row r="1395" spans="1:26" ht="18.75" customHeight="1" x14ac:dyDescent="0.35">
      <c r="A1395" s="78"/>
      <c r="B1395" s="332">
        <f>IF(N1395="",0,COUNTIF($N$7:N1395,N1395))</f>
        <v>0</v>
      </c>
      <c r="C1395" s="332" t="str">
        <f t="shared" si="151"/>
        <v>0</v>
      </c>
      <c r="D1395" s="332">
        <f>IF(P1395="",0,COUNTIF($P$7:P1395,P1395))</f>
        <v>0</v>
      </c>
      <c r="E1395" s="332" t="str">
        <f t="shared" si="152"/>
        <v>0</v>
      </c>
      <c r="F1395" s="332">
        <f>IF(Q1395="",0,COUNTIF($Q$7:Q1395,Q1395))</f>
        <v>0</v>
      </c>
      <c r="G1395" s="332" t="str">
        <f t="shared" si="153"/>
        <v>0</v>
      </c>
      <c r="H1395" s="335">
        <f t="shared" si="154"/>
        <v>46021</v>
      </c>
      <c r="I1395" s="332">
        <f t="shared" si="155"/>
        <v>50</v>
      </c>
      <c r="J1395" s="78"/>
      <c r="K1395" s="304"/>
      <c r="L1395" s="6"/>
      <c r="M1395" s="12"/>
      <c r="N1395" s="6"/>
      <c r="O1395" s="96" t="str">
        <f t="shared" si="156"/>
        <v/>
      </c>
      <c r="P1395" s="12"/>
      <c r="Q1395" s="304"/>
      <c r="R1395" s="5"/>
      <c r="S1395" s="5"/>
      <c r="T1395" s="78"/>
      <c r="U1395" s="78"/>
      <c r="Z1395" s="479">
        <f t="shared" si="157"/>
        <v>12</v>
      </c>
    </row>
    <row r="1396" spans="1:26" ht="18.75" customHeight="1" x14ac:dyDescent="0.35">
      <c r="A1396" s="78"/>
      <c r="B1396" s="332">
        <f>IF(N1396="",0,COUNTIF($N$7:N1396,N1396))</f>
        <v>0</v>
      </c>
      <c r="C1396" s="332" t="str">
        <f t="shared" ref="C1396:C1459" si="158">B1396&amp;N1396</f>
        <v>0</v>
      </c>
      <c r="D1396" s="332">
        <f>IF(P1396="",0,COUNTIF($P$7:P1396,P1396))</f>
        <v>0</v>
      </c>
      <c r="E1396" s="332" t="str">
        <f t="shared" ref="E1396:E1459" si="159">D1396&amp;P1396</f>
        <v>0</v>
      </c>
      <c r="F1396" s="332">
        <f>IF(Q1396="",0,COUNTIF($Q$7:Q1396,Q1396))</f>
        <v>0</v>
      </c>
      <c r="G1396" s="332" t="str">
        <f t="shared" ref="G1396:G1459" si="160">F1396&amp;Q1396</f>
        <v>0</v>
      </c>
      <c r="H1396" s="335">
        <f t="shared" ref="H1396:H1459" si="161">IF(K1396&lt;&gt;"",K1396,H1395)</f>
        <v>46021</v>
      </c>
      <c r="I1396" s="332">
        <f t="shared" ref="I1396:I1459" si="162">IF(L1396&lt;&gt;"",L1396,I1395)</f>
        <v>50</v>
      </c>
      <c r="J1396" s="78"/>
      <c r="K1396" s="304"/>
      <c r="L1396" s="6"/>
      <c r="M1396" s="12"/>
      <c r="N1396" s="6"/>
      <c r="O1396" s="96" t="str">
        <f t="shared" ref="O1396:O1459" si="163">IF(N1396&lt;&gt;"",VLOOKUP(N1396,DA,2,FALSE),"")</f>
        <v/>
      </c>
      <c r="P1396" s="12"/>
      <c r="Q1396" s="304"/>
      <c r="R1396" s="5"/>
      <c r="S1396" s="5"/>
      <c r="T1396" s="78"/>
      <c r="U1396" s="78"/>
      <c r="Z1396" s="479">
        <f t="shared" si="157"/>
        <v>12</v>
      </c>
    </row>
    <row r="1397" spans="1:26" ht="18.75" customHeight="1" x14ac:dyDescent="0.35">
      <c r="A1397" s="78"/>
      <c r="B1397" s="332">
        <f>IF(N1397="",0,COUNTIF($N$7:N1397,N1397))</f>
        <v>0</v>
      </c>
      <c r="C1397" s="332" t="str">
        <f t="shared" si="158"/>
        <v>0</v>
      </c>
      <c r="D1397" s="332">
        <f>IF(P1397="",0,COUNTIF($P$7:P1397,P1397))</f>
        <v>0</v>
      </c>
      <c r="E1397" s="332" t="str">
        <f t="shared" si="159"/>
        <v>0</v>
      </c>
      <c r="F1397" s="332">
        <f>IF(Q1397="",0,COUNTIF($Q$7:Q1397,Q1397))</f>
        <v>0</v>
      </c>
      <c r="G1397" s="332" t="str">
        <f t="shared" si="160"/>
        <v>0</v>
      </c>
      <c r="H1397" s="335">
        <f t="shared" si="161"/>
        <v>46021</v>
      </c>
      <c r="I1397" s="332">
        <f t="shared" si="162"/>
        <v>50</v>
      </c>
      <c r="J1397" s="78"/>
      <c r="K1397" s="304"/>
      <c r="L1397" s="6"/>
      <c r="M1397" s="12"/>
      <c r="N1397" s="6"/>
      <c r="O1397" s="96" t="str">
        <f t="shared" si="163"/>
        <v/>
      </c>
      <c r="P1397" s="12"/>
      <c r="Q1397" s="304"/>
      <c r="R1397" s="5"/>
      <c r="S1397" s="5"/>
      <c r="T1397" s="78"/>
      <c r="U1397" s="78"/>
      <c r="Z1397" s="479">
        <f t="shared" si="157"/>
        <v>12</v>
      </c>
    </row>
    <row r="1398" spans="1:26" ht="18.75" customHeight="1" x14ac:dyDescent="0.35">
      <c r="A1398" s="78"/>
      <c r="B1398" s="332">
        <f>IF(N1398="",0,COUNTIF($N$7:N1398,N1398))</f>
        <v>0</v>
      </c>
      <c r="C1398" s="332" t="str">
        <f t="shared" si="158"/>
        <v>0</v>
      </c>
      <c r="D1398" s="332">
        <f>IF(P1398="",0,COUNTIF($P$7:P1398,P1398))</f>
        <v>0</v>
      </c>
      <c r="E1398" s="332" t="str">
        <f t="shared" si="159"/>
        <v>0</v>
      </c>
      <c r="F1398" s="332">
        <f>IF(Q1398="",0,COUNTIF($Q$7:Q1398,Q1398))</f>
        <v>0</v>
      </c>
      <c r="G1398" s="332" t="str">
        <f t="shared" si="160"/>
        <v>0</v>
      </c>
      <c r="H1398" s="335">
        <f t="shared" si="161"/>
        <v>46021</v>
      </c>
      <c r="I1398" s="332">
        <f t="shared" si="162"/>
        <v>50</v>
      </c>
      <c r="J1398" s="78"/>
      <c r="K1398" s="304"/>
      <c r="L1398" s="6"/>
      <c r="M1398" s="12"/>
      <c r="N1398" s="6"/>
      <c r="O1398" s="96" t="str">
        <f t="shared" si="163"/>
        <v/>
      </c>
      <c r="P1398" s="12"/>
      <c r="Q1398" s="304"/>
      <c r="R1398" s="5"/>
      <c r="S1398" s="5"/>
      <c r="T1398" s="78"/>
      <c r="U1398" s="78"/>
      <c r="Z1398" s="479">
        <f t="shared" si="157"/>
        <v>12</v>
      </c>
    </row>
    <row r="1399" spans="1:26" ht="18.75" customHeight="1" x14ac:dyDescent="0.35">
      <c r="A1399" s="78"/>
      <c r="B1399" s="332">
        <f>IF(N1399="",0,COUNTIF($N$7:N1399,N1399))</f>
        <v>0</v>
      </c>
      <c r="C1399" s="332" t="str">
        <f t="shared" si="158"/>
        <v>0</v>
      </c>
      <c r="D1399" s="332">
        <f>IF(P1399="",0,COUNTIF($P$7:P1399,P1399))</f>
        <v>0</v>
      </c>
      <c r="E1399" s="332" t="str">
        <f t="shared" si="159"/>
        <v>0</v>
      </c>
      <c r="F1399" s="332">
        <f>IF(Q1399="",0,COUNTIF($Q$7:Q1399,Q1399))</f>
        <v>0</v>
      </c>
      <c r="G1399" s="332" t="str">
        <f t="shared" si="160"/>
        <v>0</v>
      </c>
      <c r="H1399" s="335">
        <f t="shared" si="161"/>
        <v>46021</v>
      </c>
      <c r="I1399" s="332">
        <f t="shared" si="162"/>
        <v>50</v>
      </c>
      <c r="J1399" s="78"/>
      <c r="K1399" s="304"/>
      <c r="L1399" s="6"/>
      <c r="M1399" s="12"/>
      <c r="N1399" s="6"/>
      <c r="O1399" s="96" t="str">
        <f t="shared" si="163"/>
        <v/>
      </c>
      <c r="P1399" s="12"/>
      <c r="Q1399" s="304"/>
      <c r="R1399" s="5"/>
      <c r="S1399" s="5"/>
      <c r="T1399" s="78"/>
      <c r="U1399" s="78"/>
      <c r="Z1399" s="479">
        <f t="shared" si="157"/>
        <v>12</v>
      </c>
    </row>
    <row r="1400" spans="1:26" ht="18.75" customHeight="1" x14ac:dyDescent="0.35">
      <c r="A1400" s="78"/>
      <c r="B1400" s="332">
        <f>IF(N1400="",0,COUNTIF($N$7:N1400,N1400))</f>
        <v>0</v>
      </c>
      <c r="C1400" s="332" t="str">
        <f t="shared" si="158"/>
        <v>0</v>
      </c>
      <c r="D1400" s="332">
        <f>IF(P1400="",0,COUNTIF($P$7:P1400,P1400))</f>
        <v>0</v>
      </c>
      <c r="E1400" s="332" t="str">
        <f t="shared" si="159"/>
        <v>0</v>
      </c>
      <c r="F1400" s="332">
        <f>IF(Q1400="",0,COUNTIF($Q$7:Q1400,Q1400))</f>
        <v>0</v>
      </c>
      <c r="G1400" s="332" t="str">
        <f t="shared" si="160"/>
        <v>0</v>
      </c>
      <c r="H1400" s="335">
        <f t="shared" si="161"/>
        <v>46021</v>
      </c>
      <c r="I1400" s="332">
        <f t="shared" si="162"/>
        <v>50</v>
      </c>
      <c r="J1400" s="78"/>
      <c r="K1400" s="304"/>
      <c r="L1400" s="6"/>
      <c r="M1400" s="12"/>
      <c r="N1400" s="6"/>
      <c r="O1400" s="96" t="str">
        <f t="shared" si="163"/>
        <v/>
      </c>
      <c r="P1400" s="12"/>
      <c r="Q1400" s="304"/>
      <c r="R1400" s="5"/>
      <c r="S1400" s="5"/>
      <c r="T1400" s="78"/>
      <c r="U1400" s="78"/>
      <c r="Z1400" s="479">
        <f t="shared" si="157"/>
        <v>12</v>
      </c>
    </row>
    <row r="1401" spans="1:26" ht="18.75" customHeight="1" x14ac:dyDescent="0.35">
      <c r="A1401" s="78"/>
      <c r="B1401" s="332">
        <f>IF(N1401="",0,COUNTIF($N$7:N1401,N1401))</f>
        <v>0</v>
      </c>
      <c r="C1401" s="332" t="str">
        <f t="shared" si="158"/>
        <v>0</v>
      </c>
      <c r="D1401" s="332">
        <f>IF(P1401="",0,COUNTIF($P$7:P1401,P1401))</f>
        <v>0</v>
      </c>
      <c r="E1401" s="332" t="str">
        <f t="shared" si="159"/>
        <v>0</v>
      </c>
      <c r="F1401" s="332">
        <f>IF(Q1401="",0,COUNTIF($Q$7:Q1401,Q1401))</f>
        <v>0</v>
      </c>
      <c r="G1401" s="332" t="str">
        <f t="shared" si="160"/>
        <v>0</v>
      </c>
      <c r="H1401" s="335">
        <f t="shared" si="161"/>
        <v>46021</v>
      </c>
      <c r="I1401" s="332">
        <f t="shared" si="162"/>
        <v>50</v>
      </c>
      <c r="J1401" s="78"/>
      <c r="K1401" s="304"/>
      <c r="L1401" s="6"/>
      <c r="M1401" s="12"/>
      <c r="N1401" s="6"/>
      <c r="O1401" s="96" t="str">
        <f t="shared" si="163"/>
        <v/>
      </c>
      <c r="P1401" s="12"/>
      <c r="Q1401" s="304"/>
      <c r="R1401" s="5"/>
      <c r="S1401" s="5"/>
      <c r="T1401" s="78"/>
      <c r="U1401" s="78"/>
      <c r="Z1401" s="479">
        <f t="shared" si="157"/>
        <v>12</v>
      </c>
    </row>
    <row r="1402" spans="1:26" ht="18.75" customHeight="1" x14ac:dyDescent="0.35">
      <c r="A1402" s="78"/>
      <c r="B1402" s="332">
        <f>IF(N1402="",0,COUNTIF($N$7:N1402,N1402))</f>
        <v>0</v>
      </c>
      <c r="C1402" s="332" t="str">
        <f t="shared" si="158"/>
        <v>0</v>
      </c>
      <c r="D1402" s="332">
        <f>IF(P1402="",0,COUNTIF($P$7:P1402,P1402))</f>
        <v>0</v>
      </c>
      <c r="E1402" s="332" t="str">
        <f t="shared" si="159"/>
        <v>0</v>
      </c>
      <c r="F1402" s="332">
        <f>IF(Q1402="",0,COUNTIF($Q$7:Q1402,Q1402))</f>
        <v>0</v>
      </c>
      <c r="G1402" s="332" t="str">
        <f t="shared" si="160"/>
        <v>0</v>
      </c>
      <c r="H1402" s="335">
        <f t="shared" si="161"/>
        <v>46021</v>
      </c>
      <c r="I1402" s="332">
        <f t="shared" si="162"/>
        <v>50</v>
      </c>
      <c r="J1402" s="78"/>
      <c r="K1402" s="304"/>
      <c r="L1402" s="6"/>
      <c r="M1402" s="12"/>
      <c r="N1402" s="6"/>
      <c r="O1402" s="96" t="str">
        <f t="shared" si="163"/>
        <v/>
      </c>
      <c r="P1402" s="12"/>
      <c r="Q1402" s="304"/>
      <c r="R1402" s="5"/>
      <c r="S1402" s="5"/>
      <c r="T1402" s="78"/>
      <c r="U1402" s="78"/>
      <c r="Z1402" s="479">
        <f t="shared" si="157"/>
        <v>12</v>
      </c>
    </row>
    <row r="1403" spans="1:26" ht="18.75" customHeight="1" x14ac:dyDescent="0.35">
      <c r="A1403" s="78"/>
      <c r="B1403" s="332">
        <f>IF(N1403="",0,COUNTIF($N$7:N1403,N1403))</f>
        <v>0</v>
      </c>
      <c r="C1403" s="332" t="str">
        <f t="shared" si="158"/>
        <v>0</v>
      </c>
      <c r="D1403" s="332">
        <f>IF(P1403="",0,COUNTIF($P$7:P1403,P1403))</f>
        <v>0</v>
      </c>
      <c r="E1403" s="332" t="str">
        <f t="shared" si="159"/>
        <v>0</v>
      </c>
      <c r="F1403" s="332">
        <f>IF(Q1403="",0,COUNTIF($Q$7:Q1403,Q1403))</f>
        <v>0</v>
      </c>
      <c r="G1403" s="332" t="str">
        <f t="shared" si="160"/>
        <v>0</v>
      </c>
      <c r="H1403" s="335">
        <f t="shared" si="161"/>
        <v>46021</v>
      </c>
      <c r="I1403" s="332">
        <f t="shared" si="162"/>
        <v>50</v>
      </c>
      <c r="J1403" s="78"/>
      <c r="K1403" s="304"/>
      <c r="L1403" s="6"/>
      <c r="M1403" s="12"/>
      <c r="N1403" s="6"/>
      <c r="O1403" s="96" t="str">
        <f t="shared" si="163"/>
        <v/>
      </c>
      <c r="P1403" s="12"/>
      <c r="Q1403" s="304"/>
      <c r="R1403" s="5"/>
      <c r="S1403" s="5"/>
      <c r="T1403" s="78"/>
      <c r="U1403" s="78"/>
      <c r="Z1403" s="479">
        <f t="shared" si="157"/>
        <v>12</v>
      </c>
    </row>
    <row r="1404" spans="1:26" ht="18.75" customHeight="1" x14ac:dyDescent="0.35">
      <c r="A1404" s="78"/>
      <c r="B1404" s="332">
        <f>IF(N1404="",0,COUNTIF($N$7:N1404,N1404))</f>
        <v>0</v>
      </c>
      <c r="C1404" s="332" t="str">
        <f t="shared" si="158"/>
        <v>0</v>
      </c>
      <c r="D1404" s="332">
        <f>IF(P1404="",0,COUNTIF($P$7:P1404,P1404))</f>
        <v>0</v>
      </c>
      <c r="E1404" s="332" t="str">
        <f t="shared" si="159"/>
        <v>0</v>
      </c>
      <c r="F1404" s="332">
        <f>IF(Q1404="",0,COUNTIF($Q$7:Q1404,Q1404))</f>
        <v>0</v>
      </c>
      <c r="G1404" s="332" t="str">
        <f t="shared" si="160"/>
        <v>0</v>
      </c>
      <c r="H1404" s="335">
        <f t="shared" si="161"/>
        <v>46021</v>
      </c>
      <c r="I1404" s="332">
        <f t="shared" si="162"/>
        <v>50</v>
      </c>
      <c r="J1404" s="78"/>
      <c r="K1404" s="304"/>
      <c r="L1404" s="6"/>
      <c r="M1404" s="12"/>
      <c r="N1404" s="6"/>
      <c r="O1404" s="96" t="str">
        <f t="shared" si="163"/>
        <v/>
      </c>
      <c r="P1404" s="12"/>
      <c r="Q1404" s="304"/>
      <c r="R1404" s="5"/>
      <c r="S1404" s="5"/>
      <c r="T1404" s="78"/>
      <c r="U1404" s="78"/>
      <c r="Z1404" s="479">
        <f t="shared" si="157"/>
        <v>12</v>
      </c>
    </row>
    <row r="1405" spans="1:26" ht="18.75" customHeight="1" x14ac:dyDescent="0.35">
      <c r="A1405" s="78"/>
      <c r="B1405" s="332">
        <f>IF(N1405="",0,COUNTIF($N$7:N1405,N1405))</f>
        <v>0</v>
      </c>
      <c r="C1405" s="332" t="str">
        <f t="shared" si="158"/>
        <v>0</v>
      </c>
      <c r="D1405" s="332">
        <f>IF(P1405="",0,COUNTIF($P$7:P1405,P1405))</f>
        <v>0</v>
      </c>
      <c r="E1405" s="332" t="str">
        <f t="shared" si="159"/>
        <v>0</v>
      </c>
      <c r="F1405" s="332">
        <f>IF(Q1405="",0,COUNTIF($Q$7:Q1405,Q1405))</f>
        <v>0</v>
      </c>
      <c r="G1405" s="332" t="str">
        <f t="shared" si="160"/>
        <v>0</v>
      </c>
      <c r="H1405" s="335">
        <f t="shared" si="161"/>
        <v>46021</v>
      </c>
      <c r="I1405" s="332">
        <f t="shared" si="162"/>
        <v>50</v>
      </c>
      <c r="J1405" s="78"/>
      <c r="K1405" s="304"/>
      <c r="L1405" s="6"/>
      <c r="M1405" s="12"/>
      <c r="N1405" s="6"/>
      <c r="O1405" s="96" t="str">
        <f t="shared" si="163"/>
        <v/>
      </c>
      <c r="P1405" s="12"/>
      <c r="Q1405" s="304"/>
      <c r="R1405" s="5"/>
      <c r="S1405" s="5"/>
      <c r="T1405" s="78"/>
      <c r="U1405" s="78"/>
      <c r="Z1405" s="479">
        <f t="shared" si="157"/>
        <v>12</v>
      </c>
    </row>
    <row r="1406" spans="1:26" ht="18.75" customHeight="1" x14ac:dyDescent="0.35">
      <c r="A1406" s="78"/>
      <c r="B1406" s="332">
        <f>IF(N1406="",0,COUNTIF($N$7:N1406,N1406))</f>
        <v>0</v>
      </c>
      <c r="C1406" s="332" t="str">
        <f t="shared" si="158"/>
        <v>0</v>
      </c>
      <c r="D1406" s="332">
        <f>IF(P1406="",0,COUNTIF($P$7:P1406,P1406))</f>
        <v>0</v>
      </c>
      <c r="E1406" s="332" t="str">
        <f t="shared" si="159"/>
        <v>0</v>
      </c>
      <c r="F1406" s="332">
        <f>IF(Q1406="",0,COUNTIF($Q$7:Q1406,Q1406))</f>
        <v>0</v>
      </c>
      <c r="G1406" s="332" t="str">
        <f t="shared" si="160"/>
        <v>0</v>
      </c>
      <c r="H1406" s="335">
        <f t="shared" si="161"/>
        <v>46021</v>
      </c>
      <c r="I1406" s="332">
        <f t="shared" si="162"/>
        <v>50</v>
      </c>
      <c r="J1406" s="78"/>
      <c r="K1406" s="304"/>
      <c r="L1406" s="6"/>
      <c r="M1406" s="12"/>
      <c r="N1406" s="6"/>
      <c r="O1406" s="96" t="str">
        <f t="shared" si="163"/>
        <v/>
      </c>
      <c r="P1406" s="12"/>
      <c r="Q1406" s="304"/>
      <c r="R1406" s="5"/>
      <c r="S1406" s="5"/>
      <c r="T1406" s="78"/>
      <c r="U1406" s="78"/>
      <c r="Z1406" s="479">
        <f t="shared" si="157"/>
        <v>12</v>
      </c>
    </row>
    <row r="1407" spans="1:26" ht="18.75" customHeight="1" x14ac:dyDescent="0.35">
      <c r="A1407" s="78"/>
      <c r="B1407" s="332">
        <f>IF(N1407="",0,COUNTIF($N$7:N1407,N1407))</f>
        <v>0</v>
      </c>
      <c r="C1407" s="332" t="str">
        <f t="shared" si="158"/>
        <v>0</v>
      </c>
      <c r="D1407" s="332">
        <f>IF(P1407="",0,COUNTIF($P$7:P1407,P1407))</f>
        <v>0</v>
      </c>
      <c r="E1407" s="332" t="str">
        <f t="shared" si="159"/>
        <v>0</v>
      </c>
      <c r="F1407" s="332">
        <f>IF(Q1407="",0,COUNTIF($Q$7:Q1407,Q1407))</f>
        <v>0</v>
      </c>
      <c r="G1407" s="332" t="str">
        <f t="shared" si="160"/>
        <v>0</v>
      </c>
      <c r="H1407" s="335">
        <f t="shared" si="161"/>
        <v>46021</v>
      </c>
      <c r="I1407" s="332">
        <f t="shared" si="162"/>
        <v>50</v>
      </c>
      <c r="J1407" s="78"/>
      <c r="K1407" s="304"/>
      <c r="L1407" s="6"/>
      <c r="M1407" s="12"/>
      <c r="N1407" s="6"/>
      <c r="O1407" s="96" t="str">
        <f t="shared" si="163"/>
        <v/>
      </c>
      <c r="P1407" s="12"/>
      <c r="Q1407" s="304"/>
      <c r="R1407" s="5"/>
      <c r="S1407" s="5"/>
      <c r="T1407" s="78"/>
      <c r="U1407" s="78"/>
      <c r="Z1407" s="479">
        <f t="shared" si="157"/>
        <v>12</v>
      </c>
    </row>
    <row r="1408" spans="1:26" ht="18.75" customHeight="1" x14ac:dyDescent="0.35">
      <c r="A1408" s="78"/>
      <c r="B1408" s="332">
        <f>IF(N1408="",0,COUNTIF($N$7:N1408,N1408))</f>
        <v>0</v>
      </c>
      <c r="C1408" s="332" t="str">
        <f t="shared" si="158"/>
        <v>0</v>
      </c>
      <c r="D1408" s="332">
        <f>IF(P1408="",0,COUNTIF($P$7:P1408,P1408))</f>
        <v>0</v>
      </c>
      <c r="E1408" s="332" t="str">
        <f t="shared" si="159"/>
        <v>0</v>
      </c>
      <c r="F1408" s="332">
        <f>IF(Q1408="",0,COUNTIF($Q$7:Q1408,Q1408))</f>
        <v>0</v>
      </c>
      <c r="G1408" s="332" t="str">
        <f t="shared" si="160"/>
        <v>0</v>
      </c>
      <c r="H1408" s="335">
        <f t="shared" si="161"/>
        <v>46021</v>
      </c>
      <c r="I1408" s="332">
        <f t="shared" si="162"/>
        <v>50</v>
      </c>
      <c r="J1408" s="78"/>
      <c r="K1408" s="304"/>
      <c r="L1408" s="6"/>
      <c r="M1408" s="12"/>
      <c r="N1408" s="6"/>
      <c r="O1408" s="96" t="str">
        <f t="shared" si="163"/>
        <v/>
      </c>
      <c r="P1408" s="12"/>
      <c r="Q1408" s="304"/>
      <c r="R1408" s="5"/>
      <c r="S1408" s="5"/>
      <c r="T1408" s="78"/>
      <c r="U1408" s="78"/>
      <c r="Z1408" s="479">
        <f t="shared" si="157"/>
        <v>12</v>
      </c>
    </row>
    <row r="1409" spans="1:26" ht="18.75" customHeight="1" x14ac:dyDescent="0.35">
      <c r="A1409" s="78"/>
      <c r="B1409" s="332">
        <f>IF(N1409="",0,COUNTIF($N$7:N1409,N1409))</f>
        <v>0</v>
      </c>
      <c r="C1409" s="332" t="str">
        <f t="shared" si="158"/>
        <v>0</v>
      </c>
      <c r="D1409" s="332">
        <f>IF(P1409="",0,COUNTIF($P$7:P1409,P1409))</f>
        <v>0</v>
      </c>
      <c r="E1409" s="332" t="str">
        <f t="shared" si="159"/>
        <v>0</v>
      </c>
      <c r="F1409" s="332">
        <f>IF(Q1409="",0,COUNTIF($Q$7:Q1409,Q1409))</f>
        <v>0</v>
      </c>
      <c r="G1409" s="332" t="str">
        <f t="shared" si="160"/>
        <v>0</v>
      </c>
      <c r="H1409" s="335">
        <f t="shared" si="161"/>
        <v>46021</v>
      </c>
      <c r="I1409" s="332">
        <f t="shared" si="162"/>
        <v>50</v>
      </c>
      <c r="J1409" s="78"/>
      <c r="K1409" s="304"/>
      <c r="L1409" s="6"/>
      <c r="M1409" s="12"/>
      <c r="N1409" s="6"/>
      <c r="O1409" s="96" t="str">
        <f t="shared" si="163"/>
        <v/>
      </c>
      <c r="P1409" s="12"/>
      <c r="Q1409" s="304"/>
      <c r="R1409" s="5"/>
      <c r="S1409" s="5"/>
      <c r="T1409" s="78"/>
      <c r="U1409" s="78"/>
      <c r="Z1409" s="479">
        <f t="shared" si="157"/>
        <v>12</v>
      </c>
    </row>
    <row r="1410" spans="1:26" ht="18.75" customHeight="1" x14ac:dyDescent="0.35">
      <c r="A1410" s="78"/>
      <c r="B1410" s="332">
        <f>IF(N1410="",0,COUNTIF($N$7:N1410,N1410))</f>
        <v>0</v>
      </c>
      <c r="C1410" s="332" t="str">
        <f t="shared" si="158"/>
        <v>0</v>
      </c>
      <c r="D1410" s="332">
        <f>IF(P1410="",0,COUNTIF($P$7:P1410,P1410))</f>
        <v>0</v>
      </c>
      <c r="E1410" s="332" t="str">
        <f t="shared" si="159"/>
        <v>0</v>
      </c>
      <c r="F1410" s="332">
        <f>IF(Q1410="",0,COUNTIF($Q$7:Q1410,Q1410))</f>
        <v>0</v>
      </c>
      <c r="G1410" s="332" t="str">
        <f t="shared" si="160"/>
        <v>0</v>
      </c>
      <c r="H1410" s="335">
        <f t="shared" si="161"/>
        <v>46021</v>
      </c>
      <c r="I1410" s="332">
        <f t="shared" si="162"/>
        <v>50</v>
      </c>
      <c r="J1410" s="78"/>
      <c r="K1410" s="304"/>
      <c r="L1410" s="6"/>
      <c r="M1410" s="12"/>
      <c r="N1410" s="6"/>
      <c r="O1410" s="96" t="str">
        <f t="shared" si="163"/>
        <v/>
      </c>
      <c r="P1410" s="12"/>
      <c r="Q1410" s="304"/>
      <c r="R1410" s="5"/>
      <c r="S1410" s="5"/>
      <c r="T1410" s="78"/>
      <c r="U1410" s="78"/>
      <c r="Z1410" s="479">
        <f t="shared" si="157"/>
        <v>12</v>
      </c>
    </row>
    <row r="1411" spans="1:26" ht="18.75" customHeight="1" x14ac:dyDescent="0.35">
      <c r="A1411" s="78"/>
      <c r="B1411" s="332">
        <f>IF(N1411="",0,COUNTIF($N$7:N1411,N1411))</f>
        <v>0</v>
      </c>
      <c r="C1411" s="332" t="str">
        <f t="shared" si="158"/>
        <v>0</v>
      </c>
      <c r="D1411" s="332">
        <f>IF(P1411="",0,COUNTIF($P$7:P1411,P1411))</f>
        <v>0</v>
      </c>
      <c r="E1411" s="332" t="str">
        <f t="shared" si="159"/>
        <v>0</v>
      </c>
      <c r="F1411" s="332">
        <f>IF(Q1411="",0,COUNTIF($Q$7:Q1411,Q1411))</f>
        <v>0</v>
      </c>
      <c r="G1411" s="332" t="str">
        <f t="shared" si="160"/>
        <v>0</v>
      </c>
      <c r="H1411" s="335">
        <f t="shared" si="161"/>
        <v>46021</v>
      </c>
      <c r="I1411" s="332">
        <f t="shared" si="162"/>
        <v>50</v>
      </c>
      <c r="J1411" s="78"/>
      <c r="K1411" s="304"/>
      <c r="L1411" s="6"/>
      <c r="M1411" s="12"/>
      <c r="N1411" s="6"/>
      <c r="O1411" s="96" t="str">
        <f t="shared" si="163"/>
        <v/>
      </c>
      <c r="P1411" s="12"/>
      <c r="Q1411" s="304"/>
      <c r="R1411" s="5"/>
      <c r="S1411" s="5"/>
      <c r="T1411" s="78"/>
      <c r="U1411" s="78"/>
      <c r="Z1411" s="479">
        <f t="shared" si="157"/>
        <v>12</v>
      </c>
    </row>
    <row r="1412" spans="1:26" ht="18.75" customHeight="1" x14ac:dyDescent="0.35">
      <c r="A1412" s="78"/>
      <c r="B1412" s="332">
        <f>IF(N1412="",0,COUNTIF($N$7:N1412,N1412))</f>
        <v>0</v>
      </c>
      <c r="C1412" s="332" t="str">
        <f t="shared" si="158"/>
        <v>0</v>
      </c>
      <c r="D1412" s="332">
        <f>IF(P1412="",0,COUNTIF($P$7:P1412,P1412))</f>
        <v>0</v>
      </c>
      <c r="E1412" s="332" t="str">
        <f t="shared" si="159"/>
        <v>0</v>
      </c>
      <c r="F1412" s="332">
        <f>IF(Q1412="",0,COUNTIF($Q$7:Q1412,Q1412))</f>
        <v>0</v>
      </c>
      <c r="G1412" s="332" t="str">
        <f t="shared" si="160"/>
        <v>0</v>
      </c>
      <c r="H1412" s="335">
        <f t="shared" si="161"/>
        <v>46021</v>
      </c>
      <c r="I1412" s="332">
        <f t="shared" si="162"/>
        <v>50</v>
      </c>
      <c r="J1412" s="78"/>
      <c r="K1412" s="304"/>
      <c r="L1412" s="6"/>
      <c r="M1412" s="12"/>
      <c r="N1412" s="6"/>
      <c r="O1412" s="96" t="str">
        <f t="shared" si="163"/>
        <v/>
      </c>
      <c r="P1412" s="12"/>
      <c r="Q1412" s="304"/>
      <c r="R1412" s="5"/>
      <c r="S1412" s="5"/>
      <c r="T1412" s="78"/>
      <c r="U1412" s="78"/>
      <c r="Z1412" s="479">
        <f t="shared" si="157"/>
        <v>12</v>
      </c>
    </row>
    <row r="1413" spans="1:26" ht="18.75" customHeight="1" x14ac:dyDescent="0.35">
      <c r="A1413" s="78"/>
      <c r="B1413" s="332">
        <f>IF(N1413="",0,COUNTIF($N$7:N1413,N1413))</f>
        <v>0</v>
      </c>
      <c r="C1413" s="332" t="str">
        <f t="shared" si="158"/>
        <v>0</v>
      </c>
      <c r="D1413" s="332">
        <f>IF(P1413="",0,COUNTIF($P$7:P1413,P1413))</f>
        <v>0</v>
      </c>
      <c r="E1413" s="332" t="str">
        <f t="shared" si="159"/>
        <v>0</v>
      </c>
      <c r="F1413" s="332">
        <f>IF(Q1413="",0,COUNTIF($Q$7:Q1413,Q1413))</f>
        <v>0</v>
      </c>
      <c r="G1413" s="332" t="str">
        <f t="shared" si="160"/>
        <v>0</v>
      </c>
      <c r="H1413" s="335">
        <f t="shared" si="161"/>
        <v>46021</v>
      </c>
      <c r="I1413" s="332">
        <f t="shared" si="162"/>
        <v>50</v>
      </c>
      <c r="J1413" s="78"/>
      <c r="K1413" s="304"/>
      <c r="L1413" s="6"/>
      <c r="M1413" s="12"/>
      <c r="N1413" s="6"/>
      <c r="O1413" s="96" t="str">
        <f t="shared" si="163"/>
        <v/>
      </c>
      <c r="P1413" s="12"/>
      <c r="Q1413" s="304"/>
      <c r="R1413" s="5"/>
      <c r="S1413" s="5"/>
      <c r="T1413" s="78"/>
      <c r="U1413" s="78"/>
      <c r="Z1413" s="479">
        <f t="shared" si="157"/>
        <v>12</v>
      </c>
    </row>
    <row r="1414" spans="1:26" ht="18.75" customHeight="1" x14ac:dyDescent="0.35">
      <c r="A1414" s="78"/>
      <c r="B1414" s="332">
        <f>IF(N1414="",0,COUNTIF($N$7:N1414,N1414))</f>
        <v>0</v>
      </c>
      <c r="C1414" s="332" t="str">
        <f t="shared" si="158"/>
        <v>0</v>
      </c>
      <c r="D1414" s="332">
        <f>IF(P1414="",0,COUNTIF($P$7:P1414,P1414))</f>
        <v>0</v>
      </c>
      <c r="E1414" s="332" t="str">
        <f t="shared" si="159"/>
        <v>0</v>
      </c>
      <c r="F1414" s="332">
        <f>IF(Q1414="",0,COUNTIF($Q$7:Q1414,Q1414))</f>
        <v>0</v>
      </c>
      <c r="G1414" s="332" t="str">
        <f t="shared" si="160"/>
        <v>0</v>
      </c>
      <c r="H1414" s="335">
        <f t="shared" si="161"/>
        <v>46021</v>
      </c>
      <c r="I1414" s="332">
        <f t="shared" si="162"/>
        <v>50</v>
      </c>
      <c r="J1414" s="78"/>
      <c r="K1414" s="304"/>
      <c r="L1414" s="6"/>
      <c r="M1414" s="12"/>
      <c r="N1414" s="6"/>
      <c r="O1414" s="96" t="str">
        <f t="shared" si="163"/>
        <v/>
      </c>
      <c r="P1414" s="12"/>
      <c r="Q1414" s="304"/>
      <c r="R1414" s="5"/>
      <c r="S1414" s="5"/>
      <c r="T1414" s="78"/>
      <c r="U1414" s="78"/>
      <c r="Z1414" s="479">
        <f t="shared" si="157"/>
        <v>12</v>
      </c>
    </row>
    <row r="1415" spans="1:26" ht="18.75" customHeight="1" x14ac:dyDescent="0.35">
      <c r="A1415" s="78"/>
      <c r="B1415" s="332">
        <f>IF(N1415="",0,COUNTIF($N$7:N1415,N1415))</f>
        <v>0</v>
      </c>
      <c r="C1415" s="332" t="str">
        <f t="shared" si="158"/>
        <v>0</v>
      </c>
      <c r="D1415" s="332">
        <f>IF(P1415="",0,COUNTIF($P$7:P1415,P1415))</f>
        <v>0</v>
      </c>
      <c r="E1415" s="332" t="str">
        <f t="shared" si="159"/>
        <v>0</v>
      </c>
      <c r="F1415" s="332">
        <f>IF(Q1415="",0,COUNTIF($Q$7:Q1415,Q1415))</f>
        <v>0</v>
      </c>
      <c r="G1415" s="332" t="str">
        <f t="shared" si="160"/>
        <v>0</v>
      </c>
      <c r="H1415" s="335">
        <f t="shared" si="161"/>
        <v>46021</v>
      </c>
      <c r="I1415" s="332">
        <f t="shared" si="162"/>
        <v>50</v>
      </c>
      <c r="J1415" s="78"/>
      <c r="K1415" s="304"/>
      <c r="L1415" s="6"/>
      <c r="M1415" s="12"/>
      <c r="N1415" s="6"/>
      <c r="O1415" s="96" t="str">
        <f t="shared" si="163"/>
        <v/>
      </c>
      <c r="P1415" s="12"/>
      <c r="Q1415" s="304"/>
      <c r="R1415" s="5"/>
      <c r="S1415" s="5"/>
      <c r="T1415" s="78"/>
      <c r="U1415" s="78"/>
      <c r="Z1415" s="479">
        <f t="shared" si="157"/>
        <v>12</v>
      </c>
    </row>
    <row r="1416" spans="1:26" ht="18.75" customHeight="1" x14ac:dyDescent="0.35">
      <c r="A1416" s="78"/>
      <c r="B1416" s="332">
        <f>IF(N1416="",0,COUNTIF($N$7:N1416,N1416))</f>
        <v>0</v>
      </c>
      <c r="C1416" s="332" t="str">
        <f t="shared" si="158"/>
        <v>0</v>
      </c>
      <c r="D1416" s="332">
        <f>IF(P1416="",0,COUNTIF($P$7:P1416,P1416))</f>
        <v>0</v>
      </c>
      <c r="E1416" s="332" t="str">
        <f t="shared" si="159"/>
        <v>0</v>
      </c>
      <c r="F1416" s="332">
        <f>IF(Q1416="",0,COUNTIF($Q$7:Q1416,Q1416))</f>
        <v>0</v>
      </c>
      <c r="G1416" s="332" t="str">
        <f t="shared" si="160"/>
        <v>0</v>
      </c>
      <c r="H1416" s="335">
        <f t="shared" si="161"/>
        <v>46021</v>
      </c>
      <c r="I1416" s="332">
        <f t="shared" si="162"/>
        <v>50</v>
      </c>
      <c r="J1416" s="78"/>
      <c r="K1416" s="304"/>
      <c r="L1416" s="6"/>
      <c r="M1416" s="12"/>
      <c r="N1416" s="6"/>
      <c r="O1416" s="96" t="str">
        <f t="shared" si="163"/>
        <v/>
      </c>
      <c r="P1416" s="12"/>
      <c r="Q1416" s="304"/>
      <c r="R1416" s="5"/>
      <c r="S1416" s="5"/>
      <c r="T1416" s="78"/>
      <c r="U1416" s="78"/>
      <c r="Z1416" s="479">
        <f t="shared" ref="Z1416:Z1479" si="164">IF(H1416="","",MONTH(H1416))</f>
        <v>12</v>
      </c>
    </row>
    <row r="1417" spans="1:26" ht="18.75" customHeight="1" x14ac:dyDescent="0.35">
      <c r="A1417" s="78"/>
      <c r="B1417" s="332">
        <f>IF(N1417="",0,COUNTIF($N$7:N1417,N1417))</f>
        <v>0</v>
      </c>
      <c r="C1417" s="332" t="str">
        <f t="shared" si="158"/>
        <v>0</v>
      </c>
      <c r="D1417" s="332">
        <f>IF(P1417="",0,COUNTIF($P$7:P1417,P1417))</f>
        <v>0</v>
      </c>
      <c r="E1417" s="332" t="str">
        <f t="shared" si="159"/>
        <v>0</v>
      </c>
      <c r="F1417" s="332">
        <f>IF(Q1417="",0,COUNTIF($Q$7:Q1417,Q1417))</f>
        <v>0</v>
      </c>
      <c r="G1417" s="332" t="str">
        <f t="shared" si="160"/>
        <v>0</v>
      </c>
      <c r="H1417" s="335">
        <f t="shared" si="161"/>
        <v>46021</v>
      </c>
      <c r="I1417" s="332">
        <f t="shared" si="162"/>
        <v>50</v>
      </c>
      <c r="J1417" s="78"/>
      <c r="K1417" s="304"/>
      <c r="L1417" s="6"/>
      <c r="M1417" s="12"/>
      <c r="N1417" s="6"/>
      <c r="O1417" s="96" t="str">
        <f t="shared" si="163"/>
        <v/>
      </c>
      <c r="P1417" s="12"/>
      <c r="Q1417" s="304"/>
      <c r="R1417" s="5"/>
      <c r="S1417" s="5"/>
      <c r="T1417" s="78"/>
      <c r="U1417" s="78"/>
      <c r="Z1417" s="479">
        <f t="shared" si="164"/>
        <v>12</v>
      </c>
    </row>
    <row r="1418" spans="1:26" ht="18.75" customHeight="1" x14ac:dyDescent="0.35">
      <c r="A1418" s="78"/>
      <c r="B1418" s="332">
        <f>IF(N1418="",0,COUNTIF($N$7:N1418,N1418))</f>
        <v>0</v>
      </c>
      <c r="C1418" s="332" t="str">
        <f t="shared" si="158"/>
        <v>0</v>
      </c>
      <c r="D1418" s="332">
        <f>IF(P1418="",0,COUNTIF($P$7:P1418,P1418))</f>
        <v>0</v>
      </c>
      <c r="E1418" s="332" t="str">
        <f t="shared" si="159"/>
        <v>0</v>
      </c>
      <c r="F1418" s="332">
        <f>IF(Q1418="",0,COUNTIF($Q$7:Q1418,Q1418))</f>
        <v>0</v>
      </c>
      <c r="G1418" s="332" t="str">
        <f t="shared" si="160"/>
        <v>0</v>
      </c>
      <c r="H1418" s="335">
        <f t="shared" si="161"/>
        <v>46021</v>
      </c>
      <c r="I1418" s="332">
        <f t="shared" si="162"/>
        <v>50</v>
      </c>
      <c r="J1418" s="78"/>
      <c r="K1418" s="304"/>
      <c r="L1418" s="6"/>
      <c r="M1418" s="12"/>
      <c r="N1418" s="6"/>
      <c r="O1418" s="96" t="str">
        <f t="shared" si="163"/>
        <v/>
      </c>
      <c r="P1418" s="12"/>
      <c r="Q1418" s="304"/>
      <c r="R1418" s="5"/>
      <c r="S1418" s="5"/>
      <c r="T1418" s="78"/>
      <c r="U1418" s="78"/>
      <c r="Z1418" s="479">
        <f t="shared" si="164"/>
        <v>12</v>
      </c>
    </row>
    <row r="1419" spans="1:26" ht="18.75" customHeight="1" x14ac:dyDescent="0.35">
      <c r="A1419" s="78"/>
      <c r="B1419" s="332">
        <f>IF(N1419="",0,COUNTIF($N$7:N1419,N1419))</f>
        <v>0</v>
      </c>
      <c r="C1419" s="332" t="str">
        <f t="shared" si="158"/>
        <v>0</v>
      </c>
      <c r="D1419" s="332">
        <f>IF(P1419="",0,COUNTIF($P$7:P1419,P1419))</f>
        <v>0</v>
      </c>
      <c r="E1419" s="332" t="str">
        <f t="shared" si="159"/>
        <v>0</v>
      </c>
      <c r="F1419" s="332">
        <f>IF(Q1419="",0,COUNTIF($Q$7:Q1419,Q1419))</f>
        <v>0</v>
      </c>
      <c r="G1419" s="332" t="str">
        <f t="shared" si="160"/>
        <v>0</v>
      </c>
      <c r="H1419" s="335">
        <f t="shared" si="161"/>
        <v>46021</v>
      </c>
      <c r="I1419" s="332">
        <f t="shared" si="162"/>
        <v>50</v>
      </c>
      <c r="J1419" s="78"/>
      <c r="K1419" s="304"/>
      <c r="L1419" s="6"/>
      <c r="M1419" s="12"/>
      <c r="N1419" s="6"/>
      <c r="O1419" s="96" t="str">
        <f t="shared" si="163"/>
        <v/>
      </c>
      <c r="P1419" s="12"/>
      <c r="Q1419" s="304"/>
      <c r="R1419" s="5"/>
      <c r="S1419" s="5"/>
      <c r="T1419" s="78"/>
      <c r="U1419" s="78"/>
      <c r="Z1419" s="479">
        <f t="shared" si="164"/>
        <v>12</v>
      </c>
    </row>
    <row r="1420" spans="1:26" ht="18.75" customHeight="1" x14ac:dyDescent="0.35">
      <c r="A1420" s="78"/>
      <c r="B1420" s="332">
        <f>IF(N1420="",0,COUNTIF($N$7:N1420,N1420))</f>
        <v>0</v>
      </c>
      <c r="C1420" s="332" t="str">
        <f t="shared" si="158"/>
        <v>0</v>
      </c>
      <c r="D1420" s="332">
        <f>IF(P1420="",0,COUNTIF($P$7:P1420,P1420))</f>
        <v>0</v>
      </c>
      <c r="E1420" s="332" t="str">
        <f t="shared" si="159"/>
        <v>0</v>
      </c>
      <c r="F1420" s="332">
        <f>IF(Q1420="",0,COUNTIF($Q$7:Q1420,Q1420))</f>
        <v>0</v>
      </c>
      <c r="G1420" s="332" t="str">
        <f t="shared" si="160"/>
        <v>0</v>
      </c>
      <c r="H1420" s="335">
        <f t="shared" si="161"/>
        <v>46021</v>
      </c>
      <c r="I1420" s="332">
        <f t="shared" si="162"/>
        <v>50</v>
      </c>
      <c r="J1420" s="78"/>
      <c r="K1420" s="304"/>
      <c r="L1420" s="6"/>
      <c r="M1420" s="12"/>
      <c r="N1420" s="6"/>
      <c r="O1420" s="96" t="str">
        <f t="shared" si="163"/>
        <v/>
      </c>
      <c r="P1420" s="12"/>
      <c r="Q1420" s="304"/>
      <c r="R1420" s="5"/>
      <c r="S1420" s="5"/>
      <c r="T1420" s="78"/>
      <c r="U1420" s="78"/>
      <c r="Z1420" s="479">
        <f t="shared" si="164"/>
        <v>12</v>
      </c>
    </row>
    <row r="1421" spans="1:26" ht="18.75" customHeight="1" x14ac:dyDescent="0.35">
      <c r="A1421" s="78"/>
      <c r="B1421" s="332">
        <f>IF(N1421="",0,COUNTIF($N$7:N1421,N1421))</f>
        <v>0</v>
      </c>
      <c r="C1421" s="332" t="str">
        <f t="shared" si="158"/>
        <v>0</v>
      </c>
      <c r="D1421" s="332">
        <f>IF(P1421="",0,COUNTIF($P$7:P1421,P1421))</f>
        <v>0</v>
      </c>
      <c r="E1421" s="332" t="str">
        <f t="shared" si="159"/>
        <v>0</v>
      </c>
      <c r="F1421" s="332">
        <f>IF(Q1421="",0,COUNTIF($Q$7:Q1421,Q1421))</f>
        <v>0</v>
      </c>
      <c r="G1421" s="332" t="str">
        <f t="shared" si="160"/>
        <v>0</v>
      </c>
      <c r="H1421" s="335">
        <f t="shared" si="161"/>
        <v>46021</v>
      </c>
      <c r="I1421" s="332">
        <f t="shared" si="162"/>
        <v>50</v>
      </c>
      <c r="J1421" s="78"/>
      <c r="K1421" s="304"/>
      <c r="L1421" s="6"/>
      <c r="M1421" s="12"/>
      <c r="N1421" s="6"/>
      <c r="O1421" s="96" t="str">
        <f t="shared" si="163"/>
        <v/>
      </c>
      <c r="P1421" s="12"/>
      <c r="Q1421" s="304"/>
      <c r="R1421" s="5"/>
      <c r="S1421" s="5"/>
      <c r="T1421" s="78"/>
      <c r="U1421" s="78"/>
      <c r="Z1421" s="479">
        <f t="shared" si="164"/>
        <v>12</v>
      </c>
    </row>
    <row r="1422" spans="1:26" ht="18.75" customHeight="1" x14ac:dyDescent="0.35">
      <c r="A1422" s="78"/>
      <c r="B1422" s="332">
        <f>IF(N1422="",0,COUNTIF($N$7:N1422,N1422))</f>
        <v>0</v>
      </c>
      <c r="C1422" s="332" t="str">
        <f t="shared" si="158"/>
        <v>0</v>
      </c>
      <c r="D1422" s="332">
        <f>IF(P1422="",0,COUNTIF($P$7:P1422,P1422))</f>
        <v>0</v>
      </c>
      <c r="E1422" s="332" t="str">
        <f t="shared" si="159"/>
        <v>0</v>
      </c>
      <c r="F1422" s="332">
        <f>IF(Q1422="",0,COUNTIF($Q$7:Q1422,Q1422))</f>
        <v>0</v>
      </c>
      <c r="G1422" s="332" t="str">
        <f t="shared" si="160"/>
        <v>0</v>
      </c>
      <c r="H1422" s="335">
        <f t="shared" si="161"/>
        <v>46021</v>
      </c>
      <c r="I1422" s="332">
        <f t="shared" si="162"/>
        <v>50</v>
      </c>
      <c r="J1422" s="78"/>
      <c r="K1422" s="304"/>
      <c r="L1422" s="6"/>
      <c r="M1422" s="12"/>
      <c r="N1422" s="6"/>
      <c r="O1422" s="96" t="str">
        <f t="shared" si="163"/>
        <v/>
      </c>
      <c r="P1422" s="12"/>
      <c r="Q1422" s="304"/>
      <c r="R1422" s="5"/>
      <c r="S1422" s="5"/>
      <c r="T1422" s="78"/>
      <c r="U1422" s="78"/>
      <c r="Z1422" s="479">
        <f t="shared" si="164"/>
        <v>12</v>
      </c>
    </row>
    <row r="1423" spans="1:26" ht="18.75" customHeight="1" x14ac:dyDescent="0.35">
      <c r="A1423" s="78"/>
      <c r="B1423" s="332">
        <f>IF(N1423="",0,COUNTIF($N$7:N1423,N1423))</f>
        <v>0</v>
      </c>
      <c r="C1423" s="332" t="str">
        <f t="shared" si="158"/>
        <v>0</v>
      </c>
      <c r="D1423" s="332">
        <f>IF(P1423="",0,COUNTIF($P$7:P1423,P1423))</f>
        <v>0</v>
      </c>
      <c r="E1423" s="332" t="str">
        <f t="shared" si="159"/>
        <v>0</v>
      </c>
      <c r="F1423" s="332">
        <f>IF(Q1423="",0,COUNTIF($Q$7:Q1423,Q1423))</f>
        <v>0</v>
      </c>
      <c r="G1423" s="332" t="str">
        <f t="shared" si="160"/>
        <v>0</v>
      </c>
      <c r="H1423" s="335">
        <f t="shared" si="161"/>
        <v>46021</v>
      </c>
      <c r="I1423" s="332">
        <f t="shared" si="162"/>
        <v>50</v>
      </c>
      <c r="J1423" s="78"/>
      <c r="K1423" s="304"/>
      <c r="L1423" s="6"/>
      <c r="M1423" s="12"/>
      <c r="N1423" s="6"/>
      <c r="O1423" s="96" t="str">
        <f t="shared" si="163"/>
        <v/>
      </c>
      <c r="P1423" s="12"/>
      <c r="Q1423" s="304"/>
      <c r="R1423" s="5"/>
      <c r="S1423" s="5"/>
      <c r="T1423" s="78"/>
      <c r="U1423" s="78"/>
      <c r="Z1423" s="479">
        <f t="shared" si="164"/>
        <v>12</v>
      </c>
    </row>
    <row r="1424" spans="1:26" ht="18.75" customHeight="1" x14ac:dyDescent="0.35">
      <c r="A1424" s="78"/>
      <c r="B1424" s="332">
        <f>IF(N1424="",0,COUNTIF($N$7:N1424,N1424))</f>
        <v>0</v>
      </c>
      <c r="C1424" s="332" t="str">
        <f t="shared" si="158"/>
        <v>0</v>
      </c>
      <c r="D1424" s="332">
        <f>IF(P1424="",0,COUNTIF($P$7:P1424,P1424))</f>
        <v>0</v>
      </c>
      <c r="E1424" s="332" t="str">
        <f t="shared" si="159"/>
        <v>0</v>
      </c>
      <c r="F1424" s="332">
        <f>IF(Q1424="",0,COUNTIF($Q$7:Q1424,Q1424))</f>
        <v>0</v>
      </c>
      <c r="G1424" s="332" t="str">
        <f t="shared" si="160"/>
        <v>0</v>
      </c>
      <c r="H1424" s="335">
        <f t="shared" si="161"/>
        <v>46021</v>
      </c>
      <c r="I1424" s="332">
        <f t="shared" si="162"/>
        <v>50</v>
      </c>
      <c r="J1424" s="78"/>
      <c r="K1424" s="304"/>
      <c r="L1424" s="6"/>
      <c r="M1424" s="12"/>
      <c r="N1424" s="6"/>
      <c r="O1424" s="96" t="str">
        <f t="shared" si="163"/>
        <v/>
      </c>
      <c r="P1424" s="12"/>
      <c r="Q1424" s="304"/>
      <c r="R1424" s="5"/>
      <c r="S1424" s="5"/>
      <c r="T1424" s="78"/>
      <c r="U1424" s="78"/>
      <c r="Z1424" s="479">
        <f t="shared" si="164"/>
        <v>12</v>
      </c>
    </row>
    <row r="1425" spans="1:26" ht="18.75" customHeight="1" x14ac:dyDescent="0.35">
      <c r="A1425" s="78"/>
      <c r="B1425" s="332">
        <f>IF(N1425="",0,COUNTIF($N$7:N1425,N1425))</f>
        <v>0</v>
      </c>
      <c r="C1425" s="332" t="str">
        <f t="shared" si="158"/>
        <v>0</v>
      </c>
      <c r="D1425" s="332">
        <f>IF(P1425="",0,COUNTIF($P$7:P1425,P1425))</f>
        <v>0</v>
      </c>
      <c r="E1425" s="332" t="str">
        <f t="shared" si="159"/>
        <v>0</v>
      </c>
      <c r="F1425" s="332">
        <f>IF(Q1425="",0,COUNTIF($Q$7:Q1425,Q1425))</f>
        <v>0</v>
      </c>
      <c r="G1425" s="332" t="str">
        <f t="shared" si="160"/>
        <v>0</v>
      </c>
      <c r="H1425" s="335">
        <f t="shared" si="161"/>
        <v>46021</v>
      </c>
      <c r="I1425" s="332">
        <f t="shared" si="162"/>
        <v>50</v>
      </c>
      <c r="J1425" s="78"/>
      <c r="K1425" s="304"/>
      <c r="L1425" s="6"/>
      <c r="M1425" s="12"/>
      <c r="N1425" s="6"/>
      <c r="O1425" s="96" t="str">
        <f t="shared" si="163"/>
        <v/>
      </c>
      <c r="P1425" s="12"/>
      <c r="Q1425" s="304"/>
      <c r="R1425" s="5"/>
      <c r="S1425" s="5"/>
      <c r="T1425" s="78"/>
      <c r="U1425" s="78"/>
      <c r="Z1425" s="479">
        <f t="shared" si="164"/>
        <v>12</v>
      </c>
    </row>
    <row r="1426" spans="1:26" ht="18.75" customHeight="1" x14ac:dyDescent="0.35">
      <c r="A1426" s="78"/>
      <c r="B1426" s="332">
        <f>IF(N1426="",0,COUNTIF($N$7:N1426,N1426))</f>
        <v>0</v>
      </c>
      <c r="C1426" s="332" t="str">
        <f t="shared" si="158"/>
        <v>0</v>
      </c>
      <c r="D1426" s="332">
        <f>IF(P1426="",0,COUNTIF($P$7:P1426,P1426))</f>
        <v>0</v>
      </c>
      <c r="E1426" s="332" t="str">
        <f t="shared" si="159"/>
        <v>0</v>
      </c>
      <c r="F1426" s="332">
        <f>IF(Q1426="",0,COUNTIF($Q$7:Q1426,Q1426))</f>
        <v>0</v>
      </c>
      <c r="G1426" s="332" t="str">
        <f t="shared" si="160"/>
        <v>0</v>
      </c>
      <c r="H1426" s="335">
        <f t="shared" si="161"/>
        <v>46021</v>
      </c>
      <c r="I1426" s="332">
        <f t="shared" si="162"/>
        <v>50</v>
      </c>
      <c r="J1426" s="78"/>
      <c r="K1426" s="304"/>
      <c r="L1426" s="6"/>
      <c r="M1426" s="12"/>
      <c r="N1426" s="6"/>
      <c r="O1426" s="96" t="str">
        <f t="shared" si="163"/>
        <v/>
      </c>
      <c r="P1426" s="12"/>
      <c r="Q1426" s="304"/>
      <c r="R1426" s="5"/>
      <c r="S1426" s="5"/>
      <c r="T1426" s="78"/>
      <c r="U1426" s="78"/>
      <c r="Z1426" s="479">
        <f t="shared" si="164"/>
        <v>12</v>
      </c>
    </row>
    <row r="1427" spans="1:26" ht="18.75" customHeight="1" x14ac:dyDescent="0.35">
      <c r="A1427" s="78"/>
      <c r="B1427" s="332">
        <f>IF(N1427="",0,COUNTIF($N$7:N1427,N1427))</f>
        <v>0</v>
      </c>
      <c r="C1427" s="332" t="str">
        <f t="shared" si="158"/>
        <v>0</v>
      </c>
      <c r="D1427" s="332">
        <f>IF(P1427="",0,COUNTIF($P$7:P1427,P1427))</f>
        <v>0</v>
      </c>
      <c r="E1427" s="332" t="str">
        <f t="shared" si="159"/>
        <v>0</v>
      </c>
      <c r="F1427" s="332">
        <f>IF(Q1427="",0,COUNTIF($Q$7:Q1427,Q1427))</f>
        <v>0</v>
      </c>
      <c r="G1427" s="332" t="str">
        <f t="shared" si="160"/>
        <v>0</v>
      </c>
      <c r="H1427" s="335">
        <f t="shared" si="161"/>
        <v>46021</v>
      </c>
      <c r="I1427" s="332">
        <f t="shared" si="162"/>
        <v>50</v>
      </c>
      <c r="J1427" s="78"/>
      <c r="K1427" s="304"/>
      <c r="L1427" s="6"/>
      <c r="M1427" s="12"/>
      <c r="N1427" s="6"/>
      <c r="O1427" s="96" t="str">
        <f t="shared" si="163"/>
        <v/>
      </c>
      <c r="P1427" s="12"/>
      <c r="Q1427" s="304"/>
      <c r="R1427" s="5"/>
      <c r="S1427" s="5"/>
      <c r="T1427" s="78"/>
      <c r="U1427" s="78"/>
      <c r="Z1427" s="479">
        <f t="shared" si="164"/>
        <v>12</v>
      </c>
    </row>
    <row r="1428" spans="1:26" ht="18.75" customHeight="1" x14ac:dyDescent="0.35">
      <c r="A1428" s="78"/>
      <c r="B1428" s="332">
        <f>IF(N1428="",0,COUNTIF($N$7:N1428,N1428))</f>
        <v>0</v>
      </c>
      <c r="C1428" s="332" t="str">
        <f t="shared" si="158"/>
        <v>0</v>
      </c>
      <c r="D1428" s="332">
        <f>IF(P1428="",0,COUNTIF($P$7:P1428,P1428))</f>
        <v>0</v>
      </c>
      <c r="E1428" s="332" t="str">
        <f t="shared" si="159"/>
        <v>0</v>
      </c>
      <c r="F1428" s="332">
        <f>IF(Q1428="",0,COUNTIF($Q$7:Q1428,Q1428))</f>
        <v>0</v>
      </c>
      <c r="G1428" s="332" t="str">
        <f t="shared" si="160"/>
        <v>0</v>
      </c>
      <c r="H1428" s="335">
        <f t="shared" si="161"/>
        <v>46021</v>
      </c>
      <c r="I1428" s="332">
        <f t="shared" si="162"/>
        <v>50</v>
      </c>
      <c r="J1428" s="78"/>
      <c r="K1428" s="304"/>
      <c r="L1428" s="6"/>
      <c r="M1428" s="12"/>
      <c r="N1428" s="6"/>
      <c r="O1428" s="96" t="str">
        <f t="shared" si="163"/>
        <v/>
      </c>
      <c r="P1428" s="12"/>
      <c r="Q1428" s="304"/>
      <c r="R1428" s="5"/>
      <c r="S1428" s="5"/>
      <c r="T1428" s="78"/>
      <c r="U1428" s="78"/>
      <c r="Z1428" s="479">
        <f t="shared" si="164"/>
        <v>12</v>
      </c>
    </row>
    <row r="1429" spans="1:26" ht="18.75" customHeight="1" x14ac:dyDescent="0.35">
      <c r="A1429" s="78"/>
      <c r="B1429" s="332">
        <f>IF(N1429="",0,COUNTIF($N$7:N1429,N1429))</f>
        <v>0</v>
      </c>
      <c r="C1429" s="332" t="str">
        <f t="shared" si="158"/>
        <v>0</v>
      </c>
      <c r="D1429" s="332">
        <f>IF(P1429="",0,COUNTIF($P$7:P1429,P1429))</f>
        <v>0</v>
      </c>
      <c r="E1429" s="332" t="str">
        <f t="shared" si="159"/>
        <v>0</v>
      </c>
      <c r="F1429" s="332">
        <f>IF(Q1429="",0,COUNTIF($Q$7:Q1429,Q1429))</f>
        <v>0</v>
      </c>
      <c r="G1429" s="332" t="str">
        <f t="shared" si="160"/>
        <v>0</v>
      </c>
      <c r="H1429" s="335">
        <f t="shared" si="161"/>
        <v>46021</v>
      </c>
      <c r="I1429" s="332">
        <f t="shared" si="162"/>
        <v>50</v>
      </c>
      <c r="J1429" s="78"/>
      <c r="K1429" s="304"/>
      <c r="L1429" s="6"/>
      <c r="M1429" s="12"/>
      <c r="N1429" s="6"/>
      <c r="O1429" s="96" t="str">
        <f t="shared" si="163"/>
        <v/>
      </c>
      <c r="P1429" s="12"/>
      <c r="Q1429" s="304"/>
      <c r="R1429" s="5"/>
      <c r="S1429" s="5"/>
      <c r="T1429" s="78"/>
      <c r="U1429" s="78"/>
      <c r="Z1429" s="479">
        <f t="shared" si="164"/>
        <v>12</v>
      </c>
    </row>
    <row r="1430" spans="1:26" ht="18.75" customHeight="1" x14ac:dyDescent="0.35">
      <c r="A1430" s="78"/>
      <c r="B1430" s="332">
        <f>IF(N1430="",0,COUNTIF($N$7:N1430,N1430))</f>
        <v>0</v>
      </c>
      <c r="C1430" s="332" t="str">
        <f t="shared" si="158"/>
        <v>0</v>
      </c>
      <c r="D1430" s="332">
        <f>IF(P1430="",0,COUNTIF($P$7:P1430,P1430))</f>
        <v>0</v>
      </c>
      <c r="E1430" s="332" t="str">
        <f t="shared" si="159"/>
        <v>0</v>
      </c>
      <c r="F1430" s="332">
        <f>IF(Q1430="",0,COUNTIF($Q$7:Q1430,Q1430))</f>
        <v>0</v>
      </c>
      <c r="G1430" s="332" t="str">
        <f t="shared" si="160"/>
        <v>0</v>
      </c>
      <c r="H1430" s="335">
        <f t="shared" si="161"/>
        <v>46021</v>
      </c>
      <c r="I1430" s="332">
        <f t="shared" si="162"/>
        <v>50</v>
      </c>
      <c r="J1430" s="78"/>
      <c r="K1430" s="304"/>
      <c r="L1430" s="6"/>
      <c r="M1430" s="12"/>
      <c r="N1430" s="6"/>
      <c r="O1430" s="96" t="str">
        <f t="shared" si="163"/>
        <v/>
      </c>
      <c r="P1430" s="12"/>
      <c r="Q1430" s="304"/>
      <c r="R1430" s="5"/>
      <c r="S1430" s="5"/>
      <c r="T1430" s="78"/>
      <c r="U1430" s="78"/>
      <c r="Z1430" s="479">
        <f t="shared" si="164"/>
        <v>12</v>
      </c>
    </row>
    <row r="1431" spans="1:26" ht="18.75" customHeight="1" x14ac:dyDescent="0.35">
      <c r="A1431" s="78"/>
      <c r="B1431" s="332">
        <f>IF(N1431="",0,COUNTIF($N$7:N1431,N1431))</f>
        <v>0</v>
      </c>
      <c r="C1431" s="332" t="str">
        <f t="shared" si="158"/>
        <v>0</v>
      </c>
      <c r="D1431" s="332">
        <f>IF(P1431="",0,COUNTIF($P$7:P1431,P1431))</f>
        <v>0</v>
      </c>
      <c r="E1431" s="332" t="str">
        <f t="shared" si="159"/>
        <v>0</v>
      </c>
      <c r="F1431" s="332">
        <f>IF(Q1431="",0,COUNTIF($Q$7:Q1431,Q1431))</f>
        <v>0</v>
      </c>
      <c r="G1431" s="332" t="str">
        <f t="shared" si="160"/>
        <v>0</v>
      </c>
      <c r="H1431" s="335">
        <f t="shared" si="161"/>
        <v>46021</v>
      </c>
      <c r="I1431" s="332">
        <f t="shared" si="162"/>
        <v>50</v>
      </c>
      <c r="J1431" s="78"/>
      <c r="K1431" s="304"/>
      <c r="L1431" s="6"/>
      <c r="M1431" s="12"/>
      <c r="N1431" s="6"/>
      <c r="O1431" s="96" t="str">
        <f t="shared" si="163"/>
        <v/>
      </c>
      <c r="P1431" s="12"/>
      <c r="Q1431" s="304"/>
      <c r="R1431" s="5"/>
      <c r="S1431" s="5"/>
      <c r="T1431" s="78"/>
      <c r="U1431" s="78"/>
      <c r="Z1431" s="479">
        <f t="shared" si="164"/>
        <v>12</v>
      </c>
    </row>
    <row r="1432" spans="1:26" ht="18.75" customHeight="1" x14ac:dyDescent="0.35">
      <c r="A1432" s="78"/>
      <c r="B1432" s="332">
        <f>IF(N1432="",0,COUNTIF($N$7:N1432,N1432))</f>
        <v>0</v>
      </c>
      <c r="C1432" s="332" t="str">
        <f t="shared" si="158"/>
        <v>0</v>
      </c>
      <c r="D1432" s="332">
        <f>IF(P1432="",0,COUNTIF($P$7:P1432,P1432))</f>
        <v>0</v>
      </c>
      <c r="E1432" s="332" t="str">
        <f t="shared" si="159"/>
        <v>0</v>
      </c>
      <c r="F1432" s="332">
        <f>IF(Q1432="",0,COUNTIF($Q$7:Q1432,Q1432))</f>
        <v>0</v>
      </c>
      <c r="G1432" s="332" t="str">
        <f t="shared" si="160"/>
        <v>0</v>
      </c>
      <c r="H1432" s="335">
        <f t="shared" si="161"/>
        <v>46021</v>
      </c>
      <c r="I1432" s="332">
        <f t="shared" si="162"/>
        <v>50</v>
      </c>
      <c r="J1432" s="78"/>
      <c r="K1432" s="304"/>
      <c r="L1432" s="6"/>
      <c r="M1432" s="12"/>
      <c r="N1432" s="6"/>
      <c r="O1432" s="96" t="str">
        <f t="shared" si="163"/>
        <v/>
      </c>
      <c r="P1432" s="12"/>
      <c r="Q1432" s="304"/>
      <c r="R1432" s="5"/>
      <c r="S1432" s="5"/>
      <c r="T1432" s="78"/>
      <c r="U1432" s="78"/>
      <c r="Z1432" s="479">
        <f t="shared" si="164"/>
        <v>12</v>
      </c>
    </row>
    <row r="1433" spans="1:26" ht="18.75" customHeight="1" x14ac:dyDescent="0.35">
      <c r="A1433" s="78"/>
      <c r="B1433" s="332">
        <f>IF(N1433="",0,COUNTIF($N$7:N1433,N1433))</f>
        <v>0</v>
      </c>
      <c r="C1433" s="332" t="str">
        <f t="shared" si="158"/>
        <v>0</v>
      </c>
      <c r="D1433" s="332">
        <f>IF(P1433="",0,COUNTIF($P$7:P1433,P1433))</f>
        <v>0</v>
      </c>
      <c r="E1433" s="332" t="str">
        <f t="shared" si="159"/>
        <v>0</v>
      </c>
      <c r="F1433" s="332">
        <f>IF(Q1433="",0,COUNTIF($Q$7:Q1433,Q1433))</f>
        <v>0</v>
      </c>
      <c r="G1433" s="332" t="str">
        <f t="shared" si="160"/>
        <v>0</v>
      </c>
      <c r="H1433" s="335">
        <f t="shared" si="161"/>
        <v>46021</v>
      </c>
      <c r="I1433" s="332">
        <f t="shared" si="162"/>
        <v>50</v>
      </c>
      <c r="J1433" s="78"/>
      <c r="K1433" s="304"/>
      <c r="L1433" s="6"/>
      <c r="M1433" s="12"/>
      <c r="N1433" s="6"/>
      <c r="O1433" s="96" t="str">
        <f t="shared" si="163"/>
        <v/>
      </c>
      <c r="P1433" s="12"/>
      <c r="Q1433" s="304"/>
      <c r="R1433" s="5"/>
      <c r="S1433" s="5"/>
      <c r="T1433" s="78"/>
      <c r="U1433" s="78"/>
      <c r="Z1433" s="479">
        <f t="shared" si="164"/>
        <v>12</v>
      </c>
    </row>
    <row r="1434" spans="1:26" ht="18.75" customHeight="1" x14ac:dyDescent="0.35">
      <c r="A1434" s="78"/>
      <c r="B1434" s="332">
        <f>IF(N1434="",0,COUNTIF($N$7:N1434,N1434))</f>
        <v>0</v>
      </c>
      <c r="C1434" s="332" t="str">
        <f t="shared" si="158"/>
        <v>0</v>
      </c>
      <c r="D1434" s="332">
        <f>IF(P1434="",0,COUNTIF($P$7:P1434,P1434))</f>
        <v>0</v>
      </c>
      <c r="E1434" s="332" t="str">
        <f t="shared" si="159"/>
        <v>0</v>
      </c>
      <c r="F1434" s="332">
        <f>IF(Q1434="",0,COUNTIF($Q$7:Q1434,Q1434))</f>
        <v>0</v>
      </c>
      <c r="G1434" s="332" t="str">
        <f t="shared" si="160"/>
        <v>0</v>
      </c>
      <c r="H1434" s="335">
        <f t="shared" si="161"/>
        <v>46021</v>
      </c>
      <c r="I1434" s="332">
        <f t="shared" si="162"/>
        <v>50</v>
      </c>
      <c r="J1434" s="78"/>
      <c r="K1434" s="304"/>
      <c r="L1434" s="6"/>
      <c r="M1434" s="12"/>
      <c r="N1434" s="6"/>
      <c r="O1434" s="96" t="str">
        <f t="shared" si="163"/>
        <v/>
      </c>
      <c r="P1434" s="12"/>
      <c r="Q1434" s="304"/>
      <c r="R1434" s="5"/>
      <c r="S1434" s="5"/>
      <c r="T1434" s="78"/>
      <c r="U1434" s="78"/>
      <c r="Z1434" s="479">
        <f t="shared" si="164"/>
        <v>12</v>
      </c>
    </row>
    <row r="1435" spans="1:26" ht="18.75" customHeight="1" x14ac:dyDescent="0.35">
      <c r="A1435" s="78"/>
      <c r="B1435" s="332">
        <f>IF(N1435="",0,COUNTIF($N$7:N1435,N1435))</f>
        <v>0</v>
      </c>
      <c r="C1435" s="332" t="str">
        <f t="shared" si="158"/>
        <v>0</v>
      </c>
      <c r="D1435" s="332">
        <f>IF(P1435="",0,COUNTIF($P$7:P1435,P1435))</f>
        <v>0</v>
      </c>
      <c r="E1435" s="332" t="str">
        <f t="shared" si="159"/>
        <v>0</v>
      </c>
      <c r="F1435" s="332">
        <f>IF(Q1435="",0,COUNTIF($Q$7:Q1435,Q1435))</f>
        <v>0</v>
      </c>
      <c r="G1435" s="332" t="str">
        <f t="shared" si="160"/>
        <v>0</v>
      </c>
      <c r="H1435" s="335">
        <f t="shared" si="161"/>
        <v>46021</v>
      </c>
      <c r="I1435" s="332">
        <f t="shared" si="162"/>
        <v>50</v>
      </c>
      <c r="J1435" s="78"/>
      <c r="K1435" s="304"/>
      <c r="L1435" s="6"/>
      <c r="M1435" s="12"/>
      <c r="N1435" s="6"/>
      <c r="O1435" s="96" t="str">
        <f t="shared" si="163"/>
        <v/>
      </c>
      <c r="P1435" s="12"/>
      <c r="Q1435" s="304"/>
      <c r="R1435" s="5"/>
      <c r="S1435" s="5"/>
      <c r="T1435" s="78"/>
      <c r="U1435" s="78"/>
      <c r="Z1435" s="479">
        <f t="shared" si="164"/>
        <v>12</v>
      </c>
    </row>
    <row r="1436" spans="1:26" ht="18.75" customHeight="1" x14ac:dyDescent="0.35">
      <c r="A1436" s="78"/>
      <c r="B1436" s="332">
        <f>IF(N1436="",0,COUNTIF($N$7:N1436,N1436))</f>
        <v>0</v>
      </c>
      <c r="C1436" s="332" t="str">
        <f t="shared" si="158"/>
        <v>0</v>
      </c>
      <c r="D1436" s="332">
        <f>IF(P1436="",0,COUNTIF($P$7:P1436,P1436))</f>
        <v>0</v>
      </c>
      <c r="E1436" s="332" t="str">
        <f t="shared" si="159"/>
        <v>0</v>
      </c>
      <c r="F1436" s="332">
        <f>IF(Q1436="",0,COUNTIF($Q$7:Q1436,Q1436))</f>
        <v>0</v>
      </c>
      <c r="G1436" s="332" t="str">
        <f t="shared" si="160"/>
        <v>0</v>
      </c>
      <c r="H1436" s="335">
        <f t="shared" si="161"/>
        <v>46021</v>
      </c>
      <c r="I1436" s="332">
        <f t="shared" si="162"/>
        <v>50</v>
      </c>
      <c r="J1436" s="78"/>
      <c r="K1436" s="304"/>
      <c r="L1436" s="6"/>
      <c r="M1436" s="12"/>
      <c r="N1436" s="6"/>
      <c r="O1436" s="96" t="str">
        <f t="shared" si="163"/>
        <v/>
      </c>
      <c r="P1436" s="12"/>
      <c r="Q1436" s="304"/>
      <c r="R1436" s="5"/>
      <c r="S1436" s="5"/>
      <c r="T1436" s="78"/>
      <c r="U1436" s="78"/>
      <c r="Z1436" s="479">
        <f t="shared" si="164"/>
        <v>12</v>
      </c>
    </row>
    <row r="1437" spans="1:26" ht="18.75" customHeight="1" x14ac:dyDescent="0.35">
      <c r="A1437" s="78"/>
      <c r="B1437" s="332">
        <f>IF(N1437="",0,COUNTIF($N$7:N1437,N1437))</f>
        <v>0</v>
      </c>
      <c r="C1437" s="332" t="str">
        <f t="shared" si="158"/>
        <v>0</v>
      </c>
      <c r="D1437" s="332">
        <f>IF(P1437="",0,COUNTIF($P$7:P1437,P1437))</f>
        <v>0</v>
      </c>
      <c r="E1437" s="332" t="str">
        <f t="shared" si="159"/>
        <v>0</v>
      </c>
      <c r="F1437" s="332">
        <f>IF(Q1437="",0,COUNTIF($Q$7:Q1437,Q1437))</f>
        <v>0</v>
      </c>
      <c r="G1437" s="332" t="str">
        <f t="shared" si="160"/>
        <v>0</v>
      </c>
      <c r="H1437" s="335">
        <f t="shared" si="161"/>
        <v>46021</v>
      </c>
      <c r="I1437" s="332">
        <f t="shared" si="162"/>
        <v>50</v>
      </c>
      <c r="J1437" s="78"/>
      <c r="K1437" s="304"/>
      <c r="L1437" s="6"/>
      <c r="M1437" s="12"/>
      <c r="N1437" s="6"/>
      <c r="O1437" s="96" t="str">
        <f t="shared" si="163"/>
        <v/>
      </c>
      <c r="P1437" s="12"/>
      <c r="Q1437" s="304"/>
      <c r="R1437" s="5"/>
      <c r="S1437" s="5"/>
      <c r="T1437" s="78"/>
      <c r="U1437" s="78"/>
      <c r="Z1437" s="479">
        <f t="shared" si="164"/>
        <v>12</v>
      </c>
    </row>
    <row r="1438" spans="1:26" ht="18.75" customHeight="1" x14ac:dyDescent="0.35">
      <c r="A1438" s="78"/>
      <c r="B1438" s="332">
        <f>IF(N1438="",0,COUNTIF($N$7:N1438,N1438))</f>
        <v>0</v>
      </c>
      <c r="C1438" s="332" t="str">
        <f t="shared" si="158"/>
        <v>0</v>
      </c>
      <c r="D1438" s="332">
        <f>IF(P1438="",0,COUNTIF($P$7:P1438,P1438))</f>
        <v>0</v>
      </c>
      <c r="E1438" s="332" t="str">
        <f t="shared" si="159"/>
        <v>0</v>
      </c>
      <c r="F1438" s="332">
        <f>IF(Q1438="",0,COUNTIF($Q$7:Q1438,Q1438))</f>
        <v>0</v>
      </c>
      <c r="G1438" s="332" t="str">
        <f t="shared" si="160"/>
        <v>0</v>
      </c>
      <c r="H1438" s="335">
        <f t="shared" si="161"/>
        <v>46021</v>
      </c>
      <c r="I1438" s="332">
        <f t="shared" si="162"/>
        <v>50</v>
      </c>
      <c r="J1438" s="78"/>
      <c r="K1438" s="304"/>
      <c r="L1438" s="6"/>
      <c r="M1438" s="12"/>
      <c r="N1438" s="6"/>
      <c r="O1438" s="96" t="str">
        <f t="shared" si="163"/>
        <v/>
      </c>
      <c r="P1438" s="12"/>
      <c r="Q1438" s="304"/>
      <c r="R1438" s="5"/>
      <c r="S1438" s="5"/>
      <c r="T1438" s="78"/>
      <c r="U1438" s="78"/>
      <c r="Z1438" s="479">
        <f t="shared" si="164"/>
        <v>12</v>
      </c>
    </row>
    <row r="1439" spans="1:26" ht="18.75" customHeight="1" x14ac:dyDescent="0.35">
      <c r="A1439" s="78"/>
      <c r="B1439" s="332">
        <f>IF(N1439="",0,COUNTIF($N$7:N1439,N1439))</f>
        <v>0</v>
      </c>
      <c r="C1439" s="332" t="str">
        <f t="shared" si="158"/>
        <v>0</v>
      </c>
      <c r="D1439" s="332">
        <f>IF(P1439="",0,COUNTIF($P$7:P1439,P1439))</f>
        <v>0</v>
      </c>
      <c r="E1439" s="332" t="str">
        <f t="shared" si="159"/>
        <v>0</v>
      </c>
      <c r="F1439" s="332">
        <f>IF(Q1439="",0,COUNTIF($Q$7:Q1439,Q1439))</f>
        <v>0</v>
      </c>
      <c r="G1439" s="332" t="str">
        <f t="shared" si="160"/>
        <v>0</v>
      </c>
      <c r="H1439" s="335">
        <f t="shared" si="161"/>
        <v>46021</v>
      </c>
      <c r="I1439" s="332">
        <f t="shared" si="162"/>
        <v>50</v>
      </c>
      <c r="J1439" s="78"/>
      <c r="K1439" s="304"/>
      <c r="L1439" s="6"/>
      <c r="M1439" s="12"/>
      <c r="N1439" s="6"/>
      <c r="O1439" s="96" t="str">
        <f t="shared" si="163"/>
        <v/>
      </c>
      <c r="P1439" s="12"/>
      <c r="Q1439" s="304"/>
      <c r="R1439" s="5"/>
      <c r="S1439" s="5"/>
      <c r="T1439" s="78"/>
      <c r="U1439" s="78"/>
      <c r="Z1439" s="479">
        <f t="shared" si="164"/>
        <v>12</v>
      </c>
    </row>
    <row r="1440" spans="1:26" ht="18.75" customHeight="1" x14ac:dyDescent="0.35">
      <c r="A1440" s="78"/>
      <c r="B1440" s="332">
        <f>IF(N1440="",0,COUNTIF($N$7:N1440,N1440))</f>
        <v>0</v>
      </c>
      <c r="C1440" s="332" t="str">
        <f t="shared" si="158"/>
        <v>0</v>
      </c>
      <c r="D1440" s="332">
        <f>IF(P1440="",0,COUNTIF($P$7:P1440,P1440))</f>
        <v>0</v>
      </c>
      <c r="E1440" s="332" t="str">
        <f t="shared" si="159"/>
        <v>0</v>
      </c>
      <c r="F1440" s="332">
        <f>IF(Q1440="",0,COUNTIF($Q$7:Q1440,Q1440))</f>
        <v>0</v>
      </c>
      <c r="G1440" s="332" t="str">
        <f t="shared" si="160"/>
        <v>0</v>
      </c>
      <c r="H1440" s="335">
        <f t="shared" si="161"/>
        <v>46021</v>
      </c>
      <c r="I1440" s="332">
        <f t="shared" si="162"/>
        <v>50</v>
      </c>
      <c r="J1440" s="78"/>
      <c r="K1440" s="304"/>
      <c r="L1440" s="6"/>
      <c r="M1440" s="12"/>
      <c r="N1440" s="6"/>
      <c r="O1440" s="96" t="str">
        <f t="shared" si="163"/>
        <v/>
      </c>
      <c r="P1440" s="12"/>
      <c r="Q1440" s="304"/>
      <c r="R1440" s="5"/>
      <c r="S1440" s="5"/>
      <c r="T1440" s="78"/>
      <c r="U1440" s="78"/>
      <c r="Z1440" s="479">
        <f t="shared" si="164"/>
        <v>12</v>
      </c>
    </row>
    <row r="1441" spans="1:26" ht="18.75" customHeight="1" x14ac:dyDescent="0.35">
      <c r="A1441" s="78"/>
      <c r="B1441" s="332">
        <f>IF(N1441="",0,COUNTIF($N$7:N1441,N1441))</f>
        <v>0</v>
      </c>
      <c r="C1441" s="332" t="str">
        <f t="shared" si="158"/>
        <v>0</v>
      </c>
      <c r="D1441" s="332">
        <f>IF(P1441="",0,COUNTIF($P$7:P1441,P1441))</f>
        <v>0</v>
      </c>
      <c r="E1441" s="332" t="str">
        <f t="shared" si="159"/>
        <v>0</v>
      </c>
      <c r="F1441" s="332">
        <f>IF(Q1441="",0,COUNTIF($Q$7:Q1441,Q1441))</f>
        <v>0</v>
      </c>
      <c r="G1441" s="332" t="str">
        <f t="shared" si="160"/>
        <v>0</v>
      </c>
      <c r="H1441" s="335">
        <f t="shared" si="161"/>
        <v>46021</v>
      </c>
      <c r="I1441" s="332">
        <f t="shared" si="162"/>
        <v>50</v>
      </c>
      <c r="J1441" s="78"/>
      <c r="K1441" s="304"/>
      <c r="L1441" s="6"/>
      <c r="M1441" s="12"/>
      <c r="N1441" s="6"/>
      <c r="O1441" s="96" t="str">
        <f t="shared" si="163"/>
        <v/>
      </c>
      <c r="P1441" s="12"/>
      <c r="Q1441" s="304"/>
      <c r="R1441" s="5"/>
      <c r="S1441" s="5"/>
      <c r="T1441" s="78"/>
      <c r="U1441" s="78"/>
      <c r="Z1441" s="479">
        <f t="shared" si="164"/>
        <v>12</v>
      </c>
    </row>
    <row r="1442" spans="1:26" ht="18.75" customHeight="1" x14ac:dyDescent="0.35">
      <c r="A1442" s="78"/>
      <c r="B1442" s="332">
        <f>IF(N1442="",0,COUNTIF($N$7:N1442,N1442))</f>
        <v>0</v>
      </c>
      <c r="C1442" s="332" t="str">
        <f t="shared" si="158"/>
        <v>0</v>
      </c>
      <c r="D1442" s="332">
        <f>IF(P1442="",0,COUNTIF($P$7:P1442,P1442))</f>
        <v>0</v>
      </c>
      <c r="E1442" s="332" t="str">
        <f t="shared" si="159"/>
        <v>0</v>
      </c>
      <c r="F1442" s="332">
        <f>IF(Q1442="",0,COUNTIF($Q$7:Q1442,Q1442))</f>
        <v>0</v>
      </c>
      <c r="G1442" s="332" t="str">
        <f t="shared" si="160"/>
        <v>0</v>
      </c>
      <c r="H1442" s="335">
        <f t="shared" si="161"/>
        <v>46021</v>
      </c>
      <c r="I1442" s="332">
        <f t="shared" si="162"/>
        <v>50</v>
      </c>
      <c r="J1442" s="78"/>
      <c r="K1442" s="304"/>
      <c r="L1442" s="6"/>
      <c r="M1442" s="12"/>
      <c r="N1442" s="6"/>
      <c r="O1442" s="96" t="str">
        <f t="shared" si="163"/>
        <v/>
      </c>
      <c r="P1442" s="12"/>
      <c r="Q1442" s="304"/>
      <c r="R1442" s="5"/>
      <c r="S1442" s="5"/>
      <c r="T1442" s="78"/>
      <c r="U1442" s="78"/>
      <c r="Z1442" s="479">
        <f t="shared" si="164"/>
        <v>12</v>
      </c>
    </row>
    <row r="1443" spans="1:26" ht="18.75" customHeight="1" x14ac:dyDescent="0.35">
      <c r="A1443" s="78"/>
      <c r="B1443" s="332">
        <f>IF(N1443="",0,COUNTIF($N$7:N1443,N1443))</f>
        <v>0</v>
      </c>
      <c r="C1443" s="332" t="str">
        <f t="shared" si="158"/>
        <v>0</v>
      </c>
      <c r="D1443" s="332">
        <f>IF(P1443="",0,COUNTIF($P$7:P1443,P1443))</f>
        <v>0</v>
      </c>
      <c r="E1443" s="332" t="str">
        <f t="shared" si="159"/>
        <v>0</v>
      </c>
      <c r="F1443" s="332">
        <f>IF(Q1443="",0,COUNTIF($Q$7:Q1443,Q1443))</f>
        <v>0</v>
      </c>
      <c r="G1443" s="332" t="str">
        <f t="shared" si="160"/>
        <v>0</v>
      </c>
      <c r="H1443" s="335">
        <f t="shared" si="161"/>
        <v>46021</v>
      </c>
      <c r="I1443" s="332">
        <f t="shared" si="162"/>
        <v>50</v>
      </c>
      <c r="J1443" s="78"/>
      <c r="K1443" s="304"/>
      <c r="L1443" s="6"/>
      <c r="M1443" s="12"/>
      <c r="N1443" s="6"/>
      <c r="O1443" s="96" t="str">
        <f t="shared" si="163"/>
        <v/>
      </c>
      <c r="P1443" s="12"/>
      <c r="Q1443" s="304"/>
      <c r="R1443" s="5"/>
      <c r="S1443" s="5"/>
      <c r="T1443" s="78"/>
      <c r="U1443" s="78"/>
      <c r="Z1443" s="479">
        <f t="shared" si="164"/>
        <v>12</v>
      </c>
    </row>
    <row r="1444" spans="1:26" ht="18.75" customHeight="1" x14ac:dyDescent="0.35">
      <c r="A1444" s="78"/>
      <c r="B1444" s="332">
        <f>IF(N1444="",0,COUNTIF($N$7:N1444,N1444))</f>
        <v>0</v>
      </c>
      <c r="C1444" s="332" t="str">
        <f t="shared" si="158"/>
        <v>0</v>
      </c>
      <c r="D1444" s="332">
        <f>IF(P1444="",0,COUNTIF($P$7:P1444,P1444))</f>
        <v>0</v>
      </c>
      <c r="E1444" s="332" t="str">
        <f t="shared" si="159"/>
        <v>0</v>
      </c>
      <c r="F1444" s="332">
        <f>IF(Q1444="",0,COUNTIF($Q$7:Q1444,Q1444))</f>
        <v>0</v>
      </c>
      <c r="G1444" s="332" t="str">
        <f t="shared" si="160"/>
        <v>0</v>
      </c>
      <c r="H1444" s="335">
        <f t="shared" si="161"/>
        <v>46021</v>
      </c>
      <c r="I1444" s="332">
        <f t="shared" si="162"/>
        <v>50</v>
      </c>
      <c r="J1444" s="78"/>
      <c r="K1444" s="304"/>
      <c r="L1444" s="6"/>
      <c r="M1444" s="12"/>
      <c r="N1444" s="6"/>
      <c r="O1444" s="96" t="str">
        <f t="shared" si="163"/>
        <v/>
      </c>
      <c r="P1444" s="12"/>
      <c r="Q1444" s="304"/>
      <c r="R1444" s="5"/>
      <c r="S1444" s="5"/>
      <c r="T1444" s="78"/>
      <c r="U1444" s="78"/>
      <c r="Z1444" s="479">
        <f t="shared" si="164"/>
        <v>12</v>
      </c>
    </row>
    <row r="1445" spans="1:26" ht="18.75" customHeight="1" x14ac:dyDescent="0.35">
      <c r="A1445" s="78"/>
      <c r="B1445" s="332">
        <f>IF(N1445="",0,COUNTIF($N$7:N1445,N1445))</f>
        <v>0</v>
      </c>
      <c r="C1445" s="332" t="str">
        <f t="shared" si="158"/>
        <v>0</v>
      </c>
      <c r="D1445" s="332">
        <f>IF(P1445="",0,COUNTIF($P$7:P1445,P1445))</f>
        <v>0</v>
      </c>
      <c r="E1445" s="332" t="str">
        <f t="shared" si="159"/>
        <v>0</v>
      </c>
      <c r="F1445" s="332">
        <f>IF(Q1445="",0,COUNTIF($Q$7:Q1445,Q1445))</f>
        <v>0</v>
      </c>
      <c r="G1445" s="332" t="str">
        <f t="shared" si="160"/>
        <v>0</v>
      </c>
      <c r="H1445" s="335">
        <f t="shared" si="161"/>
        <v>46021</v>
      </c>
      <c r="I1445" s="332">
        <f t="shared" si="162"/>
        <v>50</v>
      </c>
      <c r="J1445" s="78"/>
      <c r="K1445" s="304"/>
      <c r="L1445" s="6"/>
      <c r="M1445" s="12"/>
      <c r="N1445" s="6"/>
      <c r="O1445" s="96" t="str">
        <f t="shared" si="163"/>
        <v/>
      </c>
      <c r="P1445" s="12"/>
      <c r="Q1445" s="304"/>
      <c r="R1445" s="5"/>
      <c r="S1445" s="5"/>
      <c r="T1445" s="78"/>
      <c r="U1445" s="78"/>
      <c r="Z1445" s="479">
        <f t="shared" si="164"/>
        <v>12</v>
      </c>
    </row>
    <row r="1446" spans="1:26" ht="18.75" customHeight="1" x14ac:dyDescent="0.35">
      <c r="A1446" s="78"/>
      <c r="B1446" s="332">
        <f>IF(N1446="",0,COUNTIF($N$7:N1446,N1446))</f>
        <v>0</v>
      </c>
      <c r="C1446" s="332" t="str">
        <f t="shared" si="158"/>
        <v>0</v>
      </c>
      <c r="D1446" s="332">
        <f>IF(P1446="",0,COUNTIF($P$7:P1446,P1446))</f>
        <v>0</v>
      </c>
      <c r="E1446" s="332" t="str">
        <f t="shared" si="159"/>
        <v>0</v>
      </c>
      <c r="F1446" s="332">
        <f>IF(Q1446="",0,COUNTIF($Q$7:Q1446,Q1446))</f>
        <v>0</v>
      </c>
      <c r="G1446" s="332" t="str">
        <f t="shared" si="160"/>
        <v>0</v>
      </c>
      <c r="H1446" s="335">
        <f t="shared" si="161"/>
        <v>46021</v>
      </c>
      <c r="I1446" s="332">
        <f t="shared" si="162"/>
        <v>50</v>
      </c>
      <c r="J1446" s="78"/>
      <c r="K1446" s="304"/>
      <c r="L1446" s="6"/>
      <c r="M1446" s="12"/>
      <c r="N1446" s="6"/>
      <c r="O1446" s="96" t="str">
        <f t="shared" si="163"/>
        <v/>
      </c>
      <c r="P1446" s="12"/>
      <c r="Q1446" s="304"/>
      <c r="R1446" s="5"/>
      <c r="S1446" s="5"/>
      <c r="T1446" s="78"/>
      <c r="U1446" s="78"/>
      <c r="Z1446" s="479">
        <f t="shared" si="164"/>
        <v>12</v>
      </c>
    </row>
    <row r="1447" spans="1:26" ht="18.75" customHeight="1" x14ac:dyDescent="0.35">
      <c r="A1447" s="78"/>
      <c r="B1447" s="332">
        <f>IF(N1447="",0,COUNTIF($N$7:N1447,N1447))</f>
        <v>0</v>
      </c>
      <c r="C1447" s="332" t="str">
        <f t="shared" si="158"/>
        <v>0</v>
      </c>
      <c r="D1447" s="332">
        <f>IF(P1447="",0,COUNTIF($P$7:P1447,P1447))</f>
        <v>0</v>
      </c>
      <c r="E1447" s="332" t="str">
        <f t="shared" si="159"/>
        <v>0</v>
      </c>
      <c r="F1447" s="332">
        <f>IF(Q1447="",0,COUNTIF($Q$7:Q1447,Q1447))</f>
        <v>0</v>
      </c>
      <c r="G1447" s="332" t="str">
        <f t="shared" si="160"/>
        <v>0</v>
      </c>
      <c r="H1447" s="335">
        <f t="shared" si="161"/>
        <v>46021</v>
      </c>
      <c r="I1447" s="332">
        <f t="shared" si="162"/>
        <v>50</v>
      </c>
      <c r="J1447" s="78"/>
      <c r="K1447" s="304"/>
      <c r="L1447" s="6"/>
      <c r="M1447" s="12"/>
      <c r="N1447" s="6"/>
      <c r="O1447" s="96" t="str">
        <f t="shared" si="163"/>
        <v/>
      </c>
      <c r="P1447" s="12"/>
      <c r="Q1447" s="304"/>
      <c r="R1447" s="5"/>
      <c r="S1447" s="5"/>
      <c r="T1447" s="78"/>
      <c r="U1447" s="78"/>
      <c r="Z1447" s="479">
        <f t="shared" si="164"/>
        <v>12</v>
      </c>
    </row>
    <row r="1448" spans="1:26" ht="18.75" customHeight="1" x14ac:dyDescent="0.35">
      <c r="A1448" s="78"/>
      <c r="B1448" s="332">
        <f>IF(N1448="",0,COUNTIF($N$7:N1448,N1448))</f>
        <v>0</v>
      </c>
      <c r="C1448" s="332" t="str">
        <f t="shared" si="158"/>
        <v>0</v>
      </c>
      <c r="D1448" s="332">
        <f>IF(P1448="",0,COUNTIF($P$7:P1448,P1448))</f>
        <v>0</v>
      </c>
      <c r="E1448" s="332" t="str">
        <f t="shared" si="159"/>
        <v>0</v>
      </c>
      <c r="F1448" s="332">
        <f>IF(Q1448="",0,COUNTIF($Q$7:Q1448,Q1448))</f>
        <v>0</v>
      </c>
      <c r="G1448" s="332" t="str">
        <f t="shared" si="160"/>
        <v>0</v>
      </c>
      <c r="H1448" s="335">
        <f t="shared" si="161"/>
        <v>46021</v>
      </c>
      <c r="I1448" s="332">
        <f t="shared" si="162"/>
        <v>50</v>
      </c>
      <c r="J1448" s="78"/>
      <c r="K1448" s="304"/>
      <c r="L1448" s="6"/>
      <c r="M1448" s="12"/>
      <c r="N1448" s="6"/>
      <c r="O1448" s="96" t="str">
        <f t="shared" si="163"/>
        <v/>
      </c>
      <c r="P1448" s="12"/>
      <c r="Q1448" s="304"/>
      <c r="R1448" s="5"/>
      <c r="S1448" s="5"/>
      <c r="T1448" s="78"/>
      <c r="U1448" s="78"/>
      <c r="Z1448" s="479">
        <f t="shared" si="164"/>
        <v>12</v>
      </c>
    </row>
    <row r="1449" spans="1:26" ht="18.75" customHeight="1" x14ac:dyDescent="0.35">
      <c r="A1449" s="78"/>
      <c r="B1449" s="332">
        <f>IF(N1449="",0,COUNTIF($N$7:N1449,N1449))</f>
        <v>0</v>
      </c>
      <c r="C1449" s="332" t="str">
        <f t="shared" si="158"/>
        <v>0</v>
      </c>
      <c r="D1449" s="332">
        <f>IF(P1449="",0,COUNTIF($P$7:P1449,P1449))</f>
        <v>0</v>
      </c>
      <c r="E1449" s="332" t="str">
        <f t="shared" si="159"/>
        <v>0</v>
      </c>
      <c r="F1449" s="332">
        <f>IF(Q1449="",0,COUNTIF($Q$7:Q1449,Q1449))</f>
        <v>0</v>
      </c>
      <c r="G1449" s="332" t="str">
        <f t="shared" si="160"/>
        <v>0</v>
      </c>
      <c r="H1449" s="335">
        <f t="shared" si="161"/>
        <v>46021</v>
      </c>
      <c r="I1449" s="332">
        <f t="shared" si="162"/>
        <v>50</v>
      </c>
      <c r="J1449" s="78"/>
      <c r="K1449" s="304"/>
      <c r="L1449" s="6"/>
      <c r="M1449" s="12"/>
      <c r="N1449" s="6"/>
      <c r="O1449" s="96" t="str">
        <f t="shared" si="163"/>
        <v/>
      </c>
      <c r="P1449" s="12"/>
      <c r="Q1449" s="304"/>
      <c r="R1449" s="5"/>
      <c r="S1449" s="5"/>
      <c r="T1449" s="78"/>
      <c r="U1449" s="78"/>
      <c r="Z1449" s="479">
        <f t="shared" si="164"/>
        <v>12</v>
      </c>
    </row>
    <row r="1450" spans="1:26" ht="18.75" customHeight="1" x14ac:dyDescent="0.35">
      <c r="A1450" s="78"/>
      <c r="B1450" s="332">
        <f>IF(N1450="",0,COUNTIF($N$7:N1450,N1450))</f>
        <v>0</v>
      </c>
      <c r="C1450" s="332" t="str">
        <f t="shared" si="158"/>
        <v>0</v>
      </c>
      <c r="D1450" s="332">
        <f>IF(P1450="",0,COUNTIF($P$7:P1450,P1450))</f>
        <v>0</v>
      </c>
      <c r="E1450" s="332" t="str">
        <f t="shared" si="159"/>
        <v>0</v>
      </c>
      <c r="F1450" s="332">
        <f>IF(Q1450="",0,COUNTIF($Q$7:Q1450,Q1450))</f>
        <v>0</v>
      </c>
      <c r="G1450" s="332" t="str">
        <f t="shared" si="160"/>
        <v>0</v>
      </c>
      <c r="H1450" s="335">
        <f t="shared" si="161"/>
        <v>46021</v>
      </c>
      <c r="I1450" s="332">
        <f t="shared" si="162"/>
        <v>50</v>
      </c>
      <c r="J1450" s="78"/>
      <c r="K1450" s="304"/>
      <c r="L1450" s="6"/>
      <c r="M1450" s="12"/>
      <c r="N1450" s="6"/>
      <c r="O1450" s="96" t="str">
        <f t="shared" si="163"/>
        <v/>
      </c>
      <c r="P1450" s="12"/>
      <c r="Q1450" s="304"/>
      <c r="R1450" s="5"/>
      <c r="S1450" s="5"/>
      <c r="T1450" s="78"/>
      <c r="U1450" s="78"/>
      <c r="Z1450" s="479">
        <f t="shared" si="164"/>
        <v>12</v>
      </c>
    </row>
    <row r="1451" spans="1:26" ht="18.75" customHeight="1" x14ac:dyDescent="0.35">
      <c r="A1451" s="78"/>
      <c r="B1451" s="332">
        <f>IF(N1451="",0,COUNTIF($N$7:N1451,N1451))</f>
        <v>0</v>
      </c>
      <c r="C1451" s="332" t="str">
        <f t="shared" si="158"/>
        <v>0</v>
      </c>
      <c r="D1451" s="332">
        <f>IF(P1451="",0,COUNTIF($P$7:P1451,P1451))</f>
        <v>0</v>
      </c>
      <c r="E1451" s="332" t="str">
        <f t="shared" si="159"/>
        <v>0</v>
      </c>
      <c r="F1451" s="332">
        <f>IF(Q1451="",0,COUNTIF($Q$7:Q1451,Q1451))</f>
        <v>0</v>
      </c>
      <c r="G1451" s="332" t="str">
        <f t="shared" si="160"/>
        <v>0</v>
      </c>
      <c r="H1451" s="335">
        <f t="shared" si="161"/>
        <v>46021</v>
      </c>
      <c r="I1451" s="332">
        <f t="shared" si="162"/>
        <v>50</v>
      </c>
      <c r="J1451" s="78"/>
      <c r="K1451" s="304"/>
      <c r="L1451" s="6"/>
      <c r="M1451" s="12"/>
      <c r="N1451" s="6"/>
      <c r="O1451" s="96" t="str">
        <f t="shared" si="163"/>
        <v/>
      </c>
      <c r="P1451" s="12"/>
      <c r="Q1451" s="304"/>
      <c r="R1451" s="5"/>
      <c r="S1451" s="5"/>
      <c r="T1451" s="78"/>
      <c r="U1451" s="78"/>
      <c r="Z1451" s="479">
        <f t="shared" si="164"/>
        <v>12</v>
      </c>
    </row>
    <row r="1452" spans="1:26" ht="18.75" customHeight="1" x14ac:dyDescent="0.35">
      <c r="A1452" s="78"/>
      <c r="B1452" s="332">
        <f>IF(N1452="",0,COUNTIF($N$7:N1452,N1452))</f>
        <v>0</v>
      </c>
      <c r="C1452" s="332" t="str">
        <f t="shared" si="158"/>
        <v>0</v>
      </c>
      <c r="D1452" s="332">
        <f>IF(P1452="",0,COUNTIF($P$7:P1452,P1452))</f>
        <v>0</v>
      </c>
      <c r="E1452" s="332" t="str">
        <f t="shared" si="159"/>
        <v>0</v>
      </c>
      <c r="F1452" s="332">
        <f>IF(Q1452="",0,COUNTIF($Q$7:Q1452,Q1452))</f>
        <v>0</v>
      </c>
      <c r="G1452" s="332" t="str">
        <f t="shared" si="160"/>
        <v>0</v>
      </c>
      <c r="H1452" s="335">
        <f t="shared" si="161"/>
        <v>46021</v>
      </c>
      <c r="I1452" s="332">
        <f t="shared" si="162"/>
        <v>50</v>
      </c>
      <c r="J1452" s="78"/>
      <c r="K1452" s="304"/>
      <c r="L1452" s="6"/>
      <c r="M1452" s="12"/>
      <c r="N1452" s="6"/>
      <c r="O1452" s="96" t="str">
        <f t="shared" si="163"/>
        <v/>
      </c>
      <c r="P1452" s="12"/>
      <c r="Q1452" s="304"/>
      <c r="R1452" s="5"/>
      <c r="S1452" s="5"/>
      <c r="T1452" s="78"/>
      <c r="U1452" s="78"/>
      <c r="Z1452" s="479">
        <f t="shared" si="164"/>
        <v>12</v>
      </c>
    </row>
    <row r="1453" spans="1:26" ht="18.75" customHeight="1" x14ac:dyDescent="0.35">
      <c r="A1453" s="78"/>
      <c r="B1453" s="332">
        <f>IF(N1453="",0,COUNTIF($N$7:N1453,N1453))</f>
        <v>0</v>
      </c>
      <c r="C1453" s="332" t="str">
        <f t="shared" si="158"/>
        <v>0</v>
      </c>
      <c r="D1453" s="332">
        <f>IF(P1453="",0,COUNTIF($P$7:P1453,P1453))</f>
        <v>0</v>
      </c>
      <c r="E1453" s="332" t="str">
        <f t="shared" si="159"/>
        <v>0</v>
      </c>
      <c r="F1453" s="332">
        <f>IF(Q1453="",0,COUNTIF($Q$7:Q1453,Q1453))</f>
        <v>0</v>
      </c>
      <c r="G1453" s="332" t="str">
        <f t="shared" si="160"/>
        <v>0</v>
      </c>
      <c r="H1453" s="335">
        <f t="shared" si="161"/>
        <v>46021</v>
      </c>
      <c r="I1453" s="332">
        <f t="shared" si="162"/>
        <v>50</v>
      </c>
      <c r="J1453" s="78"/>
      <c r="K1453" s="304"/>
      <c r="L1453" s="6"/>
      <c r="M1453" s="12"/>
      <c r="N1453" s="6"/>
      <c r="O1453" s="96" t="str">
        <f t="shared" si="163"/>
        <v/>
      </c>
      <c r="P1453" s="12"/>
      <c r="Q1453" s="304"/>
      <c r="R1453" s="5"/>
      <c r="S1453" s="5"/>
      <c r="T1453" s="78"/>
      <c r="U1453" s="78"/>
      <c r="Z1453" s="479">
        <f t="shared" si="164"/>
        <v>12</v>
      </c>
    </row>
    <row r="1454" spans="1:26" ht="18.75" customHeight="1" x14ac:dyDescent="0.35">
      <c r="A1454" s="78"/>
      <c r="B1454" s="332">
        <f>IF(N1454="",0,COUNTIF($N$7:N1454,N1454))</f>
        <v>0</v>
      </c>
      <c r="C1454" s="332" t="str">
        <f t="shared" si="158"/>
        <v>0</v>
      </c>
      <c r="D1454" s="332">
        <f>IF(P1454="",0,COUNTIF($P$7:P1454,P1454))</f>
        <v>0</v>
      </c>
      <c r="E1454" s="332" t="str">
        <f t="shared" si="159"/>
        <v>0</v>
      </c>
      <c r="F1454" s="332">
        <f>IF(Q1454="",0,COUNTIF($Q$7:Q1454,Q1454))</f>
        <v>0</v>
      </c>
      <c r="G1454" s="332" t="str">
        <f t="shared" si="160"/>
        <v>0</v>
      </c>
      <c r="H1454" s="335">
        <f t="shared" si="161"/>
        <v>46021</v>
      </c>
      <c r="I1454" s="332">
        <f t="shared" si="162"/>
        <v>50</v>
      </c>
      <c r="J1454" s="78"/>
      <c r="K1454" s="304"/>
      <c r="L1454" s="6"/>
      <c r="M1454" s="12"/>
      <c r="N1454" s="6"/>
      <c r="O1454" s="96" t="str">
        <f t="shared" si="163"/>
        <v/>
      </c>
      <c r="P1454" s="12"/>
      <c r="Q1454" s="304"/>
      <c r="R1454" s="5"/>
      <c r="S1454" s="5"/>
      <c r="T1454" s="78"/>
      <c r="U1454" s="78"/>
      <c r="Z1454" s="479">
        <f t="shared" si="164"/>
        <v>12</v>
      </c>
    </row>
    <row r="1455" spans="1:26" ht="18.75" customHeight="1" x14ac:dyDescent="0.35">
      <c r="A1455" s="78"/>
      <c r="B1455" s="332">
        <f>IF(N1455="",0,COUNTIF($N$7:N1455,N1455))</f>
        <v>0</v>
      </c>
      <c r="C1455" s="332" t="str">
        <f t="shared" si="158"/>
        <v>0</v>
      </c>
      <c r="D1455" s="332">
        <f>IF(P1455="",0,COUNTIF($P$7:P1455,P1455))</f>
        <v>0</v>
      </c>
      <c r="E1455" s="332" t="str">
        <f t="shared" si="159"/>
        <v>0</v>
      </c>
      <c r="F1455" s="332">
        <f>IF(Q1455="",0,COUNTIF($Q$7:Q1455,Q1455))</f>
        <v>0</v>
      </c>
      <c r="G1455" s="332" t="str">
        <f t="shared" si="160"/>
        <v>0</v>
      </c>
      <c r="H1455" s="335">
        <f t="shared" si="161"/>
        <v>46021</v>
      </c>
      <c r="I1455" s="332">
        <f t="shared" si="162"/>
        <v>50</v>
      </c>
      <c r="J1455" s="78"/>
      <c r="K1455" s="304"/>
      <c r="L1455" s="6"/>
      <c r="M1455" s="12"/>
      <c r="N1455" s="6"/>
      <c r="O1455" s="96" t="str">
        <f t="shared" si="163"/>
        <v/>
      </c>
      <c r="P1455" s="12"/>
      <c r="Q1455" s="304"/>
      <c r="R1455" s="5"/>
      <c r="S1455" s="5"/>
      <c r="T1455" s="78"/>
      <c r="U1455" s="78"/>
      <c r="Z1455" s="479">
        <f t="shared" si="164"/>
        <v>12</v>
      </c>
    </row>
    <row r="1456" spans="1:26" ht="18.75" customHeight="1" x14ac:dyDescent="0.35">
      <c r="A1456" s="78"/>
      <c r="B1456" s="332">
        <f>IF(N1456="",0,COUNTIF($N$7:N1456,N1456))</f>
        <v>0</v>
      </c>
      <c r="C1456" s="332" t="str">
        <f t="shared" si="158"/>
        <v>0</v>
      </c>
      <c r="D1456" s="332">
        <f>IF(P1456="",0,COUNTIF($P$7:P1456,P1456))</f>
        <v>0</v>
      </c>
      <c r="E1456" s="332" t="str">
        <f t="shared" si="159"/>
        <v>0</v>
      </c>
      <c r="F1456" s="332">
        <f>IF(Q1456="",0,COUNTIF($Q$7:Q1456,Q1456))</f>
        <v>0</v>
      </c>
      <c r="G1456" s="332" t="str">
        <f t="shared" si="160"/>
        <v>0</v>
      </c>
      <c r="H1456" s="335">
        <f t="shared" si="161"/>
        <v>46021</v>
      </c>
      <c r="I1456" s="332">
        <f t="shared" si="162"/>
        <v>50</v>
      </c>
      <c r="J1456" s="78"/>
      <c r="K1456" s="304"/>
      <c r="L1456" s="6"/>
      <c r="M1456" s="12"/>
      <c r="N1456" s="6"/>
      <c r="O1456" s="96" t="str">
        <f t="shared" si="163"/>
        <v/>
      </c>
      <c r="P1456" s="12"/>
      <c r="Q1456" s="304"/>
      <c r="R1456" s="5"/>
      <c r="S1456" s="5"/>
      <c r="T1456" s="78"/>
      <c r="U1456" s="78"/>
      <c r="Z1456" s="479">
        <f t="shared" si="164"/>
        <v>12</v>
      </c>
    </row>
    <row r="1457" spans="1:26" ht="18.75" customHeight="1" x14ac:dyDescent="0.35">
      <c r="A1457" s="78"/>
      <c r="B1457" s="332">
        <f>IF(N1457="",0,COUNTIF($N$7:N1457,N1457))</f>
        <v>0</v>
      </c>
      <c r="C1457" s="332" t="str">
        <f t="shared" si="158"/>
        <v>0</v>
      </c>
      <c r="D1457" s="332">
        <f>IF(P1457="",0,COUNTIF($P$7:P1457,P1457))</f>
        <v>0</v>
      </c>
      <c r="E1457" s="332" t="str">
        <f t="shared" si="159"/>
        <v>0</v>
      </c>
      <c r="F1457" s="332">
        <f>IF(Q1457="",0,COUNTIF($Q$7:Q1457,Q1457))</f>
        <v>0</v>
      </c>
      <c r="G1457" s="332" t="str">
        <f t="shared" si="160"/>
        <v>0</v>
      </c>
      <c r="H1457" s="335">
        <f t="shared" si="161"/>
        <v>46021</v>
      </c>
      <c r="I1457" s="332">
        <f t="shared" si="162"/>
        <v>50</v>
      </c>
      <c r="J1457" s="78"/>
      <c r="K1457" s="304"/>
      <c r="L1457" s="6"/>
      <c r="M1457" s="12"/>
      <c r="N1457" s="6"/>
      <c r="O1457" s="96" t="str">
        <f t="shared" si="163"/>
        <v/>
      </c>
      <c r="P1457" s="12"/>
      <c r="Q1457" s="304"/>
      <c r="R1457" s="5"/>
      <c r="S1457" s="5"/>
      <c r="T1457" s="78"/>
      <c r="U1457" s="78"/>
      <c r="Z1457" s="479">
        <f t="shared" si="164"/>
        <v>12</v>
      </c>
    </row>
    <row r="1458" spans="1:26" ht="18.75" customHeight="1" x14ac:dyDescent="0.35">
      <c r="A1458" s="78"/>
      <c r="B1458" s="332">
        <f>IF(N1458="",0,COUNTIF($N$7:N1458,N1458))</f>
        <v>0</v>
      </c>
      <c r="C1458" s="332" t="str">
        <f t="shared" si="158"/>
        <v>0</v>
      </c>
      <c r="D1458" s="332">
        <f>IF(P1458="",0,COUNTIF($P$7:P1458,P1458))</f>
        <v>0</v>
      </c>
      <c r="E1458" s="332" t="str">
        <f t="shared" si="159"/>
        <v>0</v>
      </c>
      <c r="F1458" s="332">
        <f>IF(Q1458="",0,COUNTIF($Q$7:Q1458,Q1458))</f>
        <v>0</v>
      </c>
      <c r="G1458" s="332" t="str">
        <f t="shared" si="160"/>
        <v>0</v>
      </c>
      <c r="H1458" s="335">
        <f t="shared" si="161"/>
        <v>46021</v>
      </c>
      <c r="I1458" s="332">
        <f t="shared" si="162"/>
        <v>50</v>
      </c>
      <c r="J1458" s="78"/>
      <c r="K1458" s="304"/>
      <c r="L1458" s="6"/>
      <c r="M1458" s="12"/>
      <c r="N1458" s="6"/>
      <c r="O1458" s="96" t="str">
        <f t="shared" si="163"/>
        <v/>
      </c>
      <c r="P1458" s="12"/>
      <c r="Q1458" s="304"/>
      <c r="R1458" s="5"/>
      <c r="S1458" s="5"/>
      <c r="T1458" s="78"/>
      <c r="U1458" s="78"/>
      <c r="Z1458" s="479">
        <f t="shared" si="164"/>
        <v>12</v>
      </c>
    </row>
    <row r="1459" spans="1:26" ht="18.75" customHeight="1" x14ac:dyDescent="0.35">
      <c r="A1459" s="78"/>
      <c r="B1459" s="332">
        <f>IF(N1459="",0,COUNTIF($N$7:N1459,N1459))</f>
        <v>0</v>
      </c>
      <c r="C1459" s="332" t="str">
        <f t="shared" si="158"/>
        <v>0</v>
      </c>
      <c r="D1459" s="332">
        <f>IF(P1459="",0,COUNTIF($P$7:P1459,P1459))</f>
        <v>0</v>
      </c>
      <c r="E1459" s="332" t="str">
        <f t="shared" si="159"/>
        <v>0</v>
      </c>
      <c r="F1459" s="332">
        <f>IF(Q1459="",0,COUNTIF($Q$7:Q1459,Q1459))</f>
        <v>0</v>
      </c>
      <c r="G1459" s="332" t="str">
        <f t="shared" si="160"/>
        <v>0</v>
      </c>
      <c r="H1459" s="335">
        <f t="shared" si="161"/>
        <v>46021</v>
      </c>
      <c r="I1459" s="332">
        <f t="shared" si="162"/>
        <v>50</v>
      </c>
      <c r="J1459" s="78"/>
      <c r="K1459" s="304"/>
      <c r="L1459" s="6"/>
      <c r="M1459" s="12"/>
      <c r="N1459" s="6"/>
      <c r="O1459" s="96" t="str">
        <f t="shared" si="163"/>
        <v/>
      </c>
      <c r="P1459" s="12"/>
      <c r="Q1459" s="304"/>
      <c r="R1459" s="5"/>
      <c r="S1459" s="5"/>
      <c r="T1459" s="78"/>
      <c r="U1459" s="78"/>
      <c r="Z1459" s="479">
        <f t="shared" si="164"/>
        <v>12</v>
      </c>
    </row>
    <row r="1460" spans="1:26" ht="18.75" customHeight="1" x14ac:dyDescent="0.35">
      <c r="A1460" s="78"/>
      <c r="B1460" s="332">
        <f>IF(N1460="",0,COUNTIF($N$7:N1460,N1460))</f>
        <v>0</v>
      </c>
      <c r="C1460" s="332" t="str">
        <f t="shared" ref="C1460:C1523" si="165">B1460&amp;N1460</f>
        <v>0</v>
      </c>
      <c r="D1460" s="332">
        <f>IF(P1460="",0,COUNTIF($P$7:P1460,P1460))</f>
        <v>0</v>
      </c>
      <c r="E1460" s="332" t="str">
        <f t="shared" ref="E1460:E1523" si="166">D1460&amp;P1460</f>
        <v>0</v>
      </c>
      <c r="F1460" s="332">
        <f>IF(Q1460="",0,COUNTIF($Q$7:Q1460,Q1460))</f>
        <v>0</v>
      </c>
      <c r="G1460" s="332" t="str">
        <f t="shared" ref="G1460:G1523" si="167">F1460&amp;Q1460</f>
        <v>0</v>
      </c>
      <c r="H1460" s="335">
        <f t="shared" ref="H1460:H1523" si="168">IF(K1460&lt;&gt;"",K1460,H1459)</f>
        <v>46021</v>
      </c>
      <c r="I1460" s="332">
        <f t="shared" ref="I1460:I1523" si="169">IF(L1460&lt;&gt;"",L1460,I1459)</f>
        <v>50</v>
      </c>
      <c r="J1460" s="78"/>
      <c r="K1460" s="304"/>
      <c r="L1460" s="6"/>
      <c r="M1460" s="12"/>
      <c r="N1460" s="6"/>
      <c r="O1460" s="96" t="str">
        <f t="shared" ref="O1460:O1523" si="170">IF(N1460&lt;&gt;"",VLOOKUP(N1460,DA,2,FALSE),"")</f>
        <v/>
      </c>
      <c r="P1460" s="12"/>
      <c r="Q1460" s="304"/>
      <c r="R1460" s="5"/>
      <c r="S1460" s="5"/>
      <c r="T1460" s="78"/>
      <c r="U1460" s="78"/>
      <c r="Z1460" s="479">
        <f t="shared" si="164"/>
        <v>12</v>
      </c>
    </row>
    <row r="1461" spans="1:26" ht="18.75" customHeight="1" x14ac:dyDescent="0.35">
      <c r="A1461" s="78"/>
      <c r="B1461" s="332">
        <f>IF(N1461="",0,COUNTIF($N$7:N1461,N1461))</f>
        <v>0</v>
      </c>
      <c r="C1461" s="332" t="str">
        <f t="shared" si="165"/>
        <v>0</v>
      </c>
      <c r="D1461" s="332">
        <f>IF(P1461="",0,COUNTIF($P$7:P1461,P1461))</f>
        <v>0</v>
      </c>
      <c r="E1461" s="332" t="str">
        <f t="shared" si="166"/>
        <v>0</v>
      </c>
      <c r="F1461" s="332">
        <f>IF(Q1461="",0,COUNTIF($Q$7:Q1461,Q1461))</f>
        <v>0</v>
      </c>
      <c r="G1461" s="332" t="str">
        <f t="shared" si="167"/>
        <v>0</v>
      </c>
      <c r="H1461" s="335">
        <f t="shared" si="168"/>
        <v>46021</v>
      </c>
      <c r="I1461" s="332">
        <f t="shared" si="169"/>
        <v>50</v>
      </c>
      <c r="J1461" s="78"/>
      <c r="K1461" s="304"/>
      <c r="L1461" s="6"/>
      <c r="M1461" s="12"/>
      <c r="N1461" s="6"/>
      <c r="O1461" s="96" t="str">
        <f t="shared" si="170"/>
        <v/>
      </c>
      <c r="P1461" s="12"/>
      <c r="Q1461" s="304"/>
      <c r="R1461" s="5"/>
      <c r="S1461" s="5"/>
      <c r="T1461" s="78"/>
      <c r="U1461" s="78"/>
      <c r="Z1461" s="479">
        <f t="shared" si="164"/>
        <v>12</v>
      </c>
    </row>
    <row r="1462" spans="1:26" ht="18.75" customHeight="1" x14ac:dyDescent="0.35">
      <c r="A1462" s="78"/>
      <c r="B1462" s="332">
        <f>IF(N1462="",0,COUNTIF($N$7:N1462,N1462))</f>
        <v>0</v>
      </c>
      <c r="C1462" s="332" t="str">
        <f t="shared" si="165"/>
        <v>0</v>
      </c>
      <c r="D1462" s="332">
        <f>IF(P1462="",0,COUNTIF($P$7:P1462,P1462))</f>
        <v>0</v>
      </c>
      <c r="E1462" s="332" t="str">
        <f t="shared" si="166"/>
        <v>0</v>
      </c>
      <c r="F1462" s="332">
        <f>IF(Q1462="",0,COUNTIF($Q$7:Q1462,Q1462))</f>
        <v>0</v>
      </c>
      <c r="G1462" s="332" t="str">
        <f t="shared" si="167"/>
        <v>0</v>
      </c>
      <c r="H1462" s="335">
        <f t="shared" si="168"/>
        <v>46021</v>
      </c>
      <c r="I1462" s="332">
        <f t="shared" si="169"/>
        <v>50</v>
      </c>
      <c r="J1462" s="78"/>
      <c r="K1462" s="304"/>
      <c r="L1462" s="6"/>
      <c r="M1462" s="12"/>
      <c r="N1462" s="6"/>
      <c r="O1462" s="96" t="str">
        <f t="shared" si="170"/>
        <v/>
      </c>
      <c r="P1462" s="12"/>
      <c r="Q1462" s="304"/>
      <c r="R1462" s="5"/>
      <c r="S1462" s="5"/>
      <c r="T1462" s="78"/>
      <c r="U1462" s="78"/>
      <c r="Z1462" s="479">
        <f t="shared" si="164"/>
        <v>12</v>
      </c>
    </row>
    <row r="1463" spans="1:26" ht="18.75" customHeight="1" x14ac:dyDescent="0.35">
      <c r="A1463" s="78"/>
      <c r="B1463" s="332">
        <f>IF(N1463="",0,COUNTIF($N$7:N1463,N1463))</f>
        <v>0</v>
      </c>
      <c r="C1463" s="332" t="str">
        <f t="shared" si="165"/>
        <v>0</v>
      </c>
      <c r="D1463" s="332">
        <f>IF(P1463="",0,COUNTIF($P$7:P1463,P1463))</f>
        <v>0</v>
      </c>
      <c r="E1463" s="332" t="str">
        <f t="shared" si="166"/>
        <v>0</v>
      </c>
      <c r="F1463" s="332">
        <f>IF(Q1463="",0,COUNTIF($Q$7:Q1463,Q1463))</f>
        <v>0</v>
      </c>
      <c r="G1463" s="332" t="str">
        <f t="shared" si="167"/>
        <v>0</v>
      </c>
      <c r="H1463" s="335">
        <f t="shared" si="168"/>
        <v>46021</v>
      </c>
      <c r="I1463" s="332">
        <f t="shared" si="169"/>
        <v>50</v>
      </c>
      <c r="J1463" s="78"/>
      <c r="K1463" s="304"/>
      <c r="L1463" s="6"/>
      <c r="M1463" s="12"/>
      <c r="N1463" s="6"/>
      <c r="O1463" s="96" t="str">
        <f t="shared" si="170"/>
        <v/>
      </c>
      <c r="P1463" s="12"/>
      <c r="Q1463" s="304"/>
      <c r="R1463" s="5"/>
      <c r="S1463" s="5"/>
      <c r="T1463" s="78"/>
      <c r="U1463" s="78"/>
      <c r="Z1463" s="479">
        <f t="shared" si="164"/>
        <v>12</v>
      </c>
    </row>
    <row r="1464" spans="1:26" ht="18.75" customHeight="1" x14ac:dyDescent="0.35">
      <c r="A1464" s="78"/>
      <c r="B1464" s="332">
        <f>IF(N1464="",0,COUNTIF($N$7:N1464,N1464))</f>
        <v>0</v>
      </c>
      <c r="C1464" s="332" t="str">
        <f t="shared" si="165"/>
        <v>0</v>
      </c>
      <c r="D1464" s="332">
        <f>IF(P1464="",0,COUNTIF($P$7:P1464,P1464))</f>
        <v>0</v>
      </c>
      <c r="E1464" s="332" t="str">
        <f t="shared" si="166"/>
        <v>0</v>
      </c>
      <c r="F1464" s="332">
        <f>IF(Q1464="",0,COUNTIF($Q$7:Q1464,Q1464))</f>
        <v>0</v>
      </c>
      <c r="G1464" s="332" t="str">
        <f t="shared" si="167"/>
        <v>0</v>
      </c>
      <c r="H1464" s="335">
        <f t="shared" si="168"/>
        <v>46021</v>
      </c>
      <c r="I1464" s="332">
        <f t="shared" si="169"/>
        <v>50</v>
      </c>
      <c r="J1464" s="78"/>
      <c r="K1464" s="304"/>
      <c r="L1464" s="6"/>
      <c r="M1464" s="12"/>
      <c r="N1464" s="6"/>
      <c r="O1464" s="96" t="str">
        <f t="shared" si="170"/>
        <v/>
      </c>
      <c r="P1464" s="12"/>
      <c r="Q1464" s="304"/>
      <c r="R1464" s="5"/>
      <c r="S1464" s="5"/>
      <c r="T1464" s="78"/>
      <c r="U1464" s="78"/>
      <c r="Z1464" s="479">
        <f t="shared" si="164"/>
        <v>12</v>
      </c>
    </row>
    <row r="1465" spans="1:26" ht="18.75" customHeight="1" x14ac:dyDescent="0.35">
      <c r="A1465" s="78"/>
      <c r="B1465" s="332">
        <f>IF(N1465="",0,COUNTIF($N$7:N1465,N1465))</f>
        <v>0</v>
      </c>
      <c r="C1465" s="332" t="str">
        <f t="shared" si="165"/>
        <v>0</v>
      </c>
      <c r="D1465" s="332">
        <f>IF(P1465="",0,COUNTIF($P$7:P1465,P1465))</f>
        <v>0</v>
      </c>
      <c r="E1465" s="332" t="str">
        <f t="shared" si="166"/>
        <v>0</v>
      </c>
      <c r="F1465" s="332">
        <f>IF(Q1465="",0,COUNTIF($Q$7:Q1465,Q1465))</f>
        <v>0</v>
      </c>
      <c r="G1465" s="332" t="str">
        <f t="shared" si="167"/>
        <v>0</v>
      </c>
      <c r="H1465" s="335">
        <f t="shared" si="168"/>
        <v>46021</v>
      </c>
      <c r="I1465" s="332">
        <f t="shared" si="169"/>
        <v>50</v>
      </c>
      <c r="J1465" s="78"/>
      <c r="K1465" s="304"/>
      <c r="L1465" s="6"/>
      <c r="M1465" s="12"/>
      <c r="N1465" s="6"/>
      <c r="O1465" s="96" t="str">
        <f t="shared" si="170"/>
        <v/>
      </c>
      <c r="P1465" s="12"/>
      <c r="Q1465" s="304"/>
      <c r="R1465" s="5"/>
      <c r="S1465" s="5"/>
      <c r="T1465" s="78"/>
      <c r="U1465" s="78"/>
      <c r="Z1465" s="479">
        <f t="shared" si="164"/>
        <v>12</v>
      </c>
    </row>
    <row r="1466" spans="1:26" ht="18.75" customHeight="1" x14ac:dyDescent="0.35">
      <c r="A1466" s="78"/>
      <c r="B1466" s="332">
        <f>IF(N1466="",0,COUNTIF($N$7:N1466,N1466))</f>
        <v>0</v>
      </c>
      <c r="C1466" s="332" t="str">
        <f t="shared" si="165"/>
        <v>0</v>
      </c>
      <c r="D1466" s="332">
        <f>IF(P1466="",0,COUNTIF($P$7:P1466,P1466))</f>
        <v>0</v>
      </c>
      <c r="E1466" s="332" t="str">
        <f t="shared" si="166"/>
        <v>0</v>
      </c>
      <c r="F1466" s="332">
        <f>IF(Q1466="",0,COUNTIF($Q$7:Q1466,Q1466))</f>
        <v>0</v>
      </c>
      <c r="G1466" s="332" t="str">
        <f t="shared" si="167"/>
        <v>0</v>
      </c>
      <c r="H1466" s="335">
        <f t="shared" si="168"/>
        <v>46021</v>
      </c>
      <c r="I1466" s="332">
        <f t="shared" si="169"/>
        <v>50</v>
      </c>
      <c r="J1466" s="78"/>
      <c r="K1466" s="304"/>
      <c r="L1466" s="6"/>
      <c r="M1466" s="12"/>
      <c r="N1466" s="6"/>
      <c r="O1466" s="96" t="str">
        <f t="shared" si="170"/>
        <v/>
      </c>
      <c r="P1466" s="12"/>
      <c r="Q1466" s="304"/>
      <c r="R1466" s="5"/>
      <c r="S1466" s="5"/>
      <c r="T1466" s="78"/>
      <c r="U1466" s="78"/>
      <c r="Z1466" s="479">
        <f t="shared" si="164"/>
        <v>12</v>
      </c>
    </row>
    <row r="1467" spans="1:26" ht="18.75" customHeight="1" x14ac:dyDescent="0.35">
      <c r="A1467" s="78"/>
      <c r="B1467" s="332">
        <f>IF(N1467="",0,COUNTIF($N$7:N1467,N1467))</f>
        <v>0</v>
      </c>
      <c r="C1467" s="332" t="str">
        <f t="shared" si="165"/>
        <v>0</v>
      </c>
      <c r="D1467" s="332">
        <f>IF(P1467="",0,COUNTIF($P$7:P1467,P1467))</f>
        <v>0</v>
      </c>
      <c r="E1467" s="332" t="str">
        <f t="shared" si="166"/>
        <v>0</v>
      </c>
      <c r="F1467" s="332">
        <f>IF(Q1467="",0,COUNTIF($Q$7:Q1467,Q1467))</f>
        <v>0</v>
      </c>
      <c r="G1467" s="332" t="str">
        <f t="shared" si="167"/>
        <v>0</v>
      </c>
      <c r="H1467" s="335">
        <f t="shared" si="168"/>
        <v>46021</v>
      </c>
      <c r="I1467" s="332">
        <f t="shared" si="169"/>
        <v>50</v>
      </c>
      <c r="J1467" s="78"/>
      <c r="K1467" s="304"/>
      <c r="L1467" s="6"/>
      <c r="M1467" s="12"/>
      <c r="N1467" s="6"/>
      <c r="O1467" s="96" t="str">
        <f t="shared" si="170"/>
        <v/>
      </c>
      <c r="P1467" s="12"/>
      <c r="Q1467" s="304"/>
      <c r="R1467" s="5"/>
      <c r="S1467" s="5"/>
      <c r="T1467" s="78"/>
      <c r="U1467" s="78"/>
      <c r="Z1467" s="479">
        <f t="shared" si="164"/>
        <v>12</v>
      </c>
    </row>
    <row r="1468" spans="1:26" ht="18.75" customHeight="1" x14ac:dyDescent="0.35">
      <c r="A1468" s="78"/>
      <c r="B1468" s="332">
        <f>IF(N1468="",0,COUNTIF($N$7:N1468,N1468))</f>
        <v>0</v>
      </c>
      <c r="C1468" s="332" t="str">
        <f t="shared" si="165"/>
        <v>0</v>
      </c>
      <c r="D1468" s="332">
        <f>IF(P1468="",0,COUNTIF($P$7:P1468,P1468))</f>
        <v>0</v>
      </c>
      <c r="E1468" s="332" t="str">
        <f t="shared" si="166"/>
        <v>0</v>
      </c>
      <c r="F1468" s="332">
        <f>IF(Q1468="",0,COUNTIF($Q$7:Q1468,Q1468))</f>
        <v>0</v>
      </c>
      <c r="G1468" s="332" t="str">
        <f t="shared" si="167"/>
        <v>0</v>
      </c>
      <c r="H1468" s="335">
        <f t="shared" si="168"/>
        <v>46021</v>
      </c>
      <c r="I1468" s="332">
        <f t="shared" si="169"/>
        <v>50</v>
      </c>
      <c r="J1468" s="78"/>
      <c r="K1468" s="304"/>
      <c r="L1468" s="6"/>
      <c r="M1468" s="12"/>
      <c r="N1468" s="6"/>
      <c r="O1468" s="96" t="str">
        <f t="shared" si="170"/>
        <v/>
      </c>
      <c r="P1468" s="12"/>
      <c r="Q1468" s="304"/>
      <c r="R1468" s="5"/>
      <c r="S1468" s="5"/>
      <c r="T1468" s="78"/>
      <c r="U1468" s="78"/>
      <c r="Z1468" s="479">
        <f t="shared" si="164"/>
        <v>12</v>
      </c>
    </row>
    <row r="1469" spans="1:26" ht="18.75" customHeight="1" x14ac:dyDescent="0.35">
      <c r="A1469" s="78"/>
      <c r="B1469" s="332">
        <f>IF(N1469="",0,COUNTIF($N$7:N1469,N1469))</f>
        <v>0</v>
      </c>
      <c r="C1469" s="332" t="str">
        <f t="shared" si="165"/>
        <v>0</v>
      </c>
      <c r="D1469" s="332">
        <f>IF(P1469="",0,COUNTIF($P$7:P1469,P1469))</f>
        <v>0</v>
      </c>
      <c r="E1469" s="332" t="str">
        <f t="shared" si="166"/>
        <v>0</v>
      </c>
      <c r="F1469" s="332">
        <f>IF(Q1469="",0,COUNTIF($Q$7:Q1469,Q1469))</f>
        <v>0</v>
      </c>
      <c r="G1469" s="332" t="str">
        <f t="shared" si="167"/>
        <v>0</v>
      </c>
      <c r="H1469" s="335">
        <f t="shared" si="168"/>
        <v>46021</v>
      </c>
      <c r="I1469" s="332">
        <f t="shared" si="169"/>
        <v>50</v>
      </c>
      <c r="J1469" s="78"/>
      <c r="K1469" s="304"/>
      <c r="L1469" s="6"/>
      <c r="M1469" s="12"/>
      <c r="N1469" s="6"/>
      <c r="O1469" s="96" t="str">
        <f t="shared" si="170"/>
        <v/>
      </c>
      <c r="P1469" s="12"/>
      <c r="Q1469" s="304"/>
      <c r="R1469" s="5"/>
      <c r="S1469" s="5"/>
      <c r="T1469" s="78"/>
      <c r="U1469" s="78"/>
      <c r="Z1469" s="479">
        <f t="shared" si="164"/>
        <v>12</v>
      </c>
    </row>
    <row r="1470" spans="1:26" ht="18.75" customHeight="1" x14ac:dyDescent="0.35">
      <c r="A1470" s="78"/>
      <c r="B1470" s="332">
        <f>IF(N1470="",0,COUNTIF($N$7:N1470,N1470))</f>
        <v>0</v>
      </c>
      <c r="C1470" s="332" t="str">
        <f t="shared" si="165"/>
        <v>0</v>
      </c>
      <c r="D1470" s="332">
        <f>IF(P1470="",0,COUNTIF($P$7:P1470,P1470))</f>
        <v>0</v>
      </c>
      <c r="E1470" s="332" t="str">
        <f t="shared" si="166"/>
        <v>0</v>
      </c>
      <c r="F1470" s="332">
        <f>IF(Q1470="",0,COUNTIF($Q$7:Q1470,Q1470))</f>
        <v>0</v>
      </c>
      <c r="G1470" s="332" t="str">
        <f t="shared" si="167"/>
        <v>0</v>
      </c>
      <c r="H1470" s="335">
        <f t="shared" si="168"/>
        <v>46021</v>
      </c>
      <c r="I1470" s="332">
        <f t="shared" si="169"/>
        <v>50</v>
      </c>
      <c r="J1470" s="78"/>
      <c r="K1470" s="304"/>
      <c r="L1470" s="6"/>
      <c r="M1470" s="12"/>
      <c r="N1470" s="6"/>
      <c r="O1470" s="96" t="str">
        <f t="shared" si="170"/>
        <v/>
      </c>
      <c r="P1470" s="12"/>
      <c r="Q1470" s="304"/>
      <c r="R1470" s="5"/>
      <c r="S1470" s="5"/>
      <c r="T1470" s="78"/>
      <c r="U1470" s="78"/>
      <c r="Z1470" s="479">
        <f t="shared" si="164"/>
        <v>12</v>
      </c>
    </row>
    <row r="1471" spans="1:26" ht="18.75" customHeight="1" x14ac:dyDescent="0.35">
      <c r="A1471" s="78"/>
      <c r="B1471" s="332">
        <f>IF(N1471="",0,COUNTIF($N$7:N1471,N1471))</f>
        <v>0</v>
      </c>
      <c r="C1471" s="332" t="str">
        <f t="shared" si="165"/>
        <v>0</v>
      </c>
      <c r="D1471" s="332">
        <f>IF(P1471="",0,COUNTIF($P$7:P1471,P1471))</f>
        <v>0</v>
      </c>
      <c r="E1471" s="332" t="str">
        <f t="shared" si="166"/>
        <v>0</v>
      </c>
      <c r="F1471" s="332">
        <f>IF(Q1471="",0,COUNTIF($Q$7:Q1471,Q1471))</f>
        <v>0</v>
      </c>
      <c r="G1471" s="332" t="str">
        <f t="shared" si="167"/>
        <v>0</v>
      </c>
      <c r="H1471" s="335">
        <f t="shared" si="168"/>
        <v>46021</v>
      </c>
      <c r="I1471" s="332">
        <f t="shared" si="169"/>
        <v>50</v>
      </c>
      <c r="J1471" s="78"/>
      <c r="K1471" s="304"/>
      <c r="L1471" s="6"/>
      <c r="M1471" s="12"/>
      <c r="N1471" s="6"/>
      <c r="O1471" s="96" t="str">
        <f t="shared" si="170"/>
        <v/>
      </c>
      <c r="P1471" s="12"/>
      <c r="Q1471" s="304"/>
      <c r="R1471" s="5"/>
      <c r="S1471" s="5"/>
      <c r="T1471" s="78"/>
      <c r="U1471" s="78"/>
      <c r="Z1471" s="479">
        <f t="shared" si="164"/>
        <v>12</v>
      </c>
    </row>
    <row r="1472" spans="1:26" ht="18.75" customHeight="1" x14ac:dyDescent="0.35">
      <c r="A1472" s="78"/>
      <c r="B1472" s="332">
        <f>IF(N1472="",0,COUNTIF($N$7:N1472,N1472))</f>
        <v>0</v>
      </c>
      <c r="C1472" s="332" t="str">
        <f t="shared" si="165"/>
        <v>0</v>
      </c>
      <c r="D1472" s="332">
        <f>IF(P1472="",0,COUNTIF($P$7:P1472,P1472))</f>
        <v>0</v>
      </c>
      <c r="E1472" s="332" t="str">
        <f t="shared" si="166"/>
        <v>0</v>
      </c>
      <c r="F1472" s="332">
        <f>IF(Q1472="",0,COUNTIF($Q$7:Q1472,Q1472))</f>
        <v>0</v>
      </c>
      <c r="G1472" s="332" t="str">
        <f t="shared" si="167"/>
        <v>0</v>
      </c>
      <c r="H1472" s="335">
        <f t="shared" si="168"/>
        <v>46021</v>
      </c>
      <c r="I1472" s="332">
        <f t="shared" si="169"/>
        <v>50</v>
      </c>
      <c r="J1472" s="78"/>
      <c r="K1472" s="304"/>
      <c r="L1472" s="6"/>
      <c r="M1472" s="12"/>
      <c r="N1472" s="6"/>
      <c r="O1472" s="96" t="str">
        <f t="shared" si="170"/>
        <v/>
      </c>
      <c r="P1472" s="12"/>
      <c r="Q1472" s="304"/>
      <c r="R1472" s="5"/>
      <c r="S1472" s="5"/>
      <c r="T1472" s="78"/>
      <c r="U1472" s="78"/>
      <c r="Z1472" s="479">
        <f t="shared" si="164"/>
        <v>12</v>
      </c>
    </row>
    <row r="1473" spans="1:26" ht="18.75" customHeight="1" x14ac:dyDescent="0.35">
      <c r="A1473" s="78"/>
      <c r="B1473" s="332">
        <f>IF(N1473="",0,COUNTIF($N$7:N1473,N1473))</f>
        <v>0</v>
      </c>
      <c r="C1473" s="332" t="str">
        <f t="shared" si="165"/>
        <v>0</v>
      </c>
      <c r="D1473" s="332">
        <f>IF(P1473="",0,COUNTIF($P$7:P1473,P1473))</f>
        <v>0</v>
      </c>
      <c r="E1473" s="332" t="str">
        <f t="shared" si="166"/>
        <v>0</v>
      </c>
      <c r="F1473" s="332">
        <f>IF(Q1473="",0,COUNTIF($Q$7:Q1473,Q1473))</f>
        <v>0</v>
      </c>
      <c r="G1473" s="332" t="str">
        <f t="shared" si="167"/>
        <v>0</v>
      </c>
      <c r="H1473" s="335">
        <f t="shared" si="168"/>
        <v>46021</v>
      </c>
      <c r="I1473" s="332">
        <f t="shared" si="169"/>
        <v>50</v>
      </c>
      <c r="J1473" s="78"/>
      <c r="K1473" s="304"/>
      <c r="L1473" s="6"/>
      <c r="M1473" s="12"/>
      <c r="N1473" s="6"/>
      <c r="O1473" s="96" t="str">
        <f t="shared" si="170"/>
        <v/>
      </c>
      <c r="P1473" s="12"/>
      <c r="Q1473" s="304"/>
      <c r="R1473" s="5"/>
      <c r="S1473" s="5"/>
      <c r="T1473" s="78"/>
      <c r="U1473" s="78"/>
      <c r="Z1473" s="479">
        <f t="shared" si="164"/>
        <v>12</v>
      </c>
    </row>
    <row r="1474" spans="1:26" ht="18.75" customHeight="1" x14ac:dyDescent="0.35">
      <c r="A1474" s="78"/>
      <c r="B1474" s="332">
        <f>IF(N1474="",0,COUNTIF($N$7:N1474,N1474))</f>
        <v>0</v>
      </c>
      <c r="C1474" s="332" t="str">
        <f t="shared" si="165"/>
        <v>0</v>
      </c>
      <c r="D1474" s="332">
        <f>IF(P1474="",0,COUNTIF($P$7:P1474,P1474))</f>
        <v>0</v>
      </c>
      <c r="E1474" s="332" t="str">
        <f t="shared" si="166"/>
        <v>0</v>
      </c>
      <c r="F1474" s="332">
        <f>IF(Q1474="",0,COUNTIF($Q$7:Q1474,Q1474))</f>
        <v>0</v>
      </c>
      <c r="G1474" s="332" t="str">
        <f t="shared" si="167"/>
        <v>0</v>
      </c>
      <c r="H1474" s="335">
        <f t="shared" si="168"/>
        <v>46021</v>
      </c>
      <c r="I1474" s="332">
        <f t="shared" si="169"/>
        <v>50</v>
      </c>
      <c r="J1474" s="78"/>
      <c r="K1474" s="304"/>
      <c r="L1474" s="6"/>
      <c r="M1474" s="12"/>
      <c r="N1474" s="6"/>
      <c r="O1474" s="96" t="str">
        <f t="shared" si="170"/>
        <v/>
      </c>
      <c r="P1474" s="12"/>
      <c r="Q1474" s="304"/>
      <c r="R1474" s="5"/>
      <c r="S1474" s="5"/>
      <c r="T1474" s="78"/>
      <c r="U1474" s="78"/>
      <c r="Z1474" s="479">
        <f t="shared" si="164"/>
        <v>12</v>
      </c>
    </row>
    <row r="1475" spans="1:26" ht="18.75" customHeight="1" x14ac:dyDescent="0.35">
      <c r="A1475" s="78"/>
      <c r="B1475" s="332">
        <f>IF(N1475="",0,COUNTIF($N$7:N1475,N1475))</f>
        <v>0</v>
      </c>
      <c r="C1475" s="332" t="str">
        <f t="shared" si="165"/>
        <v>0</v>
      </c>
      <c r="D1475" s="332">
        <f>IF(P1475="",0,COUNTIF($P$7:P1475,P1475))</f>
        <v>0</v>
      </c>
      <c r="E1475" s="332" t="str">
        <f t="shared" si="166"/>
        <v>0</v>
      </c>
      <c r="F1475" s="332">
        <f>IF(Q1475="",0,COUNTIF($Q$7:Q1475,Q1475))</f>
        <v>0</v>
      </c>
      <c r="G1475" s="332" t="str">
        <f t="shared" si="167"/>
        <v>0</v>
      </c>
      <c r="H1475" s="335">
        <f t="shared" si="168"/>
        <v>46021</v>
      </c>
      <c r="I1475" s="332">
        <f t="shared" si="169"/>
        <v>50</v>
      </c>
      <c r="J1475" s="78"/>
      <c r="K1475" s="304"/>
      <c r="L1475" s="6"/>
      <c r="M1475" s="12"/>
      <c r="N1475" s="6"/>
      <c r="O1475" s="96" t="str">
        <f t="shared" si="170"/>
        <v/>
      </c>
      <c r="P1475" s="12"/>
      <c r="Q1475" s="304"/>
      <c r="R1475" s="5"/>
      <c r="S1475" s="5"/>
      <c r="T1475" s="78"/>
      <c r="U1475" s="78"/>
      <c r="Z1475" s="479">
        <f t="shared" si="164"/>
        <v>12</v>
      </c>
    </row>
    <row r="1476" spans="1:26" ht="18.75" customHeight="1" x14ac:dyDescent="0.35">
      <c r="A1476" s="78"/>
      <c r="B1476" s="332">
        <f>IF(N1476="",0,COUNTIF($N$7:N1476,N1476))</f>
        <v>0</v>
      </c>
      <c r="C1476" s="332" t="str">
        <f t="shared" si="165"/>
        <v>0</v>
      </c>
      <c r="D1476" s="332">
        <f>IF(P1476="",0,COUNTIF($P$7:P1476,P1476))</f>
        <v>0</v>
      </c>
      <c r="E1476" s="332" t="str">
        <f t="shared" si="166"/>
        <v>0</v>
      </c>
      <c r="F1476" s="332">
        <f>IF(Q1476="",0,COUNTIF($Q$7:Q1476,Q1476))</f>
        <v>0</v>
      </c>
      <c r="G1476" s="332" t="str">
        <f t="shared" si="167"/>
        <v>0</v>
      </c>
      <c r="H1476" s="335">
        <f t="shared" si="168"/>
        <v>46021</v>
      </c>
      <c r="I1476" s="332">
        <f t="shared" si="169"/>
        <v>50</v>
      </c>
      <c r="J1476" s="78"/>
      <c r="K1476" s="304"/>
      <c r="L1476" s="6"/>
      <c r="M1476" s="12"/>
      <c r="N1476" s="6"/>
      <c r="O1476" s="96" t="str">
        <f t="shared" si="170"/>
        <v/>
      </c>
      <c r="P1476" s="12"/>
      <c r="Q1476" s="304"/>
      <c r="R1476" s="5"/>
      <c r="S1476" s="5"/>
      <c r="T1476" s="78"/>
      <c r="U1476" s="78"/>
      <c r="Z1476" s="479">
        <f t="shared" si="164"/>
        <v>12</v>
      </c>
    </row>
    <row r="1477" spans="1:26" ht="18.75" customHeight="1" x14ac:dyDescent="0.35">
      <c r="A1477" s="78"/>
      <c r="B1477" s="332">
        <f>IF(N1477="",0,COUNTIF($N$7:N1477,N1477))</f>
        <v>0</v>
      </c>
      <c r="C1477" s="332" t="str">
        <f t="shared" si="165"/>
        <v>0</v>
      </c>
      <c r="D1477" s="332">
        <f>IF(P1477="",0,COUNTIF($P$7:P1477,P1477))</f>
        <v>0</v>
      </c>
      <c r="E1477" s="332" t="str">
        <f t="shared" si="166"/>
        <v>0</v>
      </c>
      <c r="F1477" s="332">
        <f>IF(Q1477="",0,COUNTIF($Q$7:Q1477,Q1477))</f>
        <v>0</v>
      </c>
      <c r="G1477" s="332" t="str">
        <f t="shared" si="167"/>
        <v>0</v>
      </c>
      <c r="H1477" s="335">
        <f t="shared" si="168"/>
        <v>46021</v>
      </c>
      <c r="I1477" s="332">
        <f t="shared" si="169"/>
        <v>50</v>
      </c>
      <c r="J1477" s="78"/>
      <c r="K1477" s="304"/>
      <c r="L1477" s="6"/>
      <c r="M1477" s="12"/>
      <c r="N1477" s="6"/>
      <c r="O1477" s="96" t="str">
        <f t="shared" si="170"/>
        <v/>
      </c>
      <c r="P1477" s="12"/>
      <c r="Q1477" s="304"/>
      <c r="R1477" s="5"/>
      <c r="S1477" s="5"/>
      <c r="T1477" s="78"/>
      <c r="U1477" s="78"/>
      <c r="Z1477" s="479">
        <f t="shared" si="164"/>
        <v>12</v>
      </c>
    </row>
    <row r="1478" spans="1:26" ht="18.75" customHeight="1" x14ac:dyDescent="0.35">
      <c r="A1478" s="78"/>
      <c r="B1478" s="332">
        <f>IF(N1478="",0,COUNTIF($N$7:N1478,N1478))</f>
        <v>0</v>
      </c>
      <c r="C1478" s="332" t="str">
        <f t="shared" si="165"/>
        <v>0</v>
      </c>
      <c r="D1478" s="332">
        <f>IF(P1478="",0,COUNTIF($P$7:P1478,P1478))</f>
        <v>0</v>
      </c>
      <c r="E1478" s="332" t="str">
        <f t="shared" si="166"/>
        <v>0</v>
      </c>
      <c r="F1478" s="332">
        <f>IF(Q1478="",0,COUNTIF($Q$7:Q1478,Q1478))</f>
        <v>0</v>
      </c>
      <c r="G1478" s="332" t="str">
        <f t="shared" si="167"/>
        <v>0</v>
      </c>
      <c r="H1478" s="335">
        <f t="shared" si="168"/>
        <v>46021</v>
      </c>
      <c r="I1478" s="332">
        <f t="shared" si="169"/>
        <v>50</v>
      </c>
      <c r="J1478" s="78"/>
      <c r="K1478" s="304"/>
      <c r="L1478" s="6"/>
      <c r="M1478" s="12"/>
      <c r="N1478" s="6"/>
      <c r="O1478" s="96" t="str">
        <f t="shared" si="170"/>
        <v/>
      </c>
      <c r="P1478" s="12"/>
      <c r="Q1478" s="304"/>
      <c r="R1478" s="5"/>
      <c r="S1478" s="5"/>
      <c r="T1478" s="78"/>
      <c r="U1478" s="78"/>
      <c r="Z1478" s="479">
        <f t="shared" si="164"/>
        <v>12</v>
      </c>
    </row>
    <row r="1479" spans="1:26" ht="18.75" customHeight="1" x14ac:dyDescent="0.35">
      <c r="A1479" s="78"/>
      <c r="B1479" s="332">
        <f>IF(N1479="",0,COUNTIF($N$7:N1479,N1479))</f>
        <v>0</v>
      </c>
      <c r="C1479" s="332" t="str">
        <f t="shared" si="165"/>
        <v>0</v>
      </c>
      <c r="D1479" s="332">
        <f>IF(P1479="",0,COUNTIF($P$7:P1479,P1479))</f>
        <v>0</v>
      </c>
      <c r="E1479" s="332" t="str">
        <f t="shared" si="166"/>
        <v>0</v>
      </c>
      <c r="F1479" s="332">
        <f>IF(Q1479="",0,COUNTIF($Q$7:Q1479,Q1479))</f>
        <v>0</v>
      </c>
      <c r="G1479" s="332" t="str">
        <f t="shared" si="167"/>
        <v>0</v>
      </c>
      <c r="H1479" s="335">
        <f t="shared" si="168"/>
        <v>46021</v>
      </c>
      <c r="I1479" s="332">
        <f t="shared" si="169"/>
        <v>50</v>
      </c>
      <c r="J1479" s="78"/>
      <c r="K1479" s="304"/>
      <c r="L1479" s="6"/>
      <c r="M1479" s="12"/>
      <c r="N1479" s="6"/>
      <c r="O1479" s="96" t="str">
        <f t="shared" si="170"/>
        <v/>
      </c>
      <c r="P1479" s="12"/>
      <c r="Q1479" s="304"/>
      <c r="R1479" s="5"/>
      <c r="S1479" s="5"/>
      <c r="T1479" s="78"/>
      <c r="U1479" s="78"/>
      <c r="Z1479" s="479">
        <f t="shared" si="164"/>
        <v>12</v>
      </c>
    </row>
    <row r="1480" spans="1:26" ht="18.75" customHeight="1" x14ac:dyDescent="0.35">
      <c r="A1480" s="78"/>
      <c r="B1480" s="332">
        <f>IF(N1480="",0,COUNTIF($N$7:N1480,N1480))</f>
        <v>0</v>
      </c>
      <c r="C1480" s="332" t="str">
        <f t="shared" si="165"/>
        <v>0</v>
      </c>
      <c r="D1480" s="332">
        <f>IF(P1480="",0,COUNTIF($P$7:P1480,P1480))</f>
        <v>0</v>
      </c>
      <c r="E1480" s="332" t="str">
        <f t="shared" si="166"/>
        <v>0</v>
      </c>
      <c r="F1480" s="332">
        <f>IF(Q1480="",0,COUNTIF($Q$7:Q1480,Q1480))</f>
        <v>0</v>
      </c>
      <c r="G1480" s="332" t="str">
        <f t="shared" si="167"/>
        <v>0</v>
      </c>
      <c r="H1480" s="335">
        <f t="shared" si="168"/>
        <v>46021</v>
      </c>
      <c r="I1480" s="332">
        <f t="shared" si="169"/>
        <v>50</v>
      </c>
      <c r="J1480" s="78"/>
      <c r="K1480" s="304"/>
      <c r="L1480" s="6"/>
      <c r="M1480" s="12"/>
      <c r="N1480" s="6"/>
      <c r="O1480" s="96" t="str">
        <f t="shared" si="170"/>
        <v/>
      </c>
      <c r="P1480" s="12"/>
      <c r="Q1480" s="304"/>
      <c r="R1480" s="5"/>
      <c r="S1480" s="5"/>
      <c r="T1480" s="78"/>
      <c r="U1480" s="78"/>
      <c r="Z1480" s="479">
        <f t="shared" ref="Z1480:Z1543" si="171">IF(H1480="","",MONTH(H1480))</f>
        <v>12</v>
      </c>
    </row>
    <row r="1481" spans="1:26" ht="18.75" customHeight="1" x14ac:dyDescent="0.35">
      <c r="A1481" s="78"/>
      <c r="B1481" s="332">
        <f>IF(N1481="",0,COUNTIF($N$7:N1481,N1481))</f>
        <v>0</v>
      </c>
      <c r="C1481" s="332" t="str">
        <f t="shared" si="165"/>
        <v>0</v>
      </c>
      <c r="D1481" s="332">
        <f>IF(P1481="",0,COUNTIF($P$7:P1481,P1481))</f>
        <v>0</v>
      </c>
      <c r="E1481" s="332" t="str">
        <f t="shared" si="166"/>
        <v>0</v>
      </c>
      <c r="F1481" s="332">
        <f>IF(Q1481="",0,COUNTIF($Q$7:Q1481,Q1481))</f>
        <v>0</v>
      </c>
      <c r="G1481" s="332" t="str">
        <f t="shared" si="167"/>
        <v>0</v>
      </c>
      <c r="H1481" s="335">
        <f t="shared" si="168"/>
        <v>46021</v>
      </c>
      <c r="I1481" s="332">
        <f t="shared" si="169"/>
        <v>50</v>
      </c>
      <c r="J1481" s="78"/>
      <c r="K1481" s="304"/>
      <c r="L1481" s="6"/>
      <c r="M1481" s="12"/>
      <c r="N1481" s="6"/>
      <c r="O1481" s="96" t="str">
        <f t="shared" si="170"/>
        <v/>
      </c>
      <c r="P1481" s="12"/>
      <c r="Q1481" s="304"/>
      <c r="R1481" s="5"/>
      <c r="S1481" s="5"/>
      <c r="T1481" s="78"/>
      <c r="U1481" s="78"/>
      <c r="Z1481" s="479">
        <f t="shared" si="171"/>
        <v>12</v>
      </c>
    </row>
    <row r="1482" spans="1:26" ht="18.75" customHeight="1" x14ac:dyDescent="0.35">
      <c r="A1482" s="78"/>
      <c r="B1482" s="332">
        <f>IF(N1482="",0,COUNTIF($N$7:N1482,N1482))</f>
        <v>0</v>
      </c>
      <c r="C1482" s="332" t="str">
        <f t="shared" si="165"/>
        <v>0</v>
      </c>
      <c r="D1482" s="332">
        <f>IF(P1482="",0,COUNTIF($P$7:P1482,P1482))</f>
        <v>0</v>
      </c>
      <c r="E1482" s="332" t="str">
        <f t="shared" si="166"/>
        <v>0</v>
      </c>
      <c r="F1482" s="332">
        <f>IF(Q1482="",0,COUNTIF($Q$7:Q1482,Q1482))</f>
        <v>0</v>
      </c>
      <c r="G1482" s="332" t="str">
        <f t="shared" si="167"/>
        <v>0</v>
      </c>
      <c r="H1482" s="335">
        <f t="shared" si="168"/>
        <v>46021</v>
      </c>
      <c r="I1482" s="332">
        <f t="shared" si="169"/>
        <v>50</v>
      </c>
      <c r="J1482" s="78"/>
      <c r="K1482" s="304"/>
      <c r="L1482" s="6"/>
      <c r="M1482" s="12"/>
      <c r="N1482" s="6"/>
      <c r="O1482" s="96" t="str">
        <f t="shared" si="170"/>
        <v/>
      </c>
      <c r="P1482" s="12"/>
      <c r="Q1482" s="304"/>
      <c r="R1482" s="5"/>
      <c r="S1482" s="5"/>
      <c r="T1482" s="78"/>
      <c r="U1482" s="78"/>
      <c r="Z1482" s="479">
        <f t="shared" si="171"/>
        <v>12</v>
      </c>
    </row>
    <row r="1483" spans="1:26" ht="18.75" customHeight="1" x14ac:dyDescent="0.35">
      <c r="A1483" s="78"/>
      <c r="B1483" s="332">
        <f>IF(N1483="",0,COUNTIF($N$7:N1483,N1483))</f>
        <v>0</v>
      </c>
      <c r="C1483" s="332" t="str">
        <f t="shared" si="165"/>
        <v>0</v>
      </c>
      <c r="D1483" s="332">
        <f>IF(P1483="",0,COUNTIF($P$7:P1483,P1483))</f>
        <v>0</v>
      </c>
      <c r="E1483" s="332" t="str">
        <f t="shared" si="166"/>
        <v>0</v>
      </c>
      <c r="F1483" s="332">
        <f>IF(Q1483="",0,COUNTIF($Q$7:Q1483,Q1483))</f>
        <v>0</v>
      </c>
      <c r="G1483" s="332" t="str">
        <f t="shared" si="167"/>
        <v>0</v>
      </c>
      <c r="H1483" s="335">
        <f t="shared" si="168"/>
        <v>46021</v>
      </c>
      <c r="I1483" s="332">
        <f t="shared" si="169"/>
        <v>50</v>
      </c>
      <c r="J1483" s="78"/>
      <c r="K1483" s="304"/>
      <c r="L1483" s="6"/>
      <c r="M1483" s="12"/>
      <c r="N1483" s="6"/>
      <c r="O1483" s="96" t="str">
        <f t="shared" si="170"/>
        <v/>
      </c>
      <c r="P1483" s="12"/>
      <c r="Q1483" s="304"/>
      <c r="R1483" s="5"/>
      <c r="S1483" s="5"/>
      <c r="T1483" s="78"/>
      <c r="U1483" s="78"/>
      <c r="Z1483" s="479">
        <f t="shared" si="171"/>
        <v>12</v>
      </c>
    </row>
    <row r="1484" spans="1:26" ht="18.75" customHeight="1" x14ac:dyDescent="0.35">
      <c r="A1484" s="78"/>
      <c r="B1484" s="332">
        <f>IF(N1484="",0,COUNTIF($N$7:N1484,N1484))</f>
        <v>0</v>
      </c>
      <c r="C1484" s="332" t="str">
        <f t="shared" si="165"/>
        <v>0</v>
      </c>
      <c r="D1484" s="332">
        <f>IF(P1484="",0,COUNTIF($P$7:P1484,P1484))</f>
        <v>0</v>
      </c>
      <c r="E1484" s="332" t="str">
        <f t="shared" si="166"/>
        <v>0</v>
      </c>
      <c r="F1484" s="332">
        <f>IF(Q1484="",0,COUNTIF($Q$7:Q1484,Q1484))</f>
        <v>0</v>
      </c>
      <c r="G1484" s="332" t="str">
        <f t="shared" si="167"/>
        <v>0</v>
      </c>
      <c r="H1484" s="335">
        <f t="shared" si="168"/>
        <v>46021</v>
      </c>
      <c r="I1484" s="332">
        <f t="shared" si="169"/>
        <v>50</v>
      </c>
      <c r="J1484" s="78"/>
      <c r="K1484" s="304"/>
      <c r="L1484" s="6"/>
      <c r="M1484" s="12"/>
      <c r="N1484" s="6"/>
      <c r="O1484" s="96" t="str">
        <f t="shared" si="170"/>
        <v/>
      </c>
      <c r="P1484" s="12"/>
      <c r="Q1484" s="304"/>
      <c r="R1484" s="5"/>
      <c r="S1484" s="5"/>
      <c r="T1484" s="78"/>
      <c r="U1484" s="78"/>
      <c r="Z1484" s="479">
        <f t="shared" si="171"/>
        <v>12</v>
      </c>
    </row>
    <row r="1485" spans="1:26" ht="18.75" customHeight="1" x14ac:dyDescent="0.35">
      <c r="A1485" s="78"/>
      <c r="B1485" s="332">
        <f>IF(N1485="",0,COUNTIF($N$7:N1485,N1485))</f>
        <v>0</v>
      </c>
      <c r="C1485" s="332" t="str">
        <f t="shared" si="165"/>
        <v>0</v>
      </c>
      <c r="D1485" s="332">
        <f>IF(P1485="",0,COUNTIF($P$7:P1485,P1485))</f>
        <v>0</v>
      </c>
      <c r="E1485" s="332" t="str">
        <f t="shared" si="166"/>
        <v>0</v>
      </c>
      <c r="F1485" s="332">
        <f>IF(Q1485="",0,COUNTIF($Q$7:Q1485,Q1485))</f>
        <v>0</v>
      </c>
      <c r="G1485" s="332" t="str">
        <f t="shared" si="167"/>
        <v>0</v>
      </c>
      <c r="H1485" s="335">
        <f t="shared" si="168"/>
        <v>46021</v>
      </c>
      <c r="I1485" s="332">
        <f t="shared" si="169"/>
        <v>50</v>
      </c>
      <c r="J1485" s="78"/>
      <c r="K1485" s="304"/>
      <c r="L1485" s="6"/>
      <c r="M1485" s="12"/>
      <c r="N1485" s="6"/>
      <c r="O1485" s="96" t="str">
        <f t="shared" si="170"/>
        <v/>
      </c>
      <c r="P1485" s="12"/>
      <c r="Q1485" s="304"/>
      <c r="R1485" s="5"/>
      <c r="S1485" s="5"/>
      <c r="T1485" s="78"/>
      <c r="U1485" s="78"/>
      <c r="Z1485" s="479">
        <f t="shared" si="171"/>
        <v>12</v>
      </c>
    </row>
    <row r="1486" spans="1:26" ht="18.75" customHeight="1" x14ac:dyDescent="0.35">
      <c r="A1486" s="78"/>
      <c r="B1486" s="332">
        <f>IF(N1486="",0,COUNTIF($N$7:N1486,N1486))</f>
        <v>0</v>
      </c>
      <c r="C1486" s="332" t="str">
        <f t="shared" si="165"/>
        <v>0</v>
      </c>
      <c r="D1486" s="332">
        <f>IF(P1486="",0,COUNTIF($P$7:P1486,P1486))</f>
        <v>0</v>
      </c>
      <c r="E1486" s="332" t="str">
        <f t="shared" si="166"/>
        <v>0</v>
      </c>
      <c r="F1486" s="332">
        <f>IF(Q1486="",0,COUNTIF($Q$7:Q1486,Q1486))</f>
        <v>0</v>
      </c>
      <c r="G1486" s="332" t="str">
        <f t="shared" si="167"/>
        <v>0</v>
      </c>
      <c r="H1486" s="335">
        <f t="shared" si="168"/>
        <v>46021</v>
      </c>
      <c r="I1486" s="332">
        <f t="shared" si="169"/>
        <v>50</v>
      </c>
      <c r="J1486" s="78"/>
      <c r="K1486" s="304"/>
      <c r="L1486" s="6"/>
      <c r="M1486" s="12"/>
      <c r="N1486" s="6"/>
      <c r="O1486" s="96" t="str">
        <f t="shared" si="170"/>
        <v/>
      </c>
      <c r="P1486" s="12"/>
      <c r="Q1486" s="304"/>
      <c r="R1486" s="5"/>
      <c r="S1486" s="5"/>
      <c r="T1486" s="78"/>
      <c r="U1486" s="78"/>
      <c r="Z1486" s="479">
        <f t="shared" si="171"/>
        <v>12</v>
      </c>
    </row>
    <row r="1487" spans="1:26" ht="18.75" customHeight="1" x14ac:dyDescent="0.35">
      <c r="A1487" s="78"/>
      <c r="B1487" s="332">
        <f>IF(N1487="",0,COUNTIF($N$7:N1487,N1487))</f>
        <v>0</v>
      </c>
      <c r="C1487" s="332" t="str">
        <f t="shared" si="165"/>
        <v>0</v>
      </c>
      <c r="D1487" s="332">
        <f>IF(P1487="",0,COUNTIF($P$7:P1487,P1487))</f>
        <v>0</v>
      </c>
      <c r="E1487" s="332" t="str">
        <f t="shared" si="166"/>
        <v>0</v>
      </c>
      <c r="F1487" s="332">
        <f>IF(Q1487="",0,COUNTIF($Q$7:Q1487,Q1487))</f>
        <v>0</v>
      </c>
      <c r="G1487" s="332" t="str">
        <f t="shared" si="167"/>
        <v>0</v>
      </c>
      <c r="H1487" s="335">
        <f t="shared" si="168"/>
        <v>46021</v>
      </c>
      <c r="I1487" s="332">
        <f t="shared" si="169"/>
        <v>50</v>
      </c>
      <c r="J1487" s="78"/>
      <c r="K1487" s="304"/>
      <c r="L1487" s="6"/>
      <c r="M1487" s="12"/>
      <c r="N1487" s="6"/>
      <c r="O1487" s="96" t="str">
        <f t="shared" si="170"/>
        <v/>
      </c>
      <c r="P1487" s="12"/>
      <c r="Q1487" s="304"/>
      <c r="R1487" s="5"/>
      <c r="S1487" s="5"/>
      <c r="T1487" s="78"/>
      <c r="U1487" s="78"/>
      <c r="Z1487" s="479">
        <f t="shared" si="171"/>
        <v>12</v>
      </c>
    </row>
    <row r="1488" spans="1:26" ht="18.75" customHeight="1" x14ac:dyDescent="0.35">
      <c r="A1488" s="78"/>
      <c r="B1488" s="332">
        <f>IF(N1488="",0,COUNTIF($N$7:N1488,N1488))</f>
        <v>0</v>
      </c>
      <c r="C1488" s="332" t="str">
        <f t="shared" si="165"/>
        <v>0</v>
      </c>
      <c r="D1488" s="332">
        <f>IF(P1488="",0,COUNTIF($P$7:P1488,P1488))</f>
        <v>0</v>
      </c>
      <c r="E1488" s="332" t="str">
        <f t="shared" si="166"/>
        <v>0</v>
      </c>
      <c r="F1488" s="332">
        <f>IF(Q1488="",0,COUNTIF($Q$7:Q1488,Q1488))</f>
        <v>0</v>
      </c>
      <c r="G1488" s="332" t="str">
        <f t="shared" si="167"/>
        <v>0</v>
      </c>
      <c r="H1488" s="335">
        <f t="shared" si="168"/>
        <v>46021</v>
      </c>
      <c r="I1488" s="332">
        <f t="shared" si="169"/>
        <v>50</v>
      </c>
      <c r="J1488" s="78"/>
      <c r="K1488" s="304"/>
      <c r="L1488" s="6"/>
      <c r="M1488" s="12"/>
      <c r="N1488" s="6"/>
      <c r="O1488" s="96" t="str">
        <f t="shared" si="170"/>
        <v/>
      </c>
      <c r="P1488" s="12"/>
      <c r="Q1488" s="304"/>
      <c r="R1488" s="5"/>
      <c r="S1488" s="5"/>
      <c r="T1488" s="78"/>
      <c r="U1488" s="78"/>
      <c r="Z1488" s="479">
        <f t="shared" si="171"/>
        <v>12</v>
      </c>
    </row>
    <row r="1489" spans="1:26" ht="18.75" customHeight="1" x14ac:dyDescent="0.35">
      <c r="A1489" s="78"/>
      <c r="B1489" s="332">
        <f>IF(N1489="",0,COUNTIF($N$7:N1489,N1489))</f>
        <v>0</v>
      </c>
      <c r="C1489" s="332" t="str">
        <f t="shared" si="165"/>
        <v>0</v>
      </c>
      <c r="D1489" s="332">
        <f>IF(P1489="",0,COUNTIF($P$7:P1489,P1489))</f>
        <v>0</v>
      </c>
      <c r="E1489" s="332" t="str">
        <f t="shared" si="166"/>
        <v>0</v>
      </c>
      <c r="F1489" s="332">
        <f>IF(Q1489="",0,COUNTIF($Q$7:Q1489,Q1489))</f>
        <v>0</v>
      </c>
      <c r="G1489" s="332" t="str">
        <f t="shared" si="167"/>
        <v>0</v>
      </c>
      <c r="H1489" s="335">
        <f t="shared" si="168"/>
        <v>46021</v>
      </c>
      <c r="I1489" s="332">
        <f t="shared" si="169"/>
        <v>50</v>
      </c>
      <c r="J1489" s="78"/>
      <c r="K1489" s="304"/>
      <c r="L1489" s="6"/>
      <c r="M1489" s="12"/>
      <c r="N1489" s="6"/>
      <c r="O1489" s="96" t="str">
        <f t="shared" si="170"/>
        <v/>
      </c>
      <c r="P1489" s="12"/>
      <c r="Q1489" s="304"/>
      <c r="R1489" s="5"/>
      <c r="S1489" s="5"/>
      <c r="T1489" s="78"/>
      <c r="U1489" s="78"/>
      <c r="Z1489" s="479">
        <f t="shared" si="171"/>
        <v>12</v>
      </c>
    </row>
    <row r="1490" spans="1:26" ht="18.75" customHeight="1" x14ac:dyDescent="0.35">
      <c r="A1490" s="78"/>
      <c r="B1490" s="332">
        <f>IF(N1490="",0,COUNTIF($N$7:N1490,N1490))</f>
        <v>0</v>
      </c>
      <c r="C1490" s="332" t="str">
        <f t="shared" si="165"/>
        <v>0</v>
      </c>
      <c r="D1490" s="332">
        <f>IF(P1490="",0,COUNTIF($P$7:P1490,P1490))</f>
        <v>0</v>
      </c>
      <c r="E1490" s="332" t="str">
        <f t="shared" si="166"/>
        <v>0</v>
      </c>
      <c r="F1490" s="332">
        <f>IF(Q1490="",0,COUNTIF($Q$7:Q1490,Q1490))</f>
        <v>0</v>
      </c>
      <c r="G1490" s="332" t="str">
        <f t="shared" si="167"/>
        <v>0</v>
      </c>
      <c r="H1490" s="335">
        <f t="shared" si="168"/>
        <v>46021</v>
      </c>
      <c r="I1490" s="332">
        <f t="shared" si="169"/>
        <v>50</v>
      </c>
      <c r="J1490" s="78"/>
      <c r="K1490" s="304"/>
      <c r="L1490" s="6"/>
      <c r="M1490" s="12"/>
      <c r="N1490" s="6"/>
      <c r="O1490" s="96" t="str">
        <f t="shared" si="170"/>
        <v/>
      </c>
      <c r="P1490" s="12"/>
      <c r="Q1490" s="304"/>
      <c r="R1490" s="5"/>
      <c r="S1490" s="5"/>
      <c r="T1490" s="78"/>
      <c r="U1490" s="78"/>
      <c r="Z1490" s="479">
        <f t="shared" si="171"/>
        <v>12</v>
      </c>
    </row>
    <row r="1491" spans="1:26" ht="18.75" customHeight="1" x14ac:dyDescent="0.35">
      <c r="A1491" s="78"/>
      <c r="B1491" s="332">
        <f>IF(N1491="",0,COUNTIF($N$7:N1491,N1491))</f>
        <v>0</v>
      </c>
      <c r="C1491" s="332" t="str">
        <f t="shared" si="165"/>
        <v>0</v>
      </c>
      <c r="D1491" s="332">
        <f>IF(P1491="",0,COUNTIF($P$7:P1491,P1491))</f>
        <v>0</v>
      </c>
      <c r="E1491" s="332" t="str">
        <f t="shared" si="166"/>
        <v>0</v>
      </c>
      <c r="F1491" s="332">
        <f>IF(Q1491="",0,COUNTIF($Q$7:Q1491,Q1491))</f>
        <v>0</v>
      </c>
      <c r="G1491" s="332" t="str">
        <f t="shared" si="167"/>
        <v>0</v>
      </c>
      <c r="H1491" s="335">
        <f t="shared" si="168"/>
        <v>46021</v>
      </c>
      <c r="I1491" s="332">
        <f t="shared" si="169"/>
        <v>50</v>
      </c>
      <c r="J1491" s="78"/>
      <c r="K1491" s="304"/>
      <c r="L1491" s="6"/>
      <c r="M1491" s="12"/>
      <c r="N1491" s="6"/>
      <c r="O1491" s="96" t="str">
        <f t="shared" si="170"/>
        <v/>
      </c>
      <c r="P1491" s="12"/>
      <c r="Q1491" s="304"/>
      <c r="R1491" s="5"/>
      <c r="S1491" s="5"/>
      <c r="T1491" s="78"/>
      <c r="U1491" s="78"/>
      <c r="Z1491" s="479">
        <f t="shared" si="171"/>
        <v>12</v>
      </c>
    </row>
    <row r="1492" spans="1:26" ht="18.75" customHeight="1" x14ac:dyDescent="0.35">
      <c r="A1492" s="78"/>
      <c r="B1492" s="332">
        <f>IF(N1492="",0,COUNTIF($N$7:N1492,N1492))</f>
        <v>0</v>
      </c>
      <c r="C1492" s="332" t="str">
        <f t="shared" si="165"/>
        <v>0</v>
      </c>
      <c r="D1492" s="332">
        <f>IF(P1492="",0,COUNTIF($P$7:P1492,P1492))</f>
        <v>0</v>
      </c>
      <c r="E1492" s="332" t="str">
        <f t="shared" si="166"/>
        <v>0</v>
      </c>
      <c r="F1492" s="332">
        <f>IF(Q1492="",0,COUNTIF($Q$7:Q1492,Q1492))</f>
        <v>0</v>
      </c>
      <c r="G1492" s="332" t="str">
        <f t="shared" si="167"/>
        <v>0</v>
      </c>
      <c r="H1492" s="335">
        <f t="shared" si="168"/>
        <v>46021</v>
      </c>
      <c r="I1492" s="332">
        <f t="shared" si="169"/>
        <v>50</v>
      </c>
      <c r="J1492" s="78"/>
      <c r="K1492" s="304"/>
      <c r="L1492" s="6"/>
      <c r="M1492" s="12"/>
      <c r="N1492" s="6"/>
      <c r="O1492" s="96" t="str">
        <f t="shared" si="170"/>
        <v/>
      </c>
      <c r="P1492" s="12"/>
      <c r="Q1492" s="304"/>
      <c r="R1492" s="5"/>
      <c r="S1492" s="5"/>
      <c r="T1492" s="78"/>
      <c r="U1492" s="78"/>
      <c r="Z1492" s="479">
        <f t="shared" si="171"/>
        <v>12</v>
      </c>
    </row>
    <row r="1493" spans="1:26" ht="18.75" customHeight="1" x14ac:dyDescent="0.35">
      <c r="A1493" s="78"/>
      <c r="B1493" s="332">
        <f>IF(N1493="",0,COUNTIF($N$7:N1493,N1493))</f>
        <v>0</v>
      </c>
      <c r="C1493" s="332" t="str">
        <f t="shared" si="165"/>
        <v>0</v>
      </c>
      <c r="D1493" s="332">
        <f>IF(P1493="",0,COUNTIF($P$7:P1493,P1493))</f>
        <v>0</v>
      </c>
      <c r="E1493" s="332" t="str">
        <f t="shared" si="166"/>
        <v>0</v>
      </c>
      <c r="F1493" s="332">
        <f>IF(Q1493="",0,COUNTIF($Q$7:Q1493,Q1493))</f>
        <v>0</v>
      </c>
      <c r="G1493" s="332" t="str">
        <f t="shared" si="167"/>
        <v>0</v>
      </c>
      <c r="H1493" s="335">
        <f t="shared" si="168"/>
        <v>46021</v>
      </c>
      <c r="I1493" s="332">
        <f t="shared" si="169"/>
        <v>50</v>
      </c>
      <c r="J1493" s="78"/>
      <c r="K1493" s="304"/>
      <c r="L1493" s="6"/>
      <c r="M1493" s="12"/>
      <c r="N1493" s="6"/>
      <c r="O1493" s="96" t="str">
        <f t="shared" si="170"/>
        <v/>
      </c>
      <c r="P1493" s="12"/>
      <c r="Q1493" s="304"/>
      <c r="R1493" s="5"/>
      <c r="S1493" s="5"/>
      <c r="T1493" s="78"/>
      <c r="U1493" s="78"/>
      <c r="Z1493" s="479">
        <f t="shared" si="171"/>
        <v>12</v>
      </c>
    </row>
    <row r="1494" spans="1:26" ht="18.75" customHeight="1" x14ac:dyDescent="0.35">
      <c r="A1494" s="78"/>
      <c r="B1494" s="332">
        <f>IF(N1494="",0,COUNTIF($N$7:N1494,N1494))</f>
        <v>0</v>
      </c>
      <c r="C1494" s="332" t="str">
        <f t="shared" si="165"/>
        <v>0</v>
      </c>
      <c r="D1494" s="332">
        <f>IF(P1494="",0,COUNTIF($P$7:P1494,P1494))</f>
        <v>0</v>
      </c>
      <c r="E1494" s="332" t="str">
        <f t="shared" si="166"/>
        <v>0</v>
      </c>
      <c r="F1494" s="332">
        <f>IF(Q1494="",0,COUNTIF($Q$7:Q1494,Q1494))</f>
        <v>0</v>
      </c>
      <c r="G1494" s="332" t="str">
        <f t="shared" si="167"/>
        <v>0</v>
      </c>
      <c r="H1494" s="335">
        <f t="shared" si="168"/>
        <v>46021</v>
      </c>
      <c r="I1494" s="332">
        <f t="shared" si="169"/>
        <v>50</v>
      </c>
      <c r="J1494" s="78"/>
      <c r="K1494" s="304"/>
      <c r="L1494" s="6"/>
      <c r="M1494" s="12"/>
      <c r="N1494" s="6"/>
      <c r="O1494" s="96" t="str">
        <f t="shared" si="170"/>
        <v/>
      </c>
      <c r="P1494" s="12"/>
      <c r="Q1494" s="304"/>
      <c r="R1494" s="5"/>
      <c r="S1494" s="5"/>
      <c r="T1494" s="78"/>
      <c r="U1494" s="78"/>
      <c r="Z1494" s="479">
        <f t="shared" si="171"/>
        <v>12</v>
      </c>
    </row>
    <row r="1495" spans="1:26" ht="18.75" customHeight="1" x14ac:dyDescent="0.35">
      <c r="A1495" s="78"/>
      <c r="B1495" s="332">
        <f>IF(N1495="",0,COUNTIF($N$7:N1495,N1495))</f>
        <v>0</v>
      </c>
      <c r="C1495" s="332" t="str">
        <f t="shared" si="165"/>
        <v>0</v>
      </c>
      <c r="D1495" s="332">
        <f>IF(P1495="",0,COUNTIF($P$7:P1495,P1495))</f>
        <v>0</v>
      </c>
      <c r="E1495" s="332" t="str">
        <f t="shared" si="166"/>
        <v>0</v>
      </c>
      <c r="F1495" s="332">
        <f>IF(Q1495="",0,COUNTIF($Q$7:Q1495,Q1495))</f>
        <v>0</v>
      </c>
      <c r="G1495" s="332" t="str">
        <f t="shared" si="167"/>
        <v>0</v>
      </c>
      <c r="H1495" s="335">
        <f t="shared" si="168"/>
        <v>46021</v>
      </c>
      <c r="I1495" s="332">
        <f t="shared" si="169"/>
        <v>50</v>
      </c>
      <c r="J1495" s="78"/>
      <c r="K1495" s="304"/>
      <c r="L1495" s="6"/>
      <c r="M1495" s="12"/>
      <c r="N1495" s="6"/>
      <c r="O1495" s="96" t="str">
        <f t="shared" si="170"/>
        <v/>
      </c>
      <c r="P1495" s="12"/>
      <c r="Q1495" s="304"/>
      <c r="R1495" s="5"/>
      <c r="S1495" s="5"/>
      <c r="T1495" s="78"/>
      <c r="U1495" s="78"/>
      <c r="Z1495" s="479">
        <f t="shared" si="171"/>
        <v>12</v>
      </c>
    </row>
    <row r="1496" spans="1:26" ht="18.75" customHeight="1" x14ac:dyDescent="0.35">
      <c r="A1496" s="78"/>
      <c r="B1496" s="332">
        <f>IF(N1496="",0,COUNTIF($N$7:N1496,N1496))</f>
        <v>0</v>
      </c>
      <c r="C1496" s="332" t="str">
        <f t="shared" si="165"/>
        <v>0</v>
      </c>
      <c r="D1496" s="332">
        <f>IF(P1496="",0,COUNTIF($P$7:P1496,P1496))</f>
        <v>0</v>
      </c>
      <c r="E1496" s="332" t="str">
        <f t="shared" si="166"/>
        <v>0</v>
      </c>
      <c r="F1496" s="332">
        <f>IF(Q1496="",0,COUNTIF($Q$7:Q1496,Q1496))</f>
        <v>0</v>
      </c>
      <c r="G1496" s="332" t="str">
        <f t="shared" si="167"/>
        <v>0</v>
      </c>
      <c r="H1496" s="335">
        <f t="shared" si="168"/>
        <v>46021</v>
      </c>
      <c r="I1496" s="332">
        <f t="shared" si="169"/>
        <v>50</v>
      </c>
      <c r="J1496" s="78"/>
      <c r="K1496" s="304"/>
      <c r="L1496" s="6"/>
      <c r="M1496" s="12"/>
      <c r="N1496" s="6"/>
      <c r="O1496" s="96" t="str">
        <f t="shared" si="170"/>
        <v/>
      </c>
      <c r="P1496" s="12"/>
      <c r="Q1496" s="304"/>
      <c r="R1496" s="5"/>
      <c r="S1496" s="5"/>
      <c r="T1496" s="78"/>
      <c r="U1496" s="78"/>
      <c r="Z1496" s="479">
        <f t="shared" si="171"/>
        <v>12</v>
      </c>
    </row>
    <row r="1497" spans="1:26" ht="18.75" customHeight="1" x14ac:dyDescent="0.35">
      <c r="A1497" s="78"/>
      <c r="B1497" s="332">
        <f>IF(N1497="",0,COUNTIF($N$7:N1497,N1497))</f>
        <v>0</v>
      </c>
      <c r="C1497" s="332" t="str">
        <f t="shared" si="165"/>
        <v>0</v>
      </c>
      <c r="D1497" s="332">
        <f>IF(P1497="",0,COUNTIF($P$7:P1497,P1497))</f>
        <v>0</v>
      </c>
      <c r="E1497" s="332" t="str">
        <f t="shared" si="166"/>
        <v>0</v>
      </c>
      <c r="F1497" s="332">
        <f>IF(Q1497="",0,COUNTIF($Q$7:Q1497,Q1497))</f>
        <v>0</v>
      </c>
      <c r="G1497" s="332" t="str">
        <f t="shared" si="167"/>
        <v>0</v>
      </c>
      <c r="H1497" s="335">
        <f t="shared" si="168"/>
        <v>46021</v>
      </c>
      <c r="I1497" s="332">
        <f t="shared" si="169"/>
        <v>50</v>
      </c>
      <c r="J1497" s="78"/>
      <c r="K1497" s="304"/>
      <c r="L1497" s="6"/>
      <c r="M1497" s="12"/>
      <c r="N1497" s="6"/>
      <c r="O1497" s="96" t="str">
        <f t="shared" si="170"/>
        <v/>
      </c>
      <c r="P1497" s="12"/>
      <c r="Q1497" s="304"/>
      <c r="R1497" s="5"/>
      <c r="S1497" s="5"/>
      <c r="T1497" s="78"/>
      <c r="U1497" s="78"/>
      <c r="Z1497" s="479">
        <f t="shared" si="171"/>
        <v>12</v>
      </c>
    </row>
    <row r="1498" spans="1:26" ht="18.75" customHeight="1" x14ac:dyDescent="0.35">
      <c r="A1498" s="78"/>
      <c r="B1498" s="332">
        <f>IF(N1498="",0,COUNTIF($N$7:N1498,N1498))</f>
        <v>0</v>
      </c>
      <c r="C1498" s="332" t="str">
        <f t="shared" si="165"/>
        <v>0</v>
      </c>
      <c r="D1498" s="332">
        <f>IF(P1498="",0,COUNTIF($P$7:P1498,P1498))</f>
        <v>0</v>
      </c>
      <c r="E1498" s="332" t="str">
        <f t="shared" si="166"/>
        <v>0</v>
      </c>
      <c r="F1498" s="332">
        <f>IF(Q1498="",0,COUNTIF($Q$7:Q1498,Q1498))</f>
        <v>0</v>
      </c>
      <c r="G1498" s="332" t="str">
        <f t="shared" si="167"/>
        <v>0</v>
      </c>
      <c r="H1498" s="335">
        <f t="shared" si="168"/>
        <v>46021</v>
      </c>
      <c r="I1498" s="332">
        <f t="shared" si="169"/>
        <v>50</v>
      </c>
      <c r="J1498" s="78"/>
      <c r="K1498" s="304"/>
      <c r="L1498" s="6"/>
      <c r="M1498" s="12"/>
      <c r="N1498" s="6"/>
      <c r="O1498" s="96" t="str">
        <f t="shared" si="170"/>
        <v/>
      </c>
      <c r="P1498" s="12"/>
      <c r="Q1498" s="304"/>
      <c r="R1498" s="5"/>
      <c r="S1498" s="5"/>
      <c r="T1498" s="78"/>
      <c r="U1498" s="78"/>
      <c r="Z1498" s="479">
        <f t="shared" si="171"/>
        <v>12</v>
      </c>
    </row>
    <row r="1499" spans="1:26" ht="18.75" customHeight="1" x14ac:dyDescent="0.35">
      <c r="A1499" s="78"/>
      <c r="B1499" s="332">
        <f>IF(N1499="",0,COUNTIF($N$7:N1499,N1499))</f>
        <v>0</v>
      </c>
      <c r="C1499" s="332" t="str">
        <f t="shared" si="165"/>
        <v>0</v>
      </c>
      <c r="D1499" s="332">
        <f>IF(P1499="",0,COUNTIF($P$7:P1499,P1499))</f>
        <v>0</v>
      </c>
      <c r="E1499" s="332" t="str">
        <f t="shared" si="166"/>
        <v>0</v>
      </c>
      <c r="F1499" s="332">
        <f>IF(Q1499="",0,COUNTIF($Q$7:Q1499,Q1499))</f>
        <v>0</v>
      </c>
      <c r="G1499" s="332" t="str">
        <f t="shared" si="167"/>
        <v>0</v>
      </c>
      <c r="H1499" s="335">
        <f t="shared" si="168"/>
        <v>46021</v>
      </c>
      <c r="I1499" s="332">
        <f t="shared" si="169"/>
        <v>50</v>
      </c>
      <c r="J1499" s="78"/>
      <c r="K1499" s="304"/>
      <c r="L1499" s="6"/>
      <c r="M1499" s="12"/>
      <c r="N1499" s="6"/>
      <c r="O1499" s="96" t="str">
        <f t="shared" si="170"/>
        <v/>
      </c>
      <c r="P1499" s="12"/>
      <c r="Q1499" s="304"/>
      <c r="R1499" s="5"/>
      <c r="S1499" s="5"/>
      <c r="T1499" s="78"/>
      <c r="U1499" s="78"/>
      <c r="Z1499" s="479">
        <f t="shared" si="171"/>
        <v>12</v>
      </c>
    </row>
    <row r="1500" spans="1:26" ht="18.75" customHeight="1" x14ac:dyDescent="0.35">
      <c r="A1500" s="78"/>
      <c r="B1500" s="332">
        <f>IF(N1500="",0,COUNTIF($N$7:N1500,N1500))</f>
        <v>0</v>
      </c>
      <c r="C1500" s="332" t="str">
        <f t="shared" si="165"/>
        <v>0</v>
      </c>
      <c r="D1500" s="332">
        <f>IF(P1500="",0,COUNTIF($P$7:P1500,P1500))</f>
        <v>0</v>
      </c>
      <c r="E1500" s="332" t="str">
        <f t="shared" si="166"/>
        <v>0</v>
      </c>
      <c r="F1500" s="332">
        <f>IF(Q1500="",0,COUNTIF($Q$7:Q1500,Q1500))</f>
        <v>0</v>
      </c>
      <c r="G1500" s="332" t="str">
        <f t="shared" si="167"/>
        <v>0</v>
      </c>
      <c r="H1500" s="335">
        <f t="shared" si="168"/>
        <v>46021</v>
      </c>
      <c r="I1500" s="332">
        <f t="shared" si="169"/>
        <v>50</v>
      </c>
      <c r="J1500" s="78"/>
      <c r="K1500" s="304"/>
      <c r="L1500" s="6"/>
      <c r="M1500" s="12"/>
      <c r="N1500" s="6"/>
      <c r="O1500" s="96" t="str">
        <f t="shared" si="170"/>
        <v/>
      </c>
      <c r="P1500" s="12"/>
      <c r="Q1500" s="304"/>
      <c r="R1500" s="5"/>
      <c r="S1500" s="5"/>
      <c r="T1500" s="78"/>
      <c r="U1500" s="78"/>
      <c r="Z1500" s="479">
        <f t="shared" si="171"/>
        <v>12</v>
      </c>
    </row>
    <row r="1501" spans="1:26" ht="18.75" customHeight="1" x14ac:dyDescent="0.35">
      <c r="A1501" s="78"/>
      <c r="B1501" s="332">
        <f>IF(N1501="",0,COUNTIF($N$7:N1501,N1501))</f>
        <v>0</v>
      </c>
      <c r="C1501" s="332" t="str">
        <f t="shared" si="165"/>
        <v>0</v>
      </c>
      <c r="D1501" s="332">
        <f>IF(P1501="",0,COUNTIF($P$7:P1501,P1501))</f>
        <v>0</v>
      </c>
      <c r="E1501" s="332" t="str">
        <f t="shared" si="166"/>
        <v>0</v>
      </c>
      <c r="F1501" s="332">
        <f>IF(Q1501="",0,COUNTIF($Q$7:Q1501,Q1501))</f>
        <v>0</v>
      </c>
      <c r="G1501" s="332" t="str">
        <f t="shared" si="167"/>
        <v>0</v>
      </c>
      <c r="H1501" s="335">
        <f t="shared" si="168"/>
        <v>46021</v>
      </c>
      <c r="I1501" s="332">
        <f t="shared" si="169"/>
        <v>50</v>
      </c>
      <c r="J1501" s="78"/>
      <c r="K1501" s="304"/>
      <c r="L1501" s="6"/>
      <c r="M1501" s="12"/>
      <c r="N1501" s="6"/>
      <c r="O1501" s="96" t="str">
        <f t="shared" si="170"/>
        <v/>
      </c>
      <c r="P1501" s="12"/>
      <c r="Q1501" s="304"/>
      <c r="R1501" s="5"/>
      <c r="S1501" s="5"/>
      <c r="T1501" s="78"/>
      <c r="U1501" s="78"/>
      <c r="Z1501" s="479">
        <f t="shared" si="171"/>
        <v>12</v>
      </c>
    </row>
    <row r="1502" spans="1:26" ht="18.75" customHeight="1" x14ac:dyDescent="0.35">
      <c r="A1502" s="78"/>
      <c r="B1502" s="332">
        <f>IF(N1502="",0,COUNTIF($N$7:N1502,N1502))</f>
        <v>0</v>
      </c>
      <c r="C1502" s="332" t="str">
        <f t="shared" si="165"/>
        <v>0</v>
      </c>
      <c r="D1502" s="332">
        <f>IF(P1502="",0,COUNTIF($P$7:P1502,P1502))</f>
        <v>0</v>
      </c>
      <c r="E1502" s="332" t="str">
        <f t="shared" si="166"/>
        <v>0</v>
      </c>
      <c r="F1502" s="332">
        <f>IF(Q1502="",0,COUNTIF($Q$7:Q1502,Q1502))</f>
        <v>0</v>
      </c>
      <c r="G1502" s="332" t="str">
        <f t="shared" si="167"/>
        <v>0</v>
      </c>
      <c r="H1502" s="335">
        <f t="shared" si="168"/>
        <v>46021</v>
      </c>
      <c r="I1502" s="332">
        <f t="shared" si="169"/>
        <v>50</v>
      </c>
      <c r="J1502" s="78"/>
      <c r="K1502" s="304"/>
      <c r="L1502" s="6"/>
      <c r="M1502" s="12"/>
      <c r="N1502" s="6"/>
      <c r="O1502" s="96" t="str">
        <f t="shared" si="170"/>
        <v/>
      </c>
      <c r="P1502" s="12"/>
      <c r="Q1502" s="304"/>
      <c r="R1502" s="5"/>
      <c r="S1502" s="5"/>
      <c r="T1502" s="78"/>
      <c r="U1502" s="78"/>
      <c r="Z1502" s="479">
        <f t="shared" si="171"/>
        <v>12</v>
      </c>
    </row>
    <row r="1503" spans="1:26" ht="18.75" customHeight="1" x14ac:dyDescent="0.35">
      <c r="A1503" s="78"/>
      <c r="B1503" s="332">
        <f>IF(N1503="",0,COUNTIF($N$7:N1503,N1503))</f>
        <v>0</v>
      </c>
      <c r="C1503" s="332" t="str">
        <f t="shared" si="165"/>
        <v>0</v>
      </c>
      <c r="D1503" s="332">
        <f>IF(P1503="",0,COUNTIF($P$7:P1503,P1503))</f>
        <v>0</v>
      </c>
      <c r="E1503" s="332" t="str">
        <f t="shared" si="166"/>
        <v>0</v>
      </c>
      <c r="F1503" s="332">
        <f>IF(Q1503="",0,COUNTIF($Q$7:Q1503,Q1503))</f>
        <v>0</v>
      </c>
      <c r="G1503" s="332" t="str">
        <f t="shared" si="167"/>
        <v>0</v>
      </c>
      <c r="H1503" s="335">
        <f t="shared" si="168"/>
        <v>46021</v>
      </c>
      <c r="I1503" s="332">
        <f t="shared" si="169"/>
        <v>50</v>
      </c>
      <c r="J1503" s="78"/>
      <c r="K1503" s="304"/>
      <c r="L1503" s="6"/>
      <c r="M1503" s="12"/>
      <c r="N1503" s="6"/>
      <c r="O1503" s="96" t="str">
        <f t="shared" si="170"/>
        <v/>
      </c>
      <c r="P1503" s="12"/>
      <c r="Q1503" s="304"/>
      <c r="R1503" s="5"/>
      <c r="S1503" s="5"/>
      <c r="T1503" s="78"/>
      <c r="U1503" s="78"/>
      <c r="Z1503" s="479">
        <f t="shared" si="171"/>
        <v>12</v>
      </c>
    </row>
    <row r="1504" spans="1:26" ht="18.75" customHeight="1" x14ac:dyDescent="0.35">
      <c r="A1504" s="78"/>
      <c r="B1504" s="332">
        <f>IF(N1504="",0,COUNTIF($N$7:N1504,N1504))</f>
        <v>0</v>
      </c>
      <c r="C1504" s="332" t="str">
        <f t="shared" si="165"/>
        <v>0</v>
      </c>
      <c r="D1504" s="332">
        <f>IF(P1504="",0,COUNTIF($P$7:P1504,P1504))</f>
        <v>0</v>
      </c>
      <c r="E1504" s="332" t="str">
        <f t="shared" si="166"/>
        <v>0</v>
      </c>
      <c r="F1504" s="332">
        <f>IF(Q1504="",0,COUNTIF($Q$7:Q1504,Q1504))</f>
        <v>0</v>
      </c>
      <c r="G1504" s="332" t="str">
        <f t="shared" si="167"/>
        <v>0</v>
      </c>
      <c r="H1504" s="335">
        <f t="shared" si="168"/>
        <v>46021</v>
      </c>
      <c r="I1504" s="332">
        <f t="shared" si="169"/>
        <v>50</v>
      </c>
      <c r="J1504" s="78"/>
      <c r="K1504" s="304"/>
      <c r="L1504" s="6"/>
      <c r="M1504" s="12"/>
      <c r="N1504" s="6"/>
      <c r="O1504" s="96" t="str">
        <f t="shared" si="170"/>
        <v/>
      </c>
      <c r="P1504" s="12"/>
      <c r="Q1504" s="304"/>
      <c r="R1504" s="5"/>
      <c r="S1504" s="5"/>
      <c r="T1504" s="78"/>
      <c r="U1504" s="78"/>
      <c r="Z1504" s="479">
        <f t="shared" si="171"/>
        <v>12</v>
      </c>
    </row>
    <row r="1505" spans="1:26" ht="18.75" customHeight="1" x14ac:dyDescent="0.35">
      <c r="A1505" s="78"/>
      <c r="B1505" s="332">
        <f>IF(N1505="",0,COUNTIF($N$7:N1505,N1505))</f>
        <v>0</v>
      </c>
      <c r="C1505" s="332" t="str">
        <f t="shared" si="165"/>
        <v>0</v>
      </c>
      <c r="D1505" s="332">
        <f>IF(P1505="",0,COUNTIF($P$7:P1505,P1505))</f>
        <v>0</v>
      </c>
      <c r="E1505" s="332" t="str">
        <f t="shared" si="166"/>
        <v>0</v>
      </c>
      <c r="F1505" s="332">
        <f>IF(Q1505="",0,COUNTIF($Q$7:Q1505,Q1505))</f>
        <v>0</v>
      </c>
      <c r="G1505" s="332" t="str">
        <f t="shared" si="167"/>
        <v>0</v>
      </c>
      <c r="H1505" s="335">
        <f t="shared" si="168"/>
        <v>46021</v>
      </c>
      <c r="I1505" s="332">
        <f t="shared" si="169"/>
        <v>50</v>
      </c>
      <c r="J1505" s="78"/>
      <c r="K1505" s="304"/>
      <c r="L1505" s="6"/>
      <c r="M1505" s="12"/>
      <c r="N1505" s="6"/>
      <c r="O1505" s="96" t="str">
        <f t="shared" si="170"/>
        <v/>
      </c>
      <c r="P1505" s="12"/>
      <c r="Q1505" s="304"/>
      <c r="R1505" s="5"/>
      <c r="S1505" s="5"/>
      <c r="T1505" s="78"/>
      <c r="U1505" s="78"/>
      <c r="Z1505" s="479">
        <f t="shared" si="171"/>
        <v>12</v>
      </c>
    </row>
    <row r="1506" spans="1:26" ht="18.75" customHeight="1" x14ac:dyDescent="0.35">
      <c r="A1506" s="78"/>
      <c r="B1506" s="332">
        <f>IF(N1506="",0,COUNTIF($N$7:N1506,N1506))</f>
        <v>0</v>
      </c>
      <c r="C1506" s="332" t="str">
        <f t="shared" si="165"/>
        <v>0</v>
      </c>
      <c r="D1506" s="332">
        <f>IF(P1506="",0,COUNTIF($P$7:P1506,P1506))</f>
        <v>0</v>
      </c>
      <c r="E1506" s="332" t="str">
        <f t="shared" si="166"/>
        <v>0</v>
      </c>
      <c r="F1506" s="332">
        <f>IF(Q1506="",0,COUNTIF($Q$7:Q1506,Q1506))</f>
        <v>0</v>
      </c>
      <c r="G1506" s="332" t="str">
        <f t="shared" si="167"/>
        <v>0</v>
      </c>
      <c r="H1506" s="335">
        <f t="shared" si="168"/>
        <v>46021</v>
      </c>
      <c r="I1506" s="332">
        <f t="shared" si="169"/>
        <v>50</v>
      </c>
      <c r="J1506" s="78"/>
      <c r="K1506" s="304"/>
      <c r="L1506" s="6"/>
      <c r="M1506" s="12"/>
      <c r="N1506" s="6"/>
      <c r="O1506" s="96" t="str">
        <f t="shared" si="170"/>
        <v/>
      </c>
      <c r="P1506" s="12"/>
      <c r="Q1506" s="304"/>
      <c r="R1506" s="5"/>
      <c r="S1506" s="5"/>
      <c r="T1506" s="78"/>
      <c r="U1506" s="78"/>
      <c r="Z1506" s="479">
        <f t="shared" si="171"/>
        <v>12</v>
      </c>
    </row>
    <row r="1507" spans="1:26" ht="18.75" customHeight="1" x14ac:dyDescent="0.35">
      <c r="A1507" s="78"/>
      <c r="B1507" s="332">
        <f>IF(N1507="",0,COUNTIF($N$7:N1507,N1507))</f>
        <v>0</v>
      </c>
      <c r="C1507" s="332" t="str">
        <f t="shared" si="165"/>
        <v>0</v>
      </c>
      <c r="D1507" s="332">
        <f>IF(P1507="",0,COUNTIF($P$7:P1507,P1507))</f>
        <v>0</v>
      </c>
      <c r="E1507" s="332" t="str">
        <f t="shared" si="166"/>
        <v>0</v>
      </c>
      <c r="F1507" s="332">
        <f>IF(Q1507="",0,COUNTIF($Q$7:Q1507,Q1507))</f>
        <v>0</v>
      </c>
      <c r="G1507" s="332" t="str">
        <f t="shared" si="167"/>
        <v>0</v>
      </c>
      <c r="H1507" s="335">
        <f t="shared" si="168"/>
        <v>46021</v>
      </c>
      <c r="I1507" s="332">
        <f t="shared" si="169"/>
        <v>50</v>
      </c>
      <c r="J1507" s="78"/>
      <c r="K1507" s="304"/>
      <c r="L1507" s="6"/>
      <c r="M1507" s="12"/>
      <c r="N1507" s="6"/>
      <c r="O1507" s="96" t="str">
        <f t="shared" si="170"/>
        <v/>
      </c>
      <c r="P1507" s="12"/>
      <c r="Q1507" s="304"/>
      <c r="R1507" s="5"/>
      <c r="S1507" s="5"/>
      <c r="T1507" s="78"/>
      <c r="U1507" s="78"/>
      <c r="Z1507" s="479">
        <f t="shared" si="171"/>
        <v>12</v>
      </c>
    </row>
    <row r="1508" spans="1:26" ht="18.75" customHeight="1" x14ac:dyDescent="0.35">
      <c r="A1508" s="78"/>
      <c r="B1508" s="332">
        <f>IF(N1508="",0,COUNTIF($N$7:N1508,N1508))</f>
        <v>0</v>
      </c>
      <c r="C1508" s="332" t="str">
        <f t="shared" si="165"/>
        <v>0</v>
      </c>
      <c r="D1508" s="332">
        <f>IF(P1508="",0,COUNTIF($P$7:P1508,P1508))</f>
        <v>0</v>
      </c>
      <c r="E1508" s="332" t="str">
        <f t="shared" si="166"/>
        <v>0</v>
      </c>
      <c r="F1508" s="332">
        <f>IF(Q1508="",0,COUNTIF($Q$7:Q1508,Q1508))</f>
        <v>0</v>
      </c>
      <c r="G1508" s="332" t="str">
        <f t="shared" si="167"/>
        <v>0</v>
      </c>
      <c r="H1508" s="335">
        <f t="shared" si="168"/>
        <v>46021</v>
      </c>
      <c r="I1508" s="332">
        <f t="shared" si="169"/>
        <v>50</v>
      </c>
      <c r="J1508" s="78"/>
      <c r="K1508" s="304"/>
      <c r="L1508" s="6"/>
      <c r="M1508" s="12"/>
      <c r="N1508" s="6"/>
      <c r="O1508" s="96" t="str">
        <f t="shared" si="170"/>
        <v/>
      </c>
      <c r="P1508" s="12"/>
      <c r="Q1508" s="304"/>
      <c r="R1508" s="5"/>
      <c r="S1508" s="5"/>
      <c r="T1508" s="78"/>
      <c r="U1508" s="78"/>
      <c r="Z1508" s="479">
        <f t="shared" si="171"/>
        <v>12</v>
      </c>
    </row>
    <row r="1509" spans="1:26" ht="18.75" customHeight="1" x14ac:dyDescent="0.35">
      <c r="A1509" s="78"/>
      <c r="B1509" s="332">
        <f>IF(N1509="",0,COUNTIF($N$7:N1509,N1509))</f>
        <v>0</v>
      </c>
      <c r="C1509" s="332" t="str">
        <f t="shared" si="165"/>
        <v>0</v>
      </c>
      <c r="D1509" s="332">
        <f>IF(P1509="",0,COUNTIF($P$7:P1509,P1509))</f>
        <v>0</v>
      </c>
      <c r="E1509" s="332" t="str">
        <f t="shared" si="166"/>
        <v>0</v>
      </c>
      <c r="F1509" s="332">
        <f>IF(Q1509="",0,COUNTIF($Q$7:Q1509,Q1509))</f>
        <v>0</v>
      </c>
      <c r="G1509" s="332" t="str">
        <f t="shared" si="167"/>
        <v>0</v>
      </c>
      <c r="H1509" s="335">
        <f t="shared" si="168"/>
        <v>46021</v>
      </c>
      <c r="I1509" s="332">
        <f t="shared" si="169"/>
        <v>50</v>
      </c>
      <c r="J1509" s="78"/>
      <c r="K1509" s="304"/>
      <c r="L1509" s="6"/>
      <c r="M1509" s="12"/>
      <c r="N1509" s="6"/>
      <c r="O1509" s="96" t="str">
        <f t="shared" si="170"/>
        <v/>
      </c>
      <c r="P1509" s="12"/>
      <c r="Q1509" s="304"/>
      <c r="R1509" s="5"/>
      <c r="S1509" s="5"/>
      <c r="T1509" s="78"/>
      <c r="U1509" s="78"/>
      <c r="Z1509" s="479">
        <f t="shared" si="171"/>
        <v>12</v>
      </c>
    </row>
    <row r="1510" spans="1:26" ht="18.75" customHeight="1" x14ac:dyDescent="0.35">
      <c r="A1510" s="78"/>
      <c r="B1510" s="332">
        <f>IF(N1510="",0,COUNTIF($N$7:N1510,N1510))</f>
        <v>0</v>
      </c>
      <c r="C1510" s="332" t="str">
        <f t="shared" si="165"/>
        <v>0</v>
      </c>
      <c r="D1510" s="332">
        <f>IF(P1510="",0,COUNTIF($P$7:P1510,P1510))</f>
        <v>0</v>
      </c>
      <c r="E1510" s="332" t="str">
        <f t="shared" si="166"/>
        <v>0</v>
      </c>
      <c r="F1510" s="332">
        <f>IF(Q1510="",0,COUNTIF($Q$7:Q1510,Q1510))</f>
        <v>0</v>
      </c>
      <c r="G1510" s="332" t="str">
        <f t="shared" si="167"/>
        <v>0</v>
      </c>
      <c r="H1510" s="335">
        <f t="shared" si="168"/>
        <v>46021</v>
      </c>
      <c r="I1510" s="332">
        <f t="shared" si="169"/>
        <v>50</v>
      </c>
      <c r="J1510" s="78"/>
      <c r="K1510" s="304"/>
      <c r="L1510" s="6"/>
      <c r="M1510" s="12"/>
      <c r="N1510" s="6"/>
      <c r="O1510" s="96" t="str">
        <f t="shared" si="170"/>
        <v/>
      </c>
      <c r="P1510" s="12"/>
      <c r="Q1510" s="304"/>
      <c r="R1510" s="5"/>
      <c r="S1510" s="5"/>
      <c r="T1510" s="78"/>
      <c r="U1510" s="78"/>
      <c r="Z1510" s="479">
        <f t="shared" si="171"/>
        <v>12</v>
      </c>
    </row>
    <row r="1511" spans="1:26" ht="18.75" customHeight="1" x14ac:dyDescent="0.35">
      <c r="A1511" s="78"/>
      <c r="B1511" s="332">
        <f>IF(N1511="",0,COUNTIF($N$7:N1511,N1511))</f>
        <v>0</v>
      </c>
      <c r="C1511" s="332" t="str">
        <f t="shared" si="165"/>
        <v>0</v>
      </c>
      <c r="D1511" s="332">
        <f>IF(P1511="",0,COUNTIF($P$7:P1511,P1511))</f>
        <v>0</v>
      </c>
      <c r="E1511" s="332" t="str">
        <f t="shared" si="166"/>
        <v>0</v>
      </c>
      <c r="F1511" s="332">
        <f>IF(Q1511="",0,COUNTIF($Q$7:Q1511,Q1511))</f>
        <v>0</v>
      </c>
      <c r="G1511" s="332" t="str">
        <f t="shared" si="167"/>
        <v>0</v>
      </c>
      <c r="H1511" s="335">
        <f t="shared" si="168"/>
        <v>46021</v>
      </c>
      <c r="I1511" s="332">
        <f t="shared" si="169"/>
        <v>50</v>
      </c>
      <c r="J1511" s="78"/>
      <c r="K1511" s="304"/>
      <c r="L1511" s="6"/>
      <c r="M1511" s="12"/>
      <c r="N1511" s="6"/>
      <c r="O1511" s="96" t="str">
        <f t="shared" si="170"/>
        <v/>
      </c>
      <c r="P1511" s="12"/>
      <c r="Q1511" s="304"/>
      <c r="R1511" s="5"/>
      <c r="S1511" s="5"/>
      <c r="T1511" s="78"/>
      <c r="U1511" s="78"/>
      <c r="Z1511" s="479">
        <f t="shared" si="171"/>
        <v>12</v>
      </c>
    </row>
    <row r="1512" spans="1:26" ht="18.75" customHeight="1" x14ac:dyDescent="0.35">
      <c r="A1512" s="78"/>
      <c r="B1512" s="332">
        <f>IF(N1512="",0,COUNTIF($N$7:N1512,N1512))</f>
        <v>0</v>
      </c>
      <c r="C1512" s="332" t="str">
        <f t="shared" si="165"/>
        <v>0</v>
      </c>
      <c r="D1512" s="332">
        <f>IF(P1512="",0,COUNTIF($P$7:P1512,P1512))</f>
        <v>0</v>
      </c>
      <c r="E1512" s="332" t="str">
        <f t="shared" si="166"/>
        <v>0</v>
      </c>
      <c r="F1512" s="332">
        <f>IF(Q1512="",0,COUNTIF($Q$7:Q1512,Q1512))</f>
        <v>0</v>
      </c>
      <c r="G1512" s="332" t="str">
        <f t="shared" si="167"/>
        <v>0</v>
      </c>
      <c r="H1512" s="335">
        <f t="shared" si="168"/>
        <v>46021</v>
      </c>
      <c r="I1512" s="332">
        <f t="shared" si="169"/>
        <v>50</v>
      </c>
      <c r="J1512" s="78"/>
      <c r="K1512" s="304"/>
      <c r="L1512" s="6"/>
      <c r="M1512" s="12"/>
      <c r="N1512" s="6"/>
      <c r="O1512" s="96" t="str">
        <f t="shared" si="170"/>
        <v/>
      </c>
      <c r="P1512" s="12"/>
      <c r="Q1512" s="304"/>
      <c r="R1512" s="5"/>
      <c r="S1512" s="5"/>
      <c r="T1512" s="78"/>
      <c r="U1512" s="78"/>
      <c r="Z1512" s="479">
        <f t="shared" si="171"/>
        <v>12</v>
      </c>
    </row>
    <row r="1513" spans="1:26" ht="18.75" customHeight="1" x14ac:dyDescent="0.35">
      <c r="A1513" s="78"/>
      <c r="B1513" s="332">
        <f>IF(N1513="",0,COUNTIF($N$7:N1513,N1513))</f>
        <v>0</v>
      </c>
      <c r="C1513" s="332" t="str">
        <f t="shared" si="165"/>
        <v>0</v>
      </c>
      <c r="D1513" s="332">
        <f>IF(P1513="",0,COUNTIF($P$7:P1513,P1513))</f>
        <v>0</v>
      </c>
      <c r="E1513" s="332" t="str">
        <f t="shared" si="166"/>
        <v>0</v>
      </c>
      <c r="F1513" s="332">
        <f>IF(Q1513="",0,COUNTIF($Q$7:Q1513,Q1513))</f>
        <v>0</v>
      </c>
      <c r="G1513" s="332" t="str">
        <f t="shared" si="167"/>
        <v>0</v>
      </c>
      <c r="H1513" s="335">
        <f t="shared" si="168"/>
        <v>46021</v>
      </c>
      <c r="I1513" s="332">
        <f t="shared" si="169"/>
        <v>50</v>
      </c>
      <c r="J1513" s="78"/>
      <c r="K1513" s="304"/>
      <c r="L1513" s="6"/>
      <c r="M1513" s="12"/>
      <c r="N1513" s="6"/>
      <c r="O1513" s="96" t="str">
        <f t="shared" si="170"/>
        <v/>
      </c>
      <c r="P1513" s="12"/>
      <c r="Q1513" s="304"/>
      <c r="R1513" s="5"/>
      <c r="S1513" s="5"/>
      <c r="T1513" s="78"/>
      <c r="U1513" s="78"/>
      <c r="Z1513" s="479">
        <f t="shared" si="171"/>
        <v>12</v>
      </c>
    </row>
    <row r="1514" spans="1:26" ht="18.75" customHeight="1" x14ac:dyDescent="0.35">
      <c r="A1514" s="78"/>
      <c r="B1514" s="332">
        <f>IF(N1514="",0,COUNTIF($N$7:N1514,N1514))</f>
        <v>0</v>
      </c>
      <c r="C1514" s="332" t="str">
        <f t="shared" si="165"/>
        <v>0</v>
      </c>
      <c r="D1514" s="332">
        <f>IF(P1514="",0,COUNTIF($P$7:P1514,P1514))</f>
        <v>0</v>
      </c>
      <c r="E1514" s="332" t="str">
        <f t="shared" si="166"/>
        <v>0</v>
      </c>
      <c r="F1514" s="332">
        <f>IF(Q1514="",0,COUNTIF($Q$7:Q1514,Q1514))</f>
        <v>0</v>
      </c>
      <c r="G1514" s="332" t="str">
        <f t="shared" si="167"/>
        <v>0</v>
      </c>
      <c r="H1514" s="335">
        <f t="shared" si="168"/>
        <v>46021</v>
      </c>
      <c r="I1514" s="332">
        <f t="shared" si="169"/>
        <v>50</v>
      </c>
      <c r="J1514" s="78"/>
      <c r="K1514" s="304"/>
      <c r="L1514" s="6"/>
      <c r="M1514" s="12"/>
      <c r="N1514" s="6"/>
      <c r="O1514" s="96" t="str">
        <f t="shared" si="170"/>
        <v/>
      </c>
      <c r="P1514" s="12"/>
      <c r="Q1514" s="304"/>
      <c r="R1514" s="5"/>
      <c r="S1514" s="5"/>
      <c r="T1514" s="78"/>
      <c r="U1514" s="78"/>
      <c r="Z1514" s="479">
        <f t="shared" si="171"/>
        <v>12</v>
      </c>
    </row>
    <row r="1515" spans="1:26" ht="18.75" customHeight="1" x14ac:dyDescent="0.35">
      <c r="A1515" s="78"/>
      <c r="B1515" s="332">
        <f>IF(N1515="",0,COUNTIF($N$7:N1515,N1515))</f>
        <v>0</v>
      </c>
      <c r="C1515" s="332" t="str">
        <f t="shared" si="165"/>
        <v>0</v>
      </c>
      <c r="D1515" s="332">
        <f>IF(P1515="",0,COUNTIF($P$7:P1515,P1515))</f>
        <v>0</v>
      </c>
      <c r="E1515" s="332" t="str">
        <f t="shared" si="166"/>
        <v>0</v>
      </c>
      <c r="F1515" s="332">
        <f>IF(Q1515="",0,COUNTIF($Q$7:Q1515,Q1515))</f>
        <v>0</v>
      </c>
      <c r="G1515" s="332" t="str">
        <f t="shared" si="167"/>
        <v>0</v>
      </c>
      <c r="H1515" s="335">
        <f t="shared" si="168"/>
        <v>46021</v>
      </c>
      <c r="I1515" s="332">
        <f t="shared" si="169"/>
        <v>50</v>
      </c>
      <c r="J1515" s="78"/>
      <c r="K1515" s="304"/>
      <c r="L1515" s="6"/>
      <c r="M1515" s="12"/>
      <c r="N1515" s="6"/>
      <c r="O1515" s="96" t="str">
        <f t="shared" si="170"/>
        <v/>
      </c>
      <c r="P1515" s="12"/>
      <c r="Q1515" s="304"/>
      <c r="R1515" s="5"/>
      <c r="S1515" s="5"/>
      <c r="T1515" s="78"/>
      <c r="U1515" s="78"/>
      <c r="Z1515" s="479">
        <f t="shared" si="171"/>
        <v>12</v>
      </c>
    </row>
    <row r="1516" spans="1:26" ht="18.75" customHeight="1" x14ac:dyDescent="0.35">
      <c r="A1516" s="78"/>
      <c r="B1516" s="332">
        <f>IF(N1516="",0,COUNTIF($N$7:N1516,N1516))</f>
        <v>0</v>
      </c>
      <c r="C1516" s="332" t="str">
        <f t="shared" si="165"/>
        <v>0</v>
      </c>
      <c r="D1516" s="332">
        <f>IF(P1516="",0,COUNTIF($P$7:P1516,P1516))</f>
        <v>0</v>
      </c>
      <c r="E1516" s="332" t="str">
        <f t="shared" si="166"/>
        <v>0</v>
      </c>
      <c r="F1516" s="332">
        <f>IF(Q1516="",0,COUNTIF($Q$7:Q1516,Q1516))</f>
        <v>0</v>
      </c>
      <c r="G1516" s="332" t="str">
        <f t="shared" si="167"/>
        <v>0</v>
      </c>
      <c r="H1516" s="335">
        <f t="shared" si="168"/>
        <v>46021</v>
      </c>
      <c r="I1516" s="332">
        <f t="shared" si="169"/>
        <v>50</v>
      </c>
      <c r="J1516" s="78"/>
      <c r="K1516" s="304"/>
      <c r="L1516" s="6"/>
      <c r="M1516" s="12"/>
      <c r="N1516" s="6"/>
      <c r="O1516" s="96" t="str">
        <f t="shared" si="170"/>
        <v/>
      </c>
      <c r="P1516" s="12"/>
      <c r="Q1516" s="304"/>
      <c r="R1516" s="5"/>
      <c r="S1516" s="5"/>
      <c r="T1516" s="78"/>
      <c r="U1516" s="78"/>
      <c r="Z1516" s="479">
        <f t="shared" si="171"/>
        <v>12</v>
      </c>
    </row>
    <row r="1517" spans="1:26" ht="18.75" customHeight="1" x14ac:dyDescent="0.35">
      <c r="A1517" s="78"/>
      <c r="B1517" s="332">
        <f>IF(N1517="",0,COUNTIF($N$7:N1517,N1517))</f>
        <v>0</v>
      </c>
      <c r="C1517" s="332" t="str">
        <f t="shared" si="165"/>
        <v>0</v>
      </c>
      <c r="D1517" s="332">
        <f>IF(P1517="",0,COUNTIF($P$7:P1517,P1517))</f>
        <v>0</v>
      </c>
      <c r="E1517" s="332" t="str">
        <f t="shared" si="166"/>
        <v>0</v>
      </c>
      <c r="F1517" s="332">
        <f>IF(Q1517="",0,COUNTIF($Q$7:Q1517,Q1517))</f>
        <v>0</v>
      </c>
      <c r="G1517" s="332" t="str">
        <f t="shared" si="167"/>
        <v>0</v>
      </c>
      <c r="H1517" s="335">
        <f t="shared" si="168"/>
        <v>46021</v>
      </c>
      <c r="I1517" s="332">
        <f t="shared" si="169"/>
        <v>50</v>
      </c>
      <c r="J1517" s="78"/>
      <c r="K1517" s="304"/>
      <c r="L1517" s="6"/>
      <c r="M1517" s="12"/>
      <c r="N1517" s="6"/>
      <c r="O1517" s="96" t="str">
        <f t="shared" si="170"/>
        <v/>
      </c>
      <c r="P1517" s="12"/>
      <c r="Q1517" s="304"/>
      <c r="R1517" s="5"/>
      <c r="S1517" s="5"/>
      <c r="T1517" s="78"/>
      <c r="U1517" s="78"/>
      <c r="Z1517" s="479">
        <f t="shared" si="171"/>
        <v>12</v>
      </c>
    </row>
    <row r="1518" spans="1:26" ht="18.75" customHeight="1" x14ac:dyDescent="0.35">
      <c r="A1518" s="78"/>
      <c r="B1518" s="332">
        <f>IF(N1518="",0,COUNTIF($N$7:N1518,N1518))</f>
        <v>0</v>
      </c>
      <c r="C1518" s="332" t="str">
        <f t="shared" si="165"/>
        <v>0</v>
      </c>
      <c r="D1518" s="332">
        <f>IF(P1518="",0,COUNTIF($P$7:P1518,P1518))</f>
        <v>0</v>
      </c>
      <c r="E1518" s="332" t="str">
        <f t="shared" si="166"/>
        <v>0</v>
      </c>
      <c r="F1518" s="332">
        <f>IF(Q1518="",0,COUNTIF($Q$7:Q1518,Q1518))</f>
        <v>0</v>
      </c>
      <c r="G1518" s="332" t="str">
        <f t="shared" si="167"/>
        <v>0</v>
      </c>
      <c r="H1518" s="335">
        <f t="shared" si="168"/>
        <v>46021</v>
      </c>
      <c r="I1518" s="332">
        <f t="shared" si="169"/>
        <v>50</v>
      </c>
      <c r="J1518" s="78"/>
      <c r="K1518" s="304"/>
      <c r="L1518" s="6"/>
      <c r="M1518" s="12"/>
      <c r="N1518" s="6"/>
      <c r="O1518" s="96" t="str">
        <f t="shared" si="170"/>
        <v/>
      </c>
      <c r="P1518" s="12"/>
      <c r="Q1518" s="304"/>
      <c r="R1518" s="5"/>
      <c r="S1518" s="5"/>
      <c r="T1518" s="78"/>
      <c r="U1518" s="78"/>
      <c r="Z1518" s="479">
        <f t="shared" si="171"/>
        <v>12</v>
      </c>
    </row>
    <row r="1519" spans="1:26" ht="18.75" customHeight="1" x14ac:dyDescent="0.35">
      <c r="A1519" s="78"/>
      <c r="B1519" s="332">
        <f>IF(N1519="",0,COUNTIF($N$7:N1519,N1519))</f>
        <v>0</v>
      </c>
      <c r="C1519" s="332" t="str">
        <f t="shared" si="165"/>
        <v>0</v>
      </c>
      <c r="D1519" s="332">
        <f>IF(P1519="",0,COUNTIF($P$7:P1519,P1519))</f>
        <v>0</v>
      </c>
      <c r="E1519" s="332" t="str">
        <f t="shared" si="166"/>
        <v>0</v>
      </c>
      <c r="F1519" s="332">
        <f>IF(Q1519="",0,COUNTIF($Q$7:Q1519,Q1519))</f>
        <v>0</v>
      </c>
      <c r="G1519" s="332" t="str">
        <f t="shared" si="167"/>
        <v>0</v>
      </c>
      <c r="H1519" s="335">
        <f t="shared" si="168"/>
        <v>46021</v>
      </c>
      <c r="I1519" s="332">
        <f t="shared" si="169"/>
        <v>50</v>
      </c>
      <c r="J1519" s="78"/>
      <c r="K1519" s="304"/>
      <c r="L1519" s="6"/>
      <c r="M1519" s="12"/>
      <c r="N1519" s="6"/>
      <c r="O1519" s="96" t="str">
        <f t="shared" si="170"/>
        <v/>
      </c>
      <c r="P1519" s="12"/>
      <c r="Q1519" s="304"/>
      <c r="R1519" s="5"/>
      <c r="S1519" s="5"/>
      <c r="T1519" s="78"/>
      <c r="U1519" s="78"/>
      <c r="Z1519" s="479">
        <f t="shared" si="171"/>
        <v>12</v>
      </c>
    </row>
    <row r="1520" spans="1:26" ht="18.75" customHeight="1" x14ac:dyDescent="0.35">
      <c r="A1520" s="78"/>
      <c r="B1520" s="332">
        <f>IF(N1520="",0,COUNTIF($N$7:N1520,N1520))</f>
        <v>0</v>
      </c>
      <c r="C1520" s="332" t="str">
        <f t="shared" si="165"/>
        <v>0</v>
      </c>
      <c r="D1520" s="332">
        <f>IF(P1520="",0,COUNTIF($P$7:P1520,P1520))</f>
        <v>0</v>
      </c>
      <c r="E1520" s="332" t="str">
        <f t="shared" si="166"/>
        <v>0</v>
      </c>
      <c r="F1520" s="332">
        <f>IF(Q1520="",0,COUNTIF($Q$7:Q1520,Q1520))</f>
        <v>0</v>
      </c>
      <c r="G1520" s="332" t="str">
        <f t="shared" si="167"/>
        <v>0</v>
      </c>
      <c r="H1520" s="335">
        <f t="shared" si="168"/>
        <v>46021</v>
      </c>
      <c r="I1520" s="332">
        <f t="shared" si="169"/>
        <v>50</v>
      </c>
      <c r="J1520" s="78"/>
      <c r="K1520" s="304"/>
      <c r="L1520" s="6"/>
      <c r="M1520" s="12"/>
      <c r="N1520" s="6"/>
      <c r="O1520" s="96" t="str">
        <f t="shared" si="170"/>
        <v/>
      </c>
      <c r="P1520" s="12"/>
      <c r="Q1520" s="304"/>
      <c r="R1520" s="5"/>
      <c r="S1520" s="5"/>
      <c r="T1520" s="78"/>
      <c r="U1520" s="78"/>
      <c r="Z1520" s="479">
        <f t="shared" si="171"/>
        <v>12</v>
      </c>
    </row>
    <row r="1521" spans="1:26" ht="18.75" customHeight="1" x14ac:dyDescent="0.35">
      <c r="A1521" s="78"/>
      <c r="B1521" s="332">
        <f>IF(N1521="",0,COUNTIF($N$7:N1521,N1521))</f>
        <v>0</v>
      </c>
      <c r="C1521" s="332" t="str">
        <f t="shared" si="165"/>
        <v>0</v>
      </c>
      <c r="D1521" s="332">
        <f>IF(P1521="",0,COUNTIF($P$7:P1521,P1521))</f>
        <v>0</v>
      </c>
      <c r="E1521" s="332" t="str">
        <f t="shared" si="166"/>
        <v>0</v>
      </c>
      <c r="F1521" s="332">
        <f>IF(Q1521="",0,COUNTIF($Q$7:Q1521,Q1521))</f>
        <v>0</v>
      </c>
      <c r="G1521" s="332" t="str">
        <f t="shared" si="167"/>
        <v>0</v>
      </c>
      <c r="H1521" s="335">
        <f t="shared" si="168"/>
        <v>46021</v>
      </c>
      <c r="I1521" s="332">
        <f t="shared" si="169"/>
        <v>50</v>
      </c>
      <c r="J1521" s="78"/>
      <c r="K1521" s="304"/>
      <c r="L1521" s="6"/>
      <c r="M1521" s="12"/>
      <c r="N1521" s="6"/>
      <c r="O1521" s="96" t="str">
        <f t="shared" si="170"/>
        <v/>
      </c>
      <c r="P1521" s="12"/>
      <c r="Q1521" s="304"/>
      <c r="R1521" s="5"/>
      <c r="S1521" s="5"/>
      <c r="T1521" s="78"/>
      <c r="U1521" s="78"/>
      <c r="Z1521" s="479">
        <f t="shared" si="171"/>
        <v>12</v>
      </c>
    </row>
    <row r="1522" spans="1:26" ht="18.75" customHeight="1" x14ac:dyDescent="0.35">
      <c r="A1522" s="78"/>
      <c r="B1522" s="332">
        <f>IF(N1522="",0,COUNTIF($N$7:N1522,N1522))</f>
        <v>0</v>
      </c>
      <c r="C1522" s="332" t="str">
        <f t="shared" si="165"/>
        <v>0</v>
      </c>
      <c r="D1522" s="332">
        <f>IF(P1522="",0,COUNTIF($P$7:P1522,P1522))</f>
        <v>0</v>
      </c>
      <c r="E1522" s="332" t="str">
        <f t="shared" si="166"/>
        <v>0</v>
      </c>
      <c r="F1522" s="332">
        <f>IF(Q1522="",0,COUNTIF($Q$7:Q1522,Q1522))</f>
        <v>0</v>
      </c>
      <c r="G1522" s="332" t="str">
        <f t="shared" si="167"/>
        <v>0</v>
      </c>
      <c r="H1522" s="335">
        <f t="shared" si="168"/>
        <v>46021</v>
      </c>
      <c r="I1522" s="332">
        <f t="shared" si="169"/>
        <v>50</v>
      </c>
      <c r="J1522" s="78"/>
      <c r="K1522" s="304"/>
      <c r="L1522" s="6"/>
      <c r="M1522" s="12"/>
      <c r="N1522" s="6"/>
      <c r="O1522" s="96" t="str">
        <f t="shared" si="170"/>
        <v/>
      </c>
      <c r="P1522" s="12"/>
      <c r="Q1522" s="304"/>
      <c r="R1522" s="5"/>
      <c r="S1522" s="5"/>
      <c r="T1522" s="78"/>
      <c r="U1522" s="78"/>
      <c r="Z1522" s="479">
        <f t="shared" si="171"/>
        <v>12</v>
      </c>
    </row>
    <row r="1523" spans="1:26" ht="18.75" customHeight="1" x14ac:dyDescent="0.35">
      <c r="A1523" s="78"/>
      <c r="B1523" s="332">
        <f>IF(N1523="",0,COUNTIF($N$7:N1523,N1523))</f>
        <v>0</v>
      </c>
      <c r="C1523" s="332" t="str">
        <f t="shared" si="165"/>
        <v>0</v>
      </c>
      <c r="D1523" s="332">
        <f>IF(P1523="",0,COUNTIF($P$7:P1523,P1523))</f>
        <v>0</v>
      </c>
      <c r="E1523" s="332" t="str">
        <f t="shared" si="166"/>
        <v>0</v>
      </c>
      <c r="F1523" s="332">
        <f>IF(Q1523="",0,COUNTIF($Q$7:Q1523,Q1523))</f>
        <v>0</v>
      </c>
      <c r="G1523" s="332" t="str">
        <f t="shared" si="167"/>
        <v>0</v>
      </c>
      <c r="H1523" s="335">
        <f t="shared" si="168"/>
        <v>46021</v>
      </c>
      <c r="I1523" s="332">
        <f t="shared" si="169"/>
        <v>50</v>
      </c>
      <c r="J1523" s="78"/>
      <c r="K1523" s="304"/>
      <c r="L1523" s="6"/>
      <c r="M1523" s="12"/>
      <c r="N1523" s="6"/>
      <c r="O1523" s="96" t="str">
        <f t="shared" si="170"/>
        <v/>
      </c>
      <c r="P1523" s="12"/>
      <c r="Q1523" s="304"/>
      <c r="R1523" s="5"/>
      <c r="S1523" s="5"/>
      <c r="T1523" s="78"/>
      <c r="U1523" s="78"/>
      <c r="Z1523" s="479">
        <f t="shared" si="171"/>
        <v>12</v>
      </c>
    </row>
    <row r="1524" spans="1:26" ht="18.75" customHeight="1" x14ac:dyDescent="0.35">
      <c r="A1524" s="78"/>
      <c r="B1524" s="332">
        <f>IF(N1524="",0,COUNTIF($N$7:N1524,N1524))</f>
        <v>0</v>
      </c>
      <c r="C1524" s="332" t="str">
        <f t="shared" ref="C1524:C1587" si="172">B1524&amp;N1524</f>
        <v>0</v>
      </c>
      <c r="D1524" s="332">
        <f>IF(P1524="",0,COUNTIF($P$7:P1524,P1524))</f>
        <v>0</v>
      </c>
      <c r="E1524" s="332" t="str">
        <f t="shared" ref="E1524:E1587" si="173">D1524&amp;P1524</f>
        <v>0</v>
      </c>
      <c r="F1524" s="332">
        <f>IF(Q1524="",0,COUNTIF($Q$7:Q1524,Q1524))</f>
        <v>0</v>
      </c>
      <c r="G1524" s="332" t="str">
        <f t="shared" ref="G1524:G1587" si="174">F1524&amp;Q1524</f>
        <v>0</v>
      </c>
      <c r="H1524" s="335">
        <f t="shared" ref="H1524:H1587" si="175">IF(K1524&lt;&gt;"",K1524,H1523)</f>
        <v>46021</v>
      </c>
      <c r="I1524" s="332">
        <f t="shared" ref="I1524:I1587" si="176">IF(L1524&lt;&gt;"",L1524,I1523)</f>
        <v>50</v>
      </c>
      <c r="J1524" s="78"/>
      <c r="K1524" s="304"/>
      <c r="L1524" s="6"/>
      <c r="M1524" s="12"/>
      <c r="N1524" s="6"/>
      <c r="O1524" s="96" t="str">
        <f t="shared" ref="O1524:O1587" si="177">IF(N1524&lt;&gt;"",VLOOKUP(N1524,DA,2,FALSE),"")</f>
        <v/>
      </c>
      <c r="P1524" s="12"/>
      <c r="Q1524" s="304"/>
      <c r="R1524" s="5"/>
      <c r="S1524" s="5"/>
      <c r="T1524" s="78"/>
      <c r="U1524" s="78"/>
      <c r="Z1524" s="479">
        <f t="shared" si="171"/>
        <v>12</v>
      </c>
    </row>
    <row r="1525" spans="1:26" ht="18.75" customHeight="1" x14ac:dyDescent="0.35">
      <c r="A1525" s="78"/>
      <c r="B1525" s="332">
        <f>IF(N1525="",0,COUNTIF($N$7:N1525,N1525))</f>
        <v>0</v>
      </c>
      <c r="C1525" s="332" t="str">
        <f t="shared" si="172"/>
        <v>0</v>
      </c>
      <c r="D1525" s="332">
        <f>IF(P1525="",0,COUNTIF($P$7:P1525,P1525))</f>
        <v>0</v>
      </c>
      <c r="E1525" s="332" t="str">
        <f t="shared" si="173"/>
        <v>0</v>
      </c>
      <c r="F1525" s="332">
        <f>IF(Q1525="",0,COUNTIF($Q$7:Q1525,Q1525))</f>
        <v>0</v>
      </c>
      <c r="G1525" s="332" t="str">
        <f t="shared" si="174"/>
        <v>0</v>
      </c>
      <c r="H1525" s="335">
        <f t="shared" si="175"/>
        <v>46021</v>
      </c>
      <c r="I1525" s="332">
        <f t="shared" si="176"/>
        <v>50</v>
      </c>
      <c r="J1525" s="78"/>
      <c r="K1525" s="304"/>
      <c r="L1525" s="6"/>
      <c r="M1525" s="12"/>
      <c r="N1525" s="6"/>
      <c r="O1525" s="96" t="str">
        <f t="shared" si="177"/>
        <v/>
      </c>
      <c r="P1525" s="12"/>
      <c r="Q1525" s="304"/>
      <c r="R1525" s="5"/>
      <c r="S1525" s="5"/>
      <c r="T1525" s="78"/>
      <c r="U1525" s="78"/>
      <c r="Z1525" s="479">
        <f t="shared" si="171"/>
        <v>12</v>
      </c>
    </row>
    <row r="1526" spans="1:26" ht="18.75" customHeight="1" x14ac:dyDescent="0.35">
      <c r="A1526" s="78"/>
      <c r="B1526" s="332">
        <f>IF(N1526="",0,COUNTIF($N$7:N1526,N1526))</f>
        <v>0</v>
      </c>
      <c r="C1526" s="332" t="str">
        <f t="shared" si="172"/>
        <v>0</v>
      </c>
      <c r="D1526" s="332">
        <f>IF(P1526="",0,COUNTIF($P$7:P1526,P1526))</f>
        <v>0</v>
      </c>
      <c r="E1526" s="332" t="str">
        <f t="shared" si="173"/>
        <v>0</v>
      </c>
      <c r="F1526" s="332">
        <f>IF(Q1526="",0,COUNTIF($Q$7:Q1526,Q1526))</f>
        <v>0</v>
      </c>
      <c r="G1526" s="332" t="str">
        <f t="shared" si="174"/>
        <v>0</v>
      </c>
      <c r="H1526" s="335">
        <f t="shared" si="175"/>
        <v>46021</v>
      </c>
      <c r="I1526" s="332">
        <f t="shared" si="176"/>
        <v>50</v>
      </c>
      <c r="J1526" s="78"/>
      <c r="K1526" s="304"/>
      <c r="L1526" s="6"/>
      <c r="M1526" s="12"/>
      <c r="N1526" s="6"/>
      <c r="O1526" s="96" t="str">
        <f t="shared" si="177"/>
        <v/>
      </c>
      <c r="P1526" s="12"/>
      <c r="Q1526" s="304"/>
      <c r="R1526" s="5"/>
      <c r="S1526" s="5"/>
      <c r="T1526" s="78"/>
      <c r="U1526" s="78"/>
      <c r="Z1526" s="479">
        <f t="shared" si="171"/>
        <v>12</v>
      </c>
    </row>
    <row r="1527" spans="1:26" ht="18.75" customHeight="1" x14ac:dyDescent="0.35">
      <c r="A1527" s="78"/>
      <c r="B1527" s="332">
        <f>IF(N1527="",0,COUNTIF($N$7:N1527,N1527))</f>
        <v>0</v>
      </c>
      <c r="C1527" s="332" t="str">
        <f t="shared" si="172"/>
        <v>0</v>
      </c>
      <c r="D1527" s="332">
        <f>IF(P1527="",0,COUNTIF($P$7:P1527,P1527))</f>
        <v>0</v>
      </c>
      <c r="E1527" s="332" t="str">
        <f t="shared" si="173"/>
        <v>0</v>
      </c>
      <c r="F1527" s="332">
        <f>IF(Q1527="",0,COUNTIF($Q$7:Q1527,Q1527))</f>
        <v>0</v>
      </c>
      <c r="G1527" s="332" t="str">
        <f t="shared" si="174"/>
        <v>0</v>
      </c>
      <c r="H1527" s="335">
        <f t="shared" si="175"/>
        <v>46021</v>
      </c>
      <c r="I1527" s="332">
        <f t="shared" si="176"/>
        <v>50</v>
      </c>
      <c r="J1527" s="78"/>
      <c r="K1527" s="304"/>
      <c r="L1527" s="6"/>
      <c r="M1527" s="12"/>
      <c r="N1527" s="6"/>
      <c r="O1527" s="96" t="str">
        <f t="shared" si="177"/>
        <v/>
      </c>
      <c r="P1527" s="12"/>
      <c r="Q1527" s="304"/>
      <c r="R1527" s="5"/>
      <c r="S1527" s="5"/>
      <c r="T1527" s="78"/>
      <c r="U1527" s="78"/>
      <c r="Z1527" s="479">
        <f t="shared" si="171"/>
        <v>12</v>
      </c>
    </row>
    <row r="1528" spans="1:26" ht="18.75" customHeight="1" x14ac:dyDescent="0.35">
      <c r="A1528" s="78"/>
      <c r="B1528" s="332">
        <f>IF(N1528="",0,COUNTIF($N$7:N1528,N1528))</f>
        <v>0</v>
      </c>
      <c r="C1528" s="332" t="str">
        <f t="shared" si="172"/>
        <v>0</v>
      </c>
      <c r="D1528" s="332">
        <f>IF(P1528="",0,COUNTIF($P$7:P1528,P1528))</f>
        <v>0</v>
      </c>
      <c r="E1528" s="332" t="str">
        <f t="shared" si="173"/>
        <v>0</v>
      </c>
      <c r="F1528" s="332">
        <f>IF(Q1528="",0,COUNTIF($Q$7:Q1528,Q1528))</f>
        <v>0</v>
      </c>
      <c r="G1528" s="332" t="str">
        <f t="shared" si="174"/>
        <v>0</v>
      </c>
      <c r="H1528" s="335">
        <f t="shared" si="175"/>
        <v>46021</v>
      </c>
      <c r="I1528" s="332">
        <f t="shared" si="176"/>
        <v>50</v>
      </c>
      <c r="J1528" s="78"/>
      <c r="K1528" s="304"/>
      <c r="L1528" s="6"/>
      <c r="M1528" s="12"/>
      <c r="N1528" s="6"/>
      <c r="O1528" s="96" t="str">
        <f t="shared" si="177"/>
        <v/>
      </c>
      <c r="P1528" s="12"/>
      <c r="Q1528" s="304"/>
      <c r="R1528" s="5"/>
      <c r="S1528" s="5"/>
      <c r="T1528" s="78"/>
      <c r="U1528" s="78"/>
      <c r="Z1528" s="479">
        <f t="shared" si="171"/>
        <v>12</v>
      </c>
    </row>
    <row r="1529" spans="1:26" ht="18.75" customHeight="1" x14ac:dyDescent="0.35">
      <c r="A1529" s="78"/>
      <c r="B1529" s="332">
        <f>IF(N1529="",0,COUNTIF($N$7:N1529,N1529))</f>
        <v>0</v>
      </c>
      <c r="C1529" s="332" t="str">
        <f t="shared" si="172"/>
        <v>0</v>
      </c>
      <c r="D1529" s="332">
        <f>IF(P1529="",0,COUNTIF($P$7:P1529,P1529))</f>
        <v>0</v>
      </c>
      <c r="E1529" s="332" t="str">
        <f t="shared" si="173"/>
        <v>0</v>
      </c>
      <c r="F1529" s="332">
        <f>IF(Q1529="",0,COUNTIF($Q$7:Q1529,Q1529))</f>
        <v>0</v>
      </c>
      <c r="G1529" s="332" t="str">
        <f t="shared" si="174"/>
        <v>0</v>
      </c>
      <c r="H1529" s="335">
        <f t="shared" si="175"/>
        <v>46021</v>
      </c>
      <c r="I1529" s="332">
        <f t="shared" si="176"/>
        <v>50</v>
      </c>
      <c r="J1529" s="78"/>
      <c r="K1529" s="304"/>
      <c r="L1529" s="6"/>
      <c r="M1529" s="12"/>
      <c r="N1529" s="6"/>
      <c r="O1529" s="96" t="str">
        <f t="shared" si="177"/>
        <v/>
      </c>
      <c r="P1529" s="12"/>
      <c r="Q1529" s="304"/>
      <c r="R1529" s="5"/>
      <c r="S1529" s="5"/>
      <c r="T1529" s="78"/>
      <c r="U1529" s="78"/>
      <c r="Z1529" s="479">
        <f t="shared" si="171"/>
        <v>12</v>
      </c>
    </row>
    <row r="1530" spans="1:26" ht="18.75" customHeight="1" x14ac:dyDescent="0.35">
      <c r="A1530" s="78"/>
      <c r="B1530" s="332">
        <f>IF(N1530="",0,COUNTIF($N$7:N1530,N1530))</f>
        <v>0</v>
      </c>
      <c r="C1530" s="332" t="str">
        <f t="shared" si="172"/>
        <v>0</v>
      </c>
      <c r="D1530" s="332">
        <f>IF(P1530="",0,COUNTIF($P$7:P1530,P1530))</f>
        <v>0</v>
      </c>
      <c r="E1530" s="332" t="str">
        <f t="shared" si="173"/>
        <v>0</v>
      </c>
      <c r="F1530" s="332">
        <f>IF(Q1530="",0,COUNTIF($Q$7:Q1530,Q1530))</f>
        <v>0</v>
      </c>
      <c r="G1530" s="332" t="str">
        <f t="shared" si="174"/>
        <v>0</v>
      </c>
      <c r="H1530" s="335">
        <f t="shared" si="175"/>
        <v>46021</v>
      </c>
      <c r="I1530" s="332">
        <f t="shared" si="176"/>
        <v>50</v>
      </c>
      <c r="J1530" s="78"/>
      <c r="K1530" s="304"/>
      <c r="L1530" s="6"/>
      <c r="M1530" s="12"/>
      <c r="N1530" s="6"/>
      <c r="O1530" s="96" t="str">
        <f t="shared" si="177"/>
        <v/>
      </c>
      <c r="P1530" s="12"/>
      <c r="Q1530" s="304"/>
      <c r="R1530" s="5"/>
      <c r="S1530" s="5"/>
      <c r="T1530" s="78"/>
      <c r="U1530" s="78"/>
      <c r="Z1530" s="479">
        <f t="shared" si="171"/>
        <v>12</v>
      </c>
    </row>
    <row r="1531" spans="1:26" ht="18.75" customHeight="1" x14ac:dyDescent="0.35">
      <c r="A1531" s="78"/>
      <c r="B1531" s="332">
        <f>IF(N1531="",0,COUNTIF($N$7:N1531,N1531))</f>
        <v>0</v>
      </c>
      <c r="C1531" s="332" t="str">
        <f t="shared" si="172"/>
        <v>0</v>
      </c>
      <c r="D1531" s="332">
        <f>IF(P1531="",0,COUNTIF($P$7:P1531,P1531))</f>
        <v>0</v>
      </c>
      <c r="E1531" s="332" t="str">
        <f t="shared" si="173"/>
        <v>0</v>
      </c>
      <c r="F1531" s="332">
        <f>IF(Q1531="",0,COUNTIF($Q$7:Q1531,Q1531))</f>
        <v>0</v>
      </c>
      <c r="G1531" s="332" t="str">
        <f t="shared" si="174"/>
        <v>0</v>
      </c>
      <c r="H1531" s="335">
        <f t="shared" si="175"/>
        <v>46021</v>
      </c>
      <c r="I1531" s="332">
        <f t="shared" si="176"/>
        <v>50</v>
      </c>
      <c r="J1531" s="78"/>
      <c r="K1531" s="304"/>
      <c r="L1531" s="6"/>
      <c r="M1531" s="12"/>
      <c r="N1531" s="6"/>
      <c r="O1531" s="96" t="str">
        <f t="shared" si="177"/>
        <v/>
      </c>
      <c r="P1531" s="12"/>
      <c r="Q1531" s="304"/>
      <c r="R1531" s="5"/>
      <c r="S1531" s="5"/>
      <c r="T1531" s="78"/>
      <c r="U1531" s="78"/>
      <c r="Z1531" s="479">
        <f t="shared" si="171"/>
        <v>12</v>
      </c>
    </row>
    <row r="1532" spans="1:26" ht="18.75" customHeight="1" x14ac:dyDescent="0.35">
      <c r="A1532" s="78"/>
      <c r="B1532" s="332">
        <f>IF(N1532="",0,COUNTIF($N$7:N1532,N1532))</f>
        <v>0</v>
      </c>
      <c r="C1532" s="332" t="str">
        <f t="shared" si="172"/>
        <v>0</v>
      </c>
      <c r="D1532" s="332">
        <f>IF(P1532="",0,COUNTIF($P$7:P1532,P1532))</f>
        <v>0</v>
      </c>
      <c r="E1532" s="332" t="str">
        <f t="shared" si="173"/>
        <v>0</v>
      </c>
      <c r="F1532" s="332">
        <f>IF(Q1532="",0,COUNTIF($Q$7:Q1532,Q1532))</f>
        <v>0</v>
      </c>
      <c r="G1532" s="332" t="str">
        <f t="shared" si="174"/>
        <v>0</v>
      </c>
      <c r="H1532" s="335">
        <f t="shared" si="175"/>
        <v>46021</v>
      </c>
      <c r="I1532" s="332">
        <f t="shared" si="176"/>
        <v>50</v>
      </c>
      <c r="J1532" s="78"/>
      <c r="K1532" s="304"/>
      <c r="L1532" s="6"/>
      <c r="M1532" s="12"/>
      <c r="N1532" s="6"/>
      <c r="O1532" s="96" t="str">
        <f t="shared" si="177"/>
        <v/>
      </c>
      <c r="P1532" s="12"/>
      <c r="Q1532" s="304"/>
      <c r="R1532" s="5"/>
      <c r="S1532" s="5"/>
      <c r="T1532" s="78"/>
      <c r="U1532" s="78"/>
      <c r="Z1532" s="479">
        <f t="shared" si="171"/>
        <v>12</v>
      </c>
    </row>
    <row r="1533" spans="1:26" ht="18.75" customHeight="1" x14ac:dyDescent="0.35">
      <c r="A1533" s="78"/>
      <c r="B1533" s="332">
        <f>IF(N1533="",0,COUNTIF($N$7:N1533,N1533))</f>
        <v>0</v>
      </c>
      <c r="C1533" s="332" t="str">
        <f t="shared" si="172"/>
        <v>0</v>
      </c>
      <c r="D1533" s="332">
        <f>IF(P1533="",0,COUNTIF($P$7:P1533,P1533))</f>
        <v>0</v>
      </c>
      <c r="E1533" s="332" t="str">
        <f t="shared" si="173"/>
        <v>0</v>
      </c>
      <c r="F1533" s="332">
        <f>IF(Q1533="",0,COUNTIF($Q$7:Q1533,Q1533))</f>
        <v>0</v>
      </c>
      <c r="G1533" s="332" t="str">
        <f t="shared" si="174"/>
        <v>0</v>
      </c>
      <c r="H1533" s="335">
        <f t="shared" si="175"/>
        <v>46021</v>
      </c>
      <c r="I1533" s="332">
        <f t="shared" si="176"/>
        <v>50</v>
      </c>
      <c r="J1533" s="78"/>
      <c r="K1533" s="304"/>
      <c r="L1533" s="6"/>
      <c r="M1533" s="12"/>
      <c r="N1533" s="6"/>
      <c r="O1533" s="96" t="str">
        <f t="shared" si="177"/>
        <v/>
      </c>
      <c r="P1533" s="12"/>
      <c r="Q1533" s="304"/>
      <c r="R1533" s="5"/>
      <c r="S1533" s="5"/>
      <c r="T1533" s="78"/>
      <c r="U1533" s="78"/>
      <c r="Z1533" s="479">
        <f t="shared" si="171"/>
        <v>12</v>
      </c>
    </row>
    <row r="1534" spans="1:26" ht="18.75" customHeight="1" x14ac:dyDescent="0.35">
      <c r="A1534" s="78"/>
      <c r="B1534" s="332">
        <f>IF(N1534="",0,COUNTIF($N$7:N1534,N1534))</f>
        <v>0</v>
      </c>
      <c r="C1534" s="332" t="str">
        <f t="shared" si="172"/>
        <v>0</v>
      </c>
      <c r="D1534" s="332">
        <f>IF(P1534="",0,COUNTIF($P$7:P1534,P1534))</f>
        <v>0</v>
      </c>
      <c r="E1534" s="332" t="str">
        <f t="shared" si="173"/>
        <v>0</v>
      </c>
      <c r="F1534" s="332">
        <f>IF(Q1534="",0,COUNTIF($Q$7:Q1534,Q1534))</f>
        <v>0</v>
      </c>
      <c r="G1534" s="332" t="str">
        <f t="shared" si="174"/>
        <v>0</v>
      </c>
      <c r="H1534" s="335">
        <f t="shared" si="175"/>
        <v>46021</v>
      </c>
      <c r="I1534" s="332">
        <f t="shared" si="176"/>
        <v>50</v>
      </c>
      <c r="J1534" s="78"/>
      <c r="K1534" s="304"/>
      <c r="L1534" s="6"/>
      <c r="M1534" s="12"/>
      <c r="N1534" s="6"/>
      <c r="O1534" s="96" t="str">
        <f t="shared" si="177"/>
        <v/>
      </c>
      <c r="P1534" s="12"/>
      <c r="Q1534" s="304"/>
      <c r="R1534" s="5"/>
      <c r="S1534" s="5"/>
      <c r="T1534" s="78"/>
      <c r="U1534" s="78"/>
      <c r="Z1534" s="479">
        <f t="shared" si="171"/>
        <v>12</v>
      </c>
    </row>
    <row r="1535" spans="1:26" ht="18.75" customHeight="1" x14ac:dyDescent="0.35">
      <c r="A1535" s="78"/>
      <c r="B1535" s="332">
        <f>IF(N1535="",0,COUNTIF($N$7:N1535,N1535))</f>
        <v>0</v>
      </c>
      <c r="C1535" s="332" t="str">
        <f t="shared" si="172"/>
        <v>0</v>
      </c>
      <c r="D1535" s="332">
        <f>IF(P1535="",0,COUNTIF($P$7:P1535,P1535))</f>
        <v>0</v>
      </c>
      <c r="E1535" s="332" t="str">
        <f t="shared" si="173"/>
        <v>0</v>
      </c>
      <c r="F1535" s="332">
        <f>IF(Q1535="",0,COUNTIF($Q$7:Q1535,Q1535))</f>
        <v>0</v>
      </c>
      <c r="G1535" s="332" t="str">
        <f t="shared" si="174"/>
        <v>0</v>
      </c>
      <c r="H1535" s="335">
        <f t="shared" si="175"/>
        <v>46021</v>
      </c>
      <c r="I1535" s="332">
        <f t="shared" si="176"/>
        <v>50</v>
      </c>
      <c r="J1535" s="78"/>
      <c r="K1535" s="304"/>
      <c r="L1535" s="6"/>
      <c r="M1535" s="12"/>
      <c r="N1535" s="6"/>
      <c r="O1535" s="96" t="str">
        <f t="shared" si="177"/>
        <v/>
      </c>
      <c r="P1535" s="12"/>
      <c r="Q1535" s="304"/>
      <c r="R1535" s="5"/>
      <c r="S1535" s="5"/>
      <c r="T1535" s="78"/>
      <c r="U1535" s="78"/>
      <c r="Z1535" s="479">
        <f t="shared" si="171"/>
        <v>12</v>
      </c>
    </row>
    <row r="1536" spans="1:26" ht="18.75" customHeight="1" x14ac:dyDescent="0.35">
      <c r="A1536" s="78"/>
      <c r="B1536" s="332">
        <f>IF(N1536="",0,COUNTIF($N$7:N1536,N1536))</f>
        <v>0</v>
      </c>
      <c r="C1536" s="332" t="str">
        <f t="shared" si="172"/>
        <v>0</v>
      </c>
      <c r="D1536" s="332">
        <f>IF(P1536="",0,COUNTIF($P$7:P1536,P1536))</f>
        <v>0</v>
      </c>
      <c r="E1536" s="332" t="str">
        <f t="shared" si="173"/>
        <v>0</v>
      </c>
      <c r="F1536" s="332">
        <f>IF(Q1536="",0,COUNTIF($Q$7:Q1536,Q1536))</f>
        <v>0</v>
      </c>
      <c r="G1536" s="332" t="str">
        <f t="shared" si="174"/>
        <v>0</v>
      </c>
      <c r="H1536" s="335">
        <f t="shared" si="175"/>
        <v>46021</v>
      </c>
      <c r="I1536" s="332">
        <f t="shared" si="176"/>
        <v>50</v>
      </c>
      <c r="J1536" s="78"/>
      <c r="K1536" s="304"/>
      <c r="L1536" s="6"/>
      <c r="M1536" s="12"/>
      <c r="N1536" s="6"/>
      <c r="O1536" s="96" t="str">
        <f t="shared" si="177"/>
        <v/>
      </c>
      <c r="P1536" s="12"/>
      <c r="Q1536" s="304"/>
      <c r="R1536" s="5"/>
      <c r="S1536" s="5"/>
      <c r="T1536" s="78"/>
      <c r="U1536" s="78"/>
      <c r="Z1536" s="479">
        <f t="shared" si="171"/>
        <v>12</v>
      </c>
    </row>
    <row r="1537" spans="1:26" ht="18.75" customHeight="1" x14ac:dyDescent="0.35">
      <c r="A1537" s="78"/>
      <c r="B1537" s="332">
        <f>IF(N1537="",0,COUNTIF($N$7:N1537,N1537))</f>
        <v>0</v>
      </c>
      <c r="C1537" s="332" t="str">
        <f t="shared" si="172"/>
        <v>0</v>
      </c>
      <c r="D1537" s="332">
        <f>IF(P1537="",0,COUNTIF($P$7:P1537,P1537))</f>
        <v>0</v>
      </c>
      <c r="E1537" s="332" t="str">
        <f t="shared" si="173"/>
        <v>0</v>
      </c>
      <c r="F1537" s="332">
        <f>IF(Q1537="",0,COUNTIF($Q$7:Q1537,Q1537))</f>
        <v>0</v>
      </c>
      <c r="G1537" s="332" t="str">
        <f t="shared" si="174"/>
        <v>0</v>
      </c>
      <c r="H1537" s="335">
        <f t="shared" si="175"/>
        <v>46021</v>
      </c>
      <c r="I1537" s="332">
        <f t="shared" si="176"/>
        <v>50</v>
      </c>
      <c r="J1537" s="78"/>
      <c r="K1537" s="304"/>
      <c r="L1537" s="6"/>
      <c r="M1537" s="12"/>
      <c r="N1537" s="6"/>
      <c r="O1537" s="96" t="str">
        <f t="shared" si="177"/>
        <v/>
      </c>
      <c r="P1537" s="12"/>
      <c r="Q1537" s="304"/>
      <c r="R1537" s="5"/>
      <c r="S1537" s="5"/>
      <c r="T1537" s="78"/>
      <c r="U1537" s="78"/>
      <c r="Z1537" s="479">
        <f t="shared" si="171"/>
        <v>12</v>
      </c>
    </row>
    <row r="1538" spans="1:26" ht="18.75" customHeight="1" x14ac:dyDescent="0.35">
      <c r="A1538" s="78"/>
      <c r="B1538" s="332">
        <f>IF(N1538="",0,COUNTIF($N$7:N1538,N1538))</f>
        <v>0</v>
      </c>
      <c r="C1538" s="332" t="str">
        <f t="shared" si="172"/>
        <v>0</v>
      </c>
      <c r="D1538" s="332">
        <f>IF(P1538="",0,COUNTIF($P$7:P1538,P1538))</f>
        <v>0</v>
      </c>
      <c r="E1538" s="332" t="str">
        <f t="shared" si="173"/>
        <v>0</v>
      </c>
      <c r="F1538" s="332">
        <f>IF(Q1538="",0,COUNTIF($Q$7:Q1538,Q1538))</f>
        <v>0</v>
      </c>
      <c r="G1538" s="332" t="str">
        <f t="shared" si="174"/>
        <v>0</v>
      </c>
      <c r="H1538" s="335">
        <f t="shared" si="175"/>
        <v>46021</v>
      </c>
      <c r="I1538" s="332">
        <f t="shared" si="176"/>
        <v>50</v>
      </c>
      <c r="J1538" s="78"/>
      <c r="K1538" s="304"/>
      <c r="L1538" s="6"/>
      <c r="M1538" s="12"/>
      <c r="N1538" s="6"/>
      <c r="O1538" s="96" t="str">
        <f t="shared" si="177"/>
        <v/>
      </c>
      <c r="P1538" s="12"/>
      <c r="Q1538" s="304"/>
      <c r="R1538" s="5"/>
      <c r="S1538" s="5"/>
      <c r="T1538" s="78"/>
      <c r="U1538" s="78"/>
      <c r="Z1538" s="479">
        <f t="shared" si="171"/>
        <v>12</v>
      </c>
    </row>
    <row r="1539" spans="1:26" ht="18.75" customHeight="1" x14ac:dyDescent="0.35">
      <c r="A1539" s="78"/>
      <c r="B1539" s="332">
        <f>IF(N1539="",0,COUNTIF($N$7:N1539,N1539))</f>
        <v>0</v>
      </c>
      <c r="C1539" s="332" t="str">
        <f t="shared" si="172"/>
        <v>0</v>
      </c>
      <c r="D1539" s="332">
        <f>IF(P1539="",0,COUNTIF($P$7:P1539,P1539))</f>
        <v>0</v>
      </c>
      <c r="E1539" s="332" t="str">
        <f t="shared" si="173"/>
        <v>0</v>
      </c>
      <c r="F1539" s="332">
        <f>IF(Q1539="",0,COUNTIF($Q$7:Q1539,Q1539))</f>
        <v>0</v>
      </c>
      <c r="G1539" s="332" t="str">
        <f t="shared" si="174"/>
        <v>0</v>
      </c>
      <c r="H1539" s="335">
        <f t="shared" si="175"/>
        <v>46021</v>
      </c>
      <c r="I1539" s="332">
        <f t="shared" si="176"/>
        <v>50</v>
      </c>
      <c r="J1539" s="78"/>
      <c r="K1539" s="304"/>
      <c r="L1539" s="6"/>
      <c r="M1539" s="12"/>
      <c r="N1539" s="6"/>
      <c r="O1539" s="96" t="str">
        <f t="shared" si="177"/>
        <v/>
      </c>
      <c r="P1539" s="12"/>
      <c r="Q1539" s="304"/>
      <c r="R1539" s="5"/>
      <c r="S1539" s="5"/>
      <c r="T1539" s="78"/>
      <c r="U1539" s="78"/>
      <c r="Z1539" s="479">
        <f t="shared" si="171"/>
        <v>12</v>
      </c>
    </row>
    <row r="1540" spans="1:26" ht="18.75" customHeight="1" x14ac:dyDescent="0.35">
      <c r="A1540" s="78"/>
      <c r="B1540" s="332">
        <f>IF(N1540="",0,COUNTIF($N$7:N1540,N1540))</f>
        <v>0</v>
      </c>
      <c r="C1540" s="332" t="str">
        <f t="shared" si="172"/>
        <v>0</v>
      </c>
      <c r="D1540" s="332">
        <f>IF(P1540="",0,COUNTIF($P$7:P1540,P1540))</f>
        <v>0</v>
      </c>
      <c r="E1540" s="332" t="str">
        <f t="shared" si="173"/>
        <v>0</v>
      </c>
      <c r="F1540" s="332">
        <f>IF(Q1540="",0,COUNTIF($Q$7:Q1540,Q1540))</f>
        <v>0</v>
      </c>
      <c r="G1540" s="332" t="str">
        <f t="shared" si="174"/>
        <v>0</v>
      </c>
      <c r="H1540" s="335">
        <f t="shared" si="175"/>
        <v>46021</v>
      </c>
      <c r="I1540" s="332">
        <f t="shared" si="176"/>
        <v>50</v>
      </c>
      <c r="J1540" s="78"/>
      <c r="K1540" s="304"/>
      <c r="L1540" s="6"/>
      <c r="M1540" s="12"/>
      <c r="N1540" s="6"/>
      <c r="O1540" s="96" t="str">
        <f t="shared" si="177"/>
        <v/>
      </c>
      <c r="P1540" s="12"/>
      <c r="Q1540" s="304"/>
      <c r="R1540" s="5"/>
      <c r="S1540" s="5"/>
      <c r="T1540" s="78"/>
      <c r="U1540" s="78"/>
      <c r="Z1540" s="479">
        <f t="shared" si="171"/>
        <v>12</v>
      </c>
    </row>
    <row r="1541" spans="1:26" ht="18.75" customHeight="1" x14ac:dyDescent="0.35">
      <c r="A1541" s="78"/>
      <c r="B1541" s="332">
        <f>IF(N1541="",0,COUNTIF($N$7:N1541,N1541))</f>
        <v>0</v>
      </c>
      <c r="C1541" s="332" t="str">
        <f t="shared" si="172"/>
        <v>0</v>
      </c>
      <c r="D1541" s="332">
        <f>IF(P1541="",0,COUNTIF($P$7:P1541,P1541))</f>
        <v>0</v>
      </c>
      <c r="E1541" s="332" t="str">
        <f t="shared" si="173"/>
        <v>0</v>
      </c>
      <c r="F1541" s="332">
        <f>IF(Q1541="",0,COUNTIF($Q$7:Q1541,Q1541))</f>
        <v>0</v>
      </c>
      <c r="G1541" s="332" t="str">
        <f t="shared" si="174"/>
        <v>0</v>
      </c>
      <c r="H1541" s="335">
        <f t="shared" si="175"/>
        <v>46021</v>
      </c>
      <c r="I1541" s="332">
        <f t="shared" si="176"/>
        <v>50</v>
      </c>
      <c r="J1541" s="78"/>
      <c r="K1541" s="304"/>
      <c r="L1541" s="6"/>
      <c r="M1541" s="12"/>
      <c r="N1541" s="6"/>
      <c r="O1541" s="96" t="str">
        <f t="shared" si="177"/>
        <v/>
      </c>
      <c r="P1541" s="12"/>
      <c r="Q1541" s="304"/>
      <c r="R1541" s="5"/>
      <c r="S1541" s="5"/>
      <c r="T1541" s="78"/>
      <c r="U1541" s="78"/>
      <c r="Z1541" s="479">
        <f t="shared" si="171"/>
        <v>12</v>
      </c>
    </row>
    <row r="1542" spans="1:26" ht="18.75" customHeight="1" x14ac:dyDescent="0.35">
      <c r="A1542" s="78"/>
      <c r="B1542" s="332">
        <f>IF(N1542="",0,COUNTIF($N$7:N1542,N1542))</f>
        <v>0</v>
      </c>
      <c r="C1542" s="332" t="str">
        <f t="shared" si="172"/>
        <v>0</v>
      </c>
      <c r="D1542" s="332">
        <f>IF(P1542="",0,COUNTIF($P$7:P1542,P1542))</f>
        <v>0</v>
      </c>
      <c r="E1542" s="332" t="str">
        <f t="shared" si="173"/>
        <v>0</v>
      </c>
      <c r="F1542" s="332">
        <f>IF(Q1542="",0,COUNTIF($Q$7:Q1542,Q1542))</f>
        <v>0</v>
      </c>
      <c r="G1542" s="332" t="str">
        <f t="shared" si="174"/>
        <v>0</v>
      </c>
      <c r="H1542" s="335">
        <f t="shared" si="175"/>
        <v>46021</v>
      </c>
      <c r="I1542" s="332">
        <f t="shared" si="176"/>
        <v>50</v>
      </c>
      <c r="J1542" s="78"/>
      <c r="K1542" s="304"/>
      <c r="L1542" s="6"/>
      <c r="M1542" s="12"/>
      <c r="N1542" s="6"/>
      <c r="O1542" s="96" t="str">
        <f t="shared" si="177"/>
        <v/>
      </c>
      <c r="P1542" s="12"/>
      <c r="Q1542" s="304"/>
      <c r="R1542" s="5"/>
      <c r="S1542" s="5"/>
      <c r="T1542" s="78"/>
      <c r="U1542" s="78"/>
      <c r="Z1542" s="479">
        <f t="shared" si="171"/>
        <v>12</v>
      </c>
    </row>
    <row r="1543" spans="1:26" ht="18.75" customHeight="1" x14ac:dyDescent="0.35">
      <c r="A1543" s="78"/>
      <c r="B1543" s="332">
        <f>IF(N1543="",0,COUNTIF($N$7:N1543,N1543))</f>
        <v>0</v>
      </c>
      <c r="C1543" s="332" t="str">
        <f t="shared" si="172"/>
        <v>0</v>
      </c>
      <c r="D1543" s="332">
        <f>IF(P1543="",0,COUNTIF($P$7:P1543,P1543))</f>
        <v>0</v>
      </c>
      <c r="E1543" s="332" t="str">
        <f t="shared" si="173"/>
        <v>0</v>
      </c>
      <c r="F1543" s="332">
        <f>IF(Q1543="",0,COUNTIF($Q$7:Q1543,Q1543))</f>
        <v>0</v>
      </c>
      <c r="G1543" s="332" t="str">
        <f t="shared" si="174"/>
        <v>0</v>
      </c>
      <c r="H1543" s="335">
        <f t="shared" si="175"/>
        <v>46021</v>
      </c>
      <c r="I1543" s="332">
        <f t="shared" si="176"/>
        <v>50</v>
      </c>
      <c r="J1543" s="78"/>
      <c r="K1543" s="304"/>
      <c r="L1543" s="6"/>
      <c r="M1543" s="12"/>
      <c r="N1543" s="6"/>
      <c r="O1543" s="96" t="str">
        <f t="shared" si="177"/>
        <v/>
      </c>
      <c r="P1543" s="12"/>
      <c r="Q1543" s="304"/>
      <c r="R1543" s="5"/>
      <c r="S1543" s="5"/>
      <c r="T1543" s="78"/>
      <c r="U1543" s="78"/>
      <c r="Z1543" s="479">
        <f t="shared" si="171"/>
        <v>12</v>
      </c>
    </row>
    <row r="1544" spans="1:26" ht="18.75" customHeight="1" x14ac:dyDescent="0.35">
      <c r="A1544" s="78"/>
      <c r="B1544" s="332">
        <f>IF(N1544="",0,COUNTIF($N$7:N1544,N1544))</f>
        <v>0</v>
      </c>
      <c r="C1544" s="332" t="str">
        <f t="shared" si="172"/>
        <v>0</v>
      </c>
      <c r="D1544" s="332">
        <f>IF(P1544="",0,COUNTIF($P$7:P1544,P1544))</f>
        <v>0</v>
      </c>
      <c r="E1544" s="332" t="str">
        <f t="shared" si="173"/>
        <v>0</v>
      </c>
      <c r="F1544" s="332">
        <f>IF(Q1544="",0,COUNTIF($Q$7:Q1544,Q1544))</f>
        <v>0</v>
      </c>
      <c r="G1544" s="332" t="str">
        <f t="shared" si="174"/>
        <v>0</v>
      </c>
      <c r="H1544" s="335">
        <f t="shared" si="175"/>
        <v>46021</v>
      </c>
      <c r="I1544" s="332">
        <f t="shared" si="176"/>
        <v>50</v>
      </c>
      <c r="J1544" s="78"/>
      <c r="K1544" s="304"/>
      <c r="L1544" s="6"/>
      <c r="M1544" s="12"/>
      <c r="N1544" s="6"/>
      <c r="O1544" s="96" t="str">
        <f t="shared" si="177"/>
        <v/>
      </c>
      <c r="P1544" s="12"/>
      <c r="Q1544" s="304"/>
      <c r="R1544" s="5"/>
      <c r="S1544" s="5"/>
      <c r="T1544" s="78"/>
      <c r="U1544" s="78"/>
      <c r="Z1544" s="479">
        <f t="shared" ref="Z1544:Z1607" si="178">IF(H1544="","",MONTH(H1544))</f>
        <v>12</v>
      </c>
    </row>
    <row r="1545" spans="1:26" ht="18.75" customHeight="1" x14ac:dyDescent="0.35">
      <c r="A1545" s="78"/>
      <c r="B1545" s="332">
        <f>IF(N1545="",0,COUNTIF($N$7:N1545,N1545))</f>
        <v>0</v>
      </c>
      <c r="C1545" s="332" t="str">
        <f t="shared" si="172"/>
        <v>0</v>
      </c>
      <c r="D1545" s="332">
        <f>IF(P1545="",0,COUNTIF($P$7:P1545,P1545))</f>
        <v>0</v>
      </c>
      <c r="E1545" s="332" t="str">
        <f t="shared" si="173"/>
        <v>0</v>
      </c>
      <c r="F1545" s="332">
        <f>IF(Q1545="",0,COUNTIF($Q$7:Q1545,Q1545))</f>
        <v>0</v>
      </c>
      <c r="G1545" s="332" t="str">
        <f t="shared" si="174"/>
        <v>0</v>
      </c>
      <c r="H1545" s="335">
        <f t="shared" si="175"/>
        <v>46021</v>
      </c>
      <c r="I1545" s="332">
        <f t="shared" si="176"/>
        <v>50</v>
      </c>
      <c r="J1545" s="78"/>
      <c r="K1545" s="304"/>
      <c r="L1545" s="6"/>
      <c r="M1545" s="12"/>
      <c r="N1545" s="6"/>
      <c r="O1545" s="96" t="str">
        <f t="shared" si="177"/>
        <v/>
      </c>
      <c r="P1545" s="12"/>
      <c r="Q1545" s="304"/>
      <c r="R1545" s="5"/>
      <c r="S1545" s="5"/>
      <c r="T1545" s="78"/>
      <c r="U1545" s="78"/>
      <c r="Z1545" s="479">
        <f t="shared" si="178"/>
        <v>12</v>
      </c>
    </row>
    <row r="1546" spans="1:26" ht="18.75" customHeight="1" x14ac:dyDescent="0.35">
      <c r="A1546" s="78"/>
      <c r="B1546" s="332">
        <f>IF(N1546="",0,COUNTIF($N$7:N1546,N1546))</f>
        <v>0</v>
      </c>
      <c r="C1546" s="332" t="str">
        <f t="shared" si="172"/>
        <v>0</v>
      </c>
      <c r="D1546" s="332">
        <f>IF(P1546="",0,COUNTIF($P$7:P1546,P1546))</f>
        <v>0</v>
      </c>
      <c r="E1546" s="332" t="str">
        <f t="shared" si="173"/>
        <v>0</v>
      </c>
      <c r="F1546" s="332">
        <f>IF(Q1546="",0,COUNTIF($Q$7:Q1546,Q1546))</f>
        <v>0</v>
      </c>
      <c r="G1546" s="332" t="str">
        <f t="shared" si="174"/>
        <v>0</v>
      </c>
      <c r="H1546" s="335">
        <f t="shared" si="175"/>
        <v>46021</v>
      </c>
      <c r="I1546" s="332">
        <f t="shared" si="176"/>
        <v>50</v>
      </c>
      <c r="J1546" s="78"/>
      <c r="K1546" s="304"/>
      <c r="L1546" s="6"/>
      <c r="M1546" s="12"/>
      <c r="N1546" s="6"/>
      <c r="O1546" s="96" t="str">
        <f t="shared" si="177"/>
        <v/>
      </c>
      <c r="P1546" s="12"/>
      <c r="Q1546" s="304"/>
      <c r="R1546" s="5"/>
      <c r="S1546" s="5"/>
      <c r="T1546" s="78"/>
      <c r="U1546" s="78"/>
      <c r="Z1546" s="479">
        <f t="shared" si="178"/>
        <v>12</v>
      </c>
    </row>
    <row r="1547" spans="1:26" ht="18.75" customHeight="1" x14ac:dyDescent="0.35">
      <c r="A1547" s="78"/>
      <c r="B1547" s="332">
        <f>IF(N1547="",0,COUNTIF($N$7:N1547,N1547))</f>
        <v>0</v>
      </c>
      <c r="C1547" s="332" t="str">
        <f t="shared" si="172"/>
        <v>0</v>
      </c>
      <c r="D1547" s="332">
        <f>IF(P1547="",0,COUNTIF($P$7:P1547,P1547))</f>
        <v>0</v>
      </c>
      <c r="E1547" s="332" t="str">
        <f t="shared" si="173"/>
        <v>0</v>
      </c>
      <c r="F1547" s="332">
        <f>IF(Q1547="",0,COUNTIF($Q$7:Q1547,Q1547))</f>
        <v>0</v>
      </c>
      <c r="G1547" s="332" t="str">
        <f t="shared" si="174"/>
        <v>0</v>
      </c>
      <c r="H1547" s="335">
        <f t="shared" si="175"/>
        <v>46021</v>
      </c>
      <c r="I1547" s="332">
        <f t="shared" si="176"/>
        <v>50</v>
      </c>
      <c r="J1547" s="78"/>
      <c r="K1547" s="304"/>
      <c r="L1547" s="6"/>
      <c r="M1547" s="12"/>
      <c r="N1547" s="6"/>
      <c r="O1547" s="96" t="str">
        <f t="shared" si="177"/>
        <v/>
      </c>
      <c r="P1547" s="12"/>
      <c r="Q1547" s="304"/>
      <c r="R1547" s="5"/>
      <c r="S1547" s="5"/>
      <c r="T1547" s="78"/>
      <c r="U1547" s="78"/>
      <c r="Z1547" s="479">
        <f t="shared" si="178"/>
        <v>12</v>
      </c>
    </row>
    <row r="1548" spans="1:26" ht="18.75" customHeight="1" x14ac:dyDescent="0.35">
      <c r="A1548" s="78"/>
      <c r="B1548" s="332">
        <f>IF(N1548="",0,COUNTIF($N$7:N1548,N1548))</f>
        <v>0</v>
      </c>
      <c r="C1548" s="332" t="str">
        <f t="shared" si="172"/>
        <v>0</v>
      </c>
      <c r="D1548" s="332">
        <f>IF(P1548="",0,COUNTIF($P$7:P1548,P1548))</f>
        <v>0</v>
      </c>
      <c r="E1548" s="332" t="str">
        <f t="shared" si="173"/>
        <v>0</v>
      </c>
      <c r="F1548" s="332">
        <f>IF(Q1548="",0,COUNTIF($Q$7:Q1548,Q1548))</f>
        <v>0</v>
      </c>
      <c r="G1548" s="332" t="str">
        <f t="shared" si="174"/>
        <v>0</v>
      </c>
      <c r="H1548" s="335">
        <f t="shared" si="175"/>
        <v>46021</v>
      </c>
      <c r="I1548" s="332">
        <f t="shared" si="176"/>
        <v>50</v>
      </c>
      <c r="J1548" s="78"/>
      <c r="K1548" s="304"/>
      <c r="L1548" s="6"/>
      <c r="M1548" s="12"/>
      <c r="N1548" s="6"/>
      <c r="O1548" s="96" t="str">
        <f t="shared" si="177"/>
        <v/>
      </c>
      <c r="P1548" s="12"/>
      <c r="Q1548" s="304"/>
      <c r="R1548" s="5"/>
      <c r="S1548" s="5"/>
      <c r="T1548" s="78"/>
      <c r="U1548" s="78"/>
      <c r="Z1548" s="479">
        <f t="shared" si="178"/>
        <v>12</v>
      </c>
    </row>
    <row r="1549" spans="1:26" ht="18.75" customHeight="1" x14ac:dyDescent="0.35">
      <c r="A1549" s="78"/>
      <c r="B1549" s="332">
        <f>IF(N1549="",0,COUNTIF($N$7:N1549,N1549))</f>
        <v>0</v>
      </c>
      <c r="C1549" s="332" t="str">
        <f t="shared" si="172"/>
        <v>0</v>
      </c>
      <c r="D1549" s="332">
        <f>IF(P1549="",0,COUNTIF($P$7:P1549,P1549))</f>
        <v>0</v>
      </c>
      <c r="E1549" s="332" t="str">
        <f t="shared" si="173"/>
        <v>0</v>
      </c>
      <c r="F1549" s="332">
        <f>IF(Q1549="",0,COUNTIF($Q$7:Q1549,Q1549))</f>
        <v>0</v>
      </c>
      <c r="G1549" s="332" t="str">
        <f t="shared" si="174"/>
        <v>0</v>
      </c>
      <c r="H1549" s="335">
        <f t="shared" si="175"/>
        <v>46021</v>
      </c>
      <c r="I1549" s="332">
        <f t="shared" si="176"/>
        <v>50</v>
      </c>
      <c r="J1549" s="78"/>
      <c r="K1549" s="304"/>
      <c r="L1549" s="6"/>
      <c r="M1549" s="12"/>
      <c r="N1549" s="6"/>
      <c r="O1549" s="96" t="str">
        <f t="shared" si="177"/>
        <v/>
      </c>
      <c r="P1549" s="12"/>
      <c r="Q1549" s="304"/>
      <c r="R1549" s="5"/>
      <c r="S1549" s="5"/>
      <c r="T1549" s="78"/>
      <c r="U1549" s="78"/>
      <c r="Z1549" s="479">
        <f t="shared" si="178"/>
        <v>12</v>
      </c>
    </row>
    <row r="1550" spans="1:26" ht="18.75" customHeight="1" x14ac:dyDescent="0.35">
      <c r="A1550" s="78"/>
      <c r="B1550" s="332">
        <f>IF(N1550="",0,COUNTIF($N$7:N1550,N1550))</f>
        <v>0</v>
      </c>
      <c r="C1550" s="332" t="str">
        <f t="shared" si="172"/>
        <v>0</v>
      </c>
      <c r="D1550" s="332">
        <f>IF(P1550="",0,COUNTIF($P$7:P1550,P1550))</f>
        <v>0</v>
      </c>
      <c r="E1550" s="332" t="str">
        <f t="shared" si="173"/>
        <v>0</v>
      </c>
      <c r="F1550" s="332">
        <f>IF(Q1550="",0,COUNTIF($Q$7:Q1550,Q1550))</f>
        <v>0</v>
      </c>
      <c r="G1550" s="332" t="str">
        <f t="shared" si="174"/>
        <v>0</v>
      </c>
      <c r="H1550" s="335">
        <f t="shared" si="175"/>
        <v>46021</v>
      </c>
      <c r="I1550" s="332">
        <f t="shared" si="176"/>
        <v>50</v>
      </c>
      <c r="J1550" s="78"/>
      <c r="K1550" s="304"/>
      <c r="L1550" s="6"/>
      <c r="M1550" s="12"/>
      <c r="N1550" s="6"/>
      <c r="O1550" s="96" t="str">
        <f t="shared" si="177"/>
        <v/>
      </c>
      <c r="P1550" s="12"/>
      <c r="Q1550" s="304"/>
      <c r="R1550" s="5"/>
      <c r="S1550" s="5"/>
      <c r="T1550" s="78"/>
      <c r="U1550" s="78"/>
      <c r="Z1550" s="479">
        <f t="shared" si="178"/>
        <v>12</v>
      </c>
    </row>
    <row r="1551" spans="1:26" ht="18.75" customHeight="1" x14ac:dyDescent="0.35">
      <c r="A1551" s="78"/>
      <c r="B1551" s="332">
        <f>IF(N1551="",0,COUNTIF($N$7:N1551,N1551))</f>
        <v>0</v>
      </c>
      <c r="C1551" s="332" t="str">
        <f t="shared" si="172"/>
        <v>0</v>
      </c>
      <c r="D1551" s="332">
        <f>IF(P1551="",0,COUNTIF($P$7:P1551,P1551))</f>
        <v>0</v>
      </c>
      <c r="E1551" s="332" t="str">
        <f t="shared" si="173"/>
        <v>0</v>
      </c>
      <c r="F1551" s="332">
        <f>IF(Q1551="",0,COUNTIF($Q$7:Q1551,Q1551))</f>
        <v>0</v>
      </c>
      <c r="G1551" s="332" t="str">
        <f t="shared" si="174"/>
        <v>0</v>
      </c>
      <c r="H1551" s="335">
        <f t="shared" si="175"/>
        <v>46021</v>
      </c>
      <c r="I1551" s="332">
        <f t="shared" si="176"/>
        <v>50</v>
      </c>
      <c r="J1551" s="78"/>
      <c r="K1551" s="304"/>
      <c r="L1551" s="6"/>
      <c r="M1551" s="12"/>
      <c r="N1551" s="6"/>
      <c r="O1551" s="96" t="str">
        <f t="shared" si="177"/>
        <v/>
      </c>
      <c r="P1551" s="12"/>
      <c r="Q1551" s="304"/>
      <c r="R1551" s="5"/>
      <c r="S1551" s="5"/>
      <c r="T1551" s="78"/>
      <c r="U1551" s="78"/>
      <c r="Z1551" s="479">
        <f t="shared" si="178"/>
        <v>12</v>
      </c>
    </row>
    <row r="1552" spans="1:26" ht="18.75" customHeight="1" x14ac:dyDescent="0.35">
      <c r="A1552" s="78"/>
      <c r="B1552" s="332">
        <f>IF(N1552="",0,COUNTIF($N$7:N1552,N1552))</f>
        <v>0</v>
      </c>
      <c r="C1552" s="332" t="str">
        <f t="shared" si="172"/>
        <v>0</v>
      </c>
      <c r="D1552" s="332">
        <f>IF(P1552="",0,COUNTIF($P$7:P1552,P1552))</f>
        <v>0</v>
      </c>
      <c r="E1552" s="332" t="str">
        <f t="shared" si="173"/>
        <v>0</v>
      </c>
      <c r="F1552" s="332">
        <f>IF(Q1552="",0,COUNTIF($Q$7:Q1552,Q1552))</f>
        <v>0</v>
      </c>
      <c r="G1552" s="332" t="str">
        <f t="shared" si="174"/>
        <v>0</v>
      </c>
      <c r="H1552" s="335">
        <f t="shared" si="175"/>
        <v>46021</v>
      </c>
      <c r="I1552" s="332">
        <f t="shared" si="176"/>
        <v>50</v>
      </c>
      <c r="J1552" s="78"/>
      <c r="K1552" s="304"/>
      <c r="L1552" s="6"/>
      <c r="M1552" s="12"/>
      <c r="N1552" s="6"/>
      <c r="O1552" s="96" t="str">
        <f t="shared" si="177"/>
        <v/>
      </c>
      <c r="P1552" s="12"/>
      <c r="Q1552" s="304"/>
      <c r="R1552" s="5"/>
      <c r="S1552" s="5"/>
      <c r="T1552" s="78"/>
      <c r="U1552" s="78"/>
      <c r="Z1552" s="479">
        <f t="shared" si="178"/>
        <v>12</v>
      </c>
    </row>
    <row r="1553" spans="1:26" ht="18.75" customHeight="1" x14ac:dyDescent="0.35">
      <c r="A1553" s="78"/>
      <c r="B1553" s="332">
        <f>IF(N1553="",0,COUNTIF($N$7:N1553,N1553))</f>
        <v>0</v>
      </c>
      <c r="C1553" s="332" t="str">
        <f t="shared" si="172"/>
        <v>0</v>
      </c>
      <c r="D1553" s="332">
        <f>IF(P1553="",0,COUNTIF($P$7:P1553,P1553))</f>
        <v>0</v>
      </c>
      <c r="E1553" s="332" t="str">
        <f t="shared" si="173"/>
        <v>0</v>
      </c>
      <c r="F1553" s="332">
        <f>IF(Q1553="",0,COUNTIF($Q$7:Q1553,Q1553))</f>
        <v>0</v>
      </c>
      <c r="G1553" s="332" t="str">
        <f t="shared" si="174"/>
        <v>0</v>
      </c>
      <c r="H1553" s="335">
        <f t="shared" si="175"/>
        <v>46021</v>
      </c>
      <c r="I1553" s="332">
        <f t="shared" si="176"/>
        <v>50</v>
      </c>
      <c r="J1553" s="78"/>
      <c r="K1553" s="304"/>
      <c r="L1553" s="6"/>
      <c r="M1553" s="12"/>
      <c r="N1553" s="6"/>
      <c r="O1553" s="96" t="str">
        <f t="shared" si="177"/>
        <v/>
      </c>
      <c r="P1553" s="12"/>
      <c r="Q1553" s="304"/>
      <c r="R1553" s="5"/>
      <c r="S1553" s="5"/>
      <c r="T1553" s="78"/>
      <c r="U1553" s="78"/>
      <c r="Z1553" s="479">
        <f t="shared" si="178"/>
        <v>12</v>
      </c>
    </row>
    <row r="1554" spans="1:26" ht="18.75" customHeight="1" x14ac:dyDescent="0.35">
      <c r="A1554" s="78"/>
      <c r="B1554" s="332">
        <f>IF(N1554="",0,COUNTIF($N$7:N1554,N1554))</f>
        <v>0</v>
      </c>
      <c r="C1554" s="332" t="str">
        <f t="shared" si="172"/>
        <v>0</v>
      </c>
      <c r="D1554" s="332">
        <f>IF(P1554="",0,COUNTIF($P$7:P1554,P1554))</f>
        <v>0</v>
      </c>
      <c r="E1554" s="332" t="str">
        <f t="shared" si="173"/>
        <v>0</v>
      </c>
      <c r="F1554" s="332">
        <f>IF(Q1554="",0,COUNTIF($Q$7:Q1554,Q1554))</f>
        <v>0</v>
      </c>
      <c r="G1554" s="332" t="str">
        <f t="shared" si="174"/>
        <v>0</v>
      </c>
      <c r="H1554" s="335">
        <f t="shared" si="175"/>
        <v>46021</v>
      </c>
      <c r="I1554" s="332">
        <f t="shared" si="176"/>
        <v>50</v>
      </c>
      <c r="J1554" s="78"/>
      <c r="K1554" s="304"/>
      <c r="L1554" s="6"/>
      <c r="M1554" s="12"/>
      <c r="N1554" s="6"/>
      <c r="O1554" s="96" t="str">
        <f t="shared" si="177"/>
        <v/>
      </c>
      <c r="P1554" s="12"/>
      <c r="Q1554" s="304"/>
      <c r="R1554" s="5"/>
      <c r="S1554" s="5"/>
      <c r="T1554" s="78"/>
      <c r="U1554" s="78"/>
      <c r="Z1554" s="479">
        <f t="shared" si="178"/>
        <v>12</v>
      </c>
    </row>
    <row r="1555" spans="1:26" ht="18.75" customHeight="1" x14ac:dyDescent="0.35">
      <c r="A1555" s="78"/>
      <c r="B1555" s="332">
        <f>IF(N1555="",0,COUNTIF($N$7:N1555,N1555))</f>
        <v>0</v>
      </c>
      <c r="C1555" s="332" t="str">
        <f t="shared" si="172"/>
        <v>0</v>
      </c>
      <c r="D1555" s="332">
        <f>IF(P1555="",0,COUNTIF($P$7:P1555,P1555))</f>
        <v>0</v>
      </c>
      <c r="E1555" s="332" t="str">
        <f t="shared" si="173"/>
        <v>0</v>
      </c>
      <c r="F1555" s="332">
        <f>IF(Q1555="",0,COUNTIF($Q$7:Q1555,Q1555))</f>
        <v>0</v>
      </c>
      <c r="G1555" s="332" t="str">
        <f t="shared" si="174"/>
        <v>0</v>
      </c>
      <c r="H1555" s="335">
        <f t="shared" si="175"/>
        <v>46021</v>
      </c>
      <c r="I1555" s="332">
        <f t="shared" si="176"/>
        <v>50</v>
      </c>
      <c r="J1555" s="78"/>
      <c r="K1555" s="304"/>
      <c r="L1555" s="6"/>
      <c r="M1555" s="12"/>
      <c r="N1555" s="6"/>
      <c r="O1555" s="96" t="str">
        <f t="shared" si="177"/>
        <v/>
      </c>
      <c r="P1555" s="12"/>
      <c r="Q1555" s="304"/>
      <c r="R1555" s="5"/>
      <c r="S1555" s="5"/>
      <c r="T1555" s="78"/>
      <c r="U1555" s="78"/>
      <c r="Z1555" s="479">
        <f t="shared" si="178"/>
        <v>12</v>
      </c>
    </row>
    <row r="1556" spans="1:26" ht="18.75" customHeight="1" x14ac:dyDescent="0.35">
      <c r="A1556" s="78"/>
      <c r="B1556" s="332">
        <f>IF(N1556="",0,COUNTIF($N$7:N1556,N1556))</f>
        <v>0</v>
      </c>
      <c r="C1556" s="332" t="str">
        <f t="shared" si="172"/>
        <v>0</v>
      </c>
      <c r="D1556" s="332">
        <f>IF(P1556="",0,COUNTIF($P$7:P1556,P1556))</f>
        <v>0</v>
      </c>
      <c r="E1556" s="332" t="str">
        <f t="shared" si="173"/>
        <v>0</v>
      </c>
      <c r="F1556" s="332">
        <f>IF(Q1556="",0,COUNTIF($Q$7:Q1556,Q1556))</f>
        <v>0</v>
      </c>
      <c r="G1556" s="332" t="str">
        <f t="shared" si="174"/>
        <v>0</v>
      </c>
      <c r="H1556" s="335">
        <f t="shared" si="175"/>
        <v>46021</v>
      </c>
      <c r="I1556" s="332">
        <f t="shared" si="176"/>
        <v>50</v>
      </c>
      <c r="J1556" s="78"/>
      <c r="K1556" s="304"/>
      <c r="L1556" s="6"/>
      <c r="M1556" s="12"/>
      <c r="N1556" s="6"/>
      <c r="O1556" s="96" t="str">
        <f t="shared" si="177"/>
        <v/>
      </c>
      <c r="P1556" s="12"/>
      <c r="Q1556" s="304"/>
      <c r="R1556" s="5"/>
      <c r="S1556" s="5"/>
      <c r="T1556" s="78"/>
      <c r="U1556" s="78"/>
      <c r="Z1556" s="479">
        <f t="shared" si="178"/>
        <v>12</v>
      </c>
    </row>
    <row r="1557" spans="1:26" ht="18.75" customHeight="1" x14ac:dyDescent="0.35">
      <c r="A1557" s="78"/>
      <c r="B1557" s="332">
        <f>IF(N1557="",0,COUNTIF($N$7:N1557,N1557))</f>
        <v>0</v>
      </c>
      <c r="C1557" s="332" t="str">
        <f t="shared" si="172"/>
        <v>0</v>
      </c>
      <c r="D1557" s="332">
        <f>IF(P1557="",0,COUNTIF($P$7:P1557,P1557))</f>
        <v>0</v>
      </c>
      <c r="E1557" s="332" t="str">
        <f t="shared" si="173"/>
        <v>0</v>
      </c>
      <c r="F1557" s="332">
        <f>IF(Q1557="",0,COUNTIF($Q$7:Q1557,Q1557))</f>
        <v>0</v>
      </c>
      <c r="G1557" s="332" t="str">
        <f t="shared" si="174"/>
        <v>0</v>
      </c>
      <c r="H1557" s="335">
        <f t="shared" si="175"/>
        <v>46021</v>
      </c>
      <c r="I1557" s="332">
        <f t="shared" si="176"/>
        <v>50</v>
      </c>
      <c r="J1557" s="78"/>
      <c r="K1557" s="304"/>
      <c r="L1557" s="6"/>
      <c r="M1557" s="12"/>
      <c r="N1557" s="6"/>
      <c r="O1557" s="96" t="str">
        <f t="shared" si="177"/>
        <v/>
      </c>
      <c r="P1557" s="12"/>
      <c r="Q1557" s="304"/>
      <c r="R1557" s="5"/>
      <c r="S1557" s="5"/>
      <c r="T1557" s="78"/>
      <c r="U1557" s="78"/>
      <c r="Z1557" s="479">
        <f t="shared" si="178"/>
        <v>12</v>
      </c>
    </row>
    <row r="1558" spans="1:26" ht="18.75" customHeight="1" x14ac:dyDescent="0.35">
      <c r="A1558" s="78"/>
      <c r="B1558" s="332">
        <f>IF(N1558="",0,COUNTIF($N$7:N1558,N1558))</f>
        <v>0</v>
      </c>
      <c r="C1558" s="332" t="str">
        <f t="shared" si="172"/>
        <v>0</v>
      </c>
      <c r="D1558" s="332">
        <f>IF(P1558="",0,COUNTIF($P$7:P1558,P1558))</f>
        <v>0</v>
      </c>
      <c r="E1558" s="332" t="str">
        <f t="shared" si="173"/>
        <v>0</v>
      </c>
      <c r="F1558" s="332">
        <f>IF(Q1558="",0,COUNTIF($Q$7:Q1558,Q1558))</f>
        <v>0</v>
      </c>
      <c r="G1558" s="332" t="str">
        <f t="shared" si="174"/>
        <v>0</v>
      </c>
      <c r="H1558" s="335">
        <f t="shared" si="175"/>
        <v>46021</v>
      </c>
      <c r="I1558" s="332">
        <f t="shared" si="176"/>
        <v>50</v>
      </c>
      <c r="J1558" s="78"/>
      <c r="K1558" s="304"/>
      <c r="L1558" s="6"/>
      <c r="M1558" s="12"/>
      <c r="N1558" s="6"/>
      <c r="O1558" s="96" t="str">
        <f t="shared" si="177"/>
        <v/>
      </c>
      <c r="P1558" s="12"/>
      <c r="Q1558" s="304"/>
      <c r="R1558" s="5"/>
      <c r="S1558" s="5"/>
      <c r="T1558" s="78"/>
      <c r="U1558" s="78"/>
      <c r="Z1558" s="479">
        <f t="shared" si="178"/>
        <v>12</v>
      </c>
    </row>
    <row r="1559" spans="1:26" ht="18.75" customHeight="1" x14ac:dyDescent="0.35">
      <c r="A1559" s="78"/>
      <c r="B1559" s="332">
        <f>IF(N1559="",0,COUNTIF($N$7:N1559,N1559))</f>
        <v>0</v>
      </c>
      <c r="C1559" s="332" t="str">
        <f t="shared" si="172"/>
        <v>0</v>
      </c>
      <c r="D1559" s="332">
        <f>IF(P1559="",0,COUNTIF($P$7:P1559,P1559))</f>
        <v>0</v>
      </c>
      <c r="E1559" s="332" t="str">
        <f t="shared" si="173"/>
        <v>0</v>
      </c>
      <c r="F1559" s="332">
        <f>IF(Q1559="",0,COUNTIF($Q$7:Q1559,Q1559))</f>
        <v>0</v>
      </c>
      <c r="G1559" s="332" t="str">
        <f t="shared" si="174"/>
        <v>0</v>
      </c>
      <c r="H1559" s="335">
        <f t="shared" si="175"/>
        <v>46021</v>
      </c>
      <c r="I1559" s="332">
        <f t="shared" si="176"/>
        <v>50</v>
      </c>
      <c r="J1559" s="78"/>
      <c r="K1559" s="304"/>
      <c r="L1559" s="6"/>
      <c r="M1559" s="12"/>
      <c r="N1559" s="6"/>
      <c r="O1559" s="96" t="str">
        <f t="shared" si="177"/>
        <v/>
      </c>
      <c r="P1559" s="12"/>
      <c r="Q1559" s="304"/>
      <c r="R1559" s="5"/>
      <c r="S1559" s="5"/>
      <c r="T1559" s="78"/>
      <c r="U1559" s="78"/>
      <c r="Z1559" s="479">
        <f t="shared" si="178"/>
        <v>12</v>
      </c>
    </row>
    <row r="1560" spans="1:26" ht="18.75" customHeight="1" x14ac:dyDescent="0.35">
      <c r="A1560" s="78"/>
      <c r="B1560" s="332">
        <f>IF(N1560="",0,COUNTIF($N$7:N1560,N1560))</f>
        <v>0</v>
      </c>
      <c r="C1560" s="332" t="str">
        <f t="shared" si="172"/>
        <v>0</v>
      </c>
      <c r="D1560" s="332">
        <f>IF(P1560="",0,COUNTIF($P$7:P1560,P1560))</f>
        <v>0</v>
      </c>
      <c r="E1560" s="332" t="str">
        <f t="shared" si="173"/>
        <v>0</v>
      </c>
      <c r="F1560" s="332">
        <f>IF(Q1560="",0,COUNTIF($Q$7:Q1560,Q1560))</f>
        <v>0</v>
      </c>
      <c r="G1560" s="332" t="str">
        <f t="shared" si="174"/>
        <v>0</v>
      </c>
      <c r="H1560" s="335">
        <f t="shared" si="175"/>
        <v>46021</v>
      </c>
      <c r="I1560" s="332">
        <f t="shared" si="176"/>
        <v>50</v>
      </c>
      <c r="J1560" s="78"/>
      <c r="K1560" s="304"/>
      <c r="L1560" s="6"/>
      <c r="M1560" s="12"/>
      <c r="N1560" s="6"/>
      <c r="O1560" s="96" t="str">
        <f t="shared" si="177"/>
        <v/>
      </c>
      <c r="P1560" s="12"/>
      <c r="Q1560" s="304"/>
      <c r="R1560" s="5"/>
      <c r="S1560" s="5"/>
      <c r="T1560" s="78"/>
      <c r="U1560" s="78"/>
      <c r="Z1560" s="479">
        <f t="shared" si="178"/>
        <v>12</v>
      </c>
    </row>
    <row r="1561" spans="1:26" ht="18.75" customHeight="1" x14ac:dyDescent="0.35">
      <c r="A1561" s="78"/>
      <c r="B1561" s="332">
        <f>IF(N1561="",0,COUNTIF($N$7:N1561,N1561))</f>
        <v>0</v>
      </c>
      <c r="C1561" s="332" t="str">
        <f t="shared" si="172"/>
        <v>0</v>
      </c>
      <c r="D1561" s="332">
        <f>IF(P1561="",0,COUNTIF($P$7:P1561,P1561))</f>
        <v>0</v>
      </c>
      <c r="E1561" s="332" t="str">
        <f t="shared" si="173"/>
        <v>0</v>
      </c>
      <c r="F1561" s="332">
        <f>IF(Q1561="",0,COUNTIF($Q$7:Q1561,Q1561))</f>
        <v>0</v>
      </c>
      <c r="G1561" s="332" t="str">
        <f t="shared" si="174"/>
        <v>0</v>
      </c>
      <c r="H1561" s="335">
        <f t="shared" si="175"/>
        <v>46021</v>
      </c>
      <c r="I1561" s="332">
        <f t="shared" si="176"/>
        <v>50</v>
      </c>
      <c r="J1561" s="78"/>
      <c r="K1561" s="304"/>
      <c r="L1561" s="6"/>
      <c r="M1561" s="12"/>
      <c r="N1561" s="6"/>
      <c r="O1561" s="96" t="str">
        <f t="shared" si="177"/>
        <v/>
      </c>
      <c r="P1561" s="12"/>
      <c r="Q1561" s="304"/>
      <c r="R1561" s="5"/>
      <c r="S1561" s="5"/>
      <c r="T1561" s="78"/>
      <c r="U1561" s="78"/>
      <c r="Z1561" s="479">
        <f t="shared" si="178"/>
        <v>12</v>
      </c>
    </row>
    <row r="1562" spans="1:26" ht="18.75" customHeight="1" x14ac:dyDescent="0.35">
      <c r="A1562" s="78"/>
      <c r="B1562" s="332">
        <f>IF(N1562="",0,COUNTIF($N$7:N1562,N1562))</f>
        <v>0</v>
      </c>
      <c r="C1562" s="332" t="str">
        <f t="shared" si="172"/>
        <v>0</v>
      </c>
      <c r="D1562" s="332">
        <f>IF(P1562="",0,COUNTIF($P$7:P1562,P1562))</f>
        <v>0</v>
      </c>
      <c r="E1562" s="332" t="str">
        <f t="shared" si="173"/>
        <v>0</v>
      </c>
      <c r="F1562" s="332">
        <f>IF(Q1562="",0,COUNTIF($Q$7:Q1562,Q1562))</f>
        <v>0</v>
      </c>
      <c r="G1562" s="332" t="str">
        <f t="shared" si="174"/>
        <v>0</v>
      </c>
      <c r="H1562" s="335">
        <f t="shared" si="175"/>
        <v>46021</v>
      </c>
      <c r="I1562" s="332">
        <f t="shared" si="176"/>
        <v>50</v>
      </c>
      <c r="J1562" s="78"/>
      <c r="K1562" s="304"/>
      <c r="L1562" s="6"/>
      <c r="M1562" s="12"/>
      <c r="N1562" s="6"/>
      <c r="O1562" s="96" t="str">
        <f t="shared" si="177"/>
        <v/>
      </c>
      <c r="P1562" s="12"/>
      <c r="Q1562" s="304"/>
      <c r="R1562" s="5"/>
      <c r="S1562" s="5"/>
      <c r="T1562" s="78"/>
      <c r="U1562" s="78"/>
      <c r="Z1562" s="479">
        <f t="shared" si="178"/>
        <v>12</v>
      </c>
    </row>
    <row r="1563" spans="1:26" ht="18.75" customHeight="1" x14ac:dyDescent="0.35">
      <c r="A1563" s="78"/>
      <c r="B1563" s="332">
        <f>IF(N1563="",0,COUNTIF($N$7:N1563,N1563))</f>
        <v>0</v>
      </c>
      <c r="C1563" s="332" t="str">
        <f t="shared" si="172"/>
        <v>0</v>
      </c>
      <c r="D1563" s="332">
        <f>IF(P1563="",0,COUNTIF($P$7:P1563,P1563))</f>
        <v>0</v>
      </c>
      <c r="E1563" s="332" t="str">
        <f t="shared" si="173"/>
        <v>0</v>
      </c>
      <c r="F1563" s="332">
        <f>IF(Q1563="",0,COUNTIF($Q$7:Q1563,Q1563))</f>
        <v>0</v>
      </c>
      <c r="G1563" s="332" t="str">
        <f t="shared" si="174"/>
        <v>0</v>
      </c>
      <c r="H1563" s="335">
        <f t="shared" si="175"/>
        <v>46021</v>
      </c>
      <c r="I1563" s="332">
        <f t="shared" si="176"/>
        <v>50</v>
      </c>
      <c r="J1563" s="78"/>
      <c r="K1563" s="304"/>
      <c r="L1563" s="6"/>
      <c r="M1563" s="12"/>
      <c r="N1563" s="6"/>
      <c r="O1563" s="96" t="str">
        <f t="shared" si="177"/>
        <v/>
      </c>
      <c r="P1563" s="12"/>
      <c r="Q1563" s="304"/>
      <c r="R1563" s="5"/>
      <c r="S1563" s="5"/>
      <c r="T1563" s="78"/>
      <c r="U1563" s="78"/>
      <c r="Z1563" s="479">
        <f t="shared" si="178"/>
        <v>12</v>
      </c>
    </row>
    <row r="1564" spans="1:26" ht="18.75" customHeight="1" x14ac:dyDescent="0.35">
      <c r="A1564" s="78"/>
      <c r="B1564" s="332">
        <f>IF(N1564="",0,COUNTIF($N$7:N1564,N1564))</f>
        <v>0</v>
      </c>
      <c r="C1564" s="332" t="str">
        <f t="shared" si="172"/>
        <v>0</v>
      </c>
      <c r="D1564" s="332">
        <f>IF(P1564="",0,COUNTIF($P$7:P1564,P1564))</f>
        <v>0</v>
      </c>
      <c r="E1564" s="332" t="str">
        <f t="shared" si="173"/>
        <v>0</v>
      </c>
      <c r="F1564" s="332">
        <f>IF(Q1564="",0,COUNTIF($Q$7:Q1564,Q1564))</f>
        <v>0</v>
      </c>
      <c r="G1564" s="332" t="str">
        <f t="shared" si="174"/>
        <v>0</v>
      </c>
      <c r="H1564" s="335">
        <f t="shared" si="175"/>
        <v>46021</v>
      </c>
      <c r="I1564" s="332">
        <f t="shared" si="176"/>
        <v>50</v>
      </c>
      <c r="J1564" s="78"/>
      <c r="K1564" s="304"/>
      <c r="L1564" s="6"/>
      <c r="M1564" s="12"/>
      <c r="N1564" s="6"/>
      <c r="O1564" s="96" t="str">
        <f t="shared" si="177"/>
        <v/>
      </c>
      <c r="P1564" s="12"/>
      <c r="Q1564" s="304"/>
      <c r="R1564" s="5"/>
      <c r="S1564" s="5"/>
      <c r="T1564" s="78"/>
      <c r="U1564" s="78"/>
      <c r="Z1564" s="479">
        <f t="shared" si="178"/>
        <v>12</v>
      </c>
    </row>
    <row r="1565" spans="1:26" ht="18.75" customHeight="1" x14ac:dyDescent="0.35">
      <c r="A1565" s="78"/>
      <c r="B1565" s="332">
        <f>IF(N1565="",0,COUNTIF($N$7:N1565,N1565))</f>
        <v>0</v>
      </c>
      <c r="C1565" s="332" t="str">
        <f t="shared" si="172"/>
        <v>0</v>
      </c>
      <c r="D1565" s="332">
        <f>IF(P1565="",0,COUNTIF($P$7:P1565,P1565))</f>
        <v>0</v>
      </c>
      <c r="E1565" s="332" t="str">
        <f t="shared" si="173"/>
        <v>0</v>
      </c>
      <c r="F1565" s="332">
        <f>IF(Q1565="",0,COUNTIF($Q$7:Q1565,Q1565))</f>
        <v>0</v>
      </c>
      <c r="G1565" s="332" t="str">
        <f t="shared" si="174"/>
        <v>0</v>
      </c>
      <c r="H1565" s="335">
        <f t="shared" si="175"/>
        <v>46021</v>
      </c>
      <c r="I1565" s="332">
        <f t="shared" si="176"/>
        <v>50</v>
      </c>
      <c r="J1565" s="78"/>
      <c r="K1565" s="304"/>
      <c r="L1565" s="6"/>
      <c r="M1565" s="12"/>
      <c r="N1565" s="6"/>
      <c r="O1565" s="96" t="str">
        <f t="shared" si="177"/>
        <v/>
      </c>
      <c r="P1565" s="12"/>
      <c r="Q1565" s="304"/>
      <c r="R1565" s="5"/>
      <c r="S1565" s="5"/>
      <c r="T1565" s="78"/>
      <c r="U1565" s="78"/>
      <c r="Z1565" s="479">
        <f t="shared" si="178"/>
        <v>12</v>
      </c>
    </row>
    <row r="1566" spans="1:26" ht="18.75" customHeight="1" x14ac:dyDescent="0.35">
      <c r="A1566" s="78"/>
      <c r="B1566" s="332">
        <f>IF(N1566="",0,COUNTIF($N$7:N1566,N1566))</f>
        <v>0</v>
      </c>
      <c r="C1566" s="332" t="str">
        <f t="shared" si="172"/>
        <v>0</v>
      </c>
      <c r="D1566" s="332">
        <f>IF(P1566="",0,COUNTIF($P$7:P1566,P1566))</f>
        <v>0</v>
      </c>
      <c r="E1566" s="332" t="str">
        <f t="shared" si="173"/>
        <v>0</v>
      </c>
      <c r="F1566" s="332">
        <f>IF(Q1566="",0,COUNTIF($Q$7:Q1566,Q1566))</f>
        <v>0</v>
      </c>
      <c r="G1566" s="332" t="str">
        <f t="shared" si="174"/>
        <v>0</v>
      </c>
      <c r="H1566" s="335">
        <f t="shared" si="175"/>
        <v>46021</v>
      </c>
      <c r="I1566" s="332">
        <f t="shared" si="176"/>
        <v>50</v>
      </c>
      <c r="J1566" s="78"/>
      <c r="K1566" s="304"/>
      <c r="L1566" s="6"/>
      <c r="M1566" s="12"/>
      <c r="N1566" s="6"/>
      <c r="O1566" s="96" t="str">
        <f t="shared" si="177"/>
        <v/>
      </c>
      <c r="P1566" s="12"/>
      <c r="Q1566" s="304"/>
      <c r="R1566" s="5"/>
      <c r="S1566" s="5"/>
      <c r="T1566" s="78"/>
      <c r="U1566" s="78"/>
      <c r="Z1566" s="479">
        <f t="shared" si="178"/>
        <v>12</v>
      </c>
    </row>
    <row r="1567" spans="1:26" ht="18.75" customHeight="1" x14ac:dyDescent="0.35">
      <c r="A1567" s="78"/>
      <c r="B1567" s="332">
        <f>IF(N1567="",0,COUNTIF($N$7:N1567,N1567))</f>
        <v>0</v>
      </c>
      <c r="C1567" s="332" t="str">
        <f t="shared" si="172"/>
        <v>0</v>
      </c>
      <c r="D1567" s="332">
        <f>IF(P1567="",0,COUNTIF($P$7:P1567,P1567))</f>
        <v>0</v>
      </c>
      <c r="E1567" s="332" t="str">
        <f t="shared" si="173"/>
        <v>0</v>
      </c>
      <c r="F1567" s="332">
        <f>IF(Q1567="",0,COUNTIF($Q$7:Q1567,Q1567))</f>
        <v>0</v>
      </c>
      <c r="G1567" s="332" t="str">
        <f t="shared" si="174"/>
        <v>0</v>
      </c>
      <c r="H1567" s="335">
        <f t="shared" si="175"/>
        <v>46021</v>
      </c>
      <c r="I1567" s="332">
        <f t="shared" si="176"/>
        <v>50</v>
      </c>
      <c r="J1567" s="78"/>
      <c r="K1567" s="304"/>
      <c r="L1567" s="6"/>
      <c r="M1567" s="12"/>
      <c r="N1567" s="6"/>
      <c r="O1567" s="96" t="str">
        <f t="shared" si="177"/>
        <v/>
      </c>
      <c r="P1567" s="12"/>
      <c r="Q1567" s="304"/>
      <c r="R1567" s="5"/>
      <c r="S1567" s="5"/>
      <c r="T1567" s="78"/>
      <c r="U1567" s="78"/>
      <c r="Z1567" s="479">
        <f t="shared" si="178"/>
        <v>12</v>
      </c>
    </row>
    <row r="1568" spans="1:26" ht="18.75" customHeight="1" x14ac:dyDescent="0.35">
      <c r="A1568" s="78"/>
      <c r="B1568" s="332">
        <f>IF(N1568="",0,COUNTIF($N$7:N1568,N1568))</f>
        <v>0</v>
      </c>
      <c r="C1568" s="332" t="str">
        <f t="shared" si="172"/>
        <v>0</v>
      </c>
      <c r="D1568" s="332">
        <f>IF(P1568="",0,COUNTIF($P$7:P1568,P1568))</f>
        <v>0</v>
      </c>
      <c r="E1568" s="332" t="str">
        <f t="shared" si="173"/>
        <v>0</v>
      </c>
      <c r="F1568" s="332">
        <f>IF(Q1568="",0,COUNTIF($Q$7:Q1568,Q1568))</f>
        <v>0</v>
      </c>
      <c r="G1568" s="332" t="str">
        <f t="shared" si="174"/>
        <v>0</v>
      </c>
      <c r="H1568" s="335">
        <f t="shared" si="175"/>
        <v>46021</v>
      </c>
      <c r="I1568" s="332">
        <f t="shared" si="176"/>
        <v>50</v>
      </c>
      <c r="J1568" s="78"/>
      <c r="K1568" s="304"/>
      <c r="L1568" s="6"/>
      <c r="M1568" s="12"/>
      <c r="N1568" s="6"/>
      <c r="O1568" s="96" t="str">
        <f t="shared" si="177"/>
        <v/>
      </c>
      <c r="P1568" s="12"/>
      <c r="Q1568" s="304"/>
      <c r="R1568" s="5"/>
      <c r="S1568" s="5"/>
      <c r="T1568" s="78"/>
      <c r="U1568" s="78"/>
      <c r="Z1568" s="479">
        <f t="shared" si="178"/>
        <v>12</v>
      </c>
    </row>
    <row r="1569" spans="1:26" ht="18.75" customHeight="1" x14ac:dyDescent="0.35">
      <c r="A1569" s="78"/>
      <c r="B1569" s="332">
        <f>IF(N1569="",0,COUNTIF($N$7:N1569,N1569))</f>
        <v>0</v>
      </c>
      <c r="C1569" s="332" t="str">
        <f t="shared" si="172"/>
        <v>0</v>
      </c>
      <c r="D1569" s="332">
        <f>IF(P1569="",0,COUNTIF($P$7:P1569,P1569))</f>
        <v>0</v>
      </c>
      <c r="E1569" s="332" t="str">
        <f t="shared" si="173"/>
        <v>0</v>
      </c>
      <c r="F1569" s="332">
        <f>IF(Q1569="",0,COUNTIF($Q$7:Q1569,Q1569))</f>
        <v>0</v>
      </c>
      <c r="G1569" s="332" t="str">
        <f t="shared" si="174"/>
        <v>0</v>
      </c>
      <c r="H1569" s="335">
        <f t="shared" si="175"/>
        <v>46021</v>
      </c>
      <c r="I1569" s="332">
        <f t="shared" si="176"/>
        <v>50</v>
      </c>
      <c r="J1569" s="78"/>
      <c r="K1569" s="304"/>
      <c r="L1569" s="6"/>
      <c r="M1569" s="12"/>
      <c r="N1569" s="6"/>
      <c r="O1569" s="96" t="str">
        <f t="shared" si="177"/>
        <v/>
      </c>
      <c r="P1569" s="12"/>
      <c r="Q1569" s="304"/>
      <c r="R1569" s="5"/>
      <c r="S1569" s="5"/>
      <c r="T1569" s="78"/>
      <c r="U1569" s="78"/>
      <c r="Z1569" s="479">
        <f t="shared" si="178"/>
        <v>12</v>
      </c>
    </row>
    <row r="1570" spans="1:26" ht="18.75" customHeight="1" x14ac:dyDescent="0.35">
      <c r="A1570" s="78"/>
      <c r="B1570" s="332">
        <f>IF(N1570="",0,COUNTIF($N$7:N1570,N1570))</f>
        <v>0</v>
      </c>
      <c r="C1570" s="332" t="str">
        <f t="shared" si="172"/>
        <v>0</v>
      </c>
      <c r="D1570" s="332">
        <f>IF(P1570="",0,COUNTIF($P$7:P1570,P1570))</f>
        <v>0</v>
      </c>
      <c r="E1570" s="332" t="str">
        <f t="shared" si="173"/>
        <v>0</v>
      </c>
      <c r="F1570" s="332">
        <f>IF(Q1570="",0,COUNTIF($Q$7:Q1570,Q1570))</f>
        <v>0</v>
      </c>
      <c r="G1570" s="332" t="str">
        <f t="shared" si="174"/>
        <v>0</v>
      </c>
      <c r="H1570" s="335">
        <f t="shared" si="175"/>
        <v>46021</v>
      </c>
      <c r="I1570" s="332">
        <f t="shared" si="176"/>
        <v>50</v>
      </c>
      <c r="J1570" s="78"/>
      <c r="K1570" s="304"/>
      <c r="L1570" s="6"/>
      <c r="M1570" s="12"/>
      <c r="N1570" s="6"/>
      <c r="O1570" s="96" t="str">
        <f t="shared" si="177"/>
        <v/>
      </c>
      <c r="P1570" s="12"/>
      <c r="Q1570" s="304"/>
      <c r="R1570" s="5"/>
      <c r="S1570" s="5"/>
      <c r="T1570" s="78"/>
      <c r="U1570" s="78"/>
      <c r="Z1570" s="479">
        <f t="shared" si="178"/>
        <v>12</v>
      </c>
    </row>
    <row r="1571" spans="1:26" ht="18.75" customHeight="1" x14ac:dyDescent="0.35">
      <c r="A1571" s="78"/>
      <c r="B1571" s="332">
        <f>IF(N1571="",0,COUNTIF($N$7:N1571,N1571))</f>
        <v>0</v>
      </c>
      <c r="C1571" s="332" t="str">
        <f t="shared" si="172"/>
        <v>0</v>
      </c>
      <c r="D1571" s="332">
        <f>IF(P1571="",0,COUNTIF($P$7:P1571,P1571))</f>
        <v>0</v>
      </c>
      <c r="E1571" s="332" t="str">
        <f t="shared" si="173"/>
        <v>0</v>
      </c>
      <c r="F1571" s="332">
        <f>IF(Q1571="",0,COUNTIF($Q$7:Q1571,Q1571))</f>
        <v>0</v>
      </c>
      <c r="G1571" s="332" t="str">
        <f t="shared" si="174"/>
        <v>0</v>
      </c>
      <c r="H1571" s="335">
        <f t="shared" si="175"/>
        <v>46021</v>
      </c>
      <c r="I1571" s="332">
        <f t="shared" si="176"/>
        <v>50</v>
      </c>
      <c r="J1571" s="78"/>
      <c r="K1571" s="304"/>
      <c r="L1571" s="6"/>
      <c r="M1571" s="12"/>
      <c r="N1571" s="6"/>
      <c r="O1571" s="96" t="str">
        <f t="shared" si="177"/>
        <v/>
      </c>
      <c r="P1571" s="12"/>
      <c r="Q1571" s="304"/>
      <c r="R1571" s="5"/>
      <c r="S1571" s="5"/>
      <c r="T1571" s="78"/>
      <c r="U1571" s="78"/>
      <c r="Z1571" s="479">
        <f t="shared" si="178"/>
        <v>12</v>
      </c>
    </row>
    <row r="1572" spans="1:26" ht="18.75" customHeight="1" x14ac:dyDescent="0.35">
      <c r="A1572" s="78"/>
      <c r="B1572" s="332">
        <f>IF(N1572="",0,COUNTIF($N$7:N1572,N1572))</f>
        <v>0</v>
      </c>
      <c r="C1572" s="332" t="str">
        <f t="shared" si="172"/>
        <v>0</v>
      </c>
      <c r="D1572" s="332">
        <f>IF(P1572="",0,COUNTIF($P$7:P1572,P1572))</f>
        <v>0</v>
      </c>
      <c r="E1572" s="332" t="str">
        <f t="shared" si="173"/>
        <v>0</v>
      </c>
      <c r="F1572" s="332">
        <f>IF(Q1572="",0,COUNTIF($Q$7:Q1572,Q1572))</f>
        <v>0</v>
      </c>
      <c r="G1572" s="332" t="str">
        <f t="shared" si="174"/>
        <v>0</v>
      </c>
      <c r="H1572" s="335">
        <f t="shared" si="175"/>
        <v>46021</v>
      </c>
      <c r="I1572" s="332">
        <f t="shared" si="176"/>
        <v>50</v>
      </c>
      <c r="J1572" s="78"/>
      <c r="K1572" s="304"/>
      <c r="L1572" s="6"/>
      <c r="M1572" s="12"/>
      <c r="N1572" s="6"/>
      <c r="O1572" s="96" t="str">
        <f t="shared" si="177"/>
        <v/>
      </c>
      <c r="P1572" s="12"/>
      <c r="Q1572" s="304"/>
      <c r="R1572" s="5"/>
      <c r="S1572" s="5"/>
      <c r="T1572" s="78"/>
      <c r="U1572" s="78"/>
      <c r="Z1572" s="479">
        <f t="shared" si="178"/>
        <v>12</v>
      </c>
    </row>
    <row r="1573" spans="1:26" ht="18.75" customHeight="1" x14ac:dyDescent="0.35">
      <c r="A1573" s="78"/>
      <c r="B1573" s="332">
        <f>IF(N1573="",0,COUNTIF($N$7:N1573,N1573))</f>
        <v>0</v>
      </c>
      <c r="C1573" s="332" t="str">
        <f t="shared" si="172"/>
        <v>0</v>
      </c>
      <c r="D1573" s="332">
        <f>IF(P1573="",0,COUNTIF($P$7:P1573,P1573))</f>
        <v>0</v>
      </c>
      <c r="E1573" s="332" t="str">
        <f t="shared" si="173"/>
        <v>0</v>
      </c>
      <c r="F1573" s="332">
        <f>IF(Q1573="",0,COUNTIF($Q$7:Q1573,Q1573))</f>
        <v>0</v>
      </c>
      <c r="G1573" s="332" t="str">
        <f t="shared" si="174"/>
        <v>0</v>
      </c>
      <c r="H1573" s="335">
        <f t="shared" si="175"/>
        <v>46021</v>
      </c>
      <c r="I1573" s="332">
        <f t="shared" si="176"/>
        <v>50</v>
      </c>
      <c r="J1573" s="78"/>
      <c r="K1573" s="304"/>
      <c r="L1573" s="6"/>
      <c r="M1573" s="12"/>
      <c r="N1573" s="6"/>
      <c r="O1573" s="96" t="str">
        <f t="shared" si="177"/>
        <v/>
      </c>
      <c r="P1573" s="12"/>
      <c r="Q1573" s="304"/>
      <c r="R1573" s="5"/>
      <c r="S1573" s="5"/>
      <c r="T1573" s="78"/>
      <c r="U1573" s="78"/>
      <c r="Z1573" s="479">
        <f t="shared" si="178"/>
        <v>12</v>
      </c>
    </row>
    <row r="1574" spans="1:26" ht="18.75" customHeight="1" x14ac:dyDescent="0.35">
      <c r="A1574" s="78"/>
      <c r="B1574" s="332">
        <f>IF(N1574="",0,COUNTIF($N$7:N1574,N1574))</f>
        <v>0</v>
      </c>
      <c r="C1574" s="332" t="str">
        <f t="shared" si="172"/>
        <v>0</v>
      </c>
      <c r="D1574" s="332">
        <f>IF(P1574="",0,COUNTIF($P$7:P1574,P1574))</f>
        <v>0</v>
      </c>
      <c r="E1574" s="332" t="str">
        <f t="shared" si="173"/>
        <v>0</v>
      </c>
      <c r="F1574" s="332">
        <f>IF(Q1574="",0,COUNTIF($Q$7:Q1574,Q1574))</f>
        <v>0</v>
      </c>
      <c r="G1574" s="332" t="str">
        <f t="shared" si="174"/>
        <v>0</v>
      </c>
      <c r="H1574" s="335">
        <f t="shared" si="175"/>
        <v>46021</v>
      </c>
      <c r="I1574" s="332">
        <f t="shared" si="176"/>
        <v>50</v>
      </c>
      <c r="J1574" s="78"/>
      <c r="K1574" s="304"/>
      <c r="L1574" s="6"/>
      <c r="M1574" s="12"/>
      <c r="N1574" s="6"/>
      <c r="O1574" s="96" t="str">
        <f t="shared" si="177"/>
        <v/>
      </c>
      <c r="P1574" s="12"/>
      <c r="Q1574" s="304"/>
      <c r="R1574" s="5"/>
      <c r="S1574" s="5"/>
      <c r="T1574" s="78"/>
      <c r="U1574" s="78"/>
      <c r="Z1574" s="479">
        <f t="shared" si="178"/>
        <v>12</v>
      </c>
    </row>
    <row r="1575" spans="1:26" ht="18.75" customHeight="1" x14ac:dyDescent="0.35">
      <c r="A1575" s="78"/>
      <c r="B1575" s="332">
        <f>IF(N1575="",0,COUNTIF($N$7:N1575,N1575))</f>
        <v>0</v>
      </c>
      <c r="C1575" s="332" t="str">
        <f t="shared" si="172"/>
        <v>0</v>
      </c>
      <c r="D1575" s="332">
        <f>IF(P1575="",0,COUNTIF($P$7:P1575,P1575))</f>
        <v>0</v>
      </c>
      <c r="E1575" s="332" t="str">
        <f t="shared" si="173"/>
        <v>0</v>
      </c>
      <c r="F1575" s="332">
        <f>IF(Q1575="",0,COUNTIF($Q$7:Q1575,Q1575))</f>
        <v>0</v>
      </c>
      <c r="G1575" s="332" t="str">
        <f t="shared" si="174"/>
        <v>0</v>
      </c>
      <c r="H1575" s="335">
        <f t="shared" si="175"/>
        <v>46021</v>
      </c>
      <c r="I1575" s="332">
        <f t="shared" si="176"/>
        <v>50</v>
      </c>
      <c r="J1575" s="78"/>
      <c r="K1575" s="304"/>
      <c r="L1575" s="6"/>
      <c r="M1575" s="12"/>
      <c r="N1575" s="6"/>
      <c r="O1575" s="96" t="str">
        <f t="shared" si="177"/>
        <v/>
      </c>
      <c r="P1575" s="12"/>
      <c r="Q1575" s="304"/>
      <c r="R1575" s="5"/>
      <c r="S1575" s="5"/>
      <c r="T1575" s="78"/>
      <c r="U1575" s="78"/>
      <c r="Z1575" s="479">
        <f t="shared" si="178"/>
        <v>12</v>
      </c>
    </row>
    <row r="1576" spans="1:26" ht="18.75" customHeight="1" x14ac:dyDescent="0.35">
      <c r="A1576" s="78"/>
      <c r="B1576" s="332">
        <f>IF(N1576="",0,COUNTIF($N$7:N1576,N1576))</f>
        <v>0</v>
      </c>
      <c r="C1576" s="332" t="str">
        <f t="shared" si="172"/>
        <v>0</v>
      </c>
      <c r="D1576" s="332">
        <f>IF(P1576="",0,COUNTIF($P$7:P1576,P1576))</f>
        <v>0</v>
      </c>
      <c r="E1576" s="332" t="str">
        <f t="shared" si="173"/>
        <v>0</v>
      </c>
      <c r="F1576" s="332">
        <f>IF(Q1576="",0,COUNTIF($Q$7:Q1576,Q1576))</f>
        <v>0</v>
      </c>
      <c r="G1576" s="332" t="str">
        <f t="shared" si="174"/>
        <v>0</v>
      </c>
      <c r="H1576" s="335">
        <f t="shared" si="175"/>
        <v>46021</v>
      </c>
      <c r="I1576" s="332">
        <f t="shared" si="176"/>
        <v>50</v>
      </c>
      <c r="J1576" s="78"/>
      <c r="K1576" s="304"/>
      <c r="L1576" s="6"/>
      <c r="M1576" s="12"/>
      <c r="N1576" s="6"/>
      <c r="O1576" s="96" t="str">
        <f t="shared" si="177"/>
        <v/>
      </c>
      <c r="P1576" s="12"/>
      <c r="Q1576" s="304"/>
      <c r="R1576" s="5"/>
      <c r="S1576" s="5"/>
      <c r="T1576" s="78"/>
      <c r="U1576" s="78"/>
      <c r="Z1576" s="479">
        <f t="shared" si="178"/>
        <v>12</v>
      </c>
    </row>
    <row r="1577" spans="1:26" ht="18.75" customHeight="1" x14ac:dyDescent="0.35">
      <c r="A1577" s="78"/>
      <c r="B1577" s="332">
        <f>IF(N1577="",0,COUNTIF($N$7:N1577,N1577))</f>
        <v>0</v>
      </c>
      <c r="C1577" s="332" t="str">
        <f t="shared" si="172"/>
        <v>0</v>
      </c>
      <c r="D1577" s="332">
        <f>IF(P1577="",0,COUNTIF($P$7:P1577,P1577))</f>
        <v>0</v>
      </c>
      <c r="E1577" s="332" t="str">
        <f t="shared" si="173"/>
        <v>0</v>
      </c>
      <c r="F1577" s="332">
        <f>IF(Q1577="",0,COUNTIF($Q$7:Q1577,Q1577))</f>
        <v>0</v>
      </c>
      <c r="G1577" s="332" t="str">
        <f t="shared" si="174"/>
        <v>0</v>
      </c>
      <c r="H1577" s="335">
        <f t="shared" si="175"/>
        <v>46021</v>
      </c>
      <c r="I1577" s="332">
        <f t="shared" si="176"/>
        <v>50</v>
      </c>
      <c r="J1577" s="78"/>
      <c r="K1577" s="304"/>
      <c r="L1577" s="6"/>
      <c r="M1577" s="12"/>
      <c r="N1577" s="6"/>
      <c r="O1577" s="96" t="str">
        <f t="shared" si="177"/>
        <v/>
      </c>
      <c r="P1577" s="12"/>
      <c r="Q1577" s="304"/>
      <c r="R1577" s="5"/>
      <c r="S1577" s="5"/>
      <c r="T1577" s="78"/>
      <c r="U1577" s="78"/>
      <c r="Z1577" s="479">
        <f t="shared" si="178"/>
        <v>12</v>
      </c>
    </row>
    <row r="1578" spans="1:26" ht="18.75" customHeight="1" x14ac:dyDescent="0.35">
      <c r="A1578" s="78"/>
      <c r="B1578" s="332">
        <f>IF(N1578="",0,COUNTIF($N$7:N1578,N1578))</f>
        <v>0</v>
      </c>
      <c r="C1578" s="332" t="str">
        <f t="shared" si="172"/>
        <v>0</v>
      </c>
      <c r="D1578" s="332">
        <f>IF(P1578="",0,COUNTIF($P$7:P1578,P1578))</f>
        <v>0</v>
      </c>
      <c r="E1578" s="332" t="str">
        <f t="shared" si="173"/>
        <v>0</v>
      </c>
      <c r="F1578" s="332">
        <f>IF(Q1578="",0,COUNTIF($Q$7:Q1578,Q1578))</f>
        <v>0</v>
      </c>
      <c r="G1578" s="332" t="str">
        <f t="shared" si="174"/>
        <v>0</v>
      </c>
      <c r="H1578" s="335">
        <f t="shared" si="175"/>
        <v>46021</v>
      </c>
      <c r="I1578" s="332">
        <f t="shared" si="176"/>
        <v>50</v>
      </c>
      <c r="J1578" s="78"/>
      <c r="K1578" s="304"/>
      <c r="L1578" s="6"/>
      <c r="M1578" s="12"/>
      <c r="N1578" s="6"/>
      <c r="O1578" s="96" t="str">
        <f t="shared" si="177"/>
        <v/>
      </c>
      <c r="P1578" s="12"/>
      <c r="Q1578" s="304"/>
      <c r="R1578" s="5"/>
      <c r="S1578" s="5"/>
      <c r="T1578" s="78"/>
      <c r="U1578" s="78"/>
      <c r="Z1578" s="479">
        <f t="shared" si="178"/>
        <v>12</v>
      </c>
    </row>
    <row r="1579" spans="1:26" ht="18.75" customHeight="1" x14ac:dyDescent="0.35">
      <c r="A1579" s="78"/>
      <c r="B1579" s="332">
        <f>IF(N1579="",0,COUNTIF($N$7:N1579,N1579))</f>
        <v>0</v>
      </c>
      <c r="C1579" s="332" t="str">
        <f t="shared" si="172"/>
        <v>0</v>
      </c>
      <c r="D1579" s="332">
        <f>IF(P1579="",0,COUNTIF($P$7:P1579,P1579))</f>
        <v>0</v>
      </c>
      <c r="E1579" s="332" t="str">
        <f t="shared" si="173"/>
        <v>0</v>
      </c>
      <c r="F1579" s="332">
        <f>IF(Q1579="",0,COUNTIF($Q$7:Q1579,Q1579))</f>
        <v>0</v>
      </c>
      <c r="G1579" s="332" t="str">
        <f t="shared" si="174"/>
        <v>0</v>
      </c>
      <c r="H1579" s="335">
        <f t="shared" si="175"/>
        <v>46021</v>
      </c>
      <c r="I1579" s="332">
        <f t="shared" si="176"/>
        <v>50</v>
      </c>
      <c r="J1579" s="78"/>
      <c r="K1579" s="304"/>
      <c r="L1579" s="6"/>
      <c r="M1579" s="12"/>
      <c r="N1579" s="6"/>
      <c r="O1579" s="96" t="str">
        <f t="shared" si="177"/>
        <v/>
      </c>
      <c r="P1579" s="12"/>
      <c r="Q1579" s="304"/>
      <c r="R1579" s="5"/>
      <c r="S1579" s="5"/>
      <c r="T1579" s="78"/>
      <c r="U1579" s="78"/>
      <c r="Z1579" s="479">
        <f t="shared" si="178"/>
        <v>12</v>
      </c>
    </row>
    <row r="1580" spans="1:26" ht="18.75" customHeight="1" x14ac:dyDescent="0.35">
      <c r="A1580" s="78"/>
      <c r="B1580" s="332">
        <f>IF(N1580="",0,COUNTIF($N$7:N1580,N1580))</f>
        <v>0</v>
      </c>
      <c r="C1580" s="332" t="str">
        <f t="shared" si="172"/>
        <v>0</v>
      </c>
      <c r="D1580" s="332">
        <f>IF(P1580="",0,COUNTIF($P$7:P1580,P1580))</f>
        <v>0</v>
      </c>
      <c r="E1580" s="332" t="str">
        <f t="shared" si="173"/>
        <v>0</v>
      </c>
      <c r="F1580" s="332">
        <f>IF(Q1580="",0,COUNTIF($Q$7:Q1580,Q1580))</f>
        <v>0</v>
      </c>
      <c r="G1580" s="332" t="str">
        <f t="shared" si="174"/>
        <v>0</v>
      </c>
      <c r="H1580" s="335">
        <f t="shared" si="175"/>
        <v>46021</v>
      </c>
      <c r="I1580" s="332">
        <f t="shared" si="176"/>
        <v>50</v>
      </c>
      <c r="J1580" s="78"/>
      <c r="K1580" s="304"/>
      <c r="L1580" s="6"/>
      <c r="M1580" s="12"/>
      <c r="N1580" s="6"/>
      <c r="O1580" s="96" t="str">
        <f t="shared" si="177"/>
        <v/>
      </c>
      <c r="P1580" s="12"/>
      <c r="Q1580" s="304"/>
      <c r="R1580" s="5"/>
      <c r="S1580" s="5"/>
      <c r="T1580" s="78"/>
      <c r="U1580" s="78"/>
      <c r="Z1580" s="479">
        <f t="shared" si="178"/>
        <v>12</v>
      </c>
    </row>
    <row r="1581" spans="1:26" ht="18.75" customHeight="1" x14ac:dyDescent="0.35">
      <c r="A1581" s="78"/>
      <c r="B1581" s="332">
        <f>IF(N1581="",0,COUNTIF($N$7:N1581,N1581))</f>
        <v>0</v>
      </c>
      <c r="C1581" s="332" t="str">
        <f t="shared" si="172"/>
        <v>0</v>
      </c>
      <c r="D1581" s="332">
        <f>IF(P1581="",0,COUNTIF($P$7:P1581,P1581))</f>
        <v>0</v>
      </c>
      <c r="E1581" s="332" t="str">
        <f t="shared" si="173"/>
        <v>0</v>
      </c>
      <c r="F1581" s="332">
        <f>IF(Q1581="",0,COUNTIF($Q$7:Q1581,Q1581))</f>
        <v>0</v>
      </c>
      <c r="G1581" s="332" t="str">
        <f t="shared" si="174"/>
        <v>0</v>
      </c>
      <c r="H1581" s="335">
        <f t="shared" si="175"/>
        <v>46021</v>
      </c>
      <c r="I1581" s="332">
        <f t="shared" si="176"/>
        <v>50</v>
      </c>
      <c r="J1581" s="78"/>
      <c r="K1581" s="304"/>
      <c r="L1581" s="6"/>
      <c r="M1581" s="12"/>
      <c r="N1581" s="6"/>
      <c r="O1581" s="96" t="str">
        <f t="shared" si="177"/>
        <v/>
      </c>
      <c r="P1581" s="12"/>
      <c r="Q1581" s="304"/>
      <c r="R1581" s="5"/>
      <c r="S1581" s="5"/>
      <c r="T1581" s="78"/>
      <c r="U1581" s="78"/>
      <c r="Z1581" s="479">
        <f t="shared" si="178"/>
        <v>12</v>
      </c>
    </row>
    <row r="1582" spans="1:26" ht="18.75" customHeight="1" x14ac:dyDescent="0.35">
      <c r="A1582" s="78"/>
      <c r="B1582" s="332">
        <f>IF(N1582="",0,COUNTIF($N$7:N1582,N1582))</f>
        <v>0</v>
      </c>
      <c r="C1582" s="332" t="str">
        <f t="shared" si="172"/>
        <v>0</v>
      </c>
      <c r="D1582" s="332">
        <f>IF(P1582="",0,COUNTIF($P$7:P1582,P1582))</f>
        <v>0</v>
      </c>
      <c r="E1582" s="332" t="str">
        <f t="shared" si="173"/>
        <v>0</v>
      </c>
      <c r="F1582" s="332">
        <f>IF(Q1582="",0,COUNTIF($Q$7:Q1582,Q1582))</f>
        <v>0</v>
      </c>
      <c r="G1582" s="332" t="str">
        <f t="shared" si="174"/>
        <v>0</v>
      </c>
      <c r="H1582" s="335">
        <f t="shared" si="175"/>
        <v>46021</v>
      </c>
      <c r="I1582" s="332">
        <f t="shared" si="176"/>
        <v>50</v>
      </c>
      <c r="J1582" s="78"/>
      <c r="K1582" s="304"/>
      <c r="L1582" s="6"/>
      <c r="M1582" s="12"/>
      <c r="N1582" s="6"/>
      <c r="O1582" s="96" t="str">
        <f t="shared" si="177"/>
        <v/>
      </c>
      <c r="P1582" s="12"/>
      <c r="Q1582" s="304"/>
      <c r="R1582" s="5"/>
      <c r="S1582" s="5"/>
      <c r="T1582" s="78"/>
      <c r="U1582" s="78"/>
      <c r="Z1582" s="479">
        <f t="shared" si="178"/>
        <v>12</v>
      </c>
    </row>
    <row r="1583" spans="1:26" ht="18.75" customHeight="1" x14ac:dyDescent="0.35">
      <c r="A1583" s="78"/>
      <c r="B1583" s="332">
        <f>IF(N1583="",0,COUNTIF($N$7:N1583,N1583))</f>
        <v>0</v>
      </c>
      <c r="C1583" s="332" t="str">
        <f t="shared" si="172"/>
        <v>0</v>
      </c>
      <c r="D1583" s="332">
        <f>IF(P1583="",0,COUNTIF($P$7:P1583,P1583))</f>
        <v>0</v>
      </c>
      <c r="E1583" s="332" t="str">
        <f t="shared" si="173"/>
        <v>0</v>
      </c>
      <c r="F1583" s="332">
        <f>IF(Q1583="",0,COUNTIF($Q$7:Q1583,Q1583))</f>
        <v>0</v>
      </c>
      <c r="G1583" s="332" t="str">
        <f t="shared" si="174"/>
        <v>0</v>
      </c>
      <c r="H1583" s="335">
        <f t="shared" si="175"/>
        <v>46021</v>
      </c>
      <c r="I1583" s="332">
        <f t="shared" si="176"/>
        <v>50</v>
      </c>
      <c r="J1583" s="78"/>
      <c r="K1583" s="304"/>
      <c r="L1583" s="6"/>
      <c r="M1583" s="12"/>
      <c r="N1583" s="6"/>
      <c r="O1583" s="96" t="str">
        <f t="shared" si="177"/>
        <v/>
      </c>
      <c r="P1583" s="12"/>
      <c r="Q1583" s="304"/>
      <c r="R1583" s="5"/>
      <c r="S1583" s="5"/>
      <c r="T1583" s="78"/>
      <c r="U1583" s="78"/>
      <c r="Z1583" s="479">
        <f t="shared" si="178"/>
        <v>12</v>
      </c>
    </row>
    <row r="1584" spans="1:26" ht="18.75" customHeight="1" x14ac:dyDescent="0.35">
      <c r="A1584" s="78"/>
      <c r="B1584" s="332">
        <f>IF(N1584="",0,COUNTIF($N$7:N1584,N1584))</f>
        <v>0</v>
      </c>
      <c r="C1584" s="332" t="str">
        <f t="shared" si="172"/>
        <v>0</v>
      </c>
      <c r="D1584" s="332">
        <f>IF(P1584="",0,COUNTIF($P$7:P1584,P1584))</f>
        <v>0</v>
      </c>
      <c r="E1584" s="332" t="str">
        <f t="shared" si="173"/>
        <v>0</v>
      </c>
      <c r="F1584" s="332">
        <f>IF(Q1584="",0,COUNTIF($Q$7:Q1584,Q1584))</f>
        <v>0</v>
      </c>
      <c r="G1584" s="332" t="str">
        <f t="shared" si="174"/>
        <v>0</v>
      </c>
      <c r="H1584" s="335">
        <f t="shared" si="175"/>
        <v>46021</v>
      </c>
      <c r="I1584" s="332">
        <f t="shared" si="176"/>
        <v>50</v>
      </c>
      <c r="J1584" s="78"/>
      <c r="K1584" s="304"/>
      <c r="L1584" s="6"/>
      <c r="M1584" s="12"/>
      <c r="N1584" s="6"/>
      <c r="O1584" s="96" t="str">
        <f t="shared" si="177"/>
        <v/>
      </c>
      <c r="P1584" s="12"/>
      <c r="Q1584" s="304"/>
      <c r="R1584" s="5"/>
      <c r="S1584" s="5"/>
      <c r="T1584" s="78"/>
      <c r="U1584" s="78"/>
      <c r="Z1584" s="479">
        <f t="shared" si="178"/>
        <v>12</v>
      </c>
    </row>
    <row r="1585" spans="1:26" ht="18.75" customHeight="1" x14ac:dyDescent="0.35">
      <c r="A1585" s="78"/>
      <c r="B1585" s="332">
        <f>IF(N1585="",0,COUNTIF($N$7:N1585,N1585))</f>
        <v>0</v>
      </c>
      <c r="C1585" s="332" t="str">
        <f t="shared" si="172"/>
        <v>0</v>
      </c>
      <c r="D1585" s="332">
        <f>IF(P1585="",0,COUNTIF($P$7:P1585,P1585))</f>
        <v>0</v>
      </c>
      <c r="E1585" s="332" t="str">
        <f t="shared" si="173"/>
        <v>0</v>
      </c>
      <c r="F1585" s="332">
        <f>IF(Q1585="",0,COUNTIF($Q$7:Q1585,Q1585))</f>
        <v>0</v>
      </c>
      <c r="G1585" s="332" t="str">
        <f t="shared" si="174"/>
        <v>0</v>
      </c>
      <c r="H1585" s="335">
        <f t="shared" si="175"/>
        <v>46021</v>
      </c>
      <c r="I1585" s="332">
        <f t="shared" si="176"/>
        <v>50</v>
      </c>
      <c r="J1585" s="78"/>
      <c r="K1585" s="304"/>
      <c r="L1585" s="6"/>
      <c r="M1585" s="12"/>
      <c r="N1585" s="6"/>
      <c r="O1585" s="96" t="str">
        <f t="shared" si="177"/>
        <v/>
      </c>
      <c r="P1585" s="12"/>
      <c r="Q1585" s="304"/>
      <c r="R1585" s="5"/>
      <c r="S1585" s="5"/>
      <c r="T1585" s="78"/>
      <c r="U1585" s="78"/>
      <c r="Z1585" s="479">
        <f t="shared" si="178"/>
        <v>12</v>
      </c>
    </row>
    <row r="1586" spans="1:26" ht="18.75" customHeight="1" x14ac:dyDescent="0.35">
      <c r="A1586" s="78"/>
      <c r="B1586" s="332">
        <f>IF(N1586="",0,COUNTIF($N$7:N1586,N1586))</f>
        <v>0</v>
      </c>
      <c r="C1586" s="332" t="str">
        <f t="shared" si="172"/>
        <v>0</v>
      </c>
      <c r="D1586" s="332">
        <f>IF(P1586="",0,COUNTIF($P$7:P1586,P1586))</f>
        <v>0</v>
      </c>
      <c r="E1586" s="332" t="str">
        <f t="shared" si="173"/>
        <v>0</v>
      </c>
      <c r="F1586" s="332">
        <f>IF(Q1586="",0,COUNTIF($Q$7:Q1586,Q1586))</f>
        <v>0</v>
      </c>
      <c r="G1586" s="332" t="str">
        <f t="shared" si="174"/>
        <v>0</v>
      </c>
      <c r="H1586" s="335">
        <f t="shared" si="175"/>
        <v>46021</v>
      </c>
      <c r="I1586" s="332">
        <f t="shared" si="176"/>
        <v>50</v>
      </c>
      <c r="J1586" s="78"/>
      <c r="K1586" s="304"/>
      <c r="L1586" s="6"/>
      <c r="M1586" s="12"/>
      <c r="N1586" s="6"/>
      <c r="O1586" s="96" t="str">
        <f t="shared" si="177"/>
        <v/>
      </c>
      <c r="P1586" s="12"/>
      <c r="Q1586" s="304"/>
      <c r="R1586" s="5"/>
      <c r="S1586" s="5"/>
      <c r="T1586" s="78"/>
      <c r="U1586" s="78"/>
      <c r="Z1586" s="479">
        <f t="shared" si="178"/>
        <v>12</v>
      </c>
    </row>
    <row r="1587" spans="1:26" ht="18.75" customHeight="1" x14ac:dyDescent="0.35">
      <c r="A1587" s="78"/>
      <c r="B1587" s="332">
        <f>IF(N1587="",0,COUNTIF($N$7:N1587,N1587))</f>
        <v>0</v>
      </c>
      <c r="C1587" s="332" t="str">
        <f t="shared" si="172"/>
        <v>0</v>
      </c>
      <c r="D1587" s="332">
        <f>IF(P1587="",0,COUNTIF($P$7:P1587,P1587))</f>
        <v>0</v>
      </c>
      <c r="E1587" s="332" t="str">
        <f t="shared" si="173"/>
        <v>0</v>
      </c>
      <c r="F1587" s="332">
        <f>IF(Q1587="",0,COUNTIF($Q$7:Q1587,Q1587))</f>
        <v>0</v>
      </c>
      <c r="G1587" s="332" t="str">
        <f t="shared" si="174"/>
        <v>0</v>
      </c>
      <c r="H1587" s="335">
        <f t="shared" si="175"/>
        <v>46021</v>
      </c>
      <c r="I1587" s="332">
        <f t="shared" si="176"/>
        <v>50</v>
      </c>
      <c r="J1587" s="78"/>
      <c r="K1587" s="304"/>
      <c r="L1587" s="6"/>
      <c r="M1587" s="12"/>
      <c r="N1587" s="6"/>
      <c r="O1587" s="96" t="str">
        <f t="shared" si="177"/>
        <v/>
      </c>
      <c r="P1587" s="12"/>
      <c r="Q1587" s="304"/>
      <c r="R1587" s="5"/>
      <c r="S1587" s="5"/>
      <c r="T1587" s="78"/>
      <c r="U1587" s="78"/>
      <c r="Z1587" s="479">
        <f t="shared" si="178"/>
        <v>12</v>
      </c>
    </row>
    <row r="1588" spans="1:26" ht="18.75" customHeight="1" x14ac:dyDescent="0.35">
      <c r="A1588" s="78"/>
      <c r="B1588" s="332">
        <f>IF(N1588="",0,COUNTIF($N$7:N1588,N1588))</f>
        <v>0</v>
      </c>
      <c r="C1588" s="332" t="str">
        <f t="shared" ref="C1588:C1651" si="179">B1588&amp;N1588</f>
        <v>0</v>
      </c>
      <c r="D1588" s="332">
        <f>IF(P1588="",0,COUNTIF($P$7:P1588,P1588))</f>
        <v>0</v>
      </c>
      <c r="E1588" s="332" t="str">
        <f t="shared" ref="E1588:E1651" si="180">D1588&amp;P1588</f>
        <v>0</v>
      </c>
      <c r="F1588" s="332">
        <f>IF(Q1588="",0,COUNTIF($Q$7:Q1588,Q1588))</f>
        <v>0</v>
      </c>
      <c r="G1588" s="332" t="str">
        <f t="shared" ref="G1588:G1651" si="181">F1588&amp;Q1588</f>
        <v>0</v>
      </c>
      <c r="H1588" s="335">
        <f t="shared" ref="H1588:H1651" si="182">IF(K1588&lt;&gt;"",K1588,H1587)</f>
        <v>46021</v>
      </c>
      <c r="I1588" s="332">
        <f t="shared" ref="I1588:I1651" si="183">IF(L1588&lt;&gt;"",L1588,I1587)</f>
        <v>50</v>
      </c>
      <c r="J1588" s="78"/>
      <c r="K1588" s="304"/>
      <c r="L1588" s="6"/>
      <c r="M1588" s="12"/>
      <c r="N1588" s="6"/>
      <c r="O1588" s="96" t="str">
        <f t="shared" ref="O1588:O1651" si="184">IF(N1588&lt;&gt;"",VLOOKUP(N1588,DA,2,FALSE),"")</f>
        <v/>
      </c>
      <c r="P1588" s="12"/>
      <c r="Q1588" s="304"/>
      <c r="R1588" s="5"/>
      <c r="S1588" s="5"/>
      <c r="T1588" s="78"/>
      <c r="U1588" s="78"/>
      <c r="Z1588" s="479">
        <f t="shared" si="178"/>
        <v>12</v>
      </c>
    </row>
    <row r="1589" spans="1:26" ht="18.75" customHeight="1" x14ac:dyDescent="0.35">
      <c r="A1589" s="78"/>
      <c r="B1589" s="332">
        <f>IF(N1589="",0,COUNTIF($N$7:N1589,N1589))</f>
        <v>0</v>
      </c>
      <c r="C1589" s="332" t="str">
        <f t="shared" si="179"/>
        <v>0</v>
      </c>
      <c r="D1589" s="332">
        <f>IF(P1589="",0,COUNTIF($P$7:P1589,P1589))</f>
        <v>0</v>
      </c>
      <c r="E1589" s="332" t="str">
        <f t="shared" si="180"/>
        <v>0</v>
      </c>
      <c r="F1589" s="332">
        <f>IF(Q1589="",0,COUNTIF($Q$7:Q1589,Q1589))</f>
        <v>0</v>
      </c>
      <c r="G1589" s="332" t="str">
        <f t="shared" si="181"/>
        <v>0</v>
      </c>
      <c r="H1589" s="335">
        <f t="shared" si="182"/>
        <v>46021</v>
      </c>
      <c r="I1589" s="332">
        <f t="shared" si="183"/>
        <v>50</v>
      </c>
      <c r="J1589" s="78"/>
      <c r="K1589" s="304"/>
      <c r="L1589" s="6"/>
      <c r="M1589" s="12"/>
      <c r="N1589" s="6"/>
      <c r="O1589" s="96" t="str">
        <f t="shared" si="184"/>
        <v/>
      </c>
      <c r="P1589" s="12"/>
      <c r="Q1589" s="304"/>
      <c r="R1589" s="5"/>
      <c r="S1589" s="5"/>
      <c r="T1589" s="78"/>
      <c r="U1589" s="78"/>
      <c r="Z1589" s="479">
        <f t="shared" si="178"/>
        <v>12</v>
      </c>
    </row>
    <row r="1590" spans="1:26" ht="18.75" customHeight="1" x14ac:dyDescent="0.35">
      <c r="A1590" s="78"/>
      <c r="B1590" s="332">
        <f>IF(N1590="",0,COUNTIF($N$7:N1590,N1590))</f>
        <v>0</v>
      </c>
      <c r="C1590" s="332" t="str">
        <f t="shared" si="179"/>
        <v>0</v>
      </c>
      <c r="D1590" s="332">
        <f>IF(P1590="",0,COUNTIF($P$7:P1590,P1590))</f>
        <v>0</v>
      </c>
      <c r="E1590" s="332" t="str">
        <f t="shared" si="180"/>
        <v>0</v>
      </c>
      <c r="F1590" s="332">
        <f>IF(Q1590="",0,COUNTIF($Q$7:Q1590,Q1590))</f>
        <v>0</v>
      </c>
      <c r="G1590" s="332" t="str">
        <f t="shared" si="181"/>
        <v>0</v>
      </c>
      <c r="H1590" s="335">
        <f t="shared" si="182"/>
        <v>46021</v>
      </c>
      <c r="I1590" s="332">
        <f t="shared" si="183"/>
        <v>50</v>
      </c>
      <c r="J1590" s="78"/>
      <c r="K1590" s="304"/>
      <c r="L1590" s="6"/>
      <c r="M1590" s="12"/>
      <c r="N1590" s="6"/>
      <c r="O1590" s="96" t="str">
        <f t="shared" si="184"/>
        <v/>
      </c>
      <c r="P1590" s="12"/>
      <c r="Q1590" s="304"/>
      <c r="R1590" s="5"/>
      <c r="S1590" s="5"/>
      <c r="T1590" s="78"/>
      <c r="U1590" s="78"/>
      <c r="Z1590" s="479">
        <f t="shared" si="178"/>
        <v>12</v>
      </c>
    </row>
    <row r="1591" spans="1:26" ht="18.75" customHeight="1" x14ac:dyDescent="0.35">
      <c r="A1591" s="78"/>
      <c r="B1591" s="332">
        <f>IF(N1591="",0,COUNTIF($N$7:N1591,N1591))</f>
        <v>0</v>
      </c>
      <c r="C1591" s="332" t="str">
        <f t="shared" si="179"/>
        <v>0</v>
      </c>
      <c r="D1591" s="332">
        <f>IF(P1591="",0,COUNTIF($P$7:P1591,P1591))</f>
        <v>0</v>
      </c>
      <c r="E1591" s="332" t="str">
        <f t="shared" si="180"/>
        <v>0</v>
      </c>
      <c r="F1591" s="332">
        <f>IF(Q1591="",0,COUNTIF($Q$7:Q1591,Q1591))</f>
        <v>0</v>
      </c>
      <c r="G1591" s="332" t="str">
        <f t="shared" si="181"/>
        <v>0</v>
      </c>
      <c r="H1591" s="335">
        <f t="shared" si="182"/>
        <v>46021</v>
      </c>
      <c r="I1591" s="332">
        <f t="shared" si="183"/>
        <v>50</v>
      </c>
      <c r="J1591" s="78"/>
      <c r="K1591" s="304"/>
      <c r="L1591" s="6"/>
      <c r="M1591" s="12"/>
      <c r="N1591" s="6"/>
      <c r="O1591" s="96" t="str">
        <f t="shared" si="184"/>
        <v/>
      </c>
      <c r="P1591" s="12"/>
      <c r="Q1591" s="304"/>
      <c r="R1591" s="5"/>
      <c r="S1591" s="5"/>
      <c r="T1591" s="78"/>
      <c r="U1591" s="78"/>
      <c r="Z1591" s="479">
        <f t="shared" si="178"/>
        <v>12</v>
      </c>
    </row>
    <row r="1592" spans="1:26" ht="18.75" customHeight="1" x14ac:dyDescent="0.35">
      <c r="A1592" s="78"/>
      <c r="B1592" s="332">
        <f>IF(N1592="",0,COUNTIF($N$7:N1592,N1592))</f>
        <v>0</v>
      </c>
      <c r="C1592" s="332" t="str">
        <f t="shared" si="179"/>
        <v>0</v>
      </c>
      <c r="D1592" s="332">
        <f>IF(P1592="",0,COUNTIF($P$7:P1592,P1592))</f>
        <v>0</v>
      </c>
      <c r="E1592" s="332" t="str">
        <f t="shared" si="180"/>
        <v>0</v>
      </c>
      <c r="F1592" s="332">
        <f>IF(Q1592="",0,COUNTIF($Q$7:Q1592,Q1592))</f>
        <v>0</v>
      </c>
      <c r="G1592" s="332" t="str">
        <f t="shared" si="181"/>
        <v>0</v>
      </c>
      <c r="H1592" s="335">
        <f t="shared" si="182"/>
        <v>46021</v>
      </c>
      <c r="I1592" s="332">
        <f t="shared" si="183"/>
        <v>50</v>
      </c>
      <c r="J1592" s="78"/>
      <c r="K1592" s="304"/>
      <c r="L1592" s="6"/>
      <c r="M1592" s="12"/>
      <c r="N1592" s="6"/>
      <c r="O1592" s="96" t="str">
        <f t="shared" si="184"/>
        <v/>
      </c>
      <c r="P1592" s="12"/>
      <c r="Q1592" s="304"/>
      <c r="R1592" s="5"/>
      <c r="S1592" s="5"/>
      <c r="T1592" s="78"/>
      <c r="U1592" s="78"/>
      <c r="Z1592" s="479">
        <f t="shared" si="178"/>
        <v>12</v>
      </c>
    </row>
    <row r="1593" spans="1:26" ht="18.75" customHeight="1" x14ac:dyDescent="0.35">
      <c r="A1593" s="78"/>
      <c r="B1593" s="332">
        <f>IF(N1593="",0,COUNTIF($N$7:N1593,N1593))</f>
        <v>0</v>
      </c>
      <c r="C1593" s="332" t="str">
        <f t="shared" si="179"/>
        <v>0</v>
      </c>
      <c r="D1593" s="332">
        <f>IF(P1593="",0,COUNTIF($P$7:P1593,P1593))</f>
        <v>0</v>
      </c>
      <c r="E1593" s="332" t="str">
        <f t="shared" si="180"/>
        <v>0</v>
      </c>
      <c r="F1593" s="332">
        <f>IF(Q1593="",0,COUNTIF($Q$7:Q1593,Q1593))</f>
        <v>0</v>
      </c>
      <c r="G1593" s="332" t="str">
        <f t="shared" si="181"/>
        <v>0</v>
      </c>
      <c r="H1593" s="335">
        <f t="shared" si="182"/>
        <v>46021</v>
      </c>
      <c r="I1593" s="332">
        <f t="shared" si="183"/>
        <v>50</v>
      </c>
      <c r="J1593" s="78"/>
      <c r="K1593" s="304"/>
      <c r="L1593" s="6"/>
      <c r="M1593" s="12"/>
      <c r="N1593" s="6"/>
      <c r="O1593" s="96" t="str">
        <f t="shared" si="184"/>
        <v/>
      </c>
      <c r="P1593" s="12"/>
      <c r="Q1593" s="304"/>
      <c r="R1593" s="5"/>
      <c r="S1593" s="5"/>
      <c r="T1593" s="78"/>
      <c r="U1593" s="78"/>
      <c r="Z1593" s="479">
        <f t="shared" si="178"/>
        <v>12</v>
      </c>
    </row>
    <row r="1594" spans="1:26" ht="18.75" customHeight="1" x14ac:dyDescent="0.35">
      <c r="A1594" s="78"/>
      <c r="B1594" s="332">
        <f>IF(N1594="",0,COUNTIF($N$7:N1594,N1594))</f>
        <v>0</v>
      </c>
      <c r="C1594" s="332" t="str">
        <f t="shared" si="179"/>
        <v>0</v>
      </c>
      <c r="D1594" s="332">
        <f>IF(P1594="",0,COUNTIF($P$7:P1594,P1594))</f>
        <v>0</v>
      </c>
      <c r="E1594" s="332" t="str">
        <f t="shared" si="180"/>
        <v>0</v>
      </c>
      <c r="F1594" s="332">
        <f>IF(Q1594="",0,COUNTIF($Q$7:Q1594,Q1594))</f>
        <v>0</v>
      </c>
      <c r="G1594" s="332" t="str">
        <f t="shared" si="181"/>
        <v>0</v>
      </c>
      <c r="H1594" s="335">
        <f t="shared" si="182"/>
        <v>46021</v>
      </c>
      <c r="I1594" s="332">
        <f t="shared" si="183"/>
        <v>50</v>
      </c>
      <c r="J1594" s="78"/>
      <c r="K1594" s="304"/>
      <c r="L1594" s="6"/>
      <c r="M1594" s="12"/>
      <c r="N1594" s="6"/>
      <c r="O1594" s="96" t="str">
        <f t="shared" si="184"/>
        <v/>
      </c>
      <c r="P1594" s="12"/>
      <c r="Q1594" s="304"/>
      <c r="R1594" s="5"/>
      <c r="S1594" s="5"/>
      <c r="T1594" s="78"/>
      <c r="U1594" s="78"/>
      <c r="Z1594" s="479">
        <f t="shared" si="178"/>
        <v>12</v>
      </c>
    </row>
    <row r="1595" spans="1:26" ht="18.75" customHeight="1" x14ac:dyDescent="0.35">
      <c r="A1595" s="78"/>
      <c r="B1595" s="332">
        <f>IF(N1595="",0,COUNTIF($N$7:N1595,N1595))</f>
        <v>0</v>
      </c>
      <c r="C1595" s="332" t="str">
        <f t="shared" si="179"/>
        <v>0</v>
      </c>
      <c r="D1595" s="332">
        <f>IF(P1595="",0,COUNTIF($P$7:P1595,P1595))</f>
        <v>0</v>
      </c>
      <c r="E1595" s="332" t="str">
        <f t="shared" si="180"/>
        <v>0</v>
      </c>
      <c r="F1595" s="332">
        <f>IF(Q1595="",0,COUNTIF($Q$7:Q1595,Q1595))</f>
        <v>0</v>
      </c>
      <c r="G1595" s="332" t="str">
        <f t="shared" si="181"/>
        <v>0</v>
      </c>
      <c r="H1595" s="335">
        <f t="shared" si="182"/>
        <v>46021</v>
      </c>
      <c r="I1595" s="332">
        <f t="shared" si="183"/>
        <v>50</v>
      </c>
      <c r="J1595" s="78"/>
      <c r="K1595" s="304"/>
      <c r="L1595" s="6"/>
      <c r="M1595" s="12"/>
      <c r="N1595" s="6"/>
      <c r="O1595" s="96" t="str">
        <f t="shared" si="184"/>
        <v/>
      </c>
      <c r="P1595" s="12"/>
      <c r="Q1595" s="304"/>
      <c r="R1595" s="5"/>
      <c r="S1595" s="5"/>
      <c r="T1595" s="78"/>
      <c r="U1595" s="78"/>
      <c r="Z1595" s="479">
        <f t="shared" si="178"/>
        <v>12</v>
      </c>
    </row>
    <row r="1596" spans="1:26" ht="18.75" customHeight="1" x14ac:dyDescent="0.35">
      <c r="A1596" s="78"/>
      <c r="B1596" s="332">
        <f>IF(N1596="",0,COUNTIF($N$7:N1596,N1596))</f>
        <v>0</v>
      </c>
      <c r="C1596" s="332" t="str">
        <f t="shared" si="179"/>
        <v>0</v>
      </c>
      <c r="D1596" s="332">
        <f>IF(P1596="",0,COUNTIF($P$7:P1596,P1596))</f>
        <v>0</v>
      </c>
      <c r="E1596" s="332" t="str">
        <f t="shared" si="180"/>
        <v>0</v>
      </c>
      <c r="F1596" s="332">
        <f>IF(Q1596="",0,COUNTIF($Q$7:Q1596,Q1596))</f>
        <v>0</v>
      </c>
      <c r="G1596" s="332" t="str">
        <f t="shared" si="181"/>
        <v>0</v>
      </c>
      <c r="H1596" s="335">
        <f t="shared" si="182"/>
        <v>46021</v>
      </c>
      <c r="I1596" s="332">
        <f t="shared" si="183"/>
        <v>50</v>
      </c>
      <c r="J1596" s="78"/>
      <c r="K1596" s="304"/>
      <c r="L1596" s="6"/>
      <c r="M1596" s="12"/>
      <c r="N1596" s="6"/>
      <c r="O1596" s="96" t="str">
        <f t="shared" si="184"/>
        <v/>
      </c>
      <c r="P1596" s="12"/>
      <c r="Q1596" s="304"/>
      <c r="R1596" s="5"/>
      <c r="S1596" s="5"/>
      <c r="T1596" s="78"/>
      <c r="U1596" s="78"/>
      <c r="Z1596" s="479">
        <f t="shared" si="178"/>
        <v>12</v>
      </c>
    </row>
    <row r="1597" spans="1:26" ht="18.75" customHeight="1" x14ac:dyDescent="0.35">
      <c r="A1597" s="78"/>
      <c r="B1597" s="332">
        <f>IF(N1597="",0,COUNTIF($N$7:N1597,N1597))</f>
        <v>0</v>
      </c>
      <c r="C1597" s="332" t="str">
        <f t="shared" si="179"/>
        <v>0</v>
      </c>
      <c r="D1597" s="332">
        <f>IF(P1597="",0,COUNTIF($P$7:P1597,P1597))</f>
        <v>0</v>
      </c>
      <c r="E1597" s="332" t="str">
        <f t="shared" si="180"/>
        <v>0</v>
      </c>
      <c r="F1597" s="332">
        <f>IF(Q1597="",0,COUNTIF($Q$7:Q1597,Q1597))</f>
        <v>0</v>
      </c>
      <c r="G1597" s="332" t="str">
        <f t="shared" si="181"/>
        <v>0</v>
      </c>
      <c r="H1597" s="335">
        <f t="shared" si="182"/>
        <v>46021</v>
      </c>
      <c r="I1597" s="332">
        <f t="shared" si="183"/>
        <v>50</v>
      </c>
      <c r="J1597" s="78"/>
      <c r="K1597" s="304"/>
      <c r="L1597" s="6"/>
      <c r="M1597" s="12"/>
      <c r="N1597" s="6"/>
      <c r="O1597" s="96" t="str">
        <f t="shared" si="184"/>
        <v/>
      </c>
      <c r="P1597" s="12"/>
      <c r="Q1597" s="304"/>
      <c r="R1597" s="5"/>
      <c r="S1597" s="5"/>
      <c r="T1597" s="78"/>
      <c r="U1597" s="78"/>
      <c r="Z1597" s="479">
        <f t="shared" si="178"/>
        <v>12</v>
      </c>
    </row>
    <row r="1598" spans="1:26" ht="18.75" customHeight="1" x14ac:dyDescent="0.35">
      <c r="A1598" s="78"/>
      <c r="B1598" s="332">
        <f>IF(N1598="",0,COUNTIF($N$7:N1598,N1598))</f>
        <v>0</v>
      </c>
      <c r="C1598" s="332" t="str">
        <f t="shared" si="179"/>
        <v>0</v>
      </c>
      <c r="D1598" s="332">
        <f>IF(P1598="",0,COUNTIF($P$7:P1598,P1598))</f>
        <v>0</v>
      </c>
      <c r="E1598" s="332" t="str">
        <f t="shared" si="180"/>
        <v>0</v>
      </c>
      <c r="F1598" s="332">
        <f>IF(Q1598="",0,COUNTIF($Q$7:Q1598,Q1598))</f>
        <v>0</v>
      </c>
      <c r="G1598" s="332" t="str">
        <f t="shared" si="181"/>
        <v>0</v>
      </c>
      <c r="H1598" s="335">
        <f t="shared" si="182"/>
        <v>46021</v>
      </c>
      <c r="I1598" s="332">
        <f t="shared" si="183"/>
        <v>50</v>
      </c>
      <c r="J1598" s="78"/>
      <c r="K1598" s="304"/>
      <c r="L1598" s="6"/>
      <c r="M1598" s="12"/>
      <c r="N1598" s="6"/>
      <c r="O1598" s="96" t="str">
        <f t="shared" si="184"/>
        <v/>
      </c>
      <c r="P1598" s="12"/>
      <c r="Q1598" s="304"/>
      <c r="R1598" s="5"/>
      <c r="S1598" s="5"/>
      <c r="T1598" s="78"/>
      <c r="U1598" s="78"/>
      <c r="Z1598" s="479">
        <f t="shared" si="178"/>
        <v>12</v>
      </c>
    </row>
    <row r="1599" spans="1:26" ht="18.75" customHeight="1" x14ac:dyDescent="0.35">
      <c r="A1599" s="78"/>
      <c r="B1599" s="332">
        <f>IF(N1599="",0,COUNTIF($N$7:N1599,N1599))</f>
        <v>0</v>
      </c>
      <c r="C1599" s="332" t="str">
        <f t="shared" si="179"/>
        <v>0</v>
      </c>
      <c r="D1599" s="332">
        <f>IF(P1599="",0,COUNTIF($P$7:P1599,P1599))</f>
        <v>0</v>
      </c>
      <c r="E1599" s="332" t="str">
        <f t="shared" si="180"/>
        <v>0</v>
      </c>
      <c r="F1599" s="332">
        <f>IF(Q1599="",0,COUNTIF($Q$7:Q1599,Q1599))</f>
        <v>0</v>
      </c>
      <c r="G1599" s="332" t="str">
        <f t="shared" si="181"/>
        <v>0</v>
      </c>
      <c r="H1599" s="335">
        <f t="shared" si="182"/>
        <v>46021</v>
      </c>
      <c r="I1599" s="332">
        <f t="shared" si="183"/>
        <v>50</v>
      </c>
      <c r="J1599" s="78"/>
      <c r="K1599" s="304"/>
      <c r="L1599" s="6"/>
      <c r="M1599" s="12"/>
      <c r="N1599" s="6"/>
      <c r="O1599" s="96" t="str">
        <f t="shared" si="184"/>
        <v/>
      </c>
      <c r="P1599" s="12"/>
      <c r="Q1599" s="304"/>
      <c r="R1599" s="5"/>
      <c r="S1599" s="5"/>
      <c r="T1599" s="78"/>
      <c r="U1599" s="78"/>
      <c r="Z1599" s="479">
        <f t="shared" si="178"/>
        <v>12</v>
      </c>
    </row>
    <row r="1600" spans="1:26" ht="18.75" customHeight="1" x14ac:dyDescent="0.35">
      <c r="A1600" s="78"/>
      <c r="B1600" s="332">
        <f>IF(N1600="",0,COUNTIF($N$7:N1600,N1600))</f>
        <v>0</v>
      </c>
      <c r="C1600" s="332" t="str">
        <f t="shared" si="179"/>
        <v>0</v>
      </c>
      <c r="D1600" s="332">
        <f>IF(P1600="",0,COUNTIF($P$7:P1600,P1600))</f>
        <v>0</v>
      </c>
      <c r="E1600" s="332" t="str">
        <f t="shared" si="180"/>
        <v>0</v>
      </c>
      <c r="F1600" s="332">
        <f>IF(Q1600="",0,COUNTIF($Q$7:Q1600,Q1600))</f>
        <v>0</v>
      </c>
      <c r="G1600" s="332" t="str">
        <f t="shared" si="181"/>
        <v>0</v>
      </c>
      <c r="H1600" s="335">
        <f t="shared" si="182"/>
        <v>46021</v>
      </c>
      <c r="I1600" s="332">
        <f t="shared" si="183"/>
        <v>50</v>
      </c>
      <c r="J1600" s="78"/>
      <c r="K1600" s="304"/>
      <c r="L1600" s="6"/>
      <c r="M1600" s="12"/>
      <c r="N1600" s="6"/>
      <c r="O1600" s="96" t="str">
        <f t="shared" si="184"/>
        <v/>
      </c>
      <c r="P1600" s="12"/>
      <c r="Q1600" s="304"/>
      <c r="R1600" s="5"/>
      <c r="S1600" s="5"/>
      <c r="T1600" s="78"/>
      <c r="U1600" s="78"/>
      <c r="Z1600" s="479">
        <f t="shared" si="178"/>
        <v>12</v>
      </c>
    </row>
    <row r="1601" spans="1:26" ht="18.75" customHeight="1" x14ac:dyDescent="0.35">
      <c r="A1601" s="78"/>
      <c r="B1601" s="332">
        <f>IF(N1601="",0,COUNTIF($N$7:N1601,N1601))</f>
        <v>0</v>
      </c>
      <c r="C1601" s="332" t="str">
        <f t="shared" si="179"/>
        <v>0</v>
      </c>
      <c r="D1601" s="332">
        <f>IF(P1601="",0,COUNTIF($P$7:P1601,P1601))</f>
        <v>0</v>
      </c>
      <c r="E1601" s="332" t="str">
        <f t="shared" si="180"/>
        <v>0</v>
      </c>
      <c r="F1601" s="332">
        <f>IF(Q1601="",0,COUNTIF($Q$7:Q1601,Q1601))</f>
        <v>0</v>
      </c>
      <c r="G1601" s="332" t="str">
        <f t="shared" si="181"/>
        <v>0</v>
      </c>
      <c r="H1601" s="335">
        <f t="shared" si="182"/>
        <v>46021</v>
      </c>
      <c r="I1601" s="332">
        <f t="shared" si="183"/>
        <v>50</v>
      </c>
      <c r="J1601" s="78"/>
      <c r="K1601" s="304"/>
      <c r="L1601" s="6"/>
      <c r="M1601" s="12"/>
      <c r="N1601" s="6"/>
      <c r="O1601" s="96" t="str">
        <f t="shared" si="184"/>
        <v/>
      </c>
      <c r="P1601" s="12"/>
      <c r="Q1601" s="304"/>
      <c r="R1601" s="5"/>
      <c r="S1601" s="5"/>
      <c r="T1601" s="78"/>
      <c r="U1601" s="78"/>
      <c r="Z1601" s="479">
        <f t="shared" si="178"/>
        <v>12</v>
      </c>
    </row>
    <row r="1602" spans="1:26" ht="18.75" customHeight="1" x14ac:dyDescent="0.35">
      <c r="A1602" s="78"/>
      <c r="B1602" s="332">
        <f>IF(N1602="",0,COUNTIF($N$7:N1602,N1602))</f>
        <v>0</v>
      </c>
      <c r="C1602" s="332" t="str">
        <f t="shared" si="179"/>
        <v>0</v>
      </c>
      <c r="D1602" s="332">
        <f>IF(P1602="",0,COUNTIF($P$7:P1602,P1602))</f>
        <v>0</v>
      </c>
      <c r="E1602" s="332" t="str">
        <f t="shared" si="180"/>
        <v>0</v>
      </c>
      <c r="F1602" s="332">
        <f>IF(Q1602="",0,COUNTIF($Q$7:Q1602,Q1602))</f>
        <v>0</v>
      </c>
      <c r="G1602" s="332" t="str">
        <f t="shared" si="181"/>
        <v>0</v>
      </c>
      <c r="H1602" s="335">
        <f t="shared" si="182"/>
        <v>46021</v>
      </c>
      <c r="I1602" s="332">
        <f t="shared" si="183"/>
        <v>50</v>
      </c>
      <c r="J1602" s="78"/>
      <c r="K1602" s="304"/>
      <c r="L1602" s="6"/>
      <c r="M1602" s="12"/>
      <c r="N1602" s="6"/>
      <c r="O1602" s="96" t="str">
        <f t="shared" si="184"/>
        <v/>
      </c>
      <c r="P1602" s="12"/>
      <c r="Q1602" s="304"/>
      <c r="R1602" s="5"/>
      <c r="S1602" s="5"/>
      <c r="T1602" s="78"/>
      <c r="U1602" s="78"/>
      <c r="Z1602" s="479">
        <f t="shared" si="178"/>
        <v>12</v>
      </c>
    </row>
    <row r="1603" spans="1:26" ht="18.75" customHeight="1" x14ac:dyDescent="0.35">
      <c r="A1603" s="78"/>
      <c r="B1603" s="332">
        <f>IF(N1603="",0,COUNTIF($N$7:N1603,N1603))</f>
        <v>0</v>
      </c>
      <c r="C1603" s="332" t="str">
        <f t="shared" si="179"/>
        <v>0</v>
      </c>
      <c r="D1603" s="332">
        <f>IF(P1603="",0,COUNTIF($P$7:P1603,P1603))</f>
        <v>0</v>
      </c>
      <c r="E1603" s="332" t="str">
        <f t="shared" si="180"/>
        <v>0</v>
      </c>
      <c r="F1603" s="332">
        <f>IF(Q1603="",0,COUNTIF($Q$7:Q1603,Q1603))</f>
        <v>0</v>
      </c>
      <c r="G1603" s="332" t="str">
        <f t="shared" si="181"/>
        <v>0</v>
      </c>
      <c r="H1603" s="335">
        <f t="shared" si="182"/>
        <v>46021</v>
      </c>
      <c r="I1603" s="332">
        <f t="shared" si="183"/>
        <v>50</v>
      </c>
      <c r="J1603" s="78"/>
      <c r="K1603" s="304"/>
      <c r="L1603" s="6"/>
      <c r="M1603" s="12"/>
      <c r="N1603" s="6"/>
      <c r="O1603" s="96" t="str">
        <f t="shared" si="184"/>
        <v/>
      </c>
      <c r="P1603" s="12"/>
      <c r="Q1603" s="304"/>
      <c r="R1603" s="5"/>
      <c r="S1603" s="5"/>
      <c r="T1603" s="78"/>
      <c r="U1603" s="78"/>
      <c r="Z1603" s="479">
        <f t="shared" si="178"/>
        <v>12</v>
      </c>
    </row>
    <row r="1604" spans="1:26" ht="18.75" customHeight="1" x14ac:dyDescent="0.35">
      <c r="A1604" s="78"/>
      <c r="B1604" s="332">
        <f>IF(N1604="",0,COUNTIF($N$7:N1604,N1604))</f>
        <v>0</v>
      </c>
      <c r="C1604" s="332" t="str">
        <f t="shared" si="179"/>
        <v>0</v>
      </c>
      <c r="D1604" s="332">
        <f>IF(P1604="",0,COUNTIF($P$7:P1604,P1604))</f>
        <v>0</v>
      </c>
      <c r="E1604" s="332" t="str">
        <f t="shared" si="180"/>
        <v>0</v>
      </c>
      <c r="F1604" s="332">
        <f>IF(Q1604="",0,COUNTIF($Q$7:Q1604,Q1604))</f>
        <v>0</v>
      </c>
      <c r="G1604" s="332" t="str">
        <f t="shared" si="181"/>
        <v>0</v>
      </c>
      <c r="H1604" s="335">
        <f t="shared" si="182"/>
        <v>46021</v>
      </c>
      <c r="I1604" s="332">
        <f t="shared" si="183"/>
        <v>50</v>
      </c>
      <c r="J1604" s="78"/>
      <c r="K1604" s="304"/>
      <c r="L1604" s="6"/>
      <c r="M1604" s="12"/>
      <c r="N1604" s="6"/>
      <c r="O1604" s="96" t="str">
        <f t="shared" si="184"/>
        <v/>
      </c>
      <c r="P1604" s="12"/>
      <c r="Q1604" s="304"/>
      <c r="R1604" s="5"/>
      <c r="S1604" s="5"/>
      <c r="T1604" s="78"/>
      <c r="U1604" s="78"/>
      <c r="Z1604" s="479">
        <f t="shared" si="178"/>
        <v>12</v>
      </c>
    </row>
    <row r="1605" spans="1:26" ht="18.75" customHeight="1" x14ac:dyDescent="0.35">
      <c r="A1605" s="78"/>
      <c r="B1605" s="332">
        <f>IF(N1605="",0,COUNTIF($N$7:N1605,N1605))</f>
        <v>0</v>
      </c>
      <c r="C1605" s="332" t="str">
        <f t="shared" si="179"/>
        <v>0</v>
      </c>
      <c r="D1605" s="332">
        <f>IF(P1605="",0,COUNTIF($P$7:P1605,P1605))</f>
        <v>0</v>
      </c>
      <c r="E1605" s="332" t="str">
        <f t="shared" si="180"/>
        <v>0</v>
      </c>
      <c r="F1605" s="332">
        <f>IF(Q1605="",0,COUNTIF($Q$7:Q1605,Q1605))</f>
        <v>0</v>
      </c>
      <c r="G1605" s="332" t="str">
        <f t="shared" si="181"/>
        <v>0</v>
      </c>
      <c r="H1605" s="335">
        <f t="shared" si="182"/>
        <v>46021</v>
      </c>
      <c r="I1605" s="332">
        <f t="shared" si="183"/>
        <v>50</v>
      </c>
      <c r="J1605" s="78"/>
      <c r="K1605" s="304"/>
      <c r="L1605" s="6"/>
      <c r="M1605" s="12"/>
      <c r="N1605" s="6"/>
      <c r="O1605" s="96" t="str">
        <f t="shared" si="184"/>
        <v/>
      </c>
      <c r="P1605" s="12"/>
      <c r="Q1605" s="304"/>
      <c r="R1605" s="5"/>
      <c r="S1605" s="5"/>
      <c r="T1605" s="78"/>
      <c r="U1605" s="78"/>
      <c r="Z1605" s="479">
        <f t="shared" si="178"/>
        <v>12</v>
      </c>
    </row>
    <row r="1606" spans="1:26" ht="18.75" customHeight="1" x14ac:dyDescent="0.35">
      <c r="A1606" s="78"/>
      <c r="B1606" s="332">
        <f>IF(N1606="",0,COUNTIF($N$7:N1606,N1606))</f>
        <v>0</v>
      </c>
      <c r="C1606" s="332" t="str">
        <f t="shared" si="179"/>
        <v>0</v>
      </c>
      <c r="D1606" s="332">
        <f>IF(P1606="",0,COUNTIF($P$7:P1606,P1606))</f>
        <v>0</v>
      </c>
      <c r="E1606" s="332" t="str">
        <f t="shared" si="180"/>
        <v>0</v>
      </c>
      <c r="F1606" s="332">
        <f>IF(Q1606="",0,COUNTIF($Q$7:Q1606,Q1606))</f>
        <v>0</v>
      </c>
      <c r="G1606" s="332" t="str">
        <f t="shared" si="181"/>
        <v>0</v>
      </c>
      <c r="H1606" s="335">
        <f t="shared" si="182"/>
        <v>46021</v>
      </c>
      <c r="I1606" s="332">
        <f t="shared" si="183"/>
        <v>50</v>
      </c>
      <c r="J1606" s="78"/>
      <c r="K1606" s="304"/>
      <c r="L1606" s="6"/>
      <c r="M1606" s="12"/>
      <c r="N1606" s="6"/>
      <c r="O1606" s="96" t="str">
        <f t="shared" si="184"/>
        <v/>
      </c>
      <c r="P1606" s="12"/>
      <c r="Q1606" s="304"/>
      <c r="R1606" s="5"/>
      <c r="S1606" s="5"/>
      <c r="T1606" s="78"/>
      <c r="U1606" s="78"/>
      <c r="Z1606" s="479">
        <f t="shared" si="178"/>
        <v>12</v>
      </c>
    </row>
    <row r="1607" spans="1:26" ht="18.75" customHeight="1" x14ac:dyDescent="0.35">
      <c r="A1607" s="78"/>
      <c r="B1607" s="332">
        <f>IF(N1607="",0,COUNTIF($N$7:N1607,N1607))</f>
        <v>0</v>
      </c>
      <c r="C1607" s="332" t="str">
        <f t="shared" si="179"/>
        <v>0</v>
      </c>
      <c r="D1607" s="332">
        <f>IF(P1607="",0,COUNTIF($P$7:P1607,P1607))</f>
        <v>0</v>
      </c>
      <c r="E1607" s="332" t="str">
        <f t="shared" si="180"/>
        <v>0</v>
      </c>
      <c r="F1607" s="332">
        <f>IF(Q1607="",0,COUNTIF($Q$7:Q1607,Q1607))</f>
        <v>0</v>
      </c>
      <c r="G1607" s="332" t="str">
        <f t="shared" si="181"/>
        <v>0</v>
      </c>
      <c r="H1607" s="335">
        <f t="shared" si="182"/>
        <v>46021</v>
      </c>
      <c r="I1607" s="332">
        <f t="shared" si="183"/>
        <v>50</v>
      </c>
      <c r="J1607" s="78"/>
      <c r="K1607" s="304"/>
      <c r="L1607" s="6"/>
      <c r="M1607" s="12"/>
      <c r="N1607" s="6"/>
      <c r="O1607" s="96" t="str">
        <f t="shared" si="184"/>
        <v/>
      </c>
      <c r="P1607" s="12"/>
      <c r="Q1607" s="304"/>
      <c r="R1607" s="5"/>
      <c r="S1607" s="5"/>
      <c r="T1607" s="78"/>
      <c r="U1607" s="78"/>
      <c r="Z1607" s="479">
        <f t="shared" si="178"/>
        <v>12</v>
      </c>
    </row>
    <row r="1608" spans="1:26" ht="18.75" customHeight="1" x14ac:dyDescent="0.35">
      <c r="A1608" s="78"/>
      <c r="B1608" s="332">
        <f>IF(N1608="",0,COUNTIF($N$7:N1608,N1608))</f>
        <v>0</v>
      </c>
      <c r="C1608" s="332" t="str">
        <f t="shared" si="179"/>
        <v>0</v>
      </c>
      <c r="D1608" s="332">
        <f>IF(P1608="",0,COUNTIF($P$7:P1608,P1608))</f>
        <v>0</v>
      </c>
      <c r="E1608" s="332" t="str">
        <f t="shared" si="180"/>
        <v>0</v>
      </c>
      <c r="F1608" s="332">
        <f>IF(Q1608="",0,COUNTIF($Q$7:Q1608,Q1608))</f>
        <v>0</v>
      </c>
      <c r="G1608" s="332" t="str">
        <f t="shared" si="181"/>
        <v>0</v>
      </c>
      <c r="H1608" s="335">
        <f t="shared" si="182"/>
        <v>46021</v>
      </c>
      <c r="I1608" s="332">
        <f t="shared" si="183"/>
        <v>50</v>
      </c>
      <c r="J1608" s="78"/>
      <c r="K1608" s="304"/>
      <c r="L1608" s="6"/>
      <c r="M1608" s="12"/>
      <c r="N1608" s="6"/>
      <c r="O1608" s="96" t="str">
        <f t="shared" si="184"/>
        <v/>
      </c>
      <c r="P1608" s="12"/>
      <c r="Q1608" s="304"/>
      <c r="R1608" s="5"/>
      <c r="S1608" s="5"/>
      <c r="T1608" s="78"/>
      <c r="U1608" s="78"/>
      <c r="Z1608" s="479">
        <f t="shared" ref="Z1608:Z1671" si="185">IF(H1608="","",MONTH(H1608))</f>
        <v>12</v>
      </c>
    </row>
    <row r="1609" spans="1:26" ht="18.75" customHeight="1" x14ac:dyDescent="0.35">
      <c r="A1609" s="78"/>
      <c r="B1609" s="332">
        <f>IF(N1609="",0,COUNTIF($N$7:N1609,N1609))</f>
        <v>0</v>
      </c>
      <c r="C1609" s="332" t="str">
        <f t="shared" si="179"/>
        <v>0</v>
      </c>
      <c r="D1609" s="332">
        <f>IF(P1609="",0,COUNTIF($P$7:P1609,P1609))</f>
        <v>0</v>
      </c>
      <c r="E1609" s="332" t="str">
        <f t="shared" si="180"/>
        <v>0</v>
      </c>
      <c r="F1609" s="332">
        <f>IF(Q1609="",0,COUNTIF($Q$7:Q1609,Q1609))</f>
        <v>0</v>
      </c>
      <c r="G1609" s="332" t="str">
        <f t="shared" si="181"/>
        <v>0</v>
      </c>
      <c r="H1609" s="335">
        <f t="shared" si="182"/>
        <v>46021</v>
      </c>
      <c r="I1609" s="332">
        <f t="shared" si="183"/>
        <v>50</v>
      </c>
      <c r="J1609" s="78"/>
      <c r="K1609" s="304"/>
      <c r="L1609" s="6"/>
      <c r="M1609" s="12"/>
      <c r="N1609" s="6"/>
      <c r="O1609" s="96" t="str">
        <f t="shared" si="184"/>
        <v/>
      </c>
      <c r="P1609" s="12"/>
      <c r="Q1609" s="304"/>
      <c r="R1609" s="5"/>
      <c r="S1609" s="5"/>
      <c r="T1609" s="78"/>
      <c r="U1609" s="78"/>
      <c r="Z1609" s="479">
        <f t="shared" si="185"/>
        <v>12</v>
      </c>
    </row>
    <row r="1610" spans="1:26" ht="18.75" customHeight="1" x14ac:dyDescent="0.35">
      <c r="A1610" s="78"/>
      <c r="B1610" s="332">
        <f>IF(N1610="",0,COUNTIF($N$7:N1610,N1610))</f>
        <v>0</v>
      </c>
      <c r="C1610" s="332" t="str">
        <f t="shared" si="179"/>
        <v>0</v>
      </c>
      <c r="D1610" s="332">
        <f>IF(P1610="",0,COUNTIF($P$7:P1610,P1610))</f>
        <v>0</v>
      </c>
      <c r="E1610" s="332" t="str">
        <f t="shared" si="180"/>
        <v>0</v>
      </c>
      <c r="F1610" s="332">
        <f>IF(Q1610="",0,COUNTIF($Q$7:Q1610,Q1610))</f>
        <v>0</v>
      </c>
      <c r="G1610" s="332" t="str">
        <f t="shared" si="181"/>
        <v>0</v>
      </c>
      <c r="H1610" s="335">
        <f t="shared" si="182"/>
        <v>46021</v>
      </c>
      <c r="I1610" s="332">
        <f t="shared" si="183"/>
        <v>50</v>
      </c>
      <c r="J1610" s="78"/>
      <c r="K1610" s="304"/>
      <c r="L1610" s="6"/>
      <c r="M1610" s="12"/>
      <c r="N1610" s="6"/>
      <c r="O1610" s="96" t="str">
        <f t="shared" si="184"/>
        <v/>
      </c>
      <c r="P1610" s="12"/>
      <c r="Q1610" s="304"/>
      <c r="R1610" s="5"/>
      <c r="S1610" s="5"/>
      <c r="T1610" s="78"/>
      <c r="U1610" s="78"/>
      <c r="Z1610" s="479">
        <f t="shared" si="185"/>
        <v>12</v>
      </c>
    </row>
    <row r="1611" spans="1:26" ht="18.75" customHeight="1" x14ac:dyDescent="0.35">
      <c r="A1611" s="78"/>
      <c r="B1611" s="332">
        <f>IF(N1611="",0,COUNTIF($N$7:N1611,N1611))</f>
        <v>0</v>
      </c>
      <c r="C1611" s="332" t="str">
        <f t="shared" si="179"/>
        <v>0</v>
      </c>
      <c r="D1611" s="332">
        <f>IF(P1611="",0,COUNTIF($P$7:P1611,P1611))</f>
        <v>0</v>
      </c>
      <c r="E1611" s="332" t="str">
        <f t="shared" si="180"/>
        <v>0</v>
      </c>
      <c r="F1611" s="332">
        <f>IF(Q1611="",0,COUNTIF($Q$7:Q1611,Q1611))</f>
        <v>0</v>
      </c>
      <c r="G1611" s="332" t="str">
        <f t="shared" si="181"/>
        <v>0</v>
      </c>
      <c r="H1611" s="335">
        <f t="shared" si="182"/>
        <v>46021</v>
      </c>
      <c r="I1611" s="332">
        <f t="shared" si="183"/>
        <v>50</v>
      </c>
      <c r="J1611" s="78"/>
      <c r="K1611" s="304"/>
      <c r="L1611" s="6"/>
      <c r="M1611" s="12"/>
      <c r="N1611" s="6"/>
      <c r="O1611" s="96" t="str">
        <f t="shared" si="184"/>
        <v/>
      </c>
      <c r="P1611" s="12"/>
      <c r="Q1611" s="304"/>
      <c r="R1611" s="5"/>
      <c r="S1611" s="5"/>
      <c r="T1611" s="78"/>
      <c r="U1611" s="78"/>
      <c r="Z1611" s="479">
        <f t="shared" si="185"/>
        <v>12</v>
      </c>
    </row>
    <row r="1612" spans="1:26" ht="18.75" customHeight="1" x14ac:dyDescent="0.35">
      <c r="A1612" s="78"/>
      <c r="B1612" s="332">
        <f>IF(N1612="",0,COUNTIF($N$7:N1612,N1612))</f>
        <v>0</v>
      </c>
      <c r="C1612" s="332" t="str">
        <f t="shared" si="179"/>
        <v>0</v>
      </c>
      <c r="D1612" s="332">
        <f>IF(P1612="",0,COUNTIF($P$7:P1612,P1612))</f>
        <v>0</v>
      </c>
      <c r="E1612" s="332" t="str">
        <f t="shared" si="180"/>
        <v>0</v>
      </c>
      <c r="F1612" s="332">
        <f>IF(Q1612="",0,COUNTIF($Q$7:Q1612,Q1612))</f>
        <v>0</v>
      </c>
      <c r="G1612" s="332" t="str">
        <f t="shared" si="181"/>
        <v>0</v>
      </c>
      <c r="H1612" s="335">
        <f t="shared" si="182"/>
        <v>46021</v>
      </c>
      <c r="I1612" s="332">
        <f t="shared" si="183"/>
        <v>50</v>
      </c>
      <c r="J1612" s="78"/>
      <c r="K1612" s="304"/>
      <c r="L1612" s="6"/>
      <c r="M1612" s="12"/>
      <c r="N1612" s="6"/>
      <c r="O1612" s="96" t="str">
        <f t="shared" si="184"/>
        <v/>
      </c>
      <c r="P1612" s="12"/>
      <c r="Q1612" s="304"/>
      <c r="R1612" s="5"/>
      <c r="S1612" s="5"/>
      <c r="T1612" s="78"/>
      <c r="U1612" s="78"/>
      <c r="Z1612" s="479">
        <f t="shared" si="185"/>
        <v>12</v>
      </c>
    </row>
    <row r="1613" spans="1:26" ht="18.75" customHeight="1" x14ac:dyDescent="0.35">
      <c r="A1613" s="78"/>
      <c r="B1613" s="332">
        <f>IF(N1613="",0,COUNTIF($N$7:N1613,N1613))</f>
        <v>0</v>
      </c>
      <c r="C1613" s="332" t="str">
        <f t="shared" si="179"/>
        <v>0</v>
      </c>
      <c r="D1613" s="332">
        <f>IF(P1613="",0,COUNTIF($P$7:P1613,P1613))</f>
        <v>0</v>
      </c>
      <c r="E1613" s="332" t="str">
        <f t="shared" si="180"/>
        <v>0</v>
      </c>
      <c r="F1613" s="332">
        <f>IF(Q1613="",0,COUNTIF($Q$7:Q1613,Q1613))</f>
        <v>0</v>
      </c>
      <c r="G1613" s="332" t="str">
        <f t="shared" si="181"/>
        <v>0</v>
      </c>
      <c r="H1613" s="335">
        <f t="shared" si="182"/>
        <v>46021</v>
      </c>
      <c r="I1613" s="332">
        <f t="shared" si="183"/>
        <v>50</v>
      </c>
      <c r="J1613" s="78"/>
      <c r="K1613" s="304"/>
      <c r="L1613" s="6"/>
      <c r="M1613" s="12"/>
      <c r="N1613" s="6"/>
      <c r="O1613" s="96" t="str">
        <f t="shared" si="184"/>
        <v/>
      </c>
      <c r="P1613" s="12"/>
      <c r="Q1613" s="304"/>
      <c r="R1613" s="5"/>
      <c r="S1613" s="5"/>
      <c r="T1613" s="78"/>
      <c r="U1613" s="78"/>
      <c r="Z1613" s="479">
        <f t="shared" si="185"/>
        <v>12</v>
      </c>
    </row>
    <row r="1614" spans="1:26" ht="18.75" customHeight="1" x14ac:dyDescent="0.35">
      <c r="A1614" s="78"/>
      <c r="B1614" s="332">
        <f>IF(N1614="",0,COUNTIF($N$7:N1614,N1614))</f>
        <v>0</v>
      </c>
      <c r="C1614" s="332" t="str">
        <f t="shared" si="179"/>
        <v>0</v>
      </c>
      <c r="D1614" s="332">
        <f>IF(P1614="",0,COUNTIF($P$7:P1614,P1614))</f>
        <v>0</v>
      </c>
      <c r="E1614" s="332" t="str">
        <f t="shared" si="180"/>
        <v>0</v>
      </c>
      <c r="F1614" s="332">
        <f>IF(Q1614="",0,COUNTIF($Q$7:Q1614,Q1614))</f>
        <v>0</v>
      </c>
      <c r="G1614" s="332" t="str">
        <f t="shared" si="181"/>
        <v>0</v>
      </c>
      <c r="H1614" s="335">
        <f t="shared" si="182"/>
        <v>46021</v>
      </c>
      <c r="I1614" s="332">
        <f t="shared" si="183"/>
        <v>50</v>
      </c>
      <c r="J1614" s="78"/>
      <c r="K1614" s="304"/>
      <c r="L1614" s="6"/>
      <c r="M1614" s="12"/>
      <c r="N1614" s="6"/>
      <c r="O1614" s="96" t="str">
        <f t="shared" si="184"/>
        <v/>
      </c>
      <c r="P1614" s="12"/>
      <c r="Q1614" s="304"/>
      <c r="R1614" s="5"/>
      <c r="S1614" s="5"/>
      <c r="T1614" s="78"/>
      <c r="U1614" s="78"/>
      <c r="Z1614" s="479">
        <f t="shared" si="185"/>
        <v>12</v>
      </c>
    </row>
    <row r="1615" spans="1:26" ht="18.75" customHeight="1" x14ac:dyDescent="0.35">
      <c r="A1615" s="78"/>
      <c r="B1615" s="332">
        <f>IF(N1615="",0,COUNTIF($N$7:N1615,N1615))</f>
        <v>0</v>
      </c>
      <c r="C1615" s="332" t="str">
        <f t="shared" si="179"/>
        <v>0</v>
      </c>
      <c r="D1615" s="332">
        <f>IF(P1615="",0,COUNTIF($P$7:P1615,P1615))</f>
        <v>0</v>
      </c>
      <c r="E1615" s="332" t="str">
        <f t="shared" si="180"/>
        <v>0</v>
      </c>
      <c r="F1615" s="332">
        <f>IF(Q1615="",0,COUNTIF($Q$7:Q1615,Q1615))</f>
        <v>0</v>
      </c>
      <c r="G1615" s="332" t="str">
        <f t="shared" si="181"/>
        <v>0</v>
      </c>
      <c r="H1615" s="335">
        <f t="shared" si="182"/>
        <v>46021</v>
      </c>
      <c r="I1615" s="332">
        <f t="shared" si="183"/>
        <v>50</v>
      </c>
      <c r="J1615" s="78"/>
      <c r="K1615" s="304"/>
      <c r="L1615" s="6"/>
      <c r="M1615" s="12"/>
      <c r="N1615" s="6"/>
      <c r="O1615" s="96" t="str">
        <f t="shared" si="184"/>
        <v/>
      </c>
      <c r="P1615" s="12"/>
      <c r="Q1615" s="304"/>
      <c r="R1615" s="5"/>
      <c r="S1615" s="5"/>
      <c r="T1615" s="78"/>
      <c r="U1615" s="78"/>
      <c r="Z1615" s="479">
        <f t="shared" si="185"/>
        <v>12</v>
      </c>
    </row>
    <row r="1616" spans="1:26" ht="18.75" customHeight="1" x14ac:dyDescent="0.35">
      <c r="A1616" s="78"/>
      <c r="B1616" s="332">
        <f>IF(N1616="",0,COUNTIF($N$7:N1616,N1616))</f>
        <v>0</v>
      </c>
      <c r="C1616" s="332" t="str">
        <f t="shared" si="179"/>
        <v>0</v>
      </c>
      <c r="D1616" s="332">
        <f>IF(P1616="",0,COUNTIF($P$7:P1616,P1616))</f>
        <v>0</v>
      </c>
      <c r="E1616" s="332" t="str">
        <f t="shared" si="180"/>
        <v>0</v>
      </c>
      <c r="F1616" s="332">
        <f>IF(Q1616="",0,COUNTIF($Q$7:Q1616,Q1616))</f>
        <v>0</v>
      </c>
      <c r="G1616" s="332" t="str">
        <f t="shared" si="181"/>
        <v>0</v>
      </c>
      <c r="H1616" s="335">
        <f t="shared" si="182"/>
        <v>46021</v>
      </c>
      <c r="I1616" s="332">
        <f t="shared" si="183"/>
        <v>50</v>
      </c>
      <c r="J1616" s="78"/>
      <c r="K1616" s="304"/>
      <c r="L1616" s="6"/>
      <c r="M1616" s="12"/>
      <c r="N1616" s="6"/>
      <c r="O1616" s="96" t="str">
        <f t="shared" si="184"/>
        <v/>
      </c>
      <c r="P1616" s="12"/>
      <c r="Q1616" s="304"/>
      <c r="R1616" s="5"/>
      <c r="S1616" s="5"/>
      <c r="T1616" s="78"/>
      <c r="U1616" s="78"/>
      <c r="Z1616" s="479">
        <f t="shared" si="185"/>
        <v>12</v>
      </c>
    </row>
    <row r="1617" spans="1:26" ht="18.75" customHeight="1" x14ac:dyDescent="0.35">
      <c r="A1617" s="78"/>
      <c r="B1617" s="332">
        <f>IF(N1617="",0,COUNTIF($N$7:N1617,N1617))</f>
        <v>0</v>
      </c>
      <c r="C1617" s="332" t="str">
        <f t="shared" si="179"/>
        <v>0</v>
      </c>
      <c r="D1617" s="332">
        <f>IF(P1617="",0,COUNTIF($P$7:P1617,P1617))</f>
        <v>0</v>
      </c>
      <c r="E1617" s="332" t="str">
        <f t="shared" si="180"/>
        <v>0</v>
      </c>
      <c r="F1617" s="332">
        <f>IF(Q1617="",0,COUNTIF($Q$7:Q1617,Q1617))</f>
        <v>0</v>
      </c>
      <c r="G1617" s="332" t="str">
        <f t="shared" si="181"/>
        <v>0</v>
      </c>
      <c r="H1617" s="335">
        <f t="shared" si="182"/>
        <v>46021</v>
      </c>
      <c r="I1617" s="332">
        <f t="shared" si="183"/>
        <v>50</v>
      </c>
      <c r="J1617" s="78"/>
      <c r="K1617" s="304"/>
      <c r="L1617" s="6"/>
      <c r="M1617" s="12"/>
      <c r="N1617" s="6"/>
      <c r="O1617" s="96" t="str">
        <f t="shared" si="184"/>
        <v/>
      </c>
      <c r="P1617" s="12"/>
      <c r="Q1617" s="304"/>
      <c r="R1617" s="5"/>
      <c r="S1617" s="5"/>
      <c r="T1617" s="78"/>
      <c r="U1617" s="78"/>
      <c r="Z1617" s="479">
        <f t="shared" si="185"/>
        <v>12</v>
      </c>
    </row>
    <row r="1618" spans="1:26" ht="18.75" customHeight="1" x14ac:dyDescent="0.35">
      <c r="A1618" s="78"/>
      <c r="B1618" s="332">
        <f>IF(N1618="",0,COUNTIF($N$7:N1618,N1618))</f>
        <v>0</v>
      </c>
      <c r="C1618" s="332" t="str">
        <f t="shared" si="179"/>
        <v>0</v>
      </c>
      <c r="D1618" s="332">
        <f>IF(P1618="",0,COUNTIF($P$7:P1618,P1618))</f>
        <v>0</v>
      </c>
      <c r="E1618" s="332" t="str">
        <f t="shared" si="180"/>
        <v>0</v>
      </c>
      <c r="F1618" s="332">
        <f>IF(Q1618="",0,COUNTIF($Q$7:Q1618,Q1618))</f>
        <v>0</v>
      </c>
      <c r="G1618" s="332" t="str">
        <f t="shared" si="181"/>
        <v>0</v>
      </c>
      <c r="H1618" s="335">
        <f t="shared" si="182"/>
        <v>46021</v>
      </c>
      <c r="I1618" s="332">
        <f t="shared" si="183"/>
        <v>50</v>
      </c>
      <c r="J1618" s="78"/>
      <c r="K1618" s="304"/>
      <c r="L1618" s="6"/>
      <c r="M1618" s="12"/>
      <c r="N1618" s="6"/>
      <c r="O1618" s="96" t="str">
        <f t="shared" si="184"/>
        <v/>
      </c>
      <c r="P1618" s="12"/>
      <c r="Q1618" s="304"/>
      <c r="R1618" s="5"/>
      <c r="S1618" s="5"/>
      <c r="T1618" s="78"/>
      <c r="U1618" s="78"/>
      <c r="Z1618" s="479">
        <f t="shared" si="185"/>
        <v>12</v>
      </c>
    </row>
    <row r="1619" spans="1:26" ht="18.75" customHeight="1" x14ac:dyDescent="0.35">
      <c r="A1619" s="78"/>
      <c r="B1619" s="332">
        <f>IF(N1619="",0,COUNTIF($N$7:N1619,N1619))</f>
        <v>0</v>
      </c>
      <c r="C1619" s="332" t="str">
        <f t="shared" si="179"/>
        <v>0</v>
      </c>
      <c r="D1619" s="332">
        <f>IF(P1619="",0,COUNTIF($P$7:P1619,P1619))</f>
        <v>0</v>
      </c>
      <c r="E1619" s="332" t="str">
        <f t="shared" si="180"/>
        <v>0</v>
      </c>
      <c r="F1619" s="332">
        <f>IF(Q1619="",0,COUNTIF($Q$7:Q1619,Q1619))</f>
        <v>0</v>
      </c>
      <c r="G1619" s="332" t="str">
        <f t="shared" si="181"/>
        <v>0</v>
      </c>
      <c r="H1619" s="335">
        <f t="shared" si="182"/>
        <v>46021</v>
      </c>
      <c r="I1619" s="332">
        <f t="shared" si="183"/>
        <v>50</v>
      </c>
      <c r="J1619" s="78"/>
      <c r="K1619" s="304"/>
      <c r="L1619" s="6"/>
      <c r="M1619" s="12"/>
      <c r="N1619" s="6"/>
      <c r="O1619" s="96" t="str">
        <f t="shared" si="184"/>
        <v/>
      </c>
      <c r="P1619" s="12"/>
      <c r="Q1619" s="304"/>
      <c r="R1619" s="5"/>
      <c r="S1619" s="5"/>
      <c r="T1619" s="78"/>
      <c r="U1619" s="78"/>
      <c r="Z1619" s="479">
        <f t="shared" si="185"/>
        <v>12</v>
      </c>
    </row>
    <row r="1620" spans="1:26" ht="18.75" customHeight="1" x14ac:dyDescent="0.35">
      <c r="A1620" s="78"/>
      <c r="B1620" s="332">
        <f>IF(N1620="",0,COUNTIF($N$7:N1620,N1620))</f>
        <v>0</v>
      </c>
      <c r="C1620" s="332" t="str">
        <f t="shared" si="179"/>
        <v>0</v>
      </c>
      <c r="D1620" s="332">
        <f>IF(P1620="",0,COUNTIF($P$7:P1620,P1620))</f>
        <v>0</v>
      </c>
      <c r="E1620" s="332" t="str">
        <f t="shared" si="180"/>
        <v>0</v>
      </c>
      <c r="F1620" s="332">
        <f>IF(Q1620="",0,COUNTIF($Q$7:Q1620,Q1620))</f>
        <v>0</v>
      </c>
      <c r="G1620" s="332" t="str">
        <f t="shared" si="181"/>
        <v>0</v>
      </c>
      <c r="H1620" s="335">
        <f t="shared" si="182"/>
        <v>46021</v>
      </c>
      <c r="I1620" s="332">
        <f t="shared" si="183"/>
        <v>50</v>
      </c>
      <c r="J1620" s="78"/>
      <c r="K1620" s="304"/>
      <c r="L1620" s="6"/>
      <c r="M1620" s="12"/>
      <c r="N1620" s="6"/>
      <c r="O1620" s="96" t="str">
        <f t="shared" si="184"/>
        <v/>
      </c>
      <c r="P1620" s="12"/>
      <c r="Q1620" s="304"/>
      <c r="R1620" s="5"/>
      <c r="S1620" s="5"/>
      <c r="T1620" s="78"/>
      <c r="U1620" s="78"/>
      <c r="Z1620" s="479">
        <f t="shared" si="185"/>
        <v>12</v>
      </c>
    </row>
    <row r="1621" spans="1:26" ht="18.75" customHeight="1" x14ac:dyDescent="0.35">
      <c r="A1621" s="78"/>
      <c r="B1621" s="332">
        <f>IF(N1621="",0,COUNTIF($N$7:N1621,N1621))</f>
        <v>0</v>
      </c>
      <c r="C1621" s="332" t="str">
        <f t="shared" si="179"/>
        <v>0</v>
      </c>
      <c r="D1621" s="332">
        <f>IF(P1621="",0,COUNTIF($P$7:P1621,P1621))</f>
        <v>0</v>
      </c>
      <c r="E1621" s="332" t="str">
        <f t="shared" si="180"/>
        <v>0</v>
      </c>
      <c r="F1621" s="332">
        <f>IF(Q1621="",0,COUNTIF($Q$7:Q1621,Q1621))</f>
        <v>0</v>
      </c>
      <c r="G1621" s="332" t="str">
        <f t="shared" si="181"/>
        <v>0</v>
      </c>
      <c r="H1621" s="335">
        <f t="shared" si="182"/>
        <v>46021</v>
      </c>
      <c r="I1621" s="332">
        <f t="shared" si="183"/>
        <v>50</v>
      </c>
      <c r="J1621" s="78"/>
      <c r="K1621" s="304"/>
      <c r="L1621" s="6"/>
      <c r="M1621" s="12"/>
      <c r="N1621" s="6"/>
      <c r="O1621" s="96" t="str">
        <f t="shared" si="184"/>
        <v/>
      </c>
      <c r="P1621" s="12"/>
      <c r="Q1621" s="304"/>
      <c r="R1621" s="5"/>
      <c r="S1621" s="5"/>
      <c r="T1621" s="78"/>
      <c r="U1621" s="78"/>
      <c r="Z1621" s="479">
        <f t="shared" si="185"/>
        <v>12</v>
      </c>
    </row>
    <row r="1622" spans="1:26" ht="18.75" customHeight="1" x14ac:dyDescent="0.35">
      <c r="A1622" s="78"/>
      <c r="B1622" s="332">
        <f>IF(N1622="",0,COUNTIF($N$7:N1622,N1622))</f>
        <v>0</v>
      </c>
      <c r="C1622" s="332" t="str">
        <f t="shared" si="179"/>
        <v>0</v>
      </c>
      <c r="D1622" s="332">
        <f>IF(P1622="",0,COUNTIF($P$7:P1622,P1622))</f>
        <v>0</v>
      </c>
      <c r="E1622" s="332" t="str">
        <f t="shared" si="180"/>
        <v>0</v>
      </c>
      <c r="F1622" s="332">
        <f>IF(Q1622="",0,COUNTIF($Q$7:Q1622,Q1622))</f>
        <v>0</v>
      </c>
      <c r="G1622" s="332" t="str">
        <f t="shared" si="181"/>
        <v>0</v>
      </c>
      <c r="H1622" s="335">
        <f t="shared" si="182"/>
        <v>46021</v>
      </c>
      <c r="I1622" s="332">
        <f t="shared" si="183"/>
        <v>50</v>
      </c>
      <c r="J1622" s="78"/>
      <c r="K1622" s="304"/>
      <c r="L1622" s="6"/>
      <c r="M1622" s="12"/>
      <c r="N1622" s="6"/>
      <c r="O1622" s="96" t="str">
        <f t="shared" si="184"/>
        <v/>
      </c>
      <c r="P1622" s="12"/>
      <c r="Q1622" s="304"/>
      <c r="R1622" s="5"/>
      <c r="S1622" s="5"/>
      <c r="T1622" s="78"/>
      <c r="U1622" s="78"/>
      <c r="Z1622" s="479">
        <f t="shared" si="185"/>
        <v>12</v>
      </c>
    </row>
    <row r="1623" spans="1:26" ht="18.75" customHeight="1" x14ac:dyDescent="0.35">
      <c r="A1623" s="78"/>
      <c r="B1623" s="332">
        <f>IF(N1623="",0,COUNTIF($N$7:N1623,N1623))</f>
        <v>0</v>
      </c>
      <c r="C1623" s="332" t="str">
        <f t="shared" si="179"/>
        <v>0</v>
      </c>
      <c r="D1623" s="332">
        <f>IF(P1623="",0,COUNTIF($P$7:P1623,P1623))</f>
        <v>0</v>
      </c>
      <c r="E1623" s="332" t="str">
        <f t="shared" si="180"/>
        <v>0</v>
      </c>
      <c r="F1623" s="332">
        <f>IF(Q1623="",0,COUNTIF($Q$7:Q1623,Q1623))</f>
        <v>0</v>
      </c>
      <c r="G1623" s="332" t="str">
        <f t="shared" si="181"/>
        <v>0</v>
      </c>
      <c r="H1623" s="335">
        <f t="shared" si="182"/>
        <v>46021</v>
      </c>
      <c r="I1623" s="332">
        <f t="shared" si="183"/>
        <v>50</v>
      </c>
      <c r="J1623" s="78"/>
      <c r="K1623" s="304"/>
      <c r="L1623" s="6"/>
      <c r="M1623" s="12"/>
      <c r="N1623" s="6"/>
      <c r="O1623" s="96" t="str">
        <f t="shared" si="184"/>
        <v/>
      </c>
      <c r="P1623" s="12"/>
      <c r="Q1623" s="304"/>
      <c r="R1623" s="5"/>
      <c r="S1623" s="5"/>
      <c r="T1623" s="78"/>
      <c r="U1623" s="78"/>
      <c r="Z1623" s="479">
        <f t="shared" si="185"/>
        <v>12</v>
      </c>
    </row>
    <row r="1624" spans="1:26" ht="18.75" customHeight="1" x14ac:dyDescent="0.35">
      <c r="A1624" s="78"/>
      <c r="B1624" s="332">
        <f>IF(N1624="",0,COUNTIF($N$7:N1624,N1624))</f>
        <v>0</v>
      </c>
      <c r="C1624" s="332" t="str">
        <f t="shared" si="179"/>
        <v>0</v>
      </c>
      <c r="D1624" s="332">
        <f>IF(P1624="",0,COUNTIF($P$7:P1624,P1624))</f>
        <v>0</v>
      </c>
      <c r="E1624" s="332" t="str">
        <f t="shared" si="180"/>
        <v>0</v>
      </c>
      <c r="F1624" s="332">
        <f>IF(Q1624="",0,COUNTIF($Q$7:Q1624,Q1624))</f>
        <v>0</v>
      </c>
      <c r="G1624" s="332" t="str">
        <f t="shared" si="181"/>
        <v>0</v>
      </c>
      <c r="H1624" s="335">
        <f t="shared" si="182"/>
        <v>46021</v>
      </c>
      <c r="I1624" s="332">
        <f t="shared" si="183"/>
        <v>50</v>
      </c>
      <c r="J1624" s="78"/>
      <c r="K1624" s="304"/>
      <c r="L1624" s="6"/>
      <c r="M1624" s="12"/>
      <c r="N1624" s="6"/>
      <c r="O1624" s="96" t="str">
        <f t="shared" si="184"/>
        <v/>
      </c>
      <c r="P1624" s="12"/>
      <c r="Q1624" s="304"/>
      <c r="R1624" s="5"/>
      <c r="S1624" s="5"/>
      <c r="T1624" s="78"/>
      <c r="U1624" s="78"/>
      <c r="Z1624" s="479">
        <f t="shared" si="185"/>
        <v>12</v>
      </c>
    </row>
    <row r="1625" spans="1:26" ht="18.75" customHeight="1" x14ac:dyDescent="0.35">
      <c r="A1625" s="78"/>
      <c r="B1625" s="332">
        <f>IF(N1625="",0,COUNTIF($N$7:N1625,N1625))</f>
        <v>0</v>
      </c>
      <c r="C1625" s="332" t="str">
        <f t="shared" si="179"/>
        <v>0</v>
      </c>
      <c r="D1625" s="332">
        <f>IF(P1625="",0,COUNTIF($P$7:P1625,P1625))</f>
        <v>0</v>
      </c>
      <c r="E1625" s="332" t="str">
        <f t="shared" si="180"/>
        <v>0</v>
      </c>
      <c r="F1625" s="332">
        <f>IF(Q1625="",0,COUNTIF($Q$7:Q1625,Q1625))</f>
        <v>0</v>
      </c>
      <c r="G1625" s="332" t="str">
        <f t="shared" si="181"/>
        <v>0</v>
      </c>
      <c r="H1625" s="335">
        <f t="shared" si="182"/>
        <v>46021</v>
      </c>
      <c r="I1625" s="332">
        <f t="shared" si="183"/>
        <v>50</v>
      </c>
      <c r="J1625" s="78"/>
      <c r="K1625" s="304"/>
      <c r="L1625" s="6"/>
      <c r="M1625" s="12"/>
      <c r="N1625" s="6"/>
      <c r="O1625" s="96" t="str">
        <f t="shared" si="184"/>
        <v/>
      </c>
      <c r="P1625" s="12"/>
      <c r="Q1625" s="304"/>
      <c r="R1625" s="5"/>
      <c r="S1625" s="5"/>
      <c r="T1625" s="78"/>
      <c r="U1625" s="78"/>
      <c r="Z1625" s="479">
        <f t="shared" si="185"/>
        <v>12</v>
      </c>
    </row>
    <row r="1626" spans="1:26" ht="18.75" customHeight="1" x14ac:dyDescent="0.35">
      <c r="A1626" s="78"/>
      <c r="B1626" s="332">
        <f>IF(N1626="",0,COUNTIF($N$7:N1626,N1626))</f>
        <v>0</v>
      </c>
      <c r="C1626" s="332" t="str">
        <f t="shared" si="179"/>
        <v>0</v>
      </c>
      <c r="D1626" s="332">
        <f>IF(P1626="",0,COUNTIF($P$7:P1626,P1626))</f>
        <v>0</v>
      </c>
      <c r="E1626" s="332" t="str">
        <f t="shared" si="180"/>
        <v>0</v>
      </c>
      <c r="F1626" s="332">
        <f>IF(Q1626="",0,COUNTIF($Q$7:Q1626,Q1626))</f>
        <v>0</v>
      </c>
      <c r="G1626" s="332" t="str">
        <f t="shared" si="181"/>
        <v>0</v>
      </c>
      <c r="H1626" s="335">
        <f t="shared" si="182"/>
        <v>46021</v>
      </c>
      <c r="I1626" s="332">
        <f t="shared" si="183"/>
        <v>50</v>
      </c>
      <c r="J1626" s="78"/>
      <c r="K1626" s="304"/>
      <c r="L1626" s="6"/>
      <c r="M1626" s="12"/>
      <c r="N1626" s="6"/>
      <c r="O1626" s="96" t="str">
        <f t="shared" si="184"/>
        <v/>
      </c>
      <c r="P1626" s="12"/>
      <c r="Q1626" s="304"/>
      <c r="R1626" s="5"/>
      <c r="S1626" s="5"/>
      <c r="T1626" s="78"/>
      <c r="U1626" s="78"/>
      <c r="Z1626" s="479">
        <f t="shared" si="185"/>
        <v>12</v>
      </c>
    </row>
    <row r="1627" spans="1:26" ht="18.75" customHeight="1" x14ac:dyDescent="0.35">
      <c r="A1627" s="78"/>
      <c r="B1627" s="332">
        <f>IF(N1627="",0,COUNTIF($N$7:N1627,N1627))</f>
        <v>0</v>
      </c>
      <c r="C1627" s="332" t="str">
        <f t="shared" si="179"/>
        <v>0</v>
      </c>
      <c r="D1627" s="332">
        <f>IF(P1627="",0,COUNTIF($P$7:P1627,P1627))</f>
        <v>0</v>
      </c>
      <c r="E1627" s="332" t="str">
        <f t="shared" si="180"/>
        <v>0</v>
      </c>
      <c r="F1627" s="332">
        <f>IF(Q1627="",0,COUNTIF($Q$7:Q1627,Q1627))</f>
        <v>0</v>
      </c>
      <c r="G1627" s="332" t="str">
        <f t="shared" si="181"/>
        <v>0</v>
      </c>
      <c r="H1627" s="335">
        <f t="shared" si="182"/>
        <v>46021</v>
      </c>
      <c r="I1627" s="332">
        <f t="shared" si="183"/>
        <v>50</v>
      </c>
      <c r="J1627" s="78"/>
      <c r="K1627" s="304"/>
      <c r="L1627" s="6"/>
      <c r="M1627" s="12"/>
      <c r="N1627" s="6"/>
      <c r="O1627" s="96" t="str">
        <f t="shared" si="184"/>
        <v/>
      </c>
      <c r="P1627" s="12"/>
      <c r="Q1627" s="304"/>
      <c r="R1627" s="5"/>
      <c r="S1627" s="5"/>
      <c r="T1627" s="78"/>
      <c r="U1627" s="78"/>
      <c r="Z1627" s="479">
        <f t="shared" si="185"/>
        <v>12</v>
      </c>
    </row>
    <row r="1628" spans="1:26" ht="18.75" customHeight="1" x14ac:dyDescent="0.35">
      <c r="A1628" s="78"/>
      <c r="B1628" s="332">
        <f>IF(N1628="",0,COUNTIF($N$7:N1628,N1628))</f>
        <v>0</v>
      </c>
      <c r="C1628" s="332" t="str">
        <f t="shared" si="179"/>
        <v>0</v>
      </c>
      <c r="D1628" s="332">
        <f>IF(P1628="",0,COUNTIF($P$7:P1628,P1628))</f>
        <v>0</v>
      </c>
      <c r="E1628" s="332" t="str">
        <f t="shared" si="180"/>
        <v>0</v>
      </c>
      <c r="F1628" s="332">
        <f>IF(Q1628="",0,COUNTIF($Q$7:Q1628,Q1628))</f>
        <v>0</v>
      </c>
      <c r="G1628" s="332" t="str">
        <f t="shared" si="181"/>
        <v>0</v>
      </c>
      <c r="H1628" s="335">
        <f t="shared" si="182"/>
        <v>46021</v>
      </c>
      <c r="I1628" s="332">
        <f t="shared" si="183"/>
        <v>50</v>
      </c>
      <c r="J1628" s="78"/>
      <c r="K1628" s="304"/>
      <c r="L1628" s="6"/>
      <c r="M1628" s="12"/>
      <c r="N1628" s="6"/>
      <c r="O1628" s="96" t="str">
        <f t="shared" si="184"/>
        <v/>
      </c>
      <c r="P1628" s="12"/>
      <c r="Q1628" s="304"/>
      <c r="R1628" s="5"/>
      <c r="S1628" s="5"/>
      <c r="T1628" s="78"/>
      <c r="U1628" s="78"/>
      <c r="Z1628" s="479">
        <f t="shared" si="185"/>
        <v>12</v>
      </c>
    </row>
    <row r="1629" spans="1:26" ht="18.75" customHeight="1" x14ac:dyDescent="0.35">
      <c r="A1629" s="78"/>
      <c r="B1629" s="332">
        <f>IF(N1629="",0,COUNTIF($N$7:N1629,N1629))</f>
        <v>0</v>
      </c>
      <c r="C1629" s="332" t="str">
        <f t="shared" si="179"/>
        <v>0</v>
      </c>
      <c r="D1629" s="332">
        <f>IF(P1629="",0,COUNTIF($P$7:P1629,P1629))</f>
        <v>0</v>
      </c>
      <c r="E1629" s="332" t="str">
        <f t="shared" si="180"/>
        <v>0</v>
      </c>
      <c r="F1629" s="332">
        <f>IF(Q1629="",0,COUNTIF($Q$7:Q1629,Q1629))</f>
        <v>0</v>
      </c>
      <c r="G1629" s="332" t="str">
        <f t="shared" si="181"/>
        <v>0</v>
      </c>
      <c r="H1629" s="335">
        <f t="shared" si="182"/>
        <v>46021</v>
      </c>
      <c r="I1629" s="332">
        <f t="shared" si="183"/>
        <v>50</v>
      </c>
      <c r="J1629" s="78"/>
      <c r="K1629" s="304"/>
      <c r="L1629" s="6"/>
      <c r="M1629" s="12"/>
      <c r="N1629" s="6"/>
      <c r="O1629" s="96" t="str">
        <f t="shared" si="184"/>
        <v/>
      </c>
      <c r="P1629" s="12"/>
      <c r="Q1629" s="304"/>
      <c r="R1629" s="5"/>
      <c r="S1629" s="5"/>
      <c r="T1629" s="78"/>
      <c r="U1629" s="78"/>
      <c r="Z1629" s="479">
        <f t="shared" si="185"/>
        <v>12</v>
      </c>
    </row>
    <row r="1630" spans="1:26" ht="18.75" customHeight="1" x14ac:dyDescent="0.35">
      <c r="A1630" s="78"/>
      <c r="B1630" s="332">
        <f>IF(N1630="",0,COUNTIF($N$7:N1630,N1630))</f>
        <v>0</v>
      </c>
      <c r="C1630" s="332" t="str">
        <f t="shared" si="179"/>
        <v>0</v>
      </c>
      <c r="D1630" s="332">
        <f>IF(P1630="",0,COUNTIF($P$7:P1630,P1630))</f>
        <v>0</v>
      </c>
      <c r="E1630" s="332" t="str">
        <f t="shared" si="180"/>
        <v>0</v>
      </c>
      <c r="F1630" s="332">
        <f>IF(Q1630="",0,COUNTIF($Q$7:Q1630,Q1630))</f>
        <v>0</v>
      </c>
      <c r="G1630" s="332" t="str">
        <f t="shared" si="181"/>
        <v>0</v>
      </c>
      <c r="H1630" s="335">
        <f t="shared" si="182"/>
        <v>46021</v>
      </c>
      <c r="I1630" s="332">
        <f t="shared" si="183"/>
        <v>50</v>
      </c>
      <c r="J1630" s="78"/>
      <c r="K1630" s="304"/>
      <c r="L1630" s="6"/>
      <c r="M1630" s="12"/>
      <c r="N1630" s="6"/>
      <c r="O1630" s="96" t="str">
        <f t="shared" si="184"/>
        <v/>
      </c>
      <c r="P1630" s="12"/>
      <c r="Q1630" s="304"/>
      <c r="R1630" s="5"/>
      <c r="S1630" s="5"/>
      <c r="T1630" s="78"/>
      <c r="U1630" s="78"/>
      <c r="Z1630" s="479">
        <f t="shared" si="185"/>
        <v>12</v>
      </c>
    </row>
    <row r="1631" spans="1:26" ht="18.75" customHeight="1" x14ac:dyDescent="0.35">
      <c r="A1631" s="78"/>
      <c r="B1631" s="332">
        <f>IF(N1631="",0,COUNTIF($N$7:N1631,N1631))</f>
        <v>0</v>
      </c>
      <c r="C1631" s="332" t="str">
        <f t="shared" si="179"/>
        <v>0</v>
      </c>
      <c r="D1631" s="332">
        <f>IF(P1631="",0,COUNTIF($P$7:P1631,P1631))</f>
        <v>0</v>
      </c>
      <c r="E1631" s="332" t="str">
        <f t="shared" si="180"/>
        <v>0</v>
      </c>
      <c r="F1631" s="332">
        <f>IF(Q1631="",0,COUNTIF($Q$7:Q1631,Q1631))</f>
        <v>0</v>
      </c>
      <c r="G1631" s="332" t="str">
        <f t="shared" si="181"/>
        <v>0</v>
      </c>
      <c r="H1631" s="335">
        <f t="shared" si="182"/>
        <v>46021</v>
      </c>
      <c r="I1631" s="332">
        <f t="shared" si="183"/>
        <v>50</v>
      </c>
      <c r="J1631" s="78"/>
      <c r="K1631" s="304"/>
      <c r="L1631" s="6"/>
      <c r="M1631" s="12"/>
      <c r="N1631" s="6"/>
      <c r="O1631" s="96" t="str">
        <f t="shared" si="184"/>
        <v/>
      </c>
      <c r="P1631" s="12"/>
      <c r="Q1631" s="304"/>
      <c r="R1631" s="5"/>
      <c r="S1631" s="5"/>
      <c r="T1631" s="78"/>
      <c r="U1631" s="78"/>
      <c r="Z1631" s="479">
        <f t="shared" si="185"/>
        <v>12</v>
      </c>
    </row>
    <row r="1632" spans="1:26" ht="18.75" customHeight="1" x14ac:dyDescent="0.35">
      <c r="A1632" s="78"/>
      <c r="B1632" s="332">
        <f>IF(N1632="",0,COUNTIF($N$7:N1632,N1632))</f>
        <v>0</v>
      </c>
      <c r="C1632" s="332" t="str">
        <f t="shared" si="179"/>
        <v>0</v>
      </c>
      <c r="D1632" s="332">
        <f>IF(P1632="",0,COUNTIF($P$7:P1632,P1632))</f>
        <v>0</v>
      </c>
      <c r="E1632" s="332" t="str">
        <f t="shared" si="180"/>
        <v>0</v>
      </c>
      <c r="F1632" s="332">
        <f>IF(Q1632="",0,COUNTIF($Q$7:Q1632,Q1632))</f>
        <v>0</v>
      </c>
      <c r="G1632" s="332" t="str">
        <f t="shared" si="181"/>
        <v>0</v>
      </c>
      <c r="H1632" s="335">
        <f t="shared" si="182"/>
        <v>46021</v>
      </c>
      <c r="I1632" s="332">
        <f t="shared" si="183"/>
        <v>50</v>
      </c>
      <c r="J1632" s="78"/>
      <c r="K1632" s="304"/>
      <c r="L1632" s="6"/>
      <c r="M1632" s="12"/>
      <c r="N1632" s="6"/>
      <c r="O1632" s="96" t="str">
        <f t="shared" si="184"/>
        <v/>
      </c>
      <c r="P1632" s="12"/>
      <c r="Q1632" s="304"/>
      <c r="R1632" s="5"/>
      <c r="S1632" s="5"/>
      <c r="T1632" s="78"/>
      <c r="U1632" s="78"/>
      <c r="Z1632" s="479">
        <f t="shared" si="185"/>
        <v>12</v>
      </c>
    </row>
    <row r="1633" spans="1:26" ht="18.75" customHeight="1" x14ac:dyDescent="0.35">
      <c r="A1633" s="78"/>
      <c r="B1633" s="332">
        <f>IF(N1633="",0,COUNTIF($N$7:N1633,N1633))</f>
        <v>0</v>
      </c>
      <c r="C1633" s="332" t="str">
        <f t="shared" si="179"/>
        <v>0</v>
      </c>
      <c r="D1633" s="332">
        <f>IF(P1633="",0,COUNTIF($P$7:P1633,P1633))</f>
        <v>0</v>
      </c>
      <c r="E1633" s="332" t="str">
        <f t="shared" si="180"/>
        <v>0</v>
      </c>
      <c r="F1633" s="332">
        <f>IF(Q1633="",0,COUNTIF($Q$7:Q1633,Q1633))</f>
        <v>0</v>
      </c>
      <c r="G1633" s="332" t="str">
        <f t="shared" si="181"/>
        <v>0</v>
      </c>
      <c r="H1633" s="335">
        <f t="shared" si="182"/>
        <v>46021</v>
      </c>
      <c r="I1633" s="332">
        <f t="shared" si="183"/>
        <v>50</v>
      </c>
      <c r="J1633" s="78"/>
      <c r="K1633" s="304"/>
      <c r="L1633" s="6"/>
      <c r="M1633" s="12"/>
      <c r="N1633" s="6"/>
      <c r="O1633" s="96" t="str">
        <f t="shared" si="184"/>
        <v/>
      </c>
      <c r="P1633" s="12"/>
      <c r="Q1633" s="304"/>
      <c r="R1633" s="5"/>
      <c r="S1633" s="5"/>
      <c r="T1633" s="78"/>
      <c r="U1633" s="78"/>
      <c r="Z1633" s="479">
        <f t="shared" si="185"/>
        <v>12</v>
      </c>
    </row>
    <row r="1634" spans="1:26" ht="18.75" customHeight="1" x14ac:dyDescent="0.35">
      <c r="A1634" s="78"/>
      <c r="B1634" s="332">
        <f>IF(N1634="",0,COUNTIF($N$7:N1634,N1634))</f>
        <v>0</v>
      </c>
      <c r="C1634" s="332" t="str">
        <f t="shared" si="179"/>
        <v>0</v>
      </c>
      <c r="D1634" s="332">
        <f>IF(P1634="",0,COUNTIF($P$7:P1634,P1634))</f>
        <v>0</v>
      </c>
      <c r="E1634" s="332" t="str">
        <f t="shared" si="180"/>
        <v>0</v>
      </c>
      <c r="F1634" s="332">
        <f>IF(Q1634="",0,COUNTIF($Q$7:Q1634,Q1634))</f>
        <v>0</v>
      </c>
      <c r="G1634" s="332" t="str">
        <f t="shared" si="181"/>
        <v>0</v>
      </c>
      <c r="H1634" s="335">
        <f t="shared" si="182"/>
        <v>46021</v>
      </c>
      <c r="I1634" s="332">
        <f t="shared" si="183"/>
        <v>50</v>
      </c>
      <c r="J1634" s="78"/>
      <c r="K1634" s="304"/>
      <c r="L1634" s="6"/>
      <c r="M1634" s="12"/>
      <c r="N1634" s="6"/>
      <c r="O1634" s="96" t="str">
        <f t="shared" si="184"/>
        <v/>
      </c>
      <c r="P1634" s="12"/>
      <c r="Q1634" s="304"/>
      <c r="R1634" s="5"/>
      <c r="S1634" s="5"/>
      <c r="T1634" s="78"/>
      <c r="U1634" s="78"/>
      <c r="Z1634" s="479">
        <f t="shared" si="185"/>
        <v>12</v>
      </c>
    </row>
    <row r="1635" spans="1:26" ht="18.75" customHeight="1" x14ac:dyDescent="0.35">
      <c r="A1635" s="78"/>
      <c r="B1635" s="332">
        <f>IF(N1635="",0,COUNTIF($N$7:N1635,N1635))</f>
        <v>0</v>
      </c>
      <c r="C1635" s="332" t="str">
        <f t="shared" si="179"/>
        <v>0</v>
      </c>
      <c r="D1635" s="332">
        <f>IF(P1635="",0,COUNTIF($P$7:P1635,P1635))</f>
        <v>0</v>
      </c>
      <c r="E1635" s="332" t="str">
        <f t="shared" si="180"/>
        <v>0</v>
      </c>
      <c r="F1635" s="332">
        <f>IF(Q1635="",0,COUNTIF($Q$7:Q1635,Q1635))</f>
        <v>0</v>
      </c>
      <c r="G1635" s="332" t="str">
        <f t="shared" si="181"/>
        <v>0</v>
      </c>
      <c r="H1635" s="335">
        <f t="shared" si="182"/>
        <v>46021</v>
      </c>
      <c r="I1635" s="332">
        <f t="shared" si="183"/>
        <v>50</v>
      </c>
      <c r="J1635" s="78"/>
      <c r="K1635" s="304"/>
      <c r="L1635" s="6"/>
      <c r="M1635" s="12"/>
      <c r="N1635" s="6"/>
      <c r="O1635" s="96" t="str">
        <f t="shared" si="184"/>
        <v/>
      </c>
      <c r="P1635" s="12"/>
      <c r="Q1635" s="304"/>
      <c r="R1635" s="5"/>
      <c r="S1635" s="5"/>
      <c r="T1635" s="78"/>
      <c r="U1635" s="78"/>
      <c r="Z1635" s="479">
        <f t="shared" si="185"/>
        <v>12</v>
      </c>
    </row>
    <row r="1636" spans="1:26" ht="18.75" customHeight="1" x14ac:dyDescent="0.35">
      <c r="A1636" s="78"/>
      <c r="B1636" s="332">
        <f>IF(N1636="",0,COUNTIF($N$7:N1636,N1636))</f>
        <v>0</v>
      </c>
      <c r="C1636" s="332" t="str">
        <f t="shared" si="179"/>
        <v>0</v>
      </c>
      <c r="D1636" s="332">
        <f>IF(P1636="",0,COUNTIF($P$7:P1636,P1636))</f>
        <v>0</v>
      </c>
      <c r="E1636" s="332" t="str">
        <f t="shared" si="180"/>
        <v>0</v>
      </c>
      <c r="F1636" s="332">
        <f>IF(Q1636="",0,COUNTIF($Q$7:Q1636,Q1636))</f>
        <v>0</v>
      </c>
      <c r="G1636" s="332" t="str">
        <f t="shared" si="181"/>
        <v>0</v>
      </c>
      <c r="H1636" s="335">
        <f t="shared" si="182"/>
        <v>46021</v>
      </c>
      <c r="I1636" s="332">
        <f t="shared" si="183"/>
        <v>50</v>
      </c>
      <c r="J1636" s="78"/>
      <c r="K1636" s="304"/>
      <c r="L1636" s="6"/>
      <c r="M1636" s="12"/>
      <c r="N1636" s="6"/>
      <c r="O1636" s="96" t="str">
        <f t="shared" si="184"/>
        <v/>
      </c>
      <c r="P1636" s="12"/>
      <c r="Q1636" s="304"/>
      <c r="R1636" s="5"/>
      <c r="S1636" s="5"/>
      <c r="T1636" s="78"/>
      <c r="U1636" s="78"/>
      <c r="Z1636" s="479">
        <f t="shared" si="185"/>
        <v>12</v>
      </c>
    </row>
    <row r="1637" spans="1:26" ht="18.75" customHeight="1" x14ac:dyDescent="0.35">
      <c r="A1637" s="78"/>
      <c r="B1637" s="332">
        <f>IF(N1637="",0,COUNTIF($N$7:N1637,N1637))</f>
        <v>0</v>
      </c>
      <c r="C1637" s="332" t="str">
        <f t="shared" si="179"/>
        <v>0</v>
      </c>
      <c r="D1637" s="332">
        <f>IF(P1637="",0,COUNTIF($P$7:P1637,P1637))</f>
        <v>0</v>
      </c>
      <c r="E1637" s="332" t="str">
        <f t="shared" si="180"/>
        <v>0</v>
      </c>
      <c r="F1637" s="332">
        <f>IF(Q1637="",0,COUNTIF($Q$7:Q1637,Q1637))</f>
        <v>0</v>
      </c>
      <c r="G1637" s="332" t="str">
        <f t="shared" si="181"/>
        <v>0</v>
      </c>
      <c r="H1637" s="335">
        <f t="shared" si="182"/>
        <v>46021</v>
      </c>
      <c r="I1637" s="332">
        <f t="shared" si="183"/>
        <v>50</v>
      </c>
      <c r="J1637" s="78"/>
      <c r="K1637" s="304"/>
      <c r="L1637" s="6"/>
      <c r="M1637" s="12"/>
      <c r="N1637" s="6"/>
      <c r="O1637" s="96" t="str">
        <f t="shared" si="184"/>
        <v/>
      </c>
      <c r="P1637" s="12"/>
      <c r="Q1637" s="304"/>
      <c r="R1637" s="5"/>
      <c r="S1637" s="5"/>
      <c r="T1637" s="78"/>
      <c r="U1637" s="78"/>
      <c r="Z1637" s="479">
        <f t="shared" si="185"/>
        <v>12</v>
      </c>
    </row>
    <row r="1638" spans="1:26" ht="18.75" customHeight="1" x14ac:dyDescent="0.35">
      <c r="A1638" s="78"/>
      <c r="B1638" s="332">
        <f>IF(N1638="",0,COUNTIF($N$7:N1638,N1638))</f>
        <v>0</v>
      </c>
      <c r="C1638" s="332" t="str">
        <f t="shared" si="179"/>
        <v>0</v>
      </c>
      <c r="D1638" s="332">
        <f>IF(P1638="",0,COUNTIF($P$7:P1638,P1638))</f>
        <v>0</v>
      </c>
      <c r="E1638" s="332" t="str">
        <f t="shared" si="180"/>
        <v>0</v>
      </c>
      <c r="F1638" s="332">
        <f>IF(Q1638="",0,COUNTIF($Q$7:Q1638,Q1638))</f>
        <v>0</v>
      </c>
      <c r="G1638" s="332" t="str">
        <f t="shared" si="181"/>
        <v>0</v>
      </c>
      <c r="H1638" s="335">
        <f t="shared" si="182"/>
        <v>46021</v>
      </c>
      <c r="I1638" s="332">
        <f t="shared" si="183"/>
        <v>50</v>
      </c>
      <c r="J1638" s="78"/>
      <c r="K1638" s="304"/>
      <c r="L1638" s="6"/>
      <c r="M1638" s="12"/>
      <c r="N1638" s="6"/>
      <c r="O1638" s="96" t="str">
        <f t="shared" si="184"/>
        <v/>
      </c>
      <c r="P1638" s="12"/>
      <c r="Q1638" s="304"/>
      <c r="R1638" s="5"/>
      <c r="S1638" s="5"/>
      <c r="T1638" s="78"/>
      <c r="U1638" s="78"/>
      <c r="Z1638" s="479">
        <f t="shared" si="185"/>
        <v>12</v>
      </c>
    </row>
    <row r="1639" spans="1:26" ht="18.75" customHeight="1" x14ac:dyDescent="0.35">
      <c r="A1639" s="78"/>
      <c r="B1639" s="332">
        <f>IF(N1639="",0,COUNTIF($N$7:N1639,N1639))</f>
        <v>0</v>
      </c>
      <c r="C1639" s="332" t="str">
        <f t="shared" si="179"/>
        <v>0</v>
      </c>
      <c r="D1639" s="332">
        <f>IF(P1639="",0,COUNTIF($P$7:P1639,P1639))</f>
        <v>0</v>
      </c>
      <c r="E1639" s="332" t="str">
        <f t="shared" si="180"/>
        <v>0</v>
      </c>
      <c r="F1639" s="332">
        <f>IF(Q1639="",0,COUNTIF($Q$7:Q1639,Q1639))</f>
        <v>0</v>
      </c>
      <c r="G1639" s="332" t="str">
        <f t="shared" si="181"/>
        <v>0</v>
      </c>
      <c r="H1639" s="335">
        <f t="shared" si="182"/>
        <v>46021</v>
      </c>
      <c r="I1639" s="332">
        <f t="shared" si="183"/>
        <v>50</v>
      </c>
      <c r="J1639" s="78"/>
      <c r="K1639" s="304"/>
      <c r="L1639" s="6"/>
      <c r="M1639" s="12"/>
      <c r="N1639" s="6"/>
      <c r="O1639" s="96" t="str">
        <f t="shared" si="184"/>
        <v/>
      </c>
      <c r="P1639" s="12"/>
      <c r="Q1639" s="304"/>
      <c r="R1639" s="5"/>
      <c r="S1639" s="5"/>
      <c r="T1639" s="78"/>
      <c r="U1639" s="78"/>
      <c r="Z1639" s="479">
        <f t="shared" si="185"/>
        <v>12</v>
      </c>
    </row>
    <row r="1640" spans="1:26" ht="18.75" customHeight="1" x14ac:dyDescent="0.35">
      <c r="A1640" s="78"/>
      <c r="B1640" s="332">
        <f>IF(N1640="",0,COUNTIF($N$7:N1640,N1640))</f>
        <v>0</v>
      </c>
      <c r="C1640" s="332" t="str">
        <f t="shared" si="179"/>
        <v>0</v>
      </c>
      <c r="D1640" s="332">
        <f>IF(P1640="",0,COUNTIF($P$7:P1640,P1640))</f>
        <v>0</v>
      </c>
      <c r="E1640" s="332" t="str">
        <f t="shared" si="180"/>
        <v>0</v>
      </c>
      <c r="F1640" s="332">
        <f>IF(Q1640="",0,COUNTIF($Q$7:Q1640,Q1640))</f>
        <v>0</v>
      </c>
      <c r="G1640" s="332" t="str">
        <f t="shared" si="181"/>
        <v>0</v>
      </c>
      <c r="H1640" s="335">
        <f t="shared" si="182"/>
        <v>46021</v>
      </c>
      <c r="I1640" s="332">
        <f t="shared" si="183"/>
        <v>50</v>
      </c>
      <c r="J1640" s="78"/>
      <c r="K1640" s="304"/>
      <c r="L1640" s="6"/>
      <c r="M1640" s="12"/>
      <c r="N1640" s="6"/>
      <c r="O1640" s="96" t="str">
        <f t="shared" si="184"/>
        <v/>
      </c>
      <c r="P1640" s="12"/>
      <c r="Q1640" s="304"/>
      <c r="R1640" s="5"/>
      <c r="S1640" s="5"/>
      <c r="T1640" s="78"/>
      <c r="U1640" s="78"/>
      <c r="Z1640" s="479">
        <f t="shared" si="185"/>
        <v>12</v>
      </c>
    </row>
    <row r="1641" spans="1:26" ht="18.75" customHeight="1" x14ac:dyDescent="0.35">
      <c r="A1641" s="78"/>
      <c r="B1641" s="332">
        <f>IF(N1641="",0,COUNTIF($N$7:N1641,N1641))</f>
        <v>0</v>
      </c>
      <c r="C1641" s="332" t="str">
        <f t="shared" si="179"/>
        <v>0</v>
      </c>
      <c r="D1641" s="332">
        <f>IF(P1641="",0,COUNTIF($P$7:P1641,P1641))</f>
        <v>0</v>
      </c>
      <c r="E1641" s="332" t="str">
        <f t="shared" si="180"/>
        <v>0</v>
      </c>
      <c r="F1641" s="332">
        <f>IF(Q1641="",0,COUNTIF($Q$7:Q1641,Q1641))</f>
        <v>0</v>
      </c>
      <c r="G1641" s="332" t="str">
        <f t="shared" si="181"/>
        <v>0</v>
      </c>
      <c r="H1641" s="335">
        <f t="shared" si="182"/>
        <v>46021</v>
      </c>
      <c r="I1641" s="332">
        <f t="shared" si="183"/>
        <v>50</v>
      </c>
      <c r="J1641" s="78"/>
      <c r="K1641" s="304"/>
      <c r="L1641" s="6"/>
      <c r="M1641" s="12"/>
      <c r="N1641" s="6"/>
      <c r="O1641" s="96" t="str">
        <f t="shared" si="184"/>
        <v/>
      </c>
      <c r="P1641" s="12"/>
      <c r="Q1641" s="304"/>
      <c r="R1641" s="5"/>
      <c r="S1641" s="5"/>
      <c r="T1641" s="78"/>
      <c r="U1641" s="78"/>
      <c r="Z1641" s="479">
        <f t="shared" si="185"/>
        <v>12</v>
      </c>
    </row>
    <row r="1642" spans="1:26" ht="18.75" customHeight="1" x14ac:dyDescent="0.35">
      <c r="A1642" s="78"/>
      <c r="B1642" s="332">
        <f>IF(N1642="",0,COUNTIF($N$7:N1642,N1642))</f>
        <v>0</v>
      </c>
      <c r="C1642" s="332" t="str">
        <f t="shared" si="179"/>
        <v>0</v>
      </c>
      <c r="D1642" s="332">
        <f>IF(P1642="",0,COUNTIF($P$7:P1642,P1642))</f>
        <v>0</v>
      </c>
      <c r="E1642" s="332" t="str">
        <f t="shared" si="180"/>
        <v>0</v>
      </c>
      <c r="F1642" s="332">
        <f>IF(Q1642="",0,COUNTIF($Q$7:Q1642,Q1642))</f>
        <v>0</v>
      </c>
      <c r="G1642" s="332" t="str">
        <f t="shared" si="181"/>
        <v>0</v>
      </c>
      <c r="H1642" s="335">
        <f t="shared" si="182"/>
        <v>46021</v>
      </c>
      <c r="I1642" s="332">
        <f t="shared" si="183"/>
        <v>50</v>
      </c>
      <c r="J1642" s="78"/>
      <c r="K1642" s="304"/>
      <c r="L1642" s="6"/>
      <c r="M1642" s="12"/>
      <c r="N1642" s="6"/>
      <c r="O1642" s="96" t="str">
        <f t="shared" si="184"/>
        <v/>
      </c>
      <c r="P1642" s="12"/>
      <c r="Q1642" s="304"/>
      <c r="R1642" s="5"/>
      <c r="S1642" s="5"/>
      <c r="T1642" s="78"/>
      <c r="U1642" s="78"/>
      <c r="Z1642" s="479">
        <f t="shared" si="185"/>
        <v>12</v>
      </c>
    </row>
    <row r="1643" spans="1:26" ht="18.75" customHeight="1" x14ac:dyDescent="0.35">
      <c r="A1643" s="78"/>
      <c r="B1643" s="332">
        <f>IF(N1643="",0,COUNTIF($N$7:N1643,N1643))</f>
        <v>0</v>
      </c>
      <c r="C1643" s="332" t="str">
        <f t="shared" si="179"/>
        <v>0</v>
      </c>
      <c r="D1643" s="332">
        <f>IF(P1643="",0,COUNTIF($P$7:P1643,P1643))</f>
        <v>0</v>
      </c>
      <c r="E1643" s="332" t="str">
        <f t="shared" si="180"/>
        <v>0</v>
      </c>
      <c r="F1643" s="332">
        <f>IF(Q1643="",0,COUNTIF($Q$7:Q1643,Q1643))</f>
        <v>0</v>
      </c>
      <c r="G1643" s="332" t="str">
        <f t="shared" si="181"/>
        <v>0</v>
      </c>
      <c r="H1643" s="335">
        <f t="shared" si="182"/>
        <v>46021</v>
      </c>
      <c r="I1643" s="332">
        <f t="shared" si="183"/>
        <v>50</v>
      </c>
      <c r="J1643" s="78"/>
      <c r="K1643" s="304"/>
      <c r="L1643" s="6"/>
      <c r="M1643" s="12"/>
      <c r="N1643" s="6"/>
      <c r="O1643" s="96" t="str">
        <f t="shared" si="184"/>
        <v/>
      </c>
      <c r="P1643" s="12"/>
      <c r="Q1643" s="304"/>
      <c r="R1643" s="5"/>
      <c r="S1643" s="5"/>
      <c r="T1643" s="78"/>
      <c r="U1643" s="78"/>
      <c r="Z1643" s="479">
        <f t="shared" si="185"/>
        <v>12</v>
      </c>
    </row>
    <row r="1644" spans="1:26" ht="18.75" customHeight="1" x14ac:dyDescent="0.35">
      <c r="A1644" s="78"/>
      <c r="B1644" s="332">
        <f>IF(N1644="",0,COUNTIF($N$7:N1644,N1644))</f>
        <v>0</v>
      </c>
      <c r="C1644" s="332" t="str">
        <f t="shared" si="179"/>
        <v>0</v>
      </c>
      <c r="D1644" s="332">
        <f>IF(P1644="",0,COUNTIF($P$7:P1644,P1644))</f>
        <v>0</v>
      </c>
      <c r="E1644" s="332" t="str">
        <f t="shared" si="180"/>
        <v>0</v>
      </c>
      <c r="F1644" s="332">
        <f>IF(Q1644="",0,COUNTIF($Q$7:Q1644,Q1644))</f>
        <v>0</v>
      </c>
      <c r="G1644" s="332" t="str">
        <f t="shared" si="181"/>
        <v>0</v>
      </c>
      <c r="H1644" s="335">
        <f t="shared" si="182"/>
        <v>46021</v>
      </c>
      <c r="I1644" s="332">
        <f t="shared" si="183"/>
        <v>50</v>
      </c>
      <c r="J1644" s="78"/>
      <c r="K1644" s="304"/>
      <c r="L1644" s="6"/>
      <c r="M1644" s="12"/>
      <c r="N1644" s="6"/>
      <c r="O1644" s="96" t="str">
        <f t="shared" si="184"/>
        <v/>
      </c>
      <c r="P1644" s="12"/>
      <c r="Q1644" s="304"/>
      <c r="R1644" s="5"/>
      <c r="S1644" s="5"/>
      <c r="T1644" s="78"/>
      <c r="U1644" s="78"/>
      <c r="Z1644" s="479">
        <f t="shared" si="185"/>
        <v>12</v>
      </c>
    </row>
    <row r="1645" spans="1:26" ht="18.75" customHeight="1" x14ac:dyDescent="0.35">
      <c r="A1645" s="78"/>
      <c r="B1645" s="332">
        <f>IF(N1645="",0,COUNTIF($N$7:N1645,N1645))</f>
        <v>0</v>
      </c>
      <c r="C1645" s="332" t="str">
        <f t="shared" si="179"/>
        <v>0</v>
      </c>
      <c r="D1645" s="332">
        <f>IF(P1645="",0,COUNTIF($P$7:P1645,P1645))</f>
        <v>0</v>
      </c>
      <c r="E1645" s="332" t="str">
        <f t="shared" si="180"/>
        <v>0</v>
      </c>
      <c r="F1645" s="332">
        <f>IF(Q1645="",0,COUNTIF($Q$7:Q1645,Q1645))</f>
        <v>0</v>
      </c>
      <c r="G1645" s="332" t="str">
        <f t="shared" si="181"/>
        <v>0</v>
      </c>
      <c r="H1645" s="335">
        <f t="shared" si="182"/>
        <v>46021</v>
      </c>
      <c r="I1645" s="332">
        <f t="shared" si="183"/>
        <v>50</v>
      </c>
      <c r="J1645" s="78"/>
      <c r="K1645" s="304"/>
      <c r="L1645" s="6"/>
      <c r="M1645" s="12"/>
      <c r="N1645" s="6"/>
      <c r="O1645" s="96" t="str">
        <f t="shared" si="184"/>
        <v/>
      </c>
      <c r="P1645" s="12"/>
      <c r="Q1645" s="304"/>
      <c r="R1645" s="5"/>
      <c r="S1645" s="5"/>
      <c r="T1645" s="78"/>
      <c r="U1645" s="78"/>
      <c r="Z1645" s="479">
        <f t="shared" si="185"/>
        <v>12</v>
      </c>
    </row>
    <row r="1646" spans="1:26" ht="18.75" customHeight="1" x14ac:dyDescent="0.35">
      <c r="A1646" s="78"/>
      <c r="B1646" s="332">
        <f>IF(N1646="",0,COUNTIF($N$7:N1646,N1646))</f>
        <v>0</v>
      </c>
      <c r="C1646" s="332" t="str">
        <f t="shared" si="179"/>
        <v>0</v>
      </c>
      <c r="D1646" s="332">
        <f>IF(P1646="",0,COUNTIF($P$7:P1646,P1646))</f>
        <v>0</v>
      </c>
      <c r="E1646" s="332" t="str">
        <f t="shared" si="180"/>
        <v>0</v>
      </c>
      <c r="F1646" s="332">
        <f>IF(Q1646="",0,COUNTIF($Q$7:Q1646,Q1646))</f>
        <v>0</v>
      </c>
      <c r="G1646" s="332" t="str">
        <f t="shared" si="181"/>
        <v>0</v>
      </c>
      <c r="H1646" s="335">
        <f t="shared" si="182"/>
        <v>46021</v>
      </c>
      <c r="I1646" s="332">
        <f t="shared" si="183"/>
        <v>50</v>
      </c>
      <c r="J1646" s="78"/>
      <c r="K1646" s="304"/>
      <c r="L1646" s="6"/>
      <c r="M1646" s="12"/>
      <c r="N1646" s="6"/>
      <c r="O1646" s="96" t="str">
        <f t="shared" si="184"/>
        <v/>
      </c>
      <c r="P1646" s="12"/>
      <c r="Q1646" s="304"/>
      <c r="R1646" s="5"/>
      <c r="S1646" s="5"/>
      <c r="T1646" s="78"/>
      <c r="U1646" s="78"/>
      <c r="Z1646" s="479">
        <f t="shared" si="185"/>
        <v>12</v>
      </c>
    </row>
    <row r="1647" spans="1:26" ht="18.75" customHeight="1" x14ac:dyDescent="0.35">
      <c r="A1647" s="78"/>
      <c r="B1647" s="332">
        <f>IF(N1647="",0,COUNTIF($N$7:N1647,N1647))</f>
        <v>0</v>
      </c>
      <c r="C1647" s="332" t="str">
        <f t="shared" si="179"/>
        <v>0</v>
      </c>
      <c r="D1647" s="332">
        <f>IF(P1647="",0,COUNTIF($P$7:P1647,P1647))</f>
        <v>0</v>
      </c>
      <c r="E1647" s="332" t="str">
        <f t="shared" si="180"/>
        <v>0</v>
      </c>
      <c r="F1647" s="332">
        <f>IF(Q1647="",0,COUNTIF($Q$7:Q1647,Q1647))</f>
        <v>0</v>
      </c>
      <c r="G1647" s="332" t="str">
        <f t="shared" si="181"/>
        <v>0</v>
      </c>
      <c r="H1647" s="335">
        <f t="shared" si="182"/>
        <v>46021</v>
      </c>
      <c r="I1647" s="332">
        <f t="shared" si="183"/>
        <v>50</v>
      </c>
      <c r="J1647" s="78"/>
      <c r="K1647" s="304"/>
      <c r="L1647" s="6"/>
      <c r="M1647" s="12"/>
      <c r="N1647" s="6"/>
      <c r="O1647" s="96" t="str">
        <f t="shared" si="184"/>
        <v/>
      </c>
      <c r="P1647" s="12"/>
      <c r="Q1647" s="304"/>
      <c r="R1647" s="5"/>
      <c r="S1647" s="5"/>
      <c r="T1647" s="78"/>
      <c r="U1647" s="78"/>
      <c r="Z1647" s="479">
        <f t="shared" si="185"/>
        <v>12</v>
      </c>
    </row>
    <row r="1648" spans="1:26" ht="18.75" customHeight="1" x14ac:dyDescent="0.35">
      <c r="A1648" s="78"/>
      <c r="B1648" s="332">
        <f>IF(N1648="",0,COUNTIF($N$7:N1648,N1648))</f>
        <v>0</v>
      </c>
      <c r="C1648" s="332" t="str">
        <f t="shared" si="179"/>
        <v>0</v>
      </c>
      <c r="D1648" s="332">
        <f>IF(P1648="",0,COUNTIF($P$7:P1648,P1648))</f>
        <v>0</v>
      </c>
      <c r="E1648" s="332" t="str">
        <f t="shared" si="180"/>
        <v>0</v>
      </c>
      <c r="F1648" s="332">
        <f>IF(Q1648="",0,COUNTIF($Q$7:Q1648,Q1648))</f>
        <v>0</v>
      </c>
      <c r="G1648" s="332" t="str">
        <f t="shared" si="181"/>
        <v>0</v>
      </c>
      <c r="H1648" s="335">
        <f t="shared" si="182"/>
        <v>46021</v>
      </c>
      <c r="I1648" s="332">
        <f t="shared" si="183"/>
        <v>50</v>
      </c>
      <c r="J1648" s="78"/>
      <c r="K1648" s="304"/>
      <c r="L1648" s="6"/>
      <c r="M1648" s="12"/>
      <c r="N1648" s="6"/>
      <c r="O1648" s="96" t="str">
        <f t="shared" si="184"/>
        <v/>
      </c>
      <c r="P1648" s="12"/>
      <c r="Q1648" s="304"/>
      <c r="R1648" s="5"/>
      <c r="S1648" s="5"/>
      <c r="T1648" s="78"/>
      <c r="U1648" s="78"/>
      <c r="Z1648" s="479">
        <f t="shared" si="185"/>
        <v>12</v>
      </c>
    </row>
    <row r="1649" spans="1:26" ht="18.75" customHeight="1" x14ac:dyDescent="0.35">
      <c r="A1649" s="78"/>
      <c r="B1649" s="332">
        <f>IF(N1649="",0,COUNTIF($N$7:N1649,N1649))</f>
        <v>0</v>
      </c>
      <c r="C1649" s="332" t="str">
        <f t="shared" si="179"/>
        <v>0</v>
      </c>
      <c r="D1649" s="332">
        <f>IF(P1649="",0,COUNTIF($P$7:P1649,P1649))</f>
        <v>0</v>
      </c>
      <c r="E1649" s="332" t="str">
        <f t="shared" si="180"/>
        <v>0</v>
      </c>
      <c r="F1649" s="332">
        <f>IF(Q1649="",0,COUNTIF($Q$7:Q1649,Q1649))</f>
        <v>0</v>
      </c>
      <c r="G1649" s="332" t="str">
        <f t="shared" si="181"/>
        <v>0</v>
      </c>
      <c r="H1649" s="335">
        <f t="shared" si="182"/>
        <v>46021</v>
      </c>
      <c r="I1649" s="332">
        <f t="shared" si="183"/>
        <v>50</v>
      </c>
      <c r="J1649" s="78"/>
      <c r="K1649" s="304"/>
      <c r="L1649" s="6"/>
      <c r="M1649" s="12"/>
      <c r="N1649" s="6"/>
      <c r="O1649" s="96" t="str">
        <f t="shared" si="184"/>
        <v/>
      </c>
      <c r="P1649" s="12"/>
      <c r="Q1649" s="304"/>
      <c r="R1649" s="5"/>
      <c r="S1649" s="5"/>
      <c r="T1649" s="78"/>
      <c r="U1649" s="78"/>
      <c r="Z1649" s="479">
        <f t="shared" si="185"/>
        <v>12</v>
      </c>
    </row>
    <row r="1650" spans="1:26" ht="18.75" customHeight="1" x14ac:dyDescent="0.35">
      <c r="A1650" s="78"/>
      <c r="B1650" s="332">
        <f>IF(N1650="",0,COUNTIF($N$7:N1650,N1650))</f>
        <v>0</v>
      </c>
      <c r="C1650" s="332" t="str">
        <f t="shared" si="179"/>
        <v>0</v>
      </c>
      <c r="D1650" s="332">
        <f>IF(P1650="",0,COUNTIF($P$7:P1650,P1650))</f>
        <v>0</v>
      </c>
      <c r="E1650" s="332" t="str">
        <f t="shared" si="180"/>
        <v>0</v>
      </c>
      <c r="F1650" s="332">
        <f>IF(Q1650="",0,COUNTIF($Q$7:Q1650,Q1650))</f>
        <v>0</v>
      </c>
      <c r="G1650" s="332" t="str">
        <f t="shared" si="181"/>
        <v>0</v>
      </c>
      <c r="H1650" s="335">
        <f t="shared" si="182"/>
        <v>46021</v>
      </c>
      <c r="I1650" s="332">
        <f t="shared" si="183"/>
        <v>50</v>
      </c>
      <c r="J1650" s="78"/>
      <c r="K1650" s="304"/>
      <c r="L1650" s="6"/>
      <c r="M1650" s="12"/>
      <c r="N1650" s="6"/>
      <c r="O1650" s="96" t="str">
        <f t="shared" si="184"/>
        <v/>
      </c>
      <c r="P1650" s="12"/>
      <c r="Q1650" s="304"/>
      <c r="R1650" s="5"/>
      <c r="S1650" s="5"/>
      <c r="T1650" s="78"/>
      <c r="U1650" s="78"/>
      <c r="Z1650" s="479">
        <f t="shared" si="185"/>
        <v>12</v>
      </c>
    </row>
    <row r="1651" spans="1:26" ht="18.75" customHeight="1" x14ac:dyDescent="0.35">
      <c r="A1651" s="78"/>
      <c r="B1651" s="332">
        <f>IF(N1651="",0,COUNTIF($N$7:N1651,N1651))</f>
        <v>0</v>
      </c>
      <c r="C1651" s="332" t="str">
        <f t="shared" si="179"/>
        <v>0</v>
      </c>
      <c r="D1651" s="332">
        <f>IF(P1651="",0,COUNTIF($P$7:P1651,P1651))</f>
        <v>0</v>
      </c>
      <c r="E1651" s="332" t="str">
        <f t="shared" si="180"/>
        <v>0</v>
      </c>
      <c r="F1651" s="332">
        <f>IF(Q1651="",0,COUNTIF($Q$7:Q1651,Q1651))</f>
        <v>0</v>
      </c>
      <c r="G1651" s="332" t="str">
        <f t="shared" si="181"/>
        <v>0</v>
      </c>
      <c r="H1651" s="335">
        <f t="shared" si="182"/>
        <v>46021</v>
      </c>
      <c r="I1651" s="332">
        <f t="shared" si="183"/>
        <v>50</v>
      </c>
      <c r="J1651" s="78"/>
      <c r="K1651" s="304"/>
      <c r="L1651" s="6"/>
      <c r="M1651" s="12"/>
      <c r="N1651" s="6"/>
      <c r="O1651" s="96" t="str">
        <f t="shared" si="184"/>
        <v/>
      </c>
      <c r="P1651" s="12"/>
      <c r="Q1651" s="304"/>
      <c r="R1651" s="5"/>
      <c r="S1651" s="5"/>
      <c r="T1651" s="78"/>
      <c r="U1651" s="78"/>
      <c r="Z1651" s="479">
        <f t="shared" si="185"/>
        <v>12</v>
      </c>
    </row>
    <row r="1652" spans="1:26" ht="18.75" customHeight="1" x14ac:dyDescent="0.35">
      <c r="A1652" s="78"/>
      <c r="B1652" s="332">
        <f>IF(N1652="",0,COUNTIF($N$7:N1652,N1652))</f>
        <v>0</v>
      </c>
      <c r="C1652" s="332" t="str">
        <f t="shared" ref="C1652:C1715" si="186">B1652&amp;N1652</f>
        <v>0</v>
      </c>
      <c r="D1652" s="332">
        <f>IF(P1652="",0,COUNTIF($P$7:P1652,P1652))</f>
        <v>0</v>
      </c>
      <c r="E1652" s="332" t="str">
        <f t="shared" ref="E1652:E1715" si="187">D1652&amp;P1652</f>
        <v>0</v>
      </c>
      <c r="F1652" s="332">
        <f>IF(Q1652="",0,COUNTIF($Q$7:Q1652,Q1652))</f>
        <v>0</v>
      </c>
      <c r="G1652" s="332" t="str">
        <f t="shared" ref="G1652:G1715" si="188">F1652&amp;Q1652</f>
        <v>0</v>
      </c>
      <c r="H1652" s="335">
        <f t="shared" ref="H1652:H1715" si="189">IF(K1652&lt;&gt;"",K1652,H1651)</f>
        <v>46021</v>
      </c>
      <c r="I1652" s="332">
        <f t="shared" ref="I1652:I1715" si="190">IF(L1652&lt;&gt;"",L1652,I1651)</f>
        <v>50</v>
      </c>
      <c r="J1652" s="78"/>
      <c r="K1652" s="304"/>
      <c r="L1652" s="6"/>
      <c r="M1652" s="12"/>
      <c r="N1652" s="6"/>
      <c r="O1652" s="96" t="str">
        <f t="shared" ref="O1652:O1715" si="191">IF(N1652&lt;&gt;"",VLOOKUP(N1652,DA,2,FALSE),"")</f>
        <v/>
      </c>
      <c r="P1652" s="12"/>
      <c r="Q1652" s="304"/>
      <c r="R1652" s="5"/>
      <c r="S1652" s="5"/>
      <c r="T1652" s="78"/>
      <c r="U1652" s="78"/>
      <c r="Z1652" s="479">
        <f t="shared" si="185"/>
        <v>12</v>
      </c>
    </row>
    <row r="1653" spans="1:26" ht="18.75" customHeight="1" x14ac:dyDescent="0.35">
      <c r="A1653" s="78"/>
      <c r="B1653" s="332">
        <f>IF(N1653="",0,COUNTIF($N$7:N1653,N1653))</f>
        <v>0</v>
      </c>
      <c r="C1653" s="332" t="str">
        <f t="shared" si="186"/>
        <v>0</v>
      </c>
      <c r="D1653" s="332">
        <f>IF(P1653="",0,COUNTIF($P$7:P1653,P1653))</f>
        <v>0</v>
      </c>
      <c r="E1653" s="332" t="str">
        <f t="shared" si="187"/>
        <v>0</v>
      </c>
      <c r="F1653" s="332">
        <f>IF(Q1653="",0,COUNTIF($Q$7:Q1653,Q1653))</f>
        <v>0</v>
      </c>
      <c r="G1653" s="332" t="str">
        <f t="shared" si="188"/>
        <v>0</v>
      </c>
      <c r="H1653" s="335">
        <f t="shared" si="189"/>
        <v>46021</v>
      </c>
      <c r="I1653" s="332">
        <f t="shared" si="190"/>
        <v>50</v>
      </c>
      <c r="J1653" s="78"/>
      <c r="K1653" s="304"/>
      <c r="L1653" s="6"/>
      <c r="M1653" s="12"/>
      <c r="N1653" s="6"/>
      <c r="O1653" s="96" t="str">
        <f t="shared" si="191"/>
        <v/>
      </c>
      <c r="P1653" s="12"/>
      <c r="Q1653" s="304"/>
      <c r="R1653" s="5"/>
      <c r="S1653" s="5"/>
      <c r="T1653" s="78"/>
      <c r="U1653" s="78"/>
      <c r="Z1653" s="479">
        <f t="shared" si="185"/>
        <v>12</v>
      </c>
    </row>
    <row r="1654" spans="1:26" ht="18.75" customHeight="1" x14ac:dyDescent="0.35">
      <c r="A1654" s="78"/>
      <c r="B1654" s="332">
        <f>IF(N1654="",0,COUNTIF($N$7:N1654,N1654))</f>
        <v>0</v>
      </c>
      <c r="C1654" s="332" t="str">
        <f t="shared" si="186"/>
        <v>0</v>
      </c>
      <c r="D1654" s="332">
        <f>IF(P1654="",0,COUNTIF($P$7:P1654,P1654))</f>
        <v>0</v>
      </c>
      <c r="E1654" s="332" t="str">
        <f t="shared" si="187"/>
        <v>0</v>
      </c>
      <c r="F1654" s="332">
        <f>IF(Q1654="",0,COUNTIF($Q$7:Q1654,Q1654))</f>
        <v>0</v>
      </c>
      <c r="G1654" s="332" t="str">
        <f t="shared" si="188"/>
        <v>0</v>
      </c>
      <c r="H1654" s="335">
        <f t="shared" si="189"/>
        <v>46021</v>
      </c>
      <c r="I1654" s="332">
        <f t="shared" si="190"/>
        <v>50</v>
      </c>
      <c r="J1654" s="78"/>
      <c r="K1654" s="304"/>
      <c r="L1654" s="6"/>
      <c r="M1654" s="12"/>
      <c r="N1654" s="6"/>
      <c r="O1654" s="96" t="str">
        <f t="shared" si="191"/>
        <v/>
      </c>
      <c r="P1654" s="12"/>
      <c r="Q1654" s="304"/>
      <c r="R1654" s="5"/>
      <c r="S1654" s="5"/>
      <c r="T1654" s="78"/>
      <c r="U1654" s="78"/>
      <c r="Z1654" s="479">
        <f t="shared" si="185"/>
        <v>12</v>
      </c>
    </row>
    <row r="1655" spans="1:26" ht="18.75" customHeight="1" x14ac:dyDescent="0.35">
      <c r="A1655" s="78"/>
      <c r="B1655" s="332">
        <f>IF(N1655="",0,COUNTIF($N$7:N1655,N1655))</f>
        <v>0</v>
      </c>
      <c r="C1655" s="332" t="str">
        <f t="shared" si="186"/>
        <v>0</v>
      </c>
      <c r="D1655" s="332">
        <f>IF(P1655="",0,COUNTIF($P$7:P1655,P1655))</f>
        <v>0</v>
      </c>
      <c r="E1655" s="332" t="str">
        <f t="shared" si="187"/>
        <v>0</v>
      </c>
      <c r="F1655" s="332">
        <f>IF(Q1655="",0,COUNTIF($Q$7:Q1655,Q1655))</f>
        <v>0</v>
      </c>
      <c r="G1655" s="332" t="str">
        <f t="shared" si="188"/>
        <v>0</v>
      </c>
      <c r="H1655" s="335">
        <f t="shared" si="189"/>
        <v>46021</v>
      </c>
      <c r="I1655" s="332">
        <f t="shared" si="190"/>
        <v>50</v>
      </c>
      <c r="J1655" s="78"/>
      <c r="K1655" s="304"/>
      <c r="L1655" s="6"/>
      <c r="M1655" s="12"/>
      <c r="N1655" s="6"/>
      <c r="O1655" s="96" t="str">
        <f t="shared" si="191"/>
        <v/>
      </c>
      <c r="P1655" s="12"/>
      <c r="Q1655" s="304"/>
      <c r="R1655" s="5"/>
      <c r="S1655" s="5"/>
      <c r="T1655" s="78"/>
      <c r="U1655" s="78"/>
      <c r="Z1655" s="479">
        <f t="shared" si="185"/>
        <v>12</v>
      </c>
    </row>
    <row r="1656" spans="1:26" ht="18.75" customHeight="1" x14ac:dyDescent="0.35">
      <c r="A1656" s="78"/>
      <c r="B1656" s="332">
        <f>IF(N1656="",0,COUNTIF($N$7:N1656,N1656))</f>
        <v>0</v>
      </c>
      <c r="C1656" s="332" t="str">
        <f t="shared" si="186"/>
        <v>0</v>
      </c>
      <c r="D1656" s="332">
        <f>IF(P1656="",0,COUNTIF($P$7:P1656,P1656))</f>
        <v>0</v>
      </c>
      <c r="E1656" s="332" t="str">
        <f t="shared" si="187"/>
        <v>0</v>
      </c>
      <c r="F1656" s="332">
        <f>IF(Q1656="",0,COUNTIF($Q$7:Q1656,Q1656))</f>
        <v>0</v>
      </c>
      <c r="G1656" s="332" t="str">
        <f t="shared" si="188"/>
        <v>0</v>
      </c>
      <c r="H1656" s="335">
        <f t="shared" si="189"/>
        <v>46021</v>
      </c>
      <c r="I1656" s="332">
        <f t="shared" si="190"/>
        <v>50</v>
      </c>
      <c r="J1656" s="78"/>
      <c r="K1656" s="304"/>
      <c r="L1656" s="6"/>
      <c r="M1656" s="12"/>
      <c r="N1656" s="6"/>
      <c r="O1656" s="96" t="str">
        <f t="shared" si="191"/>
        <v/>
      </c>
      <c r="P1656" s="12"/>
      <c r="Q1656" s="304"/>
      <c r="R1656" s="5"/>
      <c r="S1656" s="5"/>
      <c r="T1656" s="78"/>
      <c r="U1656" s="78"/>
      <c r="Z1656" s="479">
        <f t="shared" si="185"/>
        <v>12</v>
      </c>
    </row>
    <row r="1657" spans="1:26" ht="18.75" customHeight="1" x14ac:dyDescent="0.35">
      <c r="A1657" s="78"/>
      <c r="B1657" s="332">
        <f>IF(N1657="",0,COUNTIF($N$7:N1657,N1657))</f>
        <v>0</v>
      </c>
      <c r="C1657" s="332" t="str">
        <f t="shared" si="186"/>
        <v>0</v>
      </c>
      <c r="D1657" s="332">
        <f>IF(P1657="",0,COUNTIF($P$7:P1657,P1657))</f>
        <v>0</v>
      </c>
      <c r="E1657" s="332" t="str">
        <f t="shared" si="187"/>
        <v>0</v>
      </c>
      <c r="F1657" s="332">
        <f>IF(Q1657="",0,COUNTIF($Q$7:Q1657,Q1657))</f>
        <v>0</v>
      </c>
      <c r="G1657" s="332" t="str">
        <f t="shared" si="188"/>
        <v>0</v>
      </c>
      <c r="H1657" s="335">
        <f t="shared" si="189"/>
        <v>46021</v>
      </c>
      <c r="I1657" s="332">
        <f t="shared" si="190"/>
        <v>50</v>
      </c>
      <c r="J1657" s="78"/>
      <c r="K1657" s="304"/>
      <c r="L1657" s="6"/>
      <c r="M1657" s="12"/>
      <c r="N1657" s="6"/>
      <c r="O1657" s="96" t="str">
        <f t="shared" si="191"/>
        <v/>
      </c>
      <c r="P1657" s="12"/>
      <c r="Q1657" s="304"/>
      <c r="R1657" s="5"/>
      <c r="S1657" s="5"/>
      <c r="T1657" s="78"/>
      <c r="U1657" s="78"/>
      <c r="Z1657" s="479">
        <f t="shared" si="185"/>
        <v>12</v>
      </c>
    </row>
    <row r="1658" spans="1:26" ht="18.75" customHeight="1" x14ac:dyDescent="0.35">
      <c r="A1658" s="78"/>
      <c r="B1658" s="332">
        <f>IF(N1658="",0,COUNTIF($N$7:N1658,N1658))</f>
        <v>0</v>
      </c>
      <c r="C1658" s="332" t="str">
        <f t="shared" si="186"/>
        <v>0</v>
      </c>
      <c r="D1658" s="332">
        <f>IF(P1658="",0,COUNTIF($P$7:P1658,P1658))</f>
        <v>0</v>
      </c>
      <c r="E1658" s="332" t="str">
        <f t="shared" si="187"/>
        <v>0</v>
      </c>
      <c r="F1658" s="332">
        <f>IF(Q1658="",0,COUNTIF($Q$7:Q1658,Q1658))</f>
        <v>0</v>
      </c>
      <c r="G1658" s="332" t="str">
        <f t="shared" si="188"/>
        <v>0</v>
      </c>
      <c r="H1658" s="335">
        <f t="shared" si="189"/>
        <v>46021</v>
      </c>
      <c r="I1658" s="332">
        <f t="shared" si="190"/>
        <v>50</v>
      </c>
      <c r="J1658" s="78"/>
      <c r="K1658" s="304"/>
      <c r="L1658" s="6"/>
      <c r="M1658" s="12"/>
      <c r="N1658" s="6"/>
      <c r="O1658" s="96" t="str">
        <f t="shared" si="191"/>
        <v/>
      </c>
      <c r="P1658" s="12"/>
      <c r="Q1658" s="304"/>
      <c r="R1658" s="5"/>
      <c r="S1658" s="5"/>
      <c r="T1658" s="78"/>
      <c r="U1658" s="78"/>
      <c r="Z1658" s="479">
        <f t="shared" si="185"/>
        <v>12</v>
      </c>
    </row>
    <row r="1659" spans="1:26" ht="18.75" customHeight="1" x14ac:dyDescent="0.35">
      <c r="A1659" s="78"/>
      <c r="B1659" s="332">
        <f>IF(N1659="",0,COUNTIF($N$7:N1659,N1659))</f>
        <v>0</v>
      </c>
      <c r="C1659" s="332" t="str">
        <f t="shared" si="186"/>
        <v>0</v>
      </c>
      <c r="D1659" s="332">
        <f>IF(P1659="",0,COUNTIF($P$7:P1659,P1659))</f>
        <v>0</v>
      </c>
      <c r="E1659" s="332" t="str">
        <f t="shared" si="187"/>
        <v>0</v>
      </c>
      <c r="F1659" s="332">
        <f>IF(Q1659="",0,COUNTIF($Q$7:Q1659,Q1659))</f>
        <v>0</v>
      </c>
      <c r="G1659" s="332" t="str">
        <f t="shared" si="188"/>
        <v>0</v>
      </c>
      <c r="H1659" s="335">
        <f t="shared" si="189"/>
        <v>46021</v>
      </c>
      <c r="I1659" s="332">
        <f t="shared" si="190"/>
        <v>50</v>
      </c>
      <c r="J1659" s="78"/>
      <c r="K1659" s="304"/>
      <c r="L1659" s="6"/>
      <c r="M1659" s="12"/>
      <c r="N1659" s="6"/>
      <c r="O1659" s="96" t="str">
        <f t="shared" si="191"/>
        <v/>
      </c>
      <c r="P1659" s="12"/>
      <c r="Q1659" s="304"/>
      <c r="R1659" s="5"/>
      <c r="S1659" s="5"/>
      <c r="T1659" s="78"/>
      <c r="U1659" s="78"/>
      <c r="Z1659" s="479">
        <f t="shared" si="185"/>
        <v>12</v>
      </c>
    </row>
    <row r="1660" spans="1:26" ht="18.75" customHeight="1" x14ac:dyDescent="0.35">
      <c r="A1660" s="78"/>
      <c r="B1660" s="332">
        <f>IF(N1660="",0,COUNTIF($N$7:N1660,N1660))</f>
        <v>0</v>
      </c>
      <c r="C1660" s="332" t="str">
        <f t="shared" si="186"/>
        <v>0</v>
      </c>
      <c r="D1660" s="332">
        <f>IF(P1660="",0,COUNTIF($P$7:P1660,P1660))</f>
        <v>0</v>
      </c>
      <c r="E1660" s="332" t="str">
        <f t="shared" si="187"/>
        <v>0</v>
      </c>
      <c r="F1660" s="332">
        <f>IF(Q1660="",0,COUNTIF($Q$7:Q1660,Q1660))</f>
        <v>0</v>
      </c>
      <c r="G1660" s="332" t="str">
        <f t="shared" si="188"/>
        <v>0</v>
      </c>
      <c r="H1660" s="335">
        <f t="shared" si="189"/>
        <v>46021</v>
      </c>
      <c r="I1660" s="332">
        <f t="shared" si="190"/>
        <v>50</v>
      </c>
      <c r="J1660" s="78"/>
      <c r="K1660" s="304"/>
      <c r="L1660" s="6"/>
      <c r="M1660" s="12"/>
      <c r="N1660" s="6"/>
      <c r="O1660" s="96" t="str">
        <f t="shared" si="191"/>
        <v/>
      </c>
      <c r="P1660" s="12"/>
      <c r="Q1660" s="304"/>
      <c r="R1660" s="5"/>
      <c r="S1660" s="5"/>
      <c r="T1660" s="78"/>
      <c r="U1660" s="78"/>
      <c r="Z1660" s="479">
        <f t="shared" si="185"/>
        <v>12</v>
      </c>
    </row>
    <row r="1661" spans="1:26" ht="18.75" customHeight="1" x14ac:dyDescent="0.35">
      <c r="A1661" s="78"/>
      <c r="B1661" s="332">
        <f>IF(N1661="",0,COUNTIF($N$7:N1661,N1661))</f>
        <v>0</v>
      </c>
      <c r="C1661" s="332" t="str">
        <f t="shared" si="186"/>
        <v>0</v>
      </c>
      <c r="D1661" s="332">
        <f>IF(P1661="",0,COUNTIF($P$7:P1661,P1661))</f>
        <v>0</v>
      </c>
      <c r="E1661" s="332" t="str">
        <f t="shared" si="187"/>
        <v>0</v>
      </c>
      <c r="F1661" s="332">
        <f>IF(Q1661="",0,COUNTIF($Q$7:Q1661,Q1661))</f>
        <v>0</v>
      </c>
      <c r="G1661" s="332" t="str">
        <f t="shared" si="188"/>
        <v>0</v>
      </c>
      <c r="H1661" s="335">
        <f t="shared" si="189"/>
        <v>46021</v>
      </c>
      <c r="I1661" s="332">
        <f t="shared" si="190"/>
        <v>50</v>
      </c>
      <c r="J1661" s="78"/>
      <c r="K1661" s="304"/>
      <c r="L1661" s="6"/>
      <c r="M1661" s="12"/>
      <c r="N1661" s="6"/>
      <c r="O1661" s="96" t="str">
        <f t="shared" si="191"/>
        <v/>
      </c>
      <c r="P1661" s="12"/>
      <c r="Q1661" s="304"/>
      <c r="R1661" s="5"/>
      <c r="S1661" s="5"/>
      <c r="T1661" s="78"/>
      <c r="U1661" s="78"/>
      <c r="Z1661" s="479">
        <f t="shared" si="185"/>
        <v>12</v>
      </c>
    </row>
    <row r="1662" spans="1:26" ht="18.75" customHeight="1" x14ac:dyDescent="0.35">
      <c r="A1662" s="78"/>
      <c r="B1662" s="332">
        <f>IF(N1662="",0,COUNTIF($N$7:N1662,N1662))</f>
        <v>0</v>
      </c>
      <c r="C1662" s="332" t="str">
        <f t="shared" si="186"/>
        <v>0</v>
      </c>
      <c r="D1662" s="332">
        <f>IF(P1662="",0,COUNTIF($P$7:P1662,P1662))</f>
        <v>0</v>
      </c>
      <c r="E1662" s="332" t="str">
        <f t="shared" si="187"/>
        <v>0</v>
      </c>
      <c r="F1662" s="332">
        <f>IF(Q1662="",0,COUNTIF($Q$7:Q1662,Q1662))</f>
        <v>0</v>
      </c>
      <c r="G1662" s="332" t="str">
        <f t="shared" si="188"/>
        <v>0</v>
      </c>
      <c r="H1662" s="335">
        <f t="shared" si="189"/>
        <v>46021</v>
      </c>
      <c r="I1662" s="332">
        <f t="shared" si="190"/>
        <v>50</v>
      </c>
      <c r="J1662" s="78"/>
      <c r="K1662" s="304"/>
      <c r="L1662" s="6"/>
      <c r="M1662" s="12"/>
      <c r="N1662" s="6"/>
      <c r="O1662" s="96" t="str">
        <f t="shared" si="191"/>
        <v/>
      </c>
      <c r="P1662" s="12"/>
      <c r="Q1662" s="304"/>
      <c r="R1662" s="5"/>
      <c r="S1662" s="5"/>
      <c r="T1662" s="78"/>
      <c r="U1662" s="78"/>
      <c r="Z1662" s="479">
        <f t="shared" si="185"/>
        <v>12</v>
      </c>
    </row>
    <row r="1663" spans="1:26" ht="18.75" customHeight="1" x14ac:dyDescent="0.35">
      <c r="A1663" s="78"/>
      <c r="B1663" s="332">
        <f>IF(N1663="",0,COUNTIF($N$7:N1663,N1663))</f>
        <v>0</v>
      </c>
      <c r="C1663" s="332" t="str">
        <f t="shared" si="186"/>
        <v>0</v>
      </c>
      <c r="D1663" s="332">
        <f>IF(P1663="",0,COUNTIF($P$7:P1663,P1663))</f>
        <v>0</v>
      </c>
      <c r="E1663" s="332" t="str">
        <f t="shared" si="187"/>
        <v>0</v>
      </c>
      <c r="F1663" s="332">
        <f>IF(Q1663="",0,COUNTIF($Q$7:Q1663,Q1663))</f>
        <v>0</v>
      </c>
      <c r="G1663" s="332" t="str">
        <f t="shared" si="188"/>
        <v>0</v>
      </c>
      <c r="H1663" s="335">
        <f t="shared" si="189"/>
        <v>46021</v>
      </c>
      <c r="I1663" s="332">
        <f t="shared" si="190"/>
        <v>50</v>
      </c>
      <c r="J1663" s="78"/>
      <c r="K1663" s="304"/>
      <c r="L1663" s="6"/>
      <c r="M1663" s="12"/>
      <c r="N1663" s="6"/>
      <c r="O1663" s="96" t="str">
        <f t="shared" si="191"/>
        <v/>
      </c>
      <c r="P1663" s="12"/>
      <c r="Q1663" s="304"/>
      <c r="R1663" s="5"/>
      <c r="S1663" s="5"/>
      <c r="T1663" s="78"/>
      <c r="U1663" s="78"/>
      <c r="Z1663" s="479">
        <f t="shared" si="185"/>
        <v>12</v>
      </c>
    </row>
    <row r="1664" spans="1:26" ht="18.75" customHeight="1" x14ac:dyDescent="0.35">
      <c r="A1664" s="78"/>
      <c r="B1664" s="332">
        <f>IF(N1664="",0,COUNTIF($N$7:N1664,N1664))</f>
        <v>0</v>
      </c>
      <c r="C1664" s="332" t="str">
        <f t="shared" si="186"/>
        <v>0</v>
      </c>
      <c r="D1664" s="332">
        <f>IF(P1664="",0,COUNTIF($P$7:P1664,P1664))</f>
        <v>0</v>
      </c>
      <c r="E1664" s="332" t="str">
        <f t="shared" si="187"/>
        <v>0</v>
      </c>
      <c r="F1664" s="332">
        <f>IF(Q1664="",0,COUNTIF($Q$7:Q1664,Q1664))</f>
        <v>0</v>
      </c>
      <c r="G1664" s="332" t="str">
        <f t="shared" si="188"/>
        <v>0</v>
      </c>
      <c r="H1664" s="335">
        <f t="shared" si="189"/>
        <v>46021</v>
      </c>
      <c r="I1664" s="332">
        <f t="shared" si="190"/>
        <v>50</v>
      </c>
      <c r="J1664" s="78"/>
      <c r="K1664" s="304"/>
      <c r="L1664" s="6"/>
      <c r="M1664" s="12"/>
      <c r="N1664" s="6"/>
      <c r="O1664" s="96" t="str">
        <f t="shared" si="191"/>
        <v/>
      </c>
      <c r="P1664" s="12"/>
      <c r="Q1664" s="304"/>
      <c r="R1664" s="5"/>
      <c r="S1664" s="5"/>
      <c r="T1664" s="78"/>
      <c r="U1664" s="78"/>
      <c r="Z1664" s="479">
        <f t="shared" si="185"/>
        <v>12</v>
      </c>
    </row>
    <row r="1665" spans="1:26" ht="18.75" customHeight="1" x14ac:dyDescent="0.35">
      <c r="A1665" s="78"/>
      <c r="B1665" s="332">
        <f>IF(N1665="",0,COUNTIF($N$7:N1665,N1665))</f>
        <v>0</v>
      </c>
      <c r="C1665" s="332" t="str">
        <f t="shared" si="186"/>
        <v>0</v>
      </c>
      <c r="D1665" s="332">
        <f>IF(P1665="",0,COUNTIF($P$7:P1665,P1665))</f>
        <v>0</v>
      </c>
      <c r="E1665" s="332" t="str">
        <f t="shared" si="187"/>
        <v>0</v>
      </c>
      <c r="F1665" s="332">
        <f>IF(Q1665="",0,COUNTIF($Q$7:Q1665,Q1665))</f>
        <v>0</v>
      </c>
      <c r="G1665" s="332" t="str">
        <f t="shared" si="188"/>
        <v>0</v>
      </c>
      <c r="H1665" s="335">
        <f t="shared" si="189"/>
        <v>46021</v>
      </c>
      <c r="I1665" s="332">
        <f t="shared" si="190"/>
        <v>50</v>
      </c>
      <c r="J1665" s="78"/>
      <c r="K1665" s="304"/>
      <c r="L1665" s="6"/>
      <c r="M1665" s="12"/>
      <c r="N1665" s="6"/>
      <c r="O1665" s="96" t="str">
        <f t="shared" si="191"/>
        <v/>
      </c>
      <c r="P1665" s="12"/>
      <c r="Q1665" s="304"/>
      <c r="R1665" s="5"/>
      <c r="S1665" s="5"/>
      <c r="T1665" s="78"/>
      <c r="U1665" s="78"/>
      <c r="Z1665" s="479">
        <f t="shared" si="185"/>
        <v>12</v>
      </c>
    </row>
    <row r="1666" spans="1:26" ht="18.75" customHeight="1" x14ac:dyDescent="0.35">
      <c r="A1666" s="78"/>
      <c r="B1666" s="332">
        <f>IF(N1666="",0,COUNTIF($N$7:N1666,N1666))</f>
        <v>0</v>
      </c>
      <c r="C1666" s="332" t="str">
        <f t="shared" si="186"/>
        <v>0</v>
      </c>
      <c r="D1666" s="332">
        <f>IF(P1666="",0,COUNTIF($P$7:P1666,P1666))</f>
        <v>0</v>
      </c>
      <c r="E1666" s="332" t="str">
        <f t="shared" si="187"/>
        <v>0</v>
      </c>
      <c r="F1666" s="332">
        <f>IF(Q1666="",0,COUNTIF($Q$7:Q1666,Q1666))</f>
        <v>0</v>
      </c>
      <c r="G1666" s="332" t="str">
        <f t="shared" si="188"/>
        <v>0</v>
      </c>
      <c r="H1666" s="335">
        <f t="shared" si="189"/>
        <v>46021</v>
      </c>
      <c r="I1666" s="332">
        <f t="shared" si="190"/>
        <v>50</v>
      </c>
      <c r="J1666" s="78"/>
      <c r="K1666" s="304"/>
      <c r="L1666" s="6"/>
      <c r="M1666" s="12"/>
      <c r="N1666" s="6"/>
      <c r="O1666" s="96" t="str">
        <f t="shared" si="191"/>
        <v/>
      </c>
      <c r="P1666" s="12"/>
      <c r="Q1666" s="304"/>
      <c r="R1666" s="5"/>
      <c r="S1666" s="5"/>
      <c r="T1666" s="78"/>
      <c r="U1666" s="78"/>
      <c r="Z1666" s="479">
        <f t="shared" si="185"/>
        <v>12</v>
      </c>
    </row>
    <row r="1667" spans="1:26" ht="18.75" customHeight="1" x14ac:dyDescent="0.35">
      <c r="A1667" s="78"/>
      <c r="B1667" s="332">
        <f>IF(N1667="",0,COUNTIF($N$7:N1667,N1667))</f>
        <v>0</v>
      </c>
      <c r="C1667" s="332" t="str">
        <f t="shared" si="186"/>
        <v>0</v>
      </c>
      <c r="D1667" s="332">
        <f>IF(P1667="",0,COUNTIF($P$7:P1667,P1667))</f>
        <v>0</v>
      </c>
      <c r="E1667" s="332" t="str">
        <f t="shared" si="187"/>
        <v>0</v>
      </c>
      <c r="F1667" s="332">
        <f>IF(Q1667="",0,COUNTIF($Q$7:Q1667,Q1667))</f>
        <v>0</v>
      </c>
      <c r="G1667" s="332" t="str">
        <f t="shared" si="188"/>
        <v>0</v>
      </c>
      <c r="H1667" s="335">
        <f t="shared" si="189"/>
        <v>46021</v>
      </c>
      <c r="I1667" s="332">
        <f t="shared" si="190"/>
        <v>50</v>
      </c>
      <c r="J1667" s="78"/>
      <c r="K1667" s="304"/>
      <c r="L1667" s="6"/>
      <c r="M1667" s="12"/>
      <c r="N1667" s="6"/>
      <c r="O1667" s="96" t="str">
        <f t="shared" si="191"/>
        <v/>
      </c>
      <c r="P1667" s="12"/>
      <c r="Q1667" s="304"/>
      <c r="R1667" s="5"/>
      <c r="S1667" s="5"/>
      <c r="T1667" s="78"/>
      <c r="U1667" s="78"/>
      <c r="Z1667" s="479">
        <f t="shared" si="185"/>
        <v>12</v>
      </c>
    </row>
    <row r="1668" spans="1:26" ht="18.75" customHeight="1" x14ac:dyDescent="0.35">
      <c r="A1668" s="78"/>
      <c r="B1668" s="332">
        <f>IF(N1668="",0,COUNTIF($N$7:N1668,N1668))</f>
        <v>0</v>
      </c>
      <c r="C1668" s="332" t="str">
        <f t="shared" si="186"/>
        <v>0</v>
      </c>
      <c r="D1668" s="332">
        <f>IF(P1668="",0,COUNTIF($P$7:P1668,P1668))</f>
        <v>0</v>
      </c>
      <c r="E1668" s="332" t="str">
        <f t="shared" si="187"/>
        <v>0</v>
      </c>
      <c r="F1668" s="332">
        <f>IF(Q1668="",0,COUNTIF($Q$7:Q1668,Q1668))</f>
        <v>0</v>
      </c>
      <c r="G1668" s="332" t="str">
        <f t="shared" si="188"/>
        <v>0</v>
      </c>
      <c r="H1668" s="335">
        <f t="shared" si="189"/>
        <v>46021</v>
      </c>
      <c r="I1668" s="332">
        <f t="shared" si="190"/>
        <v>50</v>
      </c>
      <c r="J1668" s="78"/>
      <c r="K1668" s="304"/>
      <c r="L1668" s="6"/>
      <c r="M1668" s="12"/>
      <c r="N1668" s="6"/>
      <c r="O1668" s="96" t="str">
        <f t="shared" si="191"/>
        <v/>
      </c>
      <c r="P1668" s="12"/>
      <c r="Q1668" s="304"/>
      <c r="R1668" s="5"/>
      <c r="S1668" s="5"/>
      <c r="T1668" s="78"/>
      <c r="U1668" s="78"/>
      <c r="Z1668" s="479">
        <f t="shared" si="185"/>
        <v>12</v>
      </c>
    </row>
    <row r="1669" spans="1:26" ht="18.75" customHeight="1" x14ac:dyDescent="0.35">
      <c r="A1669" s="78"/>
      <c r="B1669" s="332">
        <f>IF(N1669="",0,COUNTIF($N$7:N1669,N1669))</f>
        <v>0</v>
      </c>
      <c r="C1669" s="332" t="str">
        <f t="shared" si="186"/>
        <v>0</v>
      </c>
      <c r="D1669" s="332">
        <f>IF(P1669="",0,COUNTIF($P$7:P1669,P1669))</f>
        <v>0</v>
      </c>
      <c r="E1669" s="332" t="str">
        <f t="shared" si="187"/>
        <v>0</v>
      </c>
      <c r="F1669" s="332">
        <f>IF(Q1669="",0,COUNTIF($Q$7:Q1669,Q1669))</f>
        <v>0</v>
      </c>
      <c r="G1669" s="332" t="str">
        <f t="shared" si="188"/>
        <v>0</v>
      </c>
      <c r="H1669" s="335">
        <f t="shared" si="189"/>
        <v>46021</v>
      </c>
      <c r="I1669" s="332">
        <f t="shared" si="190"/>
        <v>50</v>
      </c>
      <c r="J1669" s="78"/>
      <c r="K1669" s="304"/>
      <c r="L1669" s="6"/>
      <c r="M1669" s="12"/>
      <c r="N1669" s="6"/>
      <c r="O1669" s="96" t="str">
        <f t="shared" si="191"/>
        <v/>
      </c>
      <c r="P1669" s="12"/>
      <c r="Q1669" s="304"/>
      <c r="R1669" s="5"/>
      <c r="S1669" s="5"/>
      <c r="T1669" s="78"/>
      <c r="U1669" s="78"/>
      <c r="Z1669" s="479">
        <f t="shared" si="185"/>
        <v>12</v>
      </c>
    </row>
    <row r="1670" spans="1:26" ht="18.75" customHeight="1" x14ac:dyDescent="0.35">
      <c r="A1670" s="78"/>
      <c r="B1670" s="332">
        <f>IF(N1670="",0,COUNTIF($N$7:N1670,N1670))</f>
        <v>0</v>
      </c>
      <c r="C1670" s="332" t="str">
        <f t="shared" si="186"/>
        <v>0</v>
      </c>
      <c r="D1670" s="332">
        <f>IF(P1670="",0,COUNTIF($P$7:P1670,P1670))</f>
        <v>0</v>
      </c>
      <c r="E1670" s="332" t="str">
        <f t="shared" si="187"/>
        <v>0</v>
      </c>
      <c r="F1670" s="332">
        <f>IF(Q1670="",0,COUNTIF($Q$7:Q1670,Q1670))</f>
        <v>0</v>
      </c>
      <c r="G1670" s="332" t="str">
        <f t="shared" si="188"/>
        <v>0</v>
      </c>
      <c r="H1670" s="335">
        <f t="shared" si="189"/>
        <v>46021</v>
      </c>
      <c r="I1670" s="332">
        <f t="shared" si="190"/>
        <v>50</v>
      </c>
      <c r="J1670" s="78"/>
      <c r="K1670" s="304"/>
      <c r="L1670" s="6"/>
      <c r="M1670" s="12"/>
      <c r="N1670" s="6"/>
      <c r="O1670" s="96" t="str">
        <f t="shared" si="191"/>
        <v/>
      </c>
      <c r="P1670" s="12"/>
      <c r="Q1670" s="304"/>
      <c r="R1670" s="5"/>
      <c r="S1670" s="5"/>
      <c r="T1670" s="78"/>
      <c r="U1670" s="78"/>
      <c r="Z1670" s="479">
        <f t="shared" si="185"/>
        <v>12</v>
      </c>
    </row>
    <row r="1671" spans="1:26" ht="18.75" customHeight="1" x14ac:dyDescent="0.35">
      <c r="A1671" s="78"/>
      <c r="B1671" s="332">
        <f>IF(N1671="",0,COUNTIF($N$7:N1671,N1671))</f>
        <v>0</v>
      </c>
      <c r="C1671" s="332" t="str">
        <f t="shared" si="186"/>
        <v>0</v>
      </c>
      <c r="D1671" s="332">
        <f>IF(P1671="",0,COUNTIF($P$7:P1671,P1671))</f>
        <v>0</v>
      </c>
      <c r="E1671" s="332" t="str">
        <f t="shared" si="187"/>
        <v>0</v>
      </c>
      <c r="F1671" s="332">
        <f>IF(Q1671="",0,COUNTIF($Q$7:Q1671,Q1671))</f>
        <v>0</v>
      </c>
      <c r="G1671" s="332" t="str">
        <f t="shared" si="188"/>
        <v>0</v>
      </c>
      <c r="H1671" s="335">
        <f t="shared" si="189"/>
        <v>46021</v>
      </c>
      <c r="I1671" s="332">
        <f t="shared" si="190"/>
        <v>50</v>
      </c>
      <c r="J1671" s="78"/>
      <c r="K1671" s="304"/>
      <c r="L1671" s="6"/>
      <c r="M1671" s="12"/>
      <c r="N1671" s="6"/>
      <c r="O1671" s="96" t="str">
        <f t="shared" si="191"/>
        <v/>
      </c>
      <c r="P1671" s="12"/>
      <c r="Q1671" s="304"/>
      <c r="R1671" s="5"/>
      <c r="S1671" s="5"/>
      <c r="T1671" s="78"/>
      <c r="U1671" s="78"/>
      <c r="Z1671" s="479">
        <f t="shared" si="185"/>
        <v>12</v>
      </c>
    </row>
    <row r="1672" spans="1:26" ht="18.75" customHeight="1" x14ac:dyDescent="0.35">
      <c r="A1672" s="78"/>
      <c r="B1672" s="332">
        <f>IF(N1672="",0,COUNTIF($N$7:N1672,N1672))</f>
        <v>0</v>
      </c>
      <c r="C1672" s="332" t="str">
        <f t="shared" si="186"/>
        <v>0</v>
      </c>
      <c r="D1672" s="332">
        <f>IF(P1672="",0,COUNTIF($P$7:P1672,P1672))</f>
        <v>0</v>
      </c>
      <c r="E1672" s="332" t="str">
        <f t="shared" si="187"/>
        <v>0</v>
      </c>
      <c r="F1672" s="332">
        <f>IF(Q1672="",0,COUNTIF($Q$7:Q1672,Q1672))</f>
        <v>0</v>
      </c>
      <c r="G1672" s="332" t="str">
        <f t="shared" si="188"/>
        <v>0</v>
      </c>
      <c r="H1672" s="335">
        <f t="shared" si="189"/>
        <v>46021</v>
      </c>
      <c r="I1672" s="332">
        <f t="shared" si="190"/>
        <v>50</v>
      </c>
      <c r="J1672" s="78"/>
      <c r="K1672" s="304"/>
      <c r="L1672" s="6"/>
      <c r="M1672" s="12"/>
      <c r="N1672" s="6"/>
      <c r="O1672" s="96" t="str">
        <f t="shared" si="191"/>
        <v/>
      </c>
      <c r="P1672" s="12"/>
      <c r="Q1672" s="304"/>
      <c r="R1672" s="5"/>
      <c r="S1672" s="5"/>
      <c r="T1672" s="78"/>
      <c r="U1672" s="78"/>
      <c r="Z1672" s="479">
        <f t="shared" ref="Z1672:Z1735" si="192">IF(H1672="","",MONTH(H1672))</f>
        <v>12</v>
      </c>
    </row>
    <row r="1673" spans="1:26" ht="18.75" customHeight="1" x14ac:dyDescent="0.35">
      <c r="A1673" s="78"/>
      <c r="B1673" s="332">
        <f>IF(N1673="",0,COUNTIF($N$7:N1673,N1673))</f>
        <v>0</v>
      </c>
      <c r="C1673" s="332" t="str">
        <f t="shared" si="186"/>
        <v>0</v>
      </c>
      <c r="D1673" s="332">
        <f>IF(P1673="",0,COUNTIF($P$7:P1673,P1673))</f>
        <v>0</v>
      </c>
      <c r="E1673" s="332" t="str">
        <f t="shared" si="187"/>
        <v>0</v>
      </c>
      <c r="F1673" s="332">
        <f>IF(Q1673="",0,COUNTIF($Q$7:Q1673,Q1673))</f>
        <v>0</v>
      </c>
      <c r="G1673" s="332" t="str">
        <f t="shared" si="188"/>
        <v>0</v>
      </c>
      <c r="H1673" s="335">
        <f t="shared" si="189"/>
        <v>46021</v>
      </c>
      <c r="I1673" s="332">
        <f t="shared" si="190"/>
        <v>50</v>
      </c>
      <c r="J1673" s="78"/>
      <c r="K1673" s="304"/>
      <c r="L1673" s="6"/>
      <c r="M1673" s="12"/>
      <c r="N1673" s="6"/>
      <c r="O1673" s="96" t="str">
        <f t="shared" si="191"/>
        <v/>
      </c>
      <c r="P1673" s="12"/>
      <c r="Q1673" s="304"/>
      <c r="R1673" s="5"/>
      <c r="S1673" s="5"/>
      <c r="T1673" s="78"/>
      <c r="U1673" s="78"/>
      <c r="Z1673" s="479">
        <f t="shared" si="192"/>
        <v>12</v>
      </c>
    </row>
    <row r="1674" spans="1:26" ht="18.75" customHeight="1" x14ac:dyDescent="0.35">
      <c r="A1674" s="78"/>
      <c r="B1674" s="332">
        <f>IF(N1674="",0,COUNTIF($N$7:N1674,N1674))</f>
        <v>0</v>
      </c>
      <c r="C1674" s="332" t="str">
        <f t="shared" si="186"/>
        <v>0</v>
      </c>
      <c r="D1674" s="332">
        <f>IF(P1674="",0,COUNTIF($P$7:P1674,P1674))</f>
        <v>0</v>
      </c>
      <c r="E1674" s="332" t="str">
        <f t="shared" si="187"/>
        <v>0</v>
      </c>
      <c r="F1674" s="332">
        <f>IF(Q1674="",0,COUNTIF($Q$7:Q1674,Q1674))</f>
        <v>0</v>
      </c>
      <c r="G1674" s="332" t="str">
        <f t="shared" si="188"/>
        <v>0</v>
      </c>
      <c r="H1674" s="335">
        <f t="shared" si="189"/>
        <v>46021</v>
      </c>
      <c r="I1674" s="332">
        <f t="shared" si="190"/>
        <v>50</v>
      </c>
      <c r="J1674" s="78"/>
      <c r="K1674" s="304"/>
      <c r="L1674" s="6"/>
      <c r="M1674" s="12"/>
      <c r="N1674" s="6"/>
      <c r="O1674" s="96" t="str">
        <f t="shared" si="191"/>
        <v/>
      </c>
      <c r="P1674" s="12"/>
      <c r="Q1674" s="304"/>
      <c r="R1674" s="5"/>
      <c r="S1674" s="5"/>
      <c r="T1674" s="78"/>
      <c r="U1674" s="78"/>
      <c r="Z1674" s="479">
        <f t="shared" si="192"/>
        <v>12</v>
      </c>
    </row>
    <row r="1675" spans="1:26" ht="18.75" customHeight="1" x14ac:dyDescent="0.35">
      <c r="A1675" s="78"/>
      <c r="B1675" s="332">
        <f>IF(N1675="",0,COUNTIF($N$7:N1675,N1675))</f>
        <v>0</v>
      </c>
      <c r="C1675" s="332" t="str">
        <f t="shared" si="186"/>
        <v>0</v>
      </c>
      <c r="D1675" s="332">
        <f>IF(P1675="",0,COUNTIF($P$7:P1675,P1675))</f>
        <v>0</v>
      </c>
      <c r="E1675" s="332" t="str">
        <f t="shared" si="187"/>
        <v>0</v>
      </c>
      <c r="F1675" s="332">
        <f>IF(Q1675="",0,COUNTIF($Q$7:Q1675,Q1675))</f>
        <v>0</v>
      </c>
      <c r="G1675" s="332" t="str">
        <f t="shared" si="188"/>
        <v>0</v>
      </c>
      <c r="H1675" s="335">
        <f t="shared" si="189"/>
        <v>46021</v>
      </c>
      <c r="I1675" s="332">
        <f t="shared" si="190"/>
        <v>50</v>
      </c>
      <c r="J1675" s="78"/>
      <c r="K1675" s="304"/>
      <c r="L1675" s="6"/>
      <c r="M1675" s="12"/>
      <c r="N1675" s="6"/>
      <c r="O1675" s="96" t="str">
        <f t="shared" si="191"/>
        <v/>
      </c>
      <c r="P1675" s="12"/>
      <c r="Q1675" s="304"/>
      <c r="R1675" s="5"/>
      <c r="S1675" s="5"/>
      <c r="T1675" s="78"/>
      <c r="U1675" s="78"/>
      <c r="Z1675" s="479">
        <f t="shared" si="192"/>
        <v>12</v>
      </c>
    </row>
    <row r="1676" spans="1:26" ht="18.75" customHeight="1" x14ac:dyDescent="0.35">
      <c r="A1676" s="78"/>
      <c r="B1676" s="332">
        <f>IF(N1676="",0,COUNTIF($N$7:N1676,N1676))</f>
        <v>0</v>
      </c>
      <c r="C1676" s="332" t="str">
        <f t="shared" si="186"/>
        <v>0</v>
      </c>
      <c r="D1676" s="332">
        <f>IF(P1676="",0,COUNTIF($P$7:P1676,P1676))</f>
        <v>0</v>
      </c>
      <c r="E1676" s="332" t="str">
        <f t="shared" si="187"/>
        <v>0</v>
      </c>
      <c r="F1676" s="332">
        <f>IF(Q1676="",0,COUNTIF($Q$7:Q1676,Q1676))</f>
        <v>0</v>
      </c>
      <c r="G1676" s="332" t="str">
        <f t="shared" si="188"/>
        <v>0</v>
      </c>
      <c r="H1676" s="335">
        <f t="shared" si="189"/>
        <v>46021</v>
      </c>
      <c r="I1676" s="332">
        <f t="shared" si="190"/>
        <v>50</v>
      </c>
      <c r="J1676" s="78"/>
      <c r="K1676" s="304"/>
      <c r="L1676" s="6"/>
      <c r="M1676" s="12"/>
      <c r="N1676" s="6"/>
      <c r="O1676" s="96" t="str">
        <f t="shared" si="191"/>
        <v/>
      </c>
      <c r="P1676" s="12"/>
      <c r="Q1676" s="304"/>
      <c r="R1676" s="5"/>
      <c r="S1676" s="5"/>
      <c r="T1676" s="78"/>
      <c r="U1676" s="78"/>
      <c r="Z1676" s="479">
        <f t="shared" si="192"/>
        <v>12</v>
      </c>
    </row>
    <row r="1677" spans="1:26" ht="18.75" customHeight="1" x14ac:dyDescent="0.35">
      <c r="A1677" s="78"/>
      <c r="B1677" s="332">
        <f>IF(N1677="",0,COUNTIF($N$7:N1677,N1677))</f>
        <v>0</v>
      </c>
      <c r="C1677" s="332" t="str">
        <f t="shared" si="186"/>
        <v>0</v>
      </c>
      <c r="D1677" s="332">
        <f>IF(P1677="",0,COUNTIF($P$7:P1677,P1677))</f>
        <v>0</v>
      </c>
      <c r="E1677" s="332" t="str">
        <f t="shared" si="187"/>
        <v>0</v>
      </c>
      <c r="F1677" s="332">
        <f>IF(Q1677="",0,COUNTIF($Q$7:Q1677,Q1677))</f>
        <v>0</v>
      </c>
      <c r="G1677" s="332" t="str">
        <f t="shared" si="188"/>
        <v>0</v>
      </c>
      <c r="H1677" s="335">
        <f t="shared" si="189"/>
        <v>46021</v>
      </c>
      <c r="I1677" s="332">
        <f t="shared" si="190"/>
        <v>50</v>
      </c>
      <c r="J1677" s="78"/>
      <c r="K1677" s="304"/>
      <c r="L1677" s="6"/>
      <c r="M1677" s="12"/>
      <c r="N1677" s="6"/>
      <c r="O1677" s="96" t="str">
        <f t="shared" si="191"/>
        <v/>
      </c>
      <c r="P1677" s="12"/>
      <c r="Q1677" s="304"/>
      <c r="R1677" s="5"/>
      <c r="S1677" s="5"/>
      <c r="T1677" s="78"/>
      <c r="U1677" s="78"/>
      <c r="Z1677" s="479">
        <f t="shared" si="192"/>
        <v>12</v>
      </c>
    </row>
    <row r="1678" spans="1:26" ht="18.75" customHeight="1" x14ac:dyDescent="0.35">
      <c r="A1678" s="78"/>
      <c r="B1678" s="332">
        <f>IF(N1678="",0,COUNTIF($N$7:N1678,N1678))</f>
        <v>0</v>
      </c>
      <c r="C1678" s="332" t="str">
        <f t="shared" si="186"/>
        <v>0</v>
      </c>
      <c r="D1678" s="332">
        <f>IF(P1678="",0,COUNTIF($P$7:P1678,P1678))</f>
        <v>0</v>
      </c>
      <c r="E1678" s="332" t="str">
        <f t="shared" si="187"/>
        <v>0</v>
      </c>
      <c r="F1678" s="332">
        <f>IF(Q1678="",0,COUNTIF($Q$7:Q1678,Q1678))</f>
        <v>0</v>
      </c>
      <c r="G1678" s="332" t="str">
        <f t="shared" si="188"/>
        <v>0</v>
      </c>
      <c r="H1678" s="335">
        <f t="shared" si="189"/>
        <v>46021</v>
      </c>
      <c r="I1678" s="332">
        <f t="shared" si="190"/>
        <v>50</v>
      </c>
      <c r="J1678" s="78"/>
      <c r="K1678" s="304"/>
      <c r="L1678" s="6"/>
      <c r="M1678" s="12"/>
      <c r="N1678" s="6"/>
      <c r="O1678" s="96" t="str">
        <f t="shared" si="191"/>
        <v/>
      </c>
      <c r="P1678" s="12"/>
      <c r="Q1678" s="304"/>
      <c r="R1678" s="5"/>
      <c r="S1678" s="5"/>
      <c r="T1678" s="78"/>
      <c r="U1678" s="78"/>
      <c r="Z1678" s="479">
        <f t="shared" si="192"/>
        <v>12</v>
      </c>
    </row>
    <row r="1679" spans="1:26" ht="18.75" customHeight="1" x14ac:dyDescent="0.35">
      <c r="A1679" s="78"/>
      <c r="B1679" s="332">
        <f>IF(N1679="",0,COUNTIF($N$7:N1679,N1679))</f>
        <v>0</v>
      </c>
      <c r="C1679" s="332" t="str">
        <f t="shared" si="186"/>
        <v>0</v>
      </c>
      <c r="D1679" s="332">
        <f>IF(P1679="",0,COUNTIF($P$7:P1679,P1679))</f>
        <v>0</v>
      </c>
      <c r="E1679" s="332" t="str">
        <f t="shared" si="187"/>
        <v>0</v>
      </c>
      <c r="F1679" s="332">
        <f>IF(Q1679="",0,COUNTIF($Q$7:Q1679,Q1679))</f>
        <v>0</v>
      </c>
      <c r="G1679" s="332" t="str">
        <f t="shared" si="188"/>
        <v>0</v>
      </c>
      <c r="H1679" s="335">
        <f t="shared" si="189"/>
        <v>46021</v>
      </c>
      <c r="I1679" s="332">
        <f t="shared" si="190"/>
        <v>50</v>
      </c>
      <c r="J1679" s="78"/>
      <c r="K1679" s="304"/>
      <c r="L1679" s="6"/>
      <c r="M1679" s="12"/>
      <c r="N1679" s="6"/>
      <c r="O1679" s="96" t="str">
        <f t="shared" si="191"/>
        <v/>
      </c>
      <c r="P1679" s="12"/>
      <c r="Q1679" s="304"/>
      <c r="R1679" s="5"/>
      <c r="S1679" s="5"/>
      <c r="T1679" s="78"/>
      <c r="U1679" s="78"/>
      <c r="Z1679" s="479">
        <f t="shared" si="192"/>
        <v>12</v>
      </c>
    </row>
    <row r="1680" spans="1:26" ht="18.75" customHeight="1" x14ac:dyDescent="0.35">
      <c r="A1680" s="78"/>
      <c r="B1680" s="332">
        <f>IF(N1680="",0,COUNTIF($N$7:N1680,N1680))</f>
        <v>0</v>
      </c>
      <c r="C1680" s="332" t="str">
        <f t="shared" si="186"/>
        <v>0</v>
      </c>
      <c r="D1680" s="332">
        <f>IF(P1680="",0,COUNTIF($P$7:P1680,P1680))</f>
        <v>0</v>
      </c>
      <c r="E1680" s="332" t="str">
        <f t="shared" si="187"/>
        <v>0</v>
      </c>
      <c r="F1680" s="332">
        <f>IF(Q1680="",0,COUNTIF($Q$7:Q1680,Q1680))</f>
        <v>0</v>
      </c>
      <c r="G1680" s="332" t="str">
        <f t="shared" si="188"/>
        <v>0</v>
      </c>
      <c r="H1680" s="335">
        <f t="shared" si="189"/>
        <v>46021</v>
      </c>
      <c r="I1680" s="332">
        <f t="shared" si="190"/>
        <v>50</v>
      </c>
      <c r="J1680" s="78"/>
      <c r="K1680" s="304"/>
      <c r="L1680" s="6"/>
      <c r="M1680" s="12"/>
      <c r="N1680" s="6"/>
      <c r="O1680" s="96" t="str">
        <f t="shared" si="191"/>
        <v/>
      </c>
      <c r="P1680" s="12"/>
      <c r="Q1680" s="304"/>
      <c r="R1680" s="5"/>
      <c r="S1680" s="5"/>
      <c r="T1680" s="78"/>
      <c r="U1680" s="78"/>
      <c r="Z1680" s="479">
        <f t="shared" si="192"/>
        <v>12</v>
      </c>
    </row>
    <row r="1681" spans="1:26" ht="18.75" customHeight="1" x14ac:dyDescent="0.35">
      <c r="A1681" s="78"/>
      <c r="B1681" s="332">
        <f>IF(N1681="",0,COUNTIF($N$7:N1681,N1681))</f>
        <v>0</v>
      </c>
      <c r="C1681" s="332" t="str">
        <f t="shared" si="186"/>
        <v>0</v>
      </c>
      <c r="D1681" s="332">
        <f>IF(P1681="",0,COUNTIF($P$7:P1681,P1681))</f>
        <v>0</v>
      </c>
      <c r="E1681" s="332" t="str">
        <f t="shared" si="187"/>
        <v>0</v>
      </c>
      <c r="F1681" s="332">
        <f>IF(Q1681="",0,COUNTIF($Q$7:Q1681,Q1681))</f>
        <v>0</v>
      </c>
      <c r="G1681" s="332" t="str">
        <f t="shared" si="188"/>
        <v>0</v>
      </c>
      <c r="H1681" s="335">
        <f t="shared" si="189"/>
        <v>46021</v>
      </c>
      <c r="I1681" s="332">
        <f t="shared" si="190"/>
        <v>50</v>
      </c>
      <c r="J1681" s="78"/>
      <c r="K1681" s="304"/>
      <c r="L1681" s="6"/>
      <c r="M1681" s="12"/>
      <c r="N1681" s="6"/>
      <c r="O1681" s="96" t="str">
        <f t="shared" si="191"/>
        <v/>
      </c>
      <c r="P1681" s="12"/>
      <c r="Q1681" s="304"/>
      <c r="R1681" s="5"/>
      <c r="S1681" s="5"/>
      <c r="T1681" s="78"/>
      <c r="U1681" s="78"/>
      <c r="Z1681" s="479">
        <f t="shared" si="192"/>
        <v>12</v>
      </c>
    </row>
    <row r="1682" spans="1:26" ht="18.75" customHeight="1" x14ac:dyDescent="0.35">
      <c r="A1682" s="78"/>
      <c r="B1682" s="332">
        <f>IF(N1682="",0,COUNTIF($N$7:N1682,N1682))</f>
        <v>0</v>
      </c>
      <c r="C1682" s="332" t="str">
        <f t="shared" si="186"/>
        <v>0</v>
      </c>
      <c r="D1682" s="332">
        <f>IF(P1682="",0,COUNTIF($P$7:P1682,P1682))</f>
        <v>0</v>
      </c>
      <c r="E1682" s="332" t="str">
        <f t="shared" si="187"/>
        <v>0</v>
      </c>
      <c r="F1682" s="332">
        <f>IF(Q1682="",0,COUNTIF($Q$7:Q1682,Q1682))</f>
        <v>0</v>
      </c>
      <c r="G1682" s="332" t="str">
        <f t="shared" si="188"/>
        <v>0</v>
      </c>
      <c r="H1682" s="335">
        <f t="shared" si="189"/>
        <v>46021</v>
      </c>
      <c r="I1682" s="332">
        <f t="shared" si="190"/>
        <v>50</v>
      </c>
      <c r="J1682" s="78"/>
      <c r="K1682" s="304"/>
      <c r="L1682" s="6"/>
      <c r="M1682" s="12"/>
      <c r="N1682" s="6"/>
      <c r="O1682" s="96" t="str">
        <f t="shared" si="191"/>
        <v/>
      </c>
      <c r="P1682" s="12"/>
      <c r="Q1682" s="304"/>
      <c r="R1682" s="5"/>
      <c r="S1682" s="5"/>
      <c r="T1682" s="78"/>
      <c r="U1682" s="78"/>
      <c r="Z1682" s="479">
        <f t="shared" si="192"/>
        <v>12</v>
      </c>
    </row>
    <row r="1683" spans="1:26" ht="18.75" customHeight="1" x14ac:dyDescent="0.35">
      <c r="A1683" s="78"/>
      <c r="B1683" s="332">
        <f>IF(N1683="",0,COUNTIF($N$7:N1683,N1683))</f>
        <v>0</v>
      </c>
      <c r="C1683" s="332" t="str">
        <f t="shared" si="186"/>
        <v>0</v>
      </c>
      <c r="D1683" s="332">
        <f>IF(P1683="",0,COUNTIF($P$7:P1683,P1683))</f>
        <v>0</v>
      </c>
      <c r="E1683" s="332" t="str">
        <f t="shared" si="187"/>
        <v>0</v>
      </c>
      <c r="F1683" s="332">
        <f>IF(Q1683="",0,COUNTIF($Q$7:Q1683,Q1683))</f>
        <v>0</v>
      </c>
      <c r="G1683" s="332" t="str">
        <f t="shared" si="188"/>
        <v>0</v>
      </c>
      <c r="H1683" s="335">
        <f t="shared" si="189"/>
        <v>46021</v>
      </c>
      <c r="I1683" s="332">
        <f t="shared" si="190"/>
        <v>50</v>
      </c>
      <c r="J1683" s="78"/>
      <c r="K1683" s="304"/>
      <c r="L1683" s="6"/>
      <c r="M1683" s="12"/>
      <c r="N1683" s="6"/>
      <c r="O1683" s="96" t="str">
        <f t="shared" si="191"/>
        <v/>
      </c>
      <c r="P1683" s="12"/>
      <c r="Q1683" s="304"/>
      <c r="R1683" s="5"/>
      <c r="S1683" s="5"/>
      <c r="T1683" s="78"/>
      <c r="U1683" s="78"/>
      <c r="Z1683" s="479">
        <f t="shared" si="192"/>
        <v>12</v>
      </c>
    </row>
    <row r="1684" spans="1:26" ht="18.75" customHeight="1" x14ac:dyDescent="0.35">
      <c r="A1684" s="78"/>
      <c r="B1684" s="332">
        <f>IF(N1684="",0,COUNTIF($N$7:N1684,N1684))</f>
        <v>0</v>
      </c>
      <c r="C1684" s="332" t="str">
        <f t="shared" si="186"/>
        <v>0</v>
      </c>
      <c r="D1684" s="332">
        <f>IF(P1684="",0,COUNTIF($P$7:P1684,P1684))</f>
        <v>0</v>
      </c>
      <c r="E1684" s="332" t="str">
        <f t="shared" si="187"/>
        <v>0</v>
      </c>
      <c r="F1684" s="332">
        <f>IF(Q1684="",0,COUNTIF($Q$7:Q1684,Q1684))</f>
        <v>0</v>
      </c>
      <c r="G1684" s="332" t="str">
        <f t="shared" si="188"/>
        <v>0</v>
      </c>
      <c r="H1684" s="335">
        <f t="shared" si="189"/>
        <v>46021</v>
      </c>
      <c r="I1684" s="332">
        <f t="shared" si="190"/>
        <v>50</v>
      </c>
      <c r="J1684" s="78"/>
      <c r="K1684" s="304"/>
      <c r="L1684" s="6"/>
      <c r="M1684" s="12"/>
      <c r="N1684" s="6"/>
      <c r="O1684" s="96" t="str">
        <f t="shared" si="191"/>
        <v/>
      </c>
      <c r="P1684" s="12"/>
      <c r="Q1684" s="304"/>
      <c r="R1684" s="5"/>
      <c r="S1684" s="5"/>
      <c r="T1684" s="78"/>
      <c r="U1684" s="78"/>
      <c r="Z1684" s="479">
        <f t="shared" si="192"/>
        <v>12</v>
      </c>
    </row>
    <row r="1685" spans="1:26" ht="18.75" customHeight="1" x14ac:dyDescent="0.35">
      <c r="A1685" s="78"/>
      <c r="B1685" s="332">
        <f>IF(N1685="",0,COUNTIF($N$7:N1685,N1685))</f>
        <v>0</v>
      </c>
      <c r="C1685" s="332" t="str">
        <f t="shared" si="186"/>
        <v>0</v>
      </c>
      <c r="D1685" s="332">
        <f>IF(P1685="",0,COUNTIF($P$7:P1685,P1685))</f>
        <v>0</v>
      </c>
      <c r="E1685" s="332" t="str">
        <f t="shared" si="187"/>
        <v>0</v>
      </c>
      <c r="F1685" s="332">
        <f>IF(Q1685="",0,COUNTIF($Q$7:Q1685,Q1685))</f>
        <v>0</v>
      </c>
      <c r="G1685" s="332" t="str">
        <f t="shared" si="188"/>
        <v>0</v>
      </c>
      <c r="H1685" s="335">
        <f t="shared" si="189"/>
        <v>46021</v>
      </c>
      <c r="I1685" s="332">
        <f t="shared" si="190"/>
        <v>50</v>
      </c>
      <c r="J1685" s="78"/>
      <c r="K1685" s="304"/>
      <c r="L1685" s="6"/>
      <c r="M1685" s="12"/>
      <c r="N1685" s="6"/>
      <c r="O1685" s="96" t="str">
        <f t="shared" si="191"/>
        <v/>
      </c>
      <c r="P1685" s="12"/>
      <c r="Q1685" s="304"/>
      <c r="R1685" s="5"/>
      <c r="S1685" s="5"/>
      <c r="T1685" s="78"/>
      <c r="U1685" s="78"/>
      <c r="Z1685" s="479">
        <f t="shared" si="192"/>
        <v>12</v>
      </c>
    </row>
    <row r="1686" spans="1:26" ht="18.75" customHeight="1" x14ac:dyDescent="0.35">
      <c r="A1686" s="78"/>
      <c r="B1686" s="332">
        <f>IF(N1686="",0,COUNTIF($N$7:N1686,N1686))</f>
        <v>0</v>
      </c>
      <c r="C1686" s="332" t="str">
        <f t="shared" si="186"/>
        <v>0</v>
      </c>
      <c r="D1686" s="332">
        <f>IF(P1686="",0,COUNTIF($P$7:P1686,P1686))</f>
        <v>0</v>
      </c>
      <c r="E1686" s="332" t="str">
        <f t="shared" si="187"/>
        <v>0</v>
      </c>
      <c r="F1686" s="332">
        <f>IF(Q1686="",0,COUNTIF($Q$7:Q1686,Q1686))</f>
        <v>0</v>
      </c>
      <c r="G1686" s="332" t="str">
        <f t="shared" si="188"/>
        <v>0</v>
      </c>
      <c r="H1686" s="335">
        <f t="shared" si="189"/>
        <v>46021</v>
      </c>
      <c r="I1686" s="332">
        <f t="shared" si="190"/>
        <v>50</v>
      </c>
      <c r="J1686" s="78"/>
      <c r="K1686" s="304"/>
      <c r="L1686" s="6"/>
      <c r="M1686" s="12"/>
      <c r="N1686" s="6"/>
      <c r="O1686" s="96" t="str">
        <f t="shared" si="191"/>
        <v/>
      </c>
      <c r="P1686" s="12"/>
      <c r="Q1686" s="304"/>
      <c r="R1686" s="5"/>
      <c r="S1686" s="5"/>
      <c r="T1686" s="78"/>
      <c r="U1686" s="78"/>
      <c r="Z1686" s="479">
        <f t="shared" si="192"/>
        <v>12</v>
      </c>
    </row>
    <row r="1687" spans="1:26" ht="18.75" customHeight="1" x14ac:dyDescent="0.35">
      <c r="A1687" s="78"/>
      <c r="B1687" s="332">
        <f>IF(N1687="",0,COUNTIF($N$7:N1687,N1687))</f>
        <v>0</v>
      </c>
      <c r="C1687" s="332" t="str">
        <f t="shared" si="186"/>
        <v>0</v>
      </c>
      <c r="D1687" s="332">
        <f>IF(P1687="",0,COUNTIF($P$7:P1687,P1687))</f>
        <v>0</v>
      </c>
      <c r="E1687" s="332" t="str">
        <f t="shared" si="187"/>
        <v>0</v>
      </c>
      <c r="F1687" s="332">
        <f>IF(Q1687="",0,COUNTIF($Q$7:Q1687,Q1687))</f>
        <v>0</v>
      </c>
      <c r="G1687" s="332" t="str">
        <f t="shared" si="188"/>
        <v>0</v>
      </c>
      <c r="H1687" s="335">
        <f t="shared" si="189"/>
        <v>46021</v>
      </c>
      <c r="I1687" s="332">
        <f t="shared" si="190"/>
        <v>50</v>
      </c>
      <c r="J1687" s="78"/>
      <c r="K1687" s="304"/>
      <c r="L1687" s="6"/>
      <c r="M1687" s="12"/>
      <c r="N1687" s="6"/>
      <c r="O1687" s="96" t="str">
        <f t="shared" si="191"/>
        <v/>
      </c>
      <c r="P1687" s="12"/>
      <c r="Q1687" s="304"/>
      <c r="R1687" s="5"/>
      <c r="S1687" s="5"/>
      <c r="T1687" s="78"/>
      <c r="U1687" s="78"/>
      <c r="Z1687" s="479">
        <f t="shared" si="192"/>
        <v>12</v>
      </c>
    </row>
    <row r="1688" spans="1:26" ht="18.75" customHeight="1" x14ac:dyDescent="0.35">
      <c r="A1688" s="78"/>
      <c r="B1688" s="332">
        <f>IF(N1688="",0,COUNTIF($N$7:N1688,N1688))</f>
        <v>0</v>
      </c>
      <c r="C1688" s="332" t="str">
        <f t="shared" si="186"/>
        <v>0</v>
      </c>
      <c r="D1688" s="332">
        <f>IF(P1688="",0,COUNTIF($P$7:P1688,P1688))</f>
        <v>0</v>
      </c>
      <c r="E1688" s="332" t="str">
        <f t="shared" si="187"/>
        <v>0</v>
      </c>
      <c r="F1688" s="332">
        <f>IF(Q1688="",0,COUNTIF($Q$7:Q1688,Q1688))</f>
        <v>0</v>
      </c>
      <c r="G1688" s="332" t="str">
        <f t="shared" si="188"/>
        <v>0</v>
      </c>
      <c r="H1688" s="335">
        <f t="shared" si="189"/>
        <v>46021</v>
      </c>
      <c r="I1688" s="332">
        <f t="shared" si="190"/>
        <v>50</v>
      </c>
      <c r="J1688" s="78"/>
      <c r="K1688" s="304"/>
      <c r="L1688" s="6"/>
      <c r="M1688" s="12"/>
      <c r="N1688" s="6"/>
      <c r="O1688" s="96" t="str">
        <f t="shared" si="191"/>
        <v/>
      </c>
      <c r="P1688" s="12"/>
      <c r="Q1688" s="304"/>
      <c r="R1688" s="5"/>
      <c r="S1688" s="5"/>
      <c r="T1688" s="78"/>
      <c r="U1688" s="78"/>
      <c r="Z1688" s="479">
        <f t="shared" si="192"/>
        <v>12</v>
      </c>
    </row>
    <row r="1689" spans="1:26" ht="18.75" customHeight="1" x14ac:dyDescent="0.35">
      <c r="A1689" s="78"/>
      <c r="B1689" s="332">
        <f>IF(N1689="",0,COUNTIF($N$7:N1689,N1689))</f>
        <v>0</v>
      </c>
      <c r="C1689" s="332" t="str">
        <f t="shared" si="186"/>
        <v>0</v>
      </c>
      <c r="D1689" s="332">
        <f>IF(P1689="",0,COUNTIF($P$7:P1689,P1689))</f>
        <v>0</v>
      </c>
      <c r="E1689" s="332" t="str">
        <f t="shared" si="187"/>
        <v>0</v>
      </c>
      <c r="F1689" s="332">
        <f>IF(Q1689="",0,COUNTIF($Q$7:Q1689,Q1689))</f>
        <v>0</v>
      </c>
      <c r="G1689" s="332" t="str">
        <f t="shared" si="188"/>
        <v>0</v>
      </c>
      <c r="H1689" s="335">
        <f t="shared" si="189"/>
        <v>46021</v>
      </c>
      <c r="I1689" s="332">
        <f t="shared" si="190"/>
        <v>50</v>
      </c>
      <c r="J1689" s="78"/>
      <c r="K1689" s="304"/>
      <c r="L1689" s="6"/>
      <c r="M1689" s="12"/>
      <c r="N1689" s="6"/>
      <c r="O1689" s="96" t="str">
        <f t="shared" si="191"/>
        <v/>
      </c>
      <c r="P1689" s="12"/>
      <c r="Q1689" s="304"/>
      <c r="R1689" s="5"/>
      <c r="S1689" s="5"/>
      <c r="T1689" s="78"/>
      <c r="U1689" s="78"/>
      <c r="Z1689" s="479">
        <f t="shared" si="192"/>
        <v>12</v>
      </c>
    </row>
    <row r="1690" spans="1:26" ht="18.75" customHeight="1" x14ac:dyDescent="0.35">
      <c r="A1690" s="78"/>
      <c r="B1690" s="332">
        <f>IF(N1690="",0,COUNTIF($N$7:N1690,N1690))</f>
        <v>0</v>
      </c>
      <c r="C1690" s="332" t="str">
        <f t="shared" si="186"/>
        <v>0</v>
      </c>
      <c r="D1690" s="332">
        <f>IF(P1690="",0,COUNTIF($P$7:P1690,P1690))</f>
        <v>0</v>
      </c>
      <c r="E1690" s="332" t="str">
        <f t="shared" si="187"/>
        <v>0</v>
      </c>
      <c r="F1690" s="332">
        <f>IF(Q1690="",0,COUNTIF($Q$7:Q1690,Q1690))</f>
        <v>0</v>
      </c>
      <c r="G1690" s="332" t="str">
        <f t="shared" si="188"/>
        <v>0</v>
      </c>
      <c r="H1690" s="335">
        <f t="shared" si="189"/>
        <v>46021</v>
      </c>
      <c r="I1690" s="332">
        <f t="shared" si="190"/>
        <v>50</v>
      </c>
      <c r="J1690" s="78"/>
      <c r="K1690" s="304"/>
      <c r="L1690" s="6"/>
      <c r="M1690" s="12"/>
      <c r="N1690" s="6"/>
      <c r="O1690" s="96" t="str">
        <f t="shared" si="191"/>
        <v/>
      </c>
      <c r="P1690" s="12"/>
      <c r="Q1690" s="304"/>
      <c r="R1690" s="5"/>
      <c r="S1690" s="5"/>
      <c r="T1690" s="78"/>
      <c r="U1690" s="78"/>
      <c r="Z1690" s="479">
        <f t="shared" si="192"/>
        <v>12</v>
      </c>
    </row>
    <row r="1691" spans="1:26" ht="18.75" customHeight="1" x14ac:dyDescent="0.35">
      <c r="A1691" s="78"/>
      <c r="B1691" s="332">
        <f>IF(N1691="",0,COUNTIF($N$7:N1691,N1691))</f>
        <v>0</v>
      </c>
      <c r="C1691" s="332" t="str">
        <f t="shared" si="186"/>
        <v>0</v>
      </c>
      <c r="D1691" s="332">
        <f>IF(P1691="",0,COUNTIF($P$7:P1691,P1691))</f>
        <v>0</v>
      </c>
      <c r="E1691" s="332" t="str">
        <f t="shared" si="187"/>
        <v>0</v>
      </c>
      <c r="F1691" s="332">
        <f>IF(Q1691="",0,COUNTIF($Q$7:Q1691,Q1691))</f>
        <v>0</v>
      </c>
      <c r="G1691" s="332" t="str">
        <f t="shared" si="188"/>
        <v>0</v>
      </c>
      <c r="H1691" s="335">
        <f t="shared" si="189"/>
        <v>46021</v>
      </c>
      <c r="I1691" s="332">
        <f t="shared" si="190"/>
        <v>50</v>
      </c>
      <c r="J1691" s="78"/>
      <c r="K1691" s="304"/>
      <c r="L1691" s="6"/>
      <c r="M1691" s="12"/>
      <c r="N1691" s="6"/>
      <c r="O1691" s="96" t="str">
        <f t="shared" si="191"/>
        <v/>
      </c>
      <c r="P1691" s="12"/>
      <c r="Q1691" s="304"/>
      <c r="R1691" s="5"/>
      <c r="S1691" s="5"/>
      <c r="T1691" s="78"/>
      <c r="U1691" s="78"/>
      <c r="Z1691" s="479">
        <f t="shared" si="192"/>
        <v>12</v>
      </c>
    </row>
    <row r="1692" spans="1:26" ht="18.75" customHeight="1" x14ac:dyDescent="0.35">
      <c r="A1692" s="78"/>
      <c r="B1692" s="332">
        <f>IF(N1692="",0,COUNTIF($N$7:N1692,N1692))</f>
        <v>0</v>
      </c>
      <c r="C1692" s="332" t="str">
        <f t="shared" si="186"/>
        <v>0</v>
      </c>
      <c r="D1692" s="332">
        <f>IF(P1692="",0,COUNTIF($P$7:P1692,P1692))</f>
        <v>0</v>
      </c>
      <c r="E1692" s="332" t="str">
        <f t="shared" si="187"/>
        <v>0</v>
      </c>
      <c r="F1692" s="332">
        <f>IF(Q1692="",0,COUNTIF($Q$7:Q1692,Q1692))</f>
        <v>0</v>
      </c>
      <c r="G1692" s="332" t="str">
        <f t="shared" si="188"/>
        <v>0</v>
      </c>
      <c r="H1692" s="335">
        <f t="shared" si="189"/>
        <v>46021</v>
      </c>
      <c r="I1692" s="332">
        <f t="shared" si="190"/>
        <v>50</v>
      </c>
      <c r="J1692" s="78"/>
      <c r="K1692" s="304"/>
      <c r="L1692" s="6"/>
      <c r="M1692" s="12"/>
      <c r="N1692" s="6"/>
      <c r="O1692" s="96" t="str">
        <f t="shared" si="191"/>
        <v/>
      </c>
      <c r="P1692" s="12"/>
      <c r="Q1692" s="304"/>
      <c r="R1692" s="5"/>
      <c r="S1692" s="5"/>
      <c r="T1692" s="78"/>
      <c r="U1692" s="78"/>
      <c r="Z1692" s="479">
        <f t="shared" si="192"/>
        <v>12</v>
      </c>
    </row>
    <row r="1693" spans="1:26" ht="18.75" customHeight="1" x14ac:dyDescent="0.35">
      <c r="A1693" s="78"/>
      <c r="B1693" s="332">
        <f>IF(N1693="",0,COUNTIF($N$7:N1693,N1693))</f>
        <v>0</v>
      </c>
      <c r="C1693" s="332" t="str">
        <f t="shared" si="186"/>
        <v>0</v>
      </c>
      <c r="D1693" s="332">
        <f>IF(P1693="",0,COUNTIF($P$7:P1693,P1693))</f>
        <v>0</v>
      </c>
      <c r="E1693" s="332" t="str">
        <f t="shared" si="187"/>
        <v>0</v>
      </c>
      <c r="F1693" s="332">
        <f>IF(Q1693="",0,COUNTIF($Q$7:Q1693,Q1693))</f>
        <v>0</v>
      </c>
      <c r="G1693" s="332" t="str">
        <f t="shared" si="188"/>
        <v>0</v>
      </c>
      <c r="H1693" s="335">
        <f t="shared" si="189"/>
        <v>46021</v>
      </c>
      <c r="I1693" s="332">
        <f t="shared" si="190"/>
        <v>50</v>
      </c>
      <c r="J1693" s="78"/>
      <c r="K1693" s="304"/>
      <c r="L1693" s="6"/>
      <c r="M1693" s="12"/>
      <c r="N1693" s="6"/>
      <c r="O1693" s="96" t="str">
        <f t="shared" si="191"/>
        <v/>
      </c>
      <c r="P1693" s="12"/>
      <c r="Q1693" s="304"/>
      <c r="R1693" s="5"/>
      <c r="S1693" s="5"/>
      <c r="T1693" s="78"/>
      <c r="U1693" s="78"/>
      <c r="Z1693" s="479">
        <f t="shared" si="192"/>
        <v>12</v>
      </c>
    </row>
    <row r="1694" spans="1:26" ht="18.75" customHeight="1" x14ac:dyDescent="0.35">
      <c r="A1694" s="78"/>
      <c r="B1694" s="332">
        <f>IF(N1694="",0,COUNTIF($N$7:N1694,N1694))</f>
        <v>0</v>
      </c>
      <c r="C1694" s="332" t="str">
        <f t="shared" si="186"/>
        <v>0</v>
      </c>
      <c r="D1694" s="332">
        <f>IF(P1694="",0,COUNTIF($P$7:P1694,P1694))</f>
        <v>0</v>
      </c>
      <c r="E1694" s="332" t="str">
        <f t="shared" si="187"/>
        <v>0</v>
      </c>
      <c r="F1694" s="332">
        <f>IF(Q1694="",0,COUNTIF($Q$7:Q1694,Q1694))</f>
        <v>0</v>
      </c>
      <c r="G1694" s="332" t="str">
        <f t="shared" si="188"/>
        <v>0</v>
      </c>
      <c r="H1694" s="335">
        <f t="shared" si="189"/>
        <v>46021</v>
      </c>
      <c r="I1694" s="332">
        <f t="shared" si="190"/>
        <v>50</v>
      </c>
      <c r="J1694" s="78"/>
      <c r="K1694" s="304"/>
      <c r="L1694" s="6"/>
      <c r="M1694" s="12"/>
      <c r="N1694" s="6"/>
      <c r="O1694" s="96" t="str">
        <f t="shared" si="191"/>
        <v/>
      </c>
      <c r="P1694" s="12"/>
      <c r="Q1694" s="304"/>
      <c r="R1694" s="5"/>
      <c r="S1694" s="5"/>
      <c r="T1694" s="78"/>
      <c r="U1694" s="78"/>
      <c r="Z1694" s="479">
        <f t="shared" si="192"/>
        <v>12</v>
      </c>
    </row>
    <row r="1695" spans="1:26" ht="18.75" customHeight="1" x14ac:dyDescent="0.35">
      <c r="A1695" s="78"/>
      <c r="B1695" s="332">
        <f>IF(N1695="",0,COUNTIF($N$7:N1695,N1695))</f>
        <v>0</v>
      </c>
      <c r="C1695" s="332" t="str">
        <f t="shared" si="186"/>
        <v>0</v>
      </c>
      <c r="D1695" s="332">
        <f>IF(P1695="",0,COUNTIF($P$7:P1695,P1695))</f>
        <v>0</v>
      </c>
      <c r="E1695" s="332" t="str">
        <f t="shared" si="187"/>
        <v>0</v>
      </c>
      <c r="F1695" s="332">
        <f>IF(Q1695="",0,COUNTIF($Q$7:Q1695,Q1695))</f>
        <v>0</v>
      </c>
      <c r="G1695" s="332" t="str">
        <f t="shared" si="188"/>
        <v>0</v>
      </c>
      <c r="H1695" s="335">
        <f t="shared" si="189"/>
        <v>46021</v>
      </c>
      <c r="I1695" s="332">
        <f t="shared" si="190"/>
        <v>50</v>
      </c>
      <c r="J1695" s="78"/>
      <c r="K1695" s="304"/>
      <c r="L1695" s="6"/>
      <c r="M1695" s="12"/>
      <c r="N1695" s="6"/>
      <c r="O1695" s="96" t="str">
        <f t="shared" si="191"/>
        <v/>
      </c>
      <c r="P1695" s="12"/>
      <c r="Q1695" s="304"/>
      <c r="R1695" s="5"/>
      <c r="S1695" s="5"/>
      <c r="T1695" s="78"/>
      <c r="U1695" s="78"/>
      <c r="Z1695" s="479">
        <f t="shared" si="192"/>
        <v>12</v>
      </c>
    </row>
    <row r="1696" spans="1:26" ht="18.75" customHeight="1" x14ac:dyDescent="0.35">
      <c r="A1696" s="78"/>
      <c r="B1696" s="332">
        <f>IF(N1696="",0,COUNTIF($N$7:N1696,N1696))</f>
        <v>0</v>
      </c>
      <c r="C1696" s="332" t="str">
        <f t="shared" si="186"/>
        <v>0</v>
      </c>
      <c r="D1696" s="332">
        <f>IF(P1696="",0,COUNTIF($P$7:P1696,P1696))</f>
        <v>0</v>
      </c>
      <c r="E1696" s="332" t="str">
        <f t="shared" si="187"/>
        <v>0</v>
      </c>
      <c r="F1696" s="332">
        <f>IF(Q1696="",0,COUNTIF($Q$7:Q1696,Q1696))</f>
        <v>0</v>
      </c>
      <c r="G1696" s="332" t="str">
        <f t="shared" si="188"/>
        <v>0</v>
      </c>
      <c r="H1696" s="335">
        <f t="shared" si="189"/>
        <v>46021</v>
      </c>
      <c r="I1696" s="332">
        <f t="shared" si="190"/>
        <v>50</v>
      </c>
      <c r="J1696" s="78"/>
      <c r="K1696" s="304"/>
      <c r="L1696" s="6"/>
      <c r="M1696" s="12"/>
      <c r="N1696" s="6"/>
      <c r="O1696" s="96" t="str">
        <f t="shared" si="191"/>
        <v/>
      </c>
      <c r="P1696" s="12"/>
      <c r="Q1696" s="304"/>
      <c r="R1696" s="5"/>
      <c r="S1696" s="5"/>
      <c r="T1696" s="78"/>
      <c r="U1696" s="78"/>
      <c r="Z1696" s="479">
        <f t="shared" si="192"/>
        <v>12</v>
      </c>
    </row>
    <row r="1697" spans="1:26" ht="18.75" customHeight="1" x14ac:dyDescent="0.35">
      <c r="A1697" s="78"/>
      <c r="B1697" s="332">
        <f>IF(N1697="",0,COUNTIF($N$7:N1697,N1697))</f>
        <v>0</v>
      </c>
      <c r="C1697" s="332" t="str">
        <f t="shared" si="186"/>
        <v>0</v>
      </c>
      <c r="D1697" s="332">
        <f>IF(P1697="",0,COUNTIF($P$7:P1697,P1697))</f>
        <v>0</v>
      </c>
      <c r="E1697" s="332" t="str">
        <f t="shared" si="187"/>
        <v>0</v>
      </c>
      <c r="F1697" s="332">
        <f>IF(Q1697="",0,COUNTIF($Q$7:Q1697,Q1697))</f>
        <v>0</v>
      </c>
      <c r="G1697" s="332" t="str">
        <f t="shared" si="188"/>
        <v>0</v>
      </c>
      <c r="H1697" s="335">
        <f t="shared" si="189"/>
        <v>46021</v>
      </c>
      <c r="I1697" s="332">
        <f t="shared" si="190"/>
        <v>50</v>
      </c>
      <c r="J1697" s="78"/>
      <c r="K1697" s="304"/>
      <c r="L1697" s="6"/>
      <c r="M1697" s="12"/>
      <c r="N1697" s="6"/>
      <c r="O1697" s="96" t="str">
        <f t="shared" si="191"/>
        <v/>
      </c>
      <c r="P1697" s="12"/>
      <c r="Q1697" s="304"/>
      <c r="R1697" s="5"/>
      <c r="S1697" s="5"/>
      <c r="T1697" s="78"/>
      <c r="U1697" s="78"/>
      <c r="Z1697" s="479">
        <f t="shared" si="192"/>
        <v>12</v>
      </c>
    </row>
    <row r="1698" spans="1:26" ht="18.75" customHeight="1" x14ac:dyDescent="0.35">
      <c r="A1698" s="78"/>
      <c r="B1698" s="332">
        <f>IF(N1698="",0,COUNTIF($N$7:N1698,N1698))</f>
        <v>0</v>
      </c>
      <c r="C1698" s="332" t="str">
        <f t="shared" si="186"/>
        <v>0</v>
      </c>
      <c r="D1698" s="332">
        <f>IF(P1698="",0,COUNTIF($P$7:P1698,P1698))</f>
        <v>0</v>
      </c>
      <c r="E1698" s="332" t="str">
        <f t="shared" si="187"/>
        <v>0</v>
      </c>
      <c r="F1698" s="332">
        <f>IF(Q1698="",0,COUNTIF($Q$7:Q1698,Q1698))</f>
        <v>0</v>
      </c>
      <c r="G1698" s="332" t="str">
        <f t="shared" si="188"/>
        <v>0</v>
      </c>
      <c r="H1698" s="335">
        <f t="shared" si="189"/>
        <v>46021</v>
      </c>
      <c r="I1698" s="332">
        <f t="shared" si="190"/>
        <v>50</v>
      </c>
      <c r="J1698" s="78"/>
      <c r="K1698" s="304"/>
      <c r="L1698" s="6"/>
      <c r="M1698" s="12"/>
      <c r="N1698" s="6"/>
      <c r="O1698" s="96" t="str">
        <f t="shared" si="191"/>
        <v/>
      </c>
      <c r="P1698" s="12"/>
      <c r="Q1698" s="304"/>
      <c r="R1698" s="5"/>
      <c r="S1698" s="5"/>
      <c r="T1698" s="78"/>
      <c r="U1698" s="78"/>
      <c r="Z1698" s="479">
        <f t="shared" si="192"/>
        <v>12</v>
      </c>
    </row>
    <row r="1699" spans="1:26" ht="18.75" customHeight="1" x14ac:dyDescent="0.35">
      <c r="A1699" s="78"/>
      <c r="B1699" s="332">
        <f>IF(N1699="",0,COUNTIF($N$7:N1699,N1699))</f>
        <v>0</v>
      </c>
      <c r="C1699" s="332" t="str">
        <f t="shared" si="186"/>
        <v>0</v>
      </c>
      <c r="D1699" s="332">
        <f>IF(P1699="",0,COUNTIF($P$7:P1699,P1699))</f>
        <v>0</v>
      </c>
      <c r="E1699" s="332" t="str">
        <f t="shared" si="187"/>
        <v>0</v>
      </c>
      <c r="F1699" s="332">
        <f>IF(Q1699="",0,COUNTIF($Q$7:Q1699,Q1699))</f>
        <v>0</v>
      </c>
      <c r="G1699" s="332" t="str">
        <f t="shared" si="188"/>
        <v>0</v>
      </c>
      <c r="H1699" s="335">
        <f t="shared" si="189"/>
        <v>46021</v>
      </c>
      <c r="I1699" s="332">
        <f t="shared" si="190"/>
        <v>50</v>
      </c>
      <c r="J1699" s="78"/>
      <c r="K1699" s="304"/>
      <c r="L1699" s="6"/>
      <c r="M1699" s="12"/>
      <c r="N1699" s="6"/>
      <c r="O1699" s="96" t="str">
        <f t="shared" si="191"/>
        <v/>
      </c>
      <c r="P1699" s="12"/>
      <c r="Q1699" s="304"/>
      <c r="R1699" s="5"/>
      <c r="S1699" s="5"/>
      <c r="T1699" s="78"/>
      <c r="U1699" s="78"/>
      <c r="Z1699" s="479">
        <f t="shared" si="192"/>
        <v>12</v>
      </c>
    </row>
    <row r="1700" spans="1:26" ht="18.75" customHeight="1" x14ac:dyDescent="0.35">
      <c r="A1700" s="78"/>
      <c r="B1700" s="332">
        <f>IF(N1700="",0,COUNTIF($N$7:N1700,N1700))</f>
        <v>0</v>
      </c>
      <c r="C1700" s="332" t="str">
        <f t="shared" si="186"/>
        <v>0</v>
      </c>
      <c r="D1700" s="332">
        <f>IF(P1700="",0,COUNTIF($P$7:P1700,P1700))</f>
        <v>0</v>
      </c>
      <c r="E1700" s="332" t="str">
        <f t="shared" si="187"/>
        <v>0</v>
      </c>
      <c r="F1700" s="332">
        <f>IF(Q1700="",0,COUNTIF($Q$7:Q1700,Q1700))</f>
        <v>0</v>
      </c>
      <c r="G1700" s="332" t="str">
        <f t="shared" si="188"/>
        <v>0</v>
      </c>
      <c r="H1700" s="335">
        <f t="shared" si="189"/>
        <v>46021</v>
      </c>
      <c r="I1700" s="332">
        <f t="shared" si="190"/>
        <v>50</v>
      </c>
      <c r="J1700" s="78"/>
      <c r="K1700" s="304"/>
      <c r="L1700" s="6"/>
      <c r="M1700" s="12"/>
      <c r="N1700" s="6"/>
      <c r="O1700" s="96" t="str">
        <f t="shared" si="191"/>
        <v/>
      </c>
      <c r="P1700" s="12"/>
      <c r="Q1700" s="304"/>
      <c r="R1700" s="5"/>
      <c r="S1700" s="5"/>
      <c r="T1700" s="78"/>
      <c r="U1700" s="78"/>
      <c r="Z1700" s="479">
        <f t="shared" si="192"/>
        <v>12</v>
      </c>
    </row>
    <row r="1701" spans="1:26" ht="18.75" customHeight="1" x14ac:dyDescent="0.35">
      <c r="A1701" s="78"/>
      <c r="B1701" s="332">
        <f>IF(N1701="",0,COUNTIF($N$7:N1701,N1701))</f>
        <v>0</v>
      </c>
      <c r="C1701" s="332" t="str">
        <f t="shared" si="186"/>
        <v>0</v>
      </c>
      <c r="D1701" s="332">
        <f>IF(P1701="",0,COUNTIF($P$7:P1701,P1701))</f>
        <v>0</v>
      </c>
      <c r="E1701" s="332" t="str">
        <f t="shared" si="187"/>
        <v>0</v>
      </c>
      <c r="F1701" s="332">
        <f>IF(Q1701="",0,COUNTIF($Q$7:Q1701,Q1701))</f>
        <v>0</v>
      </c>
      <c r="G1701" s="332" t="str">
        <f t="shared" si="188"/>
        <v>0</v>
      </c>
      <c r="H1701" s="335">
        <f t="shared" si="189"/>
        <v>46021</v>
      </c>
      <c r="I1701" s="332">
        <f t="shared" si="190"/>
        <v>50</v>
      </c>
      <c r="J1701" s="78"/>
      <c r="K1701" s="304"/>
      <c r="L1701" s="6"/>
      <c r="M1701" s="12"/>
      <c r="N1701" s="6"/>
      <c r="O1701" s="96" t="str">
        <f t="shared" si="191"/>
        <v/>
      </c>
      <c r="P1701" s="12"/>
      <c r="Q1701" s="304"/>
      <c r="R1701" s="5"/>
      <c r="S1701" s="5"/>
      <c r="T1701" s="78"/>
      <c r="U1701" s="78"/>
      <c r="Z1701" s="479">
        <f t="shared" si="192"/>
        <v>12</v>
      </c>
    </row>
    <row r="1702" spans="1:26" ht="18.75" customHeight="1" x14ac:dyDescent="0.35">
      <c r="A1702" s="78"/>
      <c r="B1702" s="332">
        <f>IF(N1702="",0,COUNTIF($N$7:N1702,N1702))</f>
        <v>0</v>
      </c>
      <c r="C1702" s="332" t="str">
        <f t="shared" si="186"/>
        <v>0</v>
      </c>
      <c r="D1702" s="332">
        <f>IF(P1702="",0,COUNTIF($P$7:P1702,P1702))</f>
        <v>0</v>
      </c>
      <c r="E1702" s="332" t="str">
        <f t="shared" si="187"/>
        <v>0</v>
      </c>
      <c r="F1702" s="332">
        <f>IF(Q1702="",0,COUNTIF($Q$7:Q1702,Q1702))</f>
        <v>0</v>
      </c>
      <c r="G1702" s="332" t="str">
        <f t="shared" si="188"/>
        <v>0</v>
      </c>
      <c r="H1702" s="335">
        <f t="shared" si="189"/>
        <v>46021</v>
      </c>
      <c r="I1702" s="332">
        <f t="shared" si="190"/>
        <v>50</v>
      </c>
      <c r="J1702" s="78"/>
      <c r="K1702" s="304"/>
      <c r="L1702" s="6"/>
      <c r="M1702" s="12"/>
      <c r="N1702" s="6"/>
      <c r="O1702" s="96" t="str">
        <f t="shared" si="191"/>
        <v/>
      </c>
      <c r="P1702" s="12"/>
      <c r="Q1702" s="304"/>
      <c r="R1702" s="5"/>
      <c r="S1702" s="5"/>
      <c r="T1702" s="78"/>
      <c r="U1702" s="78"/>
      <c r="Z1702" s="479">
        <f t="shared" si="192"/>
        <v>12</v>
      </c>
    </row>
    <row r="1703" spans="1:26" ht="18.75" customHeight="1" x14ac:dyDescent="0.35">
      <c r="A1703" s="78"/>
      <c r="B1703" s="332">
        <f>IF(N1703="",0,COUNTIF($N$7:N1703,N1703))</f>
        <v>0</v>
      </c>
      <c r="C1703" s="332" t="str">
        <f t="shared" si="186"/>
        <v>0</v>
      </c>
      <c r="D1703" s="332">
        <f>IF(P1703="",0,COUNTIF($P$7:P1703,P1703))</f>
        <v>0</v>
      </c>
      <c r="E1703" s="332" t="str">
        <f t="shared" si="187"/>
        <v>0</v>
      </c>
      <c r="F1703" s="332">
        <f>IF(Q1703="",0,COUNTIF($Q$7:Q1703,Q1703))</f>
        <v>0</v>
      </c>
      <c r="G1703" s="332" t="str">
        <f t="shared" si="188"/>
        <v>0</v>
      </c>
      <c r="H1703" s="335">
        <f t="shared" si="189"/>
        <v>46021</v>
      </c>
      <c r="I1703" s="332">
        <f t="shared" si="190"/>
        <v>50</v>
      </c>
      <c r="J1703" s="78"/>
      <c r="K1703" s="304"/>
      <c r="L1703" s="6"/>
      <c r="M1703" s="12"/>
      <c r="N1703" s="6"/>
      <c r="O1703" s="96" t="str">
        <f t="shared" si="191"/>
        <v/>
      </c>
      <c r="P1703" s="12"/>
      <c r="Q1703" s="304"/>
      <c r="R1703" s="5"/>
      <c r="S1703" s="5"/>
      <c r="T1703" s="78"/>
      <c r="U1703" s="78"/>
      <c r="Z1703" s="479">
        <f t="shared" si="192"/>
        <v>12</v>
      </c>
    </row>
    <row r="1704" spans="1:26" ht="18.75" customHeight="1" x14ac:dyDescent="0.35">
      <c r="A1704" s="78"/>
      <c r="B1704" s="332">
        <f>IF(N1704="",0,COUNTIF($N$7:N1704,N1704))</f>
        <v>0</v>
      </c>
      <c r="C1704" s="332" t="str">
        <f t="shared" si="186"/>
        <v>0</v>
      </c>
      <c r="D1704" s="332">
        <f>IF(P1704="",0,COUNTIF($P$7:P1704,P1704))</f>
        <v>0</v>
      </c>
      <c r="E1704" s="332" t="str">
        <f t="shared" si="187"/>
        <v>0</v>
      </c>
      <c r="F1704" s="332">
        <f>IF(Q1704="",0,COUNTIF($Q$7:Q1704,Q1704))</f>
        <v>0</v>
      </c>
      <c r="G1704" s="332" t="str">
        <f t="shared" si="188"/>
        <v>0</v>
      </c>
      <c r="H1704" s="335">
        <f t="shared" si="189"/>
        <v>46021</v>
      </c>
      <c r="I1704" s="332">
        <f t="shared" si="190"/>
        <v>50</v>
      </c>
      <c r="J1704" s="78"/>
      <c r="K1704" s="304"/>
      <c r="L1704" s="6"/>
      <c r="M1704" s="12"/>
      <c r="N1704" s="6"/>
      <c r="O1704" s="96" t="str">
        <f t="shared" si="191"/>
        <v/>
      </c>
      <c r="P1704" s="12"/>
      <c r="Q1704" s="304"/>
      <c r="R1704" s="5"/>
      <c r="S1704" s="5"/>
      <c r="T1704" s="78"/>
      <c r="U1704" s="78"/>
      <c r="Z1704" s="479">
        <f t="shared" si="192"/>
        <v>12</v>
      </c>
    </row>
    <row r="1705" spans="1:26" ht="18.75" customHeight="1" x14ac:dyDescent="0.35">
      <c r="A1705" s="78"/>
      <c r="B1705" s="332">
        <f>IF(N1705="",0,COUNTIF($N$7:N1705,N1705))</f>
        <v>0</v>
      </c>
      <c r="C1705" s="332" t="str">
        <f t="shared" si="186"/>
        <v>0</v>
      </c>
      <c r="D1705" s="332">
        <f>IF(P1705="",0,COUNTIF($P$7:P1705,P1705))</f>
        <v>0</v>
      </c>
      <c r="E1705" s="332" t="str">
        <f t="shared" si="187"/>
        <v>0</v>
      </c>
      <c r="F1705" s="332">
        <f>IF(Q1705="",0,COUNTIF($Q$7:Q1705,Q1705))</f>
        <v>0</v>
      </c>
      <c r="G1705" s="332" t="str">
        <f t="shared" si="188"/>
        <v>0</v>
      </c>
      <c r="H1705" s="335">
        <f t="shared" si="189"/>
        <v>46021</v>
      </c>
      <c r="I1705" s="332">
        <f t="shared" si="190"/>
        <v>50</v>
      </c>
      <c r="J1705" s="78"/>
      <c r="K1705" s="304"/>
      <c r="L1705" s="6"/>
      <c r="M1705" s="12"/>
      <c r="N1705" s="6"/>
      <c r="O1705" s="96" t="str">
        <f t="shared" si="191"/>
        <v/>
      </c>
      <c r="P1705" s="12"/>
      <c r="Q1705" s="304"/>
      <c r="R1705" s="5"/>
      <c r="S1705" s="5"/>
      <c r="T1705" s="78"/>
      <c r="U1705" s="78"/>
      <c r="Z1705" s="479">
        <f t="shared" si="192"/>
        <v>12</v>
      </c>
    </row>
    <row r="1706" spans="1:26" ht="18.75" customHeight="1" x14ac:dyDescent="0.35">
      <c r="A1706" s="78"/>
      <c r="B1706" s="332">
        <f>IF(N1706="",0,COUNTIF($N$7:N1706,N1706))</f>
        <v>0</v>
      </c>
      <c r="C1706" s="332" t="str">
        <f t="shared" si="186"/>
        <v>0</v>
      </c>
      <c r="D1706" s="332">
        <f>IF(P1706="",0,COUNTIF($P$7:P1706,P1706))</f>
        <v>0</v>
      </c>
      <c r="E1706" s="332" t="str">
        <f t="shared" si="187"/>
        <v>0</v>
      </c>
      <c r="F1706" s="332">
        <f>IF(Q1706="",0,COUNTIF($Q$7:Q1706,Q1706))</f>
        <v>0</v>
      </c>
      <c r="G1706" s="332" t="str">
        <f t="shared" si="188"/>
        <v>0</v>
      </c>
      <c r="H1706" s="335">
        <f t="shared" si="189"/>
        <v>46021</v>
      </c>
      <c r="I1706" s="332">
        <f t="shared" si="190"/>
        <v>50</v>
      </c>
      <c r="J1706" s="78"/>
      <c r="K1706" s="304"/>
      <c r="L1706" s="6"/>
      <c r="M1706" s="12"/>
      <c r="N1706" s="6"/>
      <c r="O1706" s="96" t="str">
        <f t="shared" si="191"/>
        <v/>
      </c>
      <c r="P1706" s="12"/>
      <c r="Q1706" s="304"/>
      <c r="R1706" s="5"/>
      <c r="S1706" s="5"/>
      <c r="T1706" s="78"/>
      <c r="U1706" s="78"/>
      <c r="Z1706" s="479">
        <f t="shared" si="192"/>
        <v>12</v>
      </c>
    </row>
    <row r="1707" spans="1:26" ht="18.75" customHeight="1" x14ac:dyDescent="0.35">
      <c r="A1707" s="78"/>
      <c r="B1707" s="332">
        <f>IF(N1707="",0,COUNTIF($N$7:N1707,N1707))</f>
        <v>0</v>
      </c>
      <c r="C1707" s="332" t="str">
        <f t="shared" si="186"/>
        <v>0</v>
      </c>
      <c r="D1707" s="332">
        <f>IF(P1707="",0,COUNTIF($P$7:P1707,P1707))</f>
        <v>0</v>
      </c>
      <c r="E1707" s="332" t="str">
        <f t="shared" si="187"/>
        <v>0</v>
      </c>
      <c r="F1707" s="332">
        <f>IF(Q1707="",0,COUNTIF($Q$7:Q1707,Q1707))</f>
        <v>0</v>
      </c>
      <c r="G1707" s="332" t="str">
        <f t="shared" si="188"/>
        <v>0</v>
      </c>
      <c r="H1707" s="335">
        <f t="shared" si="189"/>
        <v>46021</v>
      </c>
      <c r="I1707" s="332">
        <f t="shared" si="190"/>
        <v>50</v>
      </c>
      <c r="J1707" s="78"/>
      <c r="K1707" s="304"/>
      <c r="L1707" s="6"/>
      <c r="M1707" s="12"/>
      <c r="N1707" s="6"/>
      <c r="O1707" s="96" t="str">
        <f t="shared" si="191"/>
        <v/>
      </c>
      <c r="P1707" s="12"/>
      <c r="Q1707" s="304"/>
      <c r="R1707" s="5"/>
      <c r="S1707" s="5"/>
      <c r="T1707" s="78"/>
      <c r="U1707" s="78"/>
      <c r="Z1707" s="479">
        <f t="shared" si="192"/>
        <v>12</v>
      </c>
    </row>
    <row r="1708" spans="1:26" ht="18.75" customHeight="1" x14ac:dyDescent="0.35">
      <c r="A1708" s="78"/>
      <c r="B1708" s="332">
        <f>IF(N1708="",0,COUNTIF($N$7:N1708,N1708))</f>
        <v>0</v>
      </c>
      <c r="C1708" s="332" t="str">
        <f t="shared" si="186"/>
        <v>0</v>
      </c>
      <c r="D1708" s="332">
        <f>IF(P1708="",0,COUNTIF($P$7:P1708,P1708))</f>
        <v>0</v>
      </c>
      <c r="E1708" s="332" t="str">
        <f t="shared" si="187"/>
        <v>0</v>
      </c>
      <c r="F1708" s="332">
        <f>IF(Q1708="",0,COUNTIF($Q$7:Q1708,Q1708))</f>
        <v>0</v>
      </c>
      <c r="G1708" s="332" t="str">
        <f t="shared" si="188"/>
        <v>0</v>
      </c>
      <c r="H1708" s="335">
        <f t="shared" si="189"/>
        <v>46021</v>
      </c>
      <c r="I1708" s="332">
        <f t="shared" si="190"/>
        <v>50</v>
      </c>
      <c r="J1708" s="78"/>
      <c r="K1708" s="304"/>
      <c r="L1708" s="6"/>
      <c r="M1708" s="12"/>
      <c r="N1708" s="6"/>
      <c r="O1708" s="96" t="str">
        <f t="shared" si="191"/>
        <v/>
      </c>
      <c r="P1708" s="12"/>
      <c r="Q1708" s="304"/>
      <c r="R1708" s="5"/>
      <c r="S1708" s="5"/>
      <c r="T1708" s="78"/>
      <c r="U1708" s="78"/>
      <c r="Z1708" s="479">
        <f t="shared" si="192"/>
        <v>12</v>
      </c>
    </row>
    <row r="1709" spans="1:26" ht="18.75" customHeight="1" x14ac:dyDescent="0.35">
      <c r="A1709" s="78"/>
      <c r="B1709" s="332">
        <f>IF(N1709="",0,COUNTIF($N$7:N1709,N1709))</f>
        <v>0</v>
      </c>
      <c r="C1709" s="332" t="str">
        <f t="shared" si="186"/>
        <v>0</v>
      </c>
      <c r="D1709" s="332">
        <f>IF(P1709="",0,COUNTIF($P$7:P1709,P1709))</f>
        <v>0</v>
      </c>
      <c r="E1709" s="332" t="str">
        <f t="shared" si="187"/>
        <v>0</v>
      </c>
      <c r="F1709" s="332">
        <f>IF(Q1709="",0,COUNTIF($Q$7:Q1709,Q1709))</f>
        <v>0</v>
      </c>
      <c r="G1709" s="332" t="str">
        <f t="shared" si="188"/>
        <v>0</v>
      </c>
      <c r="H1709" s="335">
        <f t="shared" si="189"/>
        <v>46021</v>
      </c>
      <c r="I1709" s="332">
        <f t="shared" si="190"/>
        <v>50</v>
      </c>
      <c r="J1709" s="78"/>
      <c r="K1709" s="304"/>
      <c r="L1709" s="6"/>
      <c r="M1709" s="12"/>
      <c r="N1709" s="6"/>
      <c r="O1709" s="96" t="str">
        <f t="shared" si="191"/>
        <v/>
      </c>
      <c r="P1709" s="12"/>
      <c r="Q1709" s="304"/>
      <c r="R1709" s="5"/>
      <c r="S1709" s="5"/>
      <c r="T1709" s="78"/>
      <c r="U1709" s="78"/>
      <c r="Z1709" s="479">
        <f t="shared" si="192"/>
        <v>12</v>
      </c>
    </row>
    <row r="1710" spans="1:26" ht="18.75" customHeight="1" x14ac:dyDescent="0.35">
      <c r="A1710" s="78"/>
      <c r="B1710" s="332">
        <f>IF(N1710="",0,COUNTIF($N$7:N1710,N1710))</f>
        <v>0</v>
      </c>
      <c r="C1710" s="332" t="str">
        <f t="shared" si="186"/>
        <v>0</v>
      </c>
      <c r="D1710" s="332">
        <f>IF(P1710="",0,COUNTIF($P$7:P1710,P1710))</f>
        <v>0</v>
      </c>
      <c r="E1710" s="332" t="str">
        <f t="shared" si="187"/>
        <v>0</v>
      </c>
      <c r="F1710" s="332">
        <f>IF(Q1710="",0,COUNTIF($Q$7:Q1710,Q1710))</f>
        <v>0</v>
      </c>
      <c r="G1710" s="332" t="str">
        <f t="shared" si="188"/>
        <v>0</v>
      </c>
      <c r="H1710" s="335">
        <f t="shared" si="189"/>
        <v>46021</v>
      </c>
      <c r="I1710" s="332">
        <f t="shared" si="190"/>
        <v>50</v>
      </c>
      <c r="J1710" s="78"/>
      <c r="K1710" s="304"/>
      <c r="L1710" s="6"/>
      <c r="M1710" s="12"/>
      <c r="N1710" s="6"/>
      <c r="O1710" s="96" t="str">
        <f t="shared" si="191"/>
        <v/>
      </c>
      <c r="P1710" s="12"/>
      <c r="Q1710" s="304"/>
      <c r="R1710" s="5"/>
      <c r="S1710" s="5"/>
      <c r="T1710" s="78"/>
      <c r="U1710" s="78"/>
      <c r="Z1710" s="479">
        <f t="shared" si="192"/>
        <v>12</v>
      </c>
    </row>
    <row r="1711" spans="1:26" ht="18.75" customHeight="1" x14ac:dyDescent="0.35">
      <c r="A1711" s="78"/>
      <c r="B1711" s="332">
        <f>IF(N1711="",0,COUNTIF($N$7:N1711,N1711))</f>
        <v>0</v>
      </c>
      <c r="C1711" s="332" t="str">
        <f t="shared" si="186"/>
        <v>0</v>
      </c>
      <c r="D1711" s="332">
        <f>IF(P1711="",0,COUNTIF($P$7:P1711,P1711))</f>
        <v>0</v>
      </c>
      <c r="E1711" s="332" t="str">
        <f t="shared" si="187"/>
        <v>0</v>
      </c>
      <c r="F1711" s="332">
        <f>IF(Q1711="",0,COUNTIF($Q$7:Q1711,Q1711))</f>
        <v>0</v>
      </c>
      <c r="G1711" s="332" t="str">
        <f t="shared" si="188"/>
        <v>0</v>
      </c>
      <c r="H1711" s="335">
        <f t="shared" si="189"/>
        <v>46021</v>
      </c>
      <c r="I1711" s="332">
        <f t="shared" si="190"/>
        <v>50</v>
      </c>
      <c r="J1711" s="78"/>
      <c r="K1711" s="304"/>
      <c r="L1711" s="6"/>
      <c r="M1711" s="12"/>
      <c r="N1711" s="6"/>
      <c r="O1711" s="96" t="str">
        <f t="shared" si="191"/>
        <v/>
      </c>
      <c r="P1711" s="12"/>
      <c r="Q1711" s="304"/>
      <c r="R1711" s="5"/>
      <c r="S1711" s="5"/>
      <c r="T1711" s="78"/>
      <c r="U1711" s="78"/>
      <c r="Z1711" s="479">
        <f t="shared" si="192"/>
        <v>12</v>
      </c>
    </row>
    <row r="1712" spans="1:26" ht="18.75" customHeight="1" x14ac:dyDescent="0.35">
      <c r="A1712" s="78"/>
      <c r="B1712" s="332">
        <f>IF(N1712="",0,COUNTIF($N$7:N1712,N1712))</f>
        <v>0</v>
      </c>
      <c r="C1712" s="332" t="str">
        <f t="shared" si="186"/>
        <v>0</v>
      </c>
      <c r="D1712" s="332">
        <f>IF(P1712="",0,COUNTIF($P$7:P1712,P1712))</f>
        <v>0</v>
      </c>
      <c r="E1712" s="332" t="str">
        <f t="shared" si="187"/>
        <v>0</v>
      </c>
      <c r="F1712" s="332">
        <f>IF(Q1712="",0,COUNTIF($Q$7:Q1712,Q1712))</f>
        <v>0</v>
      </c>
      <c r="G1712" s="332" t="str">
        <f t="shared" si="188"/>
        <v>0</v>
      </c>
      <c r="H1712" s="335">
        <f t="shared" si="189"/>
        <v>46021</v>
      </c>
      <c r="I1712" s="332">
        <f t="shared" si="190"/>
        <v>50</v>
      </c>
      <c r="J1712" s="78"/>
      <c r="K1712" s="304"/>
      <c r="L1712" s="6"/>
      <c r="M1712" s="12"/>
      <c r="N1712" s="6"/>
      <c r="O1712" s="96" t="str">
        <f t="shared" si="191"/>
        <v/>
      </c>
      <c r="P1712" s="12"/>
      <c r="Q1712" s="304"/>
      <c r="R1712" s="5"/>
      <c r="S1712" s="5"/>
      <c r="T1712" s="78"/>
      <c r="U1712" s="78"/>
      <c r="Z1712" s="479">
        <f t="shared" si="192"/>
        <v>12</v>
      </c>
    </row>
    <row r="1713" spans="1:26" ht="18.75" customHeight="1" x14ac:dyDescent="0.35">
      <c r="A1713" s="78"/>
      <c r="B1713" s="332">
        <f>IF(N1713="",0,COUNTIF($N$7:N1713,N1713))</f>
        <v>0</v>
      </c>
      <c r="C1713" s="332" t="str">
        <f t="shared" si="186"/>
        <v>0</v>
      </c>
      <c r="D1713" s="332">
        <f>IF(P1713="",0,COUNTIF($P$7:P1713,P1713))</f>
        <v>0</v>
      </c>
      <c r="E1713" s="332" t="str">
        <f t="shared" si="187"/>
        <v>0</v>
      </c>
      <c r="F1713" s="332">
        <f>IF(Q1713="",0,COUNTIF($Q$7:Q1713,Q1713))</f>
        <v>0</v>
      </c>
      <c r="G1713" s="332" t="str">
        <f t="shared" si="188"/>
        <v>0</v>
      </c>
      <c r="H1713" s="335">
        <f t="shared" si="189"/>
        <v>46021</v>
      </c>
      <c r="I1713" s="332">
        <f t="shared" si="190"/>
        <v>50</v>
      </c>
      <c r="J1713" s="78"/>
      <c r="K1713" s="304"/>
      <c r="L1713" s="6"/>
      <c r="M1713" s="12"/>
      <c r="N1713" s="6"/>
      <c r="O1713" s="96" t="str">
        <f t="shared" si="191"/>
        <v/>
      </c>
      <c r="P1713" s="12"/>
      <c r="Q1713" s="304"/>
      <c r="R1713" s="5"/>
      <c r="S1713" s="5"/>
      <c r="T1713" s="78"/>
      <c r="U1713" s="78"/>
      <c r="Z1713" s="479">
        <f t="shared" si="192"/>
        <v>12</v>
      </c>
    </row>
    <row r="1714" spans="1:26" ht="18.75" customHeight="1" x14ac:dyDescent="0.35">
      <c r="A1714" s="78"/>
      <c r="B1714" s="332">
        <f>IF(N1714="",0,COUNTIF($N$7:N1714,N1714))</f>
        <v>0</v>
      </c>
      <c r="C1714" s="332" t="str">
        <f t="shared" si="186"/>
        <v>0</v>
      </c>
      <c r="D1714" s="332">
        <f>IF(P1714="",0,COUNTIF($P$7:P1714,P1714))</f>
        <v>0</v>
      </c>
      <c r="E1714" s="332" t="str">
        <f t="shared" si="187"/>
        <v>0</v>
      </c>
      <c r="F1714" s="332">
        <f>IF(Q1714="",0,COUNTIF($Q$7:Q1714,Q1714))</f>
        <v>0</v>
      </c>
      <c r="G1714" s="332" t="str">
        <f t="shared" si="188"/>
        <v>0</v>
      </c>
      <c r="H1714" s="335">
        <f t="shared" si="189"/>
        <v>46021</v>
      </c>
      <c r="I1714" s="332">
        <f t="shared" si="190"/>
        <v>50</v>
      </c>
      <c r="J1714" s="78"/>
      <c r="K1714" s="304"/>
      <c r="L1714" s="6"/>
      <c r="M1714" s="12"/>
      <c r="N1714" s="6"/>
      <c r="O1714" s="96" t="str">
        <f t="shared" si="191"/>
        <v/>
      </c>
      <c r="P1714" s="12"/>
      <c r="Q1714" s="304"/>
      <c r="R1714" s="5"/>
      <c r="S1714" s="5"/>
      <c r="T1714" s="78"/>
      <c r="U1714" s="78"/>
      <c r="Z1714" s="479">
        <f t="shared" si="192"/>
        <v>12</v>
      </c>
    </row>
    <row r="1715" spans="1:26" ht="18.75" customHeight="1" x14ac:dyDescent="0.35">
      <c r="A1715" s="78"/>
      <c r="B1715" s="332">
        <f>IF(N1715="",0,COUNTIF($N$7:N1715,N1715))</f>
        <v>0</v>
      </c>
      <c r="C1715" s="332" t="str">
        <f t="shared" si="186"/>
        <v>0</v>
      </c>
      <c r="D1715" s="332">
        <f>IF(P1715="",0,COUNTIF($P$7:P1715,P1715))</f>
        <v>0</v>
      </c>
      <c r="E1715" s="332" t="str">
        <f t="shared" si="187"/>
        <v>0</v>
      </c>
      <c r="F1715" s="332">
        <f>IF(Q1715="",0,COUNTIF($Q$7:Q1715,Q1715))</f>
        <v>0</v>
      </c>
      <c r="G1715" s="332" t="str">
        <f t="shared" si="188"/>
        <v>0</v>
      </c>
      <c r="H1715" s="335">
        <f t="shared" si="189"/>
        <v>46021</v>
      </c>
      <c r="I1715" s="332">
        <f t="shared" si="190"/>
        <v>50</v>
      </c>
      <c r="J1715" s="78"/>
      <c r="K1715" s="304"/>
      <c r="L1715" s="6"/>
      <c r="M1715" s="12"/>
      <c r="N1715" s="6"/>
      <c r="O1715" s="96" t="str">
        <f t="shared" si="191"/>
        <v/>
      </c>
      <c r="P1715" s="12"/>
      <c r="Q1715" s="304"/>
      <c r="R1715" s="5"/>
      <c r="S1715" s="5"/>
      <c r="T1715" s="78"/>
      <c r="U1715" s="78"/>
      <c r="Z1715" s="479">
        <f t="shared" si="192"/>
        <v>12</v>
      </c>
    </row>
    <row r="1716" spans="1:26" ht="18.75" customHeight="1" x14ac:dyDescent="0.35">
      <c r="A1716" s="78"/>
      <c r="B1716" s="332">
        <f>IF(N1716="",0,COUNTIF($N$7:N1716,N1716))</f>
        <v>0</v>
      </c>
      <c r="C1716" s="332" t="str">
        <f t="shared" ref="C1716:C1779" si="193">B1716&amp;N1716</f>
        <v>0</v>
      </c>
      <c r="D1716" s="332">
        <f>IF(P1716="",0,COUNTIF($P$7:P1716,P1716))</f>
        <v>0</v>
      </c>
      <c r="E1716" s="332" t="str">
        <f t="shared" ref="E1716:E1779" si="194">D1716&amp;P1716</f>
        <v>0</v>
      </c>
      <c r="F1716" s="332">
        <f>IF(Q1716="",0,COUNTIF($Q$7:Q1716,Q1716))</f>
        <v>0</v>
      </c>
      <c r="G1716" s="332" t="str">
        <f t="shared" ref="G1716:G1779" si="195">F1716&amp;Q1716</f>
        <v>0</v>
      </c>
      <c r="H1716" s="335">
        <f t="shared" ref="H1716:H1779" si="196">IF(K1716&lt;&gt;"",K1716,H1715)</f>
        <v>46021</v>
      </c>
      <c r="I1716" s="332">
        <f t="shared" ref="I1716:I1779" si="197">IF(L1716&lt;&gt;"",L1716,I1715)</f>
        <v>50</v>
      </c>
      <c r="J1716" s="78"/>
      <c r="K1716" s="304"/>
      <c r="L1716" s="6"/>
      <c r="M1716" s="12"/>
      <c r="N1716" s="6"/>
      <c r="O1716" s="96" t="str">
        <f t="shared" ref="O1716:O1779" si="198">IF(N1716&lt;&gt;"",VLOOKUP(N1716,DA,2,FALSE),"")</f>
        <v/>
      </c>
      <c r="P1716" s="12"/>
      <c r="Q1716" s="304"/>
      <c r="R1716" s="5"/>
      <c r="S1716" s="5"/>
      <c r="T1716" s="78"/>
      <c r="U1716" s="78"/>
      <c r="Z1716" s="479">
        <f t="shared" si="192"/>
        <v>12</v>
      </c>
    </row>
    <row r="1717" spans="1:26" ht="18.75" customHeight="1" x14ac:dyDescent="0.35">
      <c r="A1717" s="78"/>
      <c r="B1717" s="332">
        <f>IF(N1717="",0,COUNTIF($N$7:N1717,N1717))</f>
        <v>0</v>
      </c>
      <c r="C1717" s="332" t="str">
        <f t="shared" si="193"/>
        <v>0</v>
      </c>
      <c r="D1717" s="332">
        <f>IF(P1717="",0,COUNTIF($P$7:P1717,P1717))</f>
        <v>0</v>
      </c>
      <c r="E1717" s="332" t="str">
        <f t="shared" si="194"/>
        <v>0</v>
      </c>
      <c r="F1717" s="332">
        <f>IF(Q1717="",0,COUNTIF($Q$7:Q1717,Q1717))</f>
        <v>0</v>
      </c>
      <c r="G1717" s="332" t="str">
        <f t="shared" si="195"/>
        <v>0</v>
      </c>
      <c r="H1717" s="335">
        <f t="shared" si="196"/>
        <v>46021</v>
      </c>
      <c r="I1717" s="332">
        <f t="shared" si="197"/>
        <v>50</v>
      </c>
      <c r="J1717" s="78"/>
      <c r="K1717" s="304"/>
      <c r="L1717" s="6"/>
      <c r="M1717" s="12"/>
      <c r="N1717" s="6"/>
      <c r="O1717" s="96" t="str">
        <f t="shared" si="198"/>
        <v/>
      </c>
      <c r="P1717" s="12"/>
      <c r="Q1717" s="304"/>
      <c r="R1717" s="5"/>
      <c r="S1717" s="5"/>
      <c r="T1717" s="78"/>
      <c r="U1717" s="78"/>
      <c r="Z1717" s="479">
        <f t="shared" si="192"/>
        <v>12</v>
      </c>
    </row>
    <row r="1718" spans="1:26" ht="18.75" customHeight="1" x14ac:dyDescent="0.35">
      <c r="A1718" s="78"/>
      <c r="B1718" s="332">
        <f>IF(N1718="",0,COUNTIF($N$7:N1718,N1718))</f>
        <v>0</v>
      </c>
      <c r="C1718" s="332" t="str">
        <f t="shared" si="193"/>
        <v>0</v>
      </c>
      <c r="D1718" s="332">
        <f>IF(P1718="",0,COUNTIF($P$7:P1718,P1718))</f>
        <v>0</v>
      </c>
      <c r="E1718" s="332" t="str">
        <f t="shared" si="194"/>
        <v>0</v>
      </c>
      <c r="F1718" s="332">
        <f>IF(Q1718="",0,COUNTIF($Q$7:Q1718,Q1718))</f>
        <v>0</v>
      </c>
      <c r="G1718" s="332" t="str">
        <f t="shared" si="195"/>
        <v>0</v>
      </c>
      <c r="H1718" s="335">
        <f t="shared" si="196"/>
        <v>46021</v>
      </c>
      <c r="I1718" s="332">
        <f t="shared" si="197"/>
        <v>50</v>
      </c>
      <c r="J1718" s="78"/>
      <c r="K1718" s="304"/>
      <c r="L1718" s="6"/>
      <c r="M1718" s="12"/>
      <c r="N1718" s="6"/>
      <c r="O1718" s="96" t="str">
        <f t="shared" si="198"/>
        <v/>
      </c>
      <c r="P1718" s="12"/>
      <c r="Q1718" s="304"/>
      <c r="R1718" s="5"/>
      <c r="S1718" s="5"/>
      <c r="T1718" s="78"/>
      <c r="U1718" s="78"/>
      <c r="Z1718" s="479">
        <f t="shared" si="192"/>
        <v>12</v>
      </c>
    </row>
    <row r="1719" spans="1:26" ht="18.75" customHeight="1" x14ac:dyDescent="0.35">
      <c r="A1719" s="78"/>
      <c r="B1719" s="332">
        <f>IF(N1719="",0,COUNTIF($N$7:N1719,N1719))</f>
        <v>0</v>
      </c>
      <c r="C1719" s="332" t="str">
        <f t="shared" si="193"/>
        <v>0</v>
      </c>
      <c r="D1719" s="332">
        <f>IF(P1719="",0,COUNTIF($P$7:P1719,P1719))</f>
        <v>0</v>
      </c>
      <c r="E1719" s="332" t="str">
        <f t="shared" si="194"/>
        <v>0</v>
      </c>
      <c r="F1719" s="332">
        <f>IF(Q1719="",0,COUNTIF($Q$7:Q1719,Q1719))</f>
        <v>0</v>
      </c>
      <c r="G1719" s="332" t="str">
        <f t="shared" si="195"/>
        <v>0</v>
      </c>
      <c r="H1719" s="335">
        <f t="shared" si="196"/>
        <v>46021</v>
      </c>
      <c r="I1719" s="332">
        <f t="shared" si="197"/>
        <v>50</v>
      </c>
      <c r="J1719" s="78"/>
      <c r="K1719" s="304"/>
      <c r="L1719" s="6"/>
      <c r="M1719" s="12"/>
      <c r="N1719" s="6"/>
      <c r="O1719" s="96" t="str">
        <f t="shared" si="198"/>
        <v/>
      </c>
      <c r="P1719" s="12"/>
      <c r="Q1719" s="304"/>
      <c r="R1719" s="5"/>
      <c r="S1719" s="5"/>
      <c r="T1719" s="78"/>
      <c r="U1719" s="78"/>
      <c r="Z1719" s="479">
        <f t="shared" si="192"/>
        <v>12</v>
      </c>
    </row>
    <row r="1720" spans="1:26" ht="18.75" customHeight="1" x14ac:dyDescent="0.35">
      <c r="A1720" s="78"/>
      <c r="B1720" s="332">
        <f>IF(N1720="",0,COUNTIF($N$7:N1720,N1720))</f>
        <v>0</v>
      </c>
      <c r="C1720" s="332" t="str">
        <f t="shared" si="193"/>
        <v>0</v>
      </c>
      <c r="D1720" s="332">
        <f>IF(P1720="",0,COUNTIF($P$7:P1720,P1720))</f>
        <v>0</v>
      </c>
      <c r="E1720" s="332" t="str">
        <f t="shared" si="194"/>
        <v>0</v>
      </c>
      <c r="F1720" s="332">
        <f>IF(Q1720="",0,COUNTIF($Q$7:Q1720,Q1720))</f>
        <v>0</v>
      </c>
      <c r="G1720" s="332" t="str">
        <f t="shared" si="195"/>
        <v>0</v>
      </c>
      <c r="H1720" s="335">
        <f t="shared" si="196"/>
        <v>46021</v>
      </c>
      <c r="I1720" s="332">
        <f t="shared" si="197"/>
        <v>50</v>
      </c>
      <c r="J1720" s="78"/>
      <c r="K1720" s="304"/>
      <c r="L1720" s="6"/>
      <c r="M1720" s="12"/>
      <c r="N1720" s="6"/>
      <c r="O1720" s="96" t="str">
        <f t="shared" si="198"/>
        <v/>
      </c>
      <c r="P1720" s="12"/>
      <c r="Q1720" s="304"/>
      <c r="R1720" s="5"/>
      <c r="S1720" s="5"/>
      <c r="T1720" s="78"/>
      <c r="U1720" s="78"/>
      <c r="Z1720" s="479">
        <f t="shared" si="192"/>
        <v>12</v>
      </c>
    </row>
    <row r="1721" spans="1:26" ht="18.75" customHeight="1" x14ac:dyDescent="0.35">
      <c r="A1721" s="78"/>
      <c r="B1721" s="332">
        <f>IF(N1721="",0,COUNTIF($N$7:N1721,N1721))</f>
        <v>0</v>
      </c>
      <c r="C1721" s="332" t="str">
        <f t="shared" si="193"/>
        <v>0</v>
      </c>
      <c r="D1721" s="332">
        <f>IF(P1721="",0,COUNTIF($P$7:P1721,P1721))</f>
        <v>0</v>
      </c>
      <c r="E1721" s="332" t="str">
        <f t="shared" si="194"/>
        <v>0</v>
      </c>
      <c r="F1721" s="332">
        <f>IF(Q1721="",0,COUNTIF($Q$7:Q1721,Q1721))</f>
        <v>0</v>
      </c>
      <c r="G1721" s="332" t="str">
        <f t="shared" si="195"/>
        <v>0</v>
      </c>
      <c r="H1721" s="335">
        <f t="shared" si="196"/>
        <v>46021</v>
      </c>
      <c r="I1721" s="332">
        <f t="shared" si="197"/>
        <v>50</v>
      </c>
      <c r="J1721" s="78"/>
      <c r="K1721" s="304"/>
      <c r="L1721" s="6"/>
      <c r="M1721" s="12"/>
      <c r="N1721" s="6"/>
      <c r="O1721" s="96" t="str">
        <f t="shared" si="198"/>
        <v/>
      </c>
      <c r="P1721" s="12"/>
      <c r="Q1721" s="304"/>
      <c r="R1721" s="5"/>
      <c r="S1721" s="5"/>
      <c r="T1721" s="78"/>
      <c r="U1721" s="78"/>
      <c r="Z1721" s="479">
        <f t="shared" si="192"/>
        <v>12</v>
      </c>
    </row>
    <row r="1722" spans="1:26" ht="18.75" customHeight="1" x14ac:dyDescent="0.35">
      <c r="A1722" s="78"/>
      <c r="B1722" s="332">
        <f>IF(N1722="",0,COUNTIF($N$7:N1722,N1722))</f>
        <v>0</v>
      </c>
      <c r="C1722" s="332" t="str">
        <f t="shared" si="193"/>
        <v>0</v>
      </c>
      <c r="D1722" s="332">
        <f>IF(P1722="",0,COUNTIF($P$7:P1722,P1722))</f>
        <v>0</v>
      </c>
      <c r="E1722" s="332" t="str">
        <f t="shared" si="194"/>
        <v>0</v>
      </c>
      <c r="F1722" s="332">
        <f>IF(Q1722="",0,COUNTIF($Q$7:Q1722,Q1722))</f>
        <v>0</v>
      </c>
      <c r="G1722" s="332" t="str">
        <f t="shared" si="195"/>
        <v>0</v>
      </c>
      <c r="H1722" s="335">
        <f t="shared" si="196"/>
        <v>46021</v>
      </c>
      <c r="I1722" s="332">
        <f t="shared" si="197"/>
        <v>50</v>
      </c>
      <c r="J1722" s="78"/>
      <c r="K1722" s="304"/>
      <c r="L1722" s="6"/>
      <c r="M1722" s="12"/>
      <c r="N1722" s="6"/>
      <c r="O1722" s="96" t="str">
        <f t="shared" si="198"/>
        <v/>
      </c>
      <c r="P1722" s="12"/>
      <c r="Q1722" s="304"/>
      <c r="R1722" s="5"/>
      <c r="S1722" s="5"/>
      <c r="T1722" s="78"/>
      <c r="U1722" s="78"/>
      <c r="Z1722" s="479">
        <f t="shared" si="192"/>
        <v>12</v>
      </c>
    </row>
    <row r="1723" spans="1:26" ht="18.75" customHeight="1" x14ac:dyDescent="0.35">
      <c r="A1723" s="78"/>
      <c r="B1723" s="332">
        <f>IF(N1723="",0,COUNTIF($N$7:N1723,N1723))</f>
        <v>0</v>
      </c>
      <c r="C1723" s="332" t="str">
        <f t="shared" si="193"/>
        <v>0</v>
      </c>
      <c r="D1723" s="332">
        <f>IF(P1723="",0,COUNTIF($P$7:P1723,P1723))</f>
        <v>0</v>
      </c>
      <c r="E1723" s="332" t="str">
        <f t="shared" si="194"/>
        <v>0</v>
      </c>
      <c r="F1723" s="332">
        <f>IF(Q1723="",0,COUNTIF($Q$7:Q1723,Q1723))</f>
        <v>0</v>
      </c>
      <c r="G1723" s="332" t="str">
        <f t="shared" si="195"/>
        <v>0</v>
      </c>
      <c r="H1723" s="335">
        <f t="shared" si="196"/>
        <v>46021</v>
      </c>
      <c r="I1723" s="332">
        <f t="shared" si="197"/>
        <v>50</v>
      </c>
      <c r="J1723" s="78"/>
      <c r="K1723" s="304"/>
      <c r="L1723" s="6"/>
      <c r="M1723" s="12"/>
      <c r="N1723" s="6"/>
      <c r="O1723" s="96" t="str">
        <f t="shared" si="198"/>
        <v/>
      </c>
      <c r="P1723" s="12"/>
      <c r="Q1723" s="304"/>
      <c r="R1723" s="5"/>
      <c r="S1723" s="5"/>
      <c r="T1723" s="78"/>
      <c r="U1723" s="78"/>
      <c r="Z1723" s="479">
        <f t="shared" si="192"/>
        <v>12</v>
      </c>
    </row>
    <row r="1724" spans="1:26" ht="18.75" customHeight="1" x14ac:dyDescent="0.35">
      <c r="A1724" s="78"/>
      <c r="B1724" s="332">
        <f>IF(N1724="",0,COUNTIF($N$7:N1724,N1724))</f>
        <v>0</v>
      </c>
      <c r="C1724" s="332" t="str">
        <f t="shared" si="193"/>
        <v>0</v>
      </c>
      <c r="D1724" s="332">
        <f>IF(P1724="",0,COUNTIF($P$7:P1724,P1724))</f>
        <v>0</v>
      </c>
      <c r="E1724" s="332" t="str">
        <f t="shared" si="194"/>
        <v>0</v>
      </c>
      <c r="F1724" s="332">
        <f>IF(Q1724="",0,COUNTIF($Q$7:Q1724,Q1724))</f>
        <v>0</v>
      </c>
      <c r="G1724" s="332" t="str">
        <f t="shared" si="195"/>
        <v>0</v>
      </c>
      <c r="H1724" s="335">
        <f t="shared" si="196"/>
        <v>46021</v>
      </c>
      <c r="I1724" s="332">
        <f t="shared" si="197"/>
        <v>50</v>
      </c>
      <c r="J1724" s="78"/>
      <c r="K1724" s="304"/>
      <c r="L1724" s="6"/>
      <c r="M1724" s="12"/>
      <c r="N1724" s="6"/>
      <c r="O1724" s="96" t="str">
        <f t="shared" si="198"/>
        <v/>
      </c>
      <c r="P1724" s="12"/>
      <c r="Q1724" s="304"/>
      <c r="R1724" s="5"/>
      <c r="S1724" s="5"/>
      <c r="T1724" s="78"/>
      <c r="U1724" s="78"/>
      <c r="Z1724" s="479">
        <f t="shared" si="192"/>
        <v>12</v>
      </c>
    </row>
    <row r="1725" spans="1:26" ht="18.75" customHeight="1" x14ac:dyDescent="0.35">
      <c r="A1725" s="78"/>
      <c r="B1725" s="332">
        <f>IF(N1725="",0,COUNTIF($N$7:N1725,N1725))</f>
        <v>0</v>
      </c>
      <c r="C1725" s="332" t="str">
        <f t="shared" si="193"/>
        <v>0</v>
      </c>
      <c r="D1725" s="332">
        <f>IF(P1725="",0,COUNTIF($P$7:P1725,P1725))</f>
        <v>0</v>
      </c>
      <c r="E1725" s="332" t="str">
        <f t="shared" si="194"/>
        <v>0</v>
      </c>
      <c r="F1725" s="332">
        <f>IF(Q1725="",0,COUNTIF($Q$7:Q1725,Q1725))</f>
        <v>0</v>
      </c>
      <c r="G1725" s="332" t="str">
        <f t="shared" si="195"/>
        <v>0</v>
      </c>
      <c r="H1725" s="335">
        <f t="shared" si="196"/>
        <v>46021</v>
      </c>
      <c r="I1725" s="332">
        <f t="shared" si="197"/>
        <v>50</v>
      </c>
      <c r="J1725" s="78"/>
      <c r="K1725" s="304"/>
      <c r="L1725" s="6"/>
      <c r="M1725" s="12"/>
      <c r="N1725" s="6"/>
      <c r="O1725" s="96" t="str">
        <f t="shared" si="198"/>
        <v/>
      </c>
      <c r="P1725" s="12"/>
      <c r="Q1725" s="304"/>
      <c r="R1725" s="5"/>
      <c r="S1725" s="5"/>
      <c r="T1725" s="78"/>
      <c r="U1725" s="78"/>
      <c r="Z1725" s="479">
        <f t="shared" si="192"/>
        <v>12</v>
      </c>
    </row>
    <row r="1726" spans="1:26" ht="18.75" customHeight="1" x14ac:dyDescent="0.35">
      <c r="A1726" s="78"/>
      <c r="B1726" s="332">
        <f>IF(N1726="",0,COUNTIF($N$7:N1726,N1726))</f>
        <v>0</v>
      </c>
      <c r="C1726" s="332" t="str">
        <f t="shared" si="193"/>
        <v>0</v>
      </c>
      <c r="D1726" s="332">
        <f>IF(P1726="",0,COUNTIF($P$7:P1726,P1726))</f>
        <v>0</v>
      </c>
      <c r="E1726" s="332" t="str">
        <f t="shared" si="194"/>
        <v>0</v>
      </c>
      <c r="F1726" s="332">
        <f>IF(Q1726="",0,COUNTIF($Q$7:Q1726,Q1726))</f>
        <v>0</v>
      </c>
      <c r="G1726" s="332" t="str">
        <f t="shared" si="195"/>
        <v>0</v>
      </c>
      <c r="H1726" s="335">
        <f t="shared" si="196"/>
        <v>46021</v>
      </c>
      <c r="I1726" s="332">
        <f t="shared" si="197"/>
        <v>50</v>
      </c>
      <c r="J1726" s="78"/>
      <c r="K1726" s="304"/>
      <c r="L1726" s="6"/>
      <c r="M1726" s="12"/>
      <c r="N1726" s="6"/>
      <c r="O1726" s="96" t="str">
        <f t="shared" si="198"/>
        <v/>
      </c>
      <c r="P1726" s="12"/>
      <c r="Q1726" s="304"/>
      <c r="R1726" s="5"/>
      <c r="S1726" s="5"/>
      <c r="T1726" s="78"/>
      <c r="U1726" s="78"/>
      <c r="Z1726" s="479">
        <f t="shared" si="192"/>
        <v>12</v>
      </c>
    </row>
    <row r="1727" spans="1:26" ht="18.75" customHeight="1" x14ac:dyDescent="0.35">
      <c r="A1727" s="78"/>
      <c r="B1727" s="332">
        <f>IF(N1727="",0,COUNTIF($N$7:N1727,N1727))</f>
        <v>0</v>
      </c>
      <c r="C1727" s="332" t="str">
        <f t="shared" si="193"/>
        <v>0</v>
      </c>
      <c r="D1727" s="332">
        <f>IF(P1727="",0,COUNTIF($P$7:P1727,P1727))</f>
        <v>0</v>
      </c>
      <c r="E1727" s="332" t="str">
        <f t="shared" si="194"/>
        <v>0</v>
      </c>
      <c r="F1727" s="332">
        <f>IF(Q1727="",0,COUNTIF($Q$7:Q1727,Q1727))</f>
        <v>0</v>
      </c>
      <c r="G1727" s="332" t="str">
        <f t="shared" si="195"/>
        <v>0</v>
      </c>
      <c r="H1727" s="335">
        <f t="shared" si="196"/>
        <v>46021</v>
      </c>
      <c r="I1727" s="332">
        <f t="shared" si="197"/>
        <v>50</v>
      </c>
      <c r="J1727" s="78"/>
      <c r="K1727" s="304"/>
      <c r="L1727" s="6"/>
      <c r="M1727" s="12"/>
      <c r="N1727" s="6"/>
      <c r="O1727" s="96" t="str">
        <f t="shared" si="198"/>
        <v/>
      </c>
      <c r="P1727" s="12"/>
      <c r="Q1727" s="304"/>
      <c r="R1727" s="5"/>
      <c r="S1727" s="5"/>
      <c r="T1727" s="78"/>
      <c r="U1727" s="78"/>
      <c r="Z1727" s="479">
        <f t="shared" si="192"/>
        <v>12</v>
      </c>
    </row>
    <row r="1728" spans="1:26" ht="18.75" customHeight="1" x14ac:dyDescent="0.35">
      <c r="A1728" s="78"/>
      <c r="B1728" s="332">
        <f>IF(N1728="",0,COUNTIF($N$7:N1728,N1728))</f>
        <v>0</v>
      </c>
      <c r="C1728" s="332" t="str">
        <f t="shared" si="193"/>
        <v>0</v>
      </c>
      <c r="D1728" s="332">
        <f>IF(P1728="",0,COUNTIF($P$7:P1728,P1728))</f>
        <v>0</v>
      </c>
      <c r="E1728" s="332" t="str">
        <f t="shared" si="194"/>
        <v>0</v>
      </c>
      <c r="F1728" s="332">
        <f>IF(Q1728="",0,COUNTIF($Q$7:Q1728,Q1728))</f>
        <v>0</v>
      </c>
      <c r="G1728" s="332" t="str">
        <f t="shared" si="195"/>
        <v>0</v>
      </c>
      <c r="H1728" s="335">
        <f t="shared" si="196"/>
        <v>46021</v>
      </c>
      <c r="I1728" s="332">
        <f t="shared" si="197"/>
        <v>50</v>
      </c>
      <c r="J1728" s="78"/>
      <c r="K1728" s="304"/>
      <c r="L1728" s="6"/>
      <c r="M1728" s="12"/>
      <c r="N1728" s="6"/>
      <c r="O1728" s="96" t="str">
        <f t="shared" si="198"/>
        <v/>
      </c>
      <c r="P1728" s="12"/>
      <c r="Q1728" s="304"/>
      <c r="R1728" s="5"/>
      <c r="S1728" s="5"/>
      <c r="T1728" s="78"/>
      <c r="U1728" s="78"/>
      <c r="Z1728" s="479">
        <f t="shared" si="192"/>
        <v>12</v>
      </c>
    </row>
    <row r="1729" spans="1:26" ht="18.75" customHeight="1" x14ac:dyDescent="0.35">
      <c r="A1729" s="78"/>
      <c r="B1729" s="332">
        <f>IF(N1729="",0,COUNTIF($N$7:N1729,N1729))</f>
        <v>0</v>
      </c>
      <c r="C1729" s="332" t="str">
        <f t="shared" si="193"/>
        <v>0</v>
      </c>
      <c r="D1729" s="332">
        <f>IF(P1729="",0,COUNTIF($P$7:P1729,P1729))</f>
        <v>0</v>
      </c>
      <c r="E1729" s="332" t="str">
        <f t="shared" si="194"/>
        <v>0</v>
      </c>
      <c r="F1729" s="332">
        <f>IF(Q1729="",0,COUNTIF($Q$7:Q1729,Q1729))</f>
        <v>0</v>
      </c>
      <c r="G1729" s="332" t="str">
        <f t="shared" si="195"/>
        <v>0</v>
      </c>
      <c r="H1729" s="335">
        <f t="shared" si="196"/>
        <v>46021</v>
      </c>
      <c r="I1729" s="332">
        <f t="shared" si="197"/>
        <v>50</v>
      </c>
      <c r="J1729" s="78"/>
      <c r="K1729" s="304"/>
      <c r="L1729" s="6"/>
      <c r="M1729" s="12"/>
      <c r="N1729" s="6"/>
      <c r="O1729" s="96" t="str">
        <f t="shared" si="198"/>
        <v/>
      </c>
      <c r="P1729" s="12"/>
      <c r="Q1729" s="304"/>
      <c r="R1729" s="5"/>
      <c r="S1729" s="5"/>
      <c r="T1729" s="78"/>
      <c r="U1729" s="78"/>
      <c r="Z1729" s="479">
        <f t="shared" si="192"/>
        <v>12</v>
      </c>
    </row>
    <row r="1730" spans="1:26" ht="18.75" customHeight="1" x14ac:dyDescent="0.35">
      <c r="A1730" s="78"/>
      <c r="B1730" s="332">
        <f>IF(N1730="",0,COUNTIF($N$7:N1730,N1730))</f>
        <v>0</v>
      </c>
      <c r="C1730" s="332" t="str">
        <f t="shared" si="193"/>
        <v>0</v>
      </c>
      <c r="D1730" s="332">
        <f>IF(P1730="",0,COUNTIF($P$7:P1730,P1730))</f>
        <v>0</v>
      </c>
      <c r="E1730" s="332" t="str">
        <f t="shared" si="194"/>
        <v>0</v>
      </c>
      <c r="F1730" s="332">
        <f>IF(Q1730="",0,COUNTIF($Q$7:Q1730,Q1730))</f>
        <v>0</v>
      </c>
      <c r="G1730" s="332" t="str">
        <f t="shared" si="195"/>
        <v>0</v>
      </c>
      <c r="H1730" s="335">
        <f t="shared" si="196"/>
        <v>46021</v>
      </c>
      <c r="I1730" s="332">
        <f t="shared" si="197"/>
        <v>50</v>
      </c>
      <c r="J1730" s="78"/>
      <c r="K1730" s="304"/>
      <c r="L1730" s="6"/>
      <c r="M1730" s="12"/>
      <c r="N1730" s="6"/>
      <c r="O1730" s="96" t="str">
        <f t="shared" si="198"/>
        <v/>
      </c>
      <c r="P1730" s="12"/>
      <c r="Q1730" s="304"/>
      <c r="R1730" s="5"/>
      <c r="S1730" s="5"/>
      <c r="T1730" s="78"/>
      <c r="U1730" s="78"/>
      <c r="Z1730" s="479">
        <f t="shared" si="192"/>
        <v>12</v>
      </c>
    </row>
    <row r="1731" spans="1:26" ht="18.75" customHeight="1" x14ac:dyDescent="0.35">
      <c r="A1731" s="78"/>
      <c r="B1731" s="332">
        <f>IF(N1731="",0,COUNTIF($N$7:N1731,N1731))</f>
        <v>0</v>
      </c>
      <c r="C1731" s="332" t="str">
        <f t="shared" si="193"/>
        <v>0</v>
      </c>
      <c r="D1731" s="332">
        <f>IF(P1731="",0,COUNTIF($P$7:P1731,P1731))</f>
        <v>0</v>
      </c>
      <c r="E1731" s="332" t="str">
        <f t="shared" si="194"/>
        <v>0</v>
      </c>
      <c r="F1731" s="332">
        <f>IF(Q1731="",0,COUNTIF($Q$7:Q1731,Q1731))</f>
        <v>0</v>
      </c>
      <c r="G1731" s="332" t="str">
        <f t="shared" si="195"/>
        <v>0</v>
      </c>
      <c r="H1731" s="335">
        <f t="shared" si="196"/>
        <v>46021</v>
      </c>
      <c r="I1731" s="332">
        <f t="shared" si="197"/>
        <v>50</v>
      </c>
      <c r="J1731" s="78"/>
      <c r="K1731" s="304"/>
      <c r="L1731" s="6"/>
      <c r="M1731" s="12"/>
      <c r="N1731" s="6"/>
      <c r="O1731" s="96" t="str">
        <f t="shared" si="198"/>
        <v/>
      </c>
      <c r="P1731" s="12"/>
      <c r="Q1731" s="304"/>
      <c r="R1731" s="5"/>
      <c r="S1731" s="5"/>
      <c r="T1731" s="78"/>
      <c r="U1731" s="78"/>
      <c r="Z1731" s="479">
        <f t="shared" si="192"/>
        <v>12</v>
      </c>
    </row>
    <row r="1732" spans="1:26" ht="18.75" customHeight="1" x14ac:dyDescent="0.35">
      <c r="A1732" s="78"/>
      <c r="B1732" s="332">
        <f>IF(N1732="",0,COUNTIF($N$7:N1732,N1732))</f>
        <v>0</v>
      </c>
      <c r="C1732" s="332" t="str">
        <f t="shared" si="193"/>
        <v>0</v>
      </c>
      <c r="D1732" s="332">
        <f>IF(P1732="",0,COUNTIF($P$7:P1732,P1732))</f>
        <v>0</v>
      </c>
      <c r="E1732" s="332" t="str">
        <f t="shared" si="194"/>
        <v>0</v>
      </c>
      <c r="F1732" s="332">
        <f>IF(Q1732="",0,COUNTIF($Q$7:Q1732,Q1732))</f>
        <v>0</v>
      </c>
      <c r="G1732" s="332" t="str">
        <f t="shared" si="195"/>
        <v>0</v>
      </c>
      <c r="H1732" s="335">
        <f t="shared" si="196"/>
        <v>46021</v>
      </c>
      <c r="I1732" s="332">
        <f t="shared" si="197"/>
        <v>50</v>
      </c>
      <c r="J1732" s="78"/>
      <c r="K1732" s="304"/>
      <c r="L1732" s="6"/>
      <c r="M1732" s="12"/>
      <c r="N1732" s="6"/>
      <c r="O1732" s="96" t="str">
        <f t="shared" si="198"/>
        <v/>
      </c>
      <c r="P1732" s="12"/>
      <c r="Q1732" s="304"/>
      <c r="R1732" s="5"/>
      <c r="S1732" s="5"/>
      <c r="T1732" s="78"/>
      <c r="U1732" s="78"/>
      <c r="Z1732" s="479">
        <f t="shared" si="192"/>
        <v>12</v>
      </c>
    </row>
    <row r="1733" spans="1:26" ht="18.75" customHeight="1" x14ac:dyDescent="0.35">
      <c r="A1733" s="78"/>
      <c r="B1733" s="332">
        <f>IF(N1733="",0,COUNTIF($N$7:N1733,N1733))</f>
        <v>0</v>
      </c>
      <c r="C1733" s="332" t="str">
        <f t="shared" si="193"/>
        <v>0</v>
      </c>
      <c r="D1733" s="332">
        <f>IF(P1733="",0,COUNTIF($P$7:P1733,P1733))</f>
        <v>0</v>
      </c>
      <c r="E1733" s="332" t="str">
        <f t="shared" si="194"/>
        <v>0</v>
      </c>
      <c r="F1733" s="332">
        <f>IF(Q1733="",0,COUNTIF($Q$7:Q1733,Q1733))</f>
        <v>0</v>
      </c>
      <c r="G1733" s="332" t="str">
        <f t="shared" si="195"/>
        <v>0</v>
      </c>
      <c r="H1733" s="335">
        <f t="shared" si="196"/>
        <v>46021</v>
      </c>
      <c r="I1733" s="332">
        <f t="shared" si="197"/>
        <v>50</v>
      </c>
      <c r="J1733" s="78"/>
      <c r="K1733" s="304"/>
      <c r="L1733" s="6"/>
      <c r="M1733" s="12"/>
      <c r="N1733" s="6"/>
      <c r="O1733" s="96" t="str">
        <f t="shared" si="198"/>
        <v/>
      </c>
      <c r="P1733" s="12"/>
      <c r="Q1733" s="304"/>
      <c r="R1733" s="5"/>
      <c r="S1733" s="5"/>
      <c r="T1733" s="78"/>
      <c r="U1733" s="78"/>
      <c r="Z1733" s="479">
        <f t="shared" si="192"/>
        <v>12</v>
      </c>
    </row>
    <row r="1734" spans="1:26" ht="18.75" customHeight="1" x14ac:dyDescent="0.35">
      <c r="A1734" s="78"/>
      <c r="B1734" s="332">
        <f>IF(N1734="",0,COUNTIF($N$7:N1734,N1734))</f>
        <v>0</v>
      </c>
      <c r="C1734" s="332" t="str">
        <f t="shared" si="193"/>
        <v>0</v>
      </c>
      <c r="D1734" s="332">
        <f>IF(P1734="",0,COUNTIF($P$7:P1734,P1734))</f>
        <v>0</v>
      </c>
      <c r="E1734" s="332" t="str">
        <f t="shared" si="194"/>
        <v>0</v>
      </c>
      <c r="F1734" s="332">
        <f>IF(Q1734="",0,COUNTIF($Q$7:Q1734,Q1734))</f>
        <v>0</v>
      </c>
      <c r="G1734" s="332" t="str">
        <f t="shared" si="195"/>
        <v>0</v>
      </c>
      <c r="H1734" s="335">
        <f t="shared" si="196"/>
        <v>46021</v>
      </c>
      <c r="I1734" s="332">
        <f t="shared" si="197"/>
        <v>50</v>
      </c>
      <c r="J1734" s="78"/>
      <c r="K1734" s="304"/>
      <c r="L1734" s="6"/>
      <c r="M1734" s="12"/>
      <c r="N1734" s="6"/>
      <c r="O1734" s="96" t="str">
        <f t="shared" si="198"/>
        <v/>
      </c>
      <c r="P1734" s="12"/>
      <c r="Q1734" s="304"/>
      <c r="R1734" s="5"/>
      <c r="S1734" s="5"/>
      <c r="T1734" s="78"/>
      <c r="U1734" s="78"/>
      <c r="Z1734" s="479">
        <f t="shared" si="192"/>
        <v>12</v>
      </c>
    </row>
    <row r="1735" spans="1:26" ht="18.75" customHeight="1" x14ac:dyDescent="0.35">
      <c r="A1735" s="78"/>
      <c r="B1735" s="332">
        <f>IF(N1735="",0,COUNTIF($N$7:N1735,N1735))</f>
        <v>0</v>
      </c>
      <c r="C1735" s="332" t="str">
        <f t="shared" si="193"/>
        <v>0</v>
      </c>
      <c r="D1735" s="332">
        <f>IF(P1735="",0,COUNTIF($P$7:P1735,P1735))</f>
        <v>0</v>
      </c>
      <c r="E1735" s="332" t="str">
        <f t="shared" si="194"/>
        <v>0</v>
      </c>
      <c r="F1735" s="332">
        <f>IF(Q1735="",0,COUNTIF($Q$7:Q1735,Q1735))</f>
        <v>0</v>
      </c>
      <c r="G1735" s="332" t="str">
        <f t="shared" si="195"/>
        <v>0</v>
      </c>
      <c r="H1735" s="335">
        <f t="shared" si="196"/>
        <v>46021</v>
      </c>
      <c r="I1735" s="332">
        <f t="shared" si="197"/>
        <v>50</v>
      </c>
      <c r="J1735" s="78"/>
      <c r="K1735" s="304"/>
      <c r="L1735" s="6"/>
      <c r="M1735" s="12"/>
      <c r="N1735" s="6"/>
      <c r="O1735" s="96" t="str">
        <f t="shared" si="198"/>
        <v/>
      </c>
      <c r="P1735" s="12"/>
      <c r="Q1735" s="304"/>
      <c r="R1735" s="5"/>
      <c r="S1735" s="5"/>
      <c r="T1735" s="78"/>
      <c r="U1735" s="78"/>
      <c r="Z1735" s="479">
        <f t="shared" si="192"/>
        <v>12</v>
      </c>
    </row>
    <row r="1736" spans="1:26" ht="18.75" customHeight="1" x14ac:dyDescent="0.35">
      <c r="A1736" s="78"/>
      <c r="B1736" s="332">
        <f>IF(N1736="",0,COUNTIF($N$7:N1736,N1736))</f>
        <v>0</v>
      </c>
      <c r="C1736" s="332" t="str">
        <f t="shared" si="193"/>
        <v>0</v>
      </c>
      <c r="D1736" s="332">
        <f>IF(P1736="",0,COUNTIF($P$7:P1736,P1736))</f>
        <v>0</v>
      </c>
      <c r="E1736" s="332" t="str">
        <f t="shared" si="194"/>
        <v>0</v>
      </c>
      <c r="F1736" s="332">
        <f>IF(Q1736="",0,COUNTIF($Q$7:Q1736,Q1736))</f>
        <v>0</v>
      </c>
      <c r="G1736" s="332" t="str">
        <f t="shared" si="195"/>
        <v>0</v>
      </c>
      <c r="H1736" s="335">
        <f t="shared" si="196"/>
        <v>46021</v>
      </c>
      <c r="I1736" s="332">
        <f t="shared" si="197"/>
        <v>50</v>
      </c>
      <c r="J1736" s="78"/>
      <c r="K1736" s="304"/>
      <c r="L1736" s="6"/>
      <c r="M1736" s="12"/>
      <c r="N1736" s="6"/>
      <c r="O1736" s="96" t="str">
        <f t="shared" si="198"/>
        <v/>
      </c>
      <c r="P1736" s="12"/>
      <c r="Q1736" s="304"/>
      <c r="R1736" s="5"/>
      <c r="S1736" s="5"/>
      <c r="T1736" s="78"/>
      <c r="U1736" s="78"/>
      <c r="Z1736" s="479">
        <f t="shared" ref="Z1736:Z1799" si="199">IF(H1736="","",MONTH(H1736))</f>
        <v>12</v>
      </c>
    </row>
    <row r="1737" spans="1:26" ht="18.75" customHeight="1" x14ac:dyDescent="0.35">
      <c r="A1737" s="78"/>
      <c r="B1737" s="332">
        <f>IF(N1737="",0,COUNTIF($N$7:N1737,N1737))</f>
        <v>0</v>
      </c>
      <c r="C1737" s="332" t="str">
        <f t="shared" si="193"/>
        <v>0</v>
      </c>
      <c r="D1737" s="332">
        <f>IF(P1737="",0,COUNTIF($P$7:P1737,P1737))</f>
        <v>0</v>
      </c>
      <c r="E1737" s="332" t="str">
        <f t="shared" si="194"/>
        <v>0</v>
      </c>
      <c r="F1737" s="332">
        <f>IF(Q1737="",0,COUNTIF($Q$7:Q1737,Q1737))</f>
        <v>0</v>
      </c>
      <c r="G1737" s="332" t="str">
        <f t="shared" si="195"/>
        <v>0</v>
      </c>
      <c r="H1737" s="335">
        <f t="shared" si="196"/>
        <v>46021</v>
      </c>
      <c r="I1737" s="332">
        <f t="shared" si="197"/>
        <v>50</v>
      </c>
      <c r="J1737" s="78"/>
      <c r="K1737" s="304"/>
      <c r="L1737" s="6"/>
      <c r="M1737" s="12"/>
      <c r="N1737" s="6"/>
      <c r="O1737" s="96" t="str">
        <f t="shared" si="198"/>
        <v/>
      </c>
      <c r="P1737" s="12"/>
      <c r="Q1737" s="304"/>
      <c r="R1737" s="5"/>
      <c r="S1737" s="5"/>
      <c r="T1737" s="78"/>
      <c r="U1737" s="78"/>
      <c r="Z1737" s="479">
        <f t="shared" si="199"/>
        <v>12</v>
      </c>
    </row>
    <row r="1738" spans="1:26" ht="18.75" customHeight="1" x14ac:dyDescent="0.35">
      <c r="A1738" s="78"/>
      <c r="B1738" s="332">
        <f>IF(N1738="",0,COUNTIF($N$7:N1738,N1738))</f>
        <v>0</v>
      </c>
      <c r="C1738" s="332" t="str">
        <f t="shared" si="193"/>
        <v>0</v>
      </c>
      <c r="D1738" s="332">
        <f>IF(P1738="",0,COUNTIF($P$7:P1738,P1738))</f>
        <v>0</v>
      </c>
      <c r="E1738" s="332" t="str">
        <f t="shared" si="194"/>
        <v>0</v>
      </c>
      <c r="F1738" s="332">
        <f>IF(Q1738="",0,COUNTIF($Q$7:Q1738,Q1738))</f>
        <v>0</v>
      </c>
      <c r="G1738" s="332" t="str">
        <f t="shared" si="195"/>
        <v>0</v>
      </c>
      <c r="H1738" s="335">
        <f t="shared" si="196"/>
        <v>46021</v>
      </c>
      <c r="I1738" s="332">
        <f t="shared" si="197"/>
        <v>50</v>
      </c>
      <c r="J1738" s="78"/>
      <c r="K1738" s="304"/>
      <c r="L1738" s="6"/>
      <c r="M1738" s="12"/>
      <c r="N1738" s="6"/>
      <c r="O1738" s="96" t="str">
        <f t="shared" si="198"/>
        <v/>
      </c>
      <c r="P1738" s="12"/>
      <c r="Q1738" s="304"/>
      <c r="R1738" s="5"/>
      <c r="S1738" s="5"/>
      <c r="T1738" s="78"/>
      <c r="U1738" s="78"/>
      <c r="Z1738" s="479">
        <f t="shared" si="199"/>
        <v>12</v>
      </c>
    </row>
    <row r="1739" spans="1:26" ht="18.75" customHeight="1" x14ac:dyDescent="0.35">
      <c r="A1739" s="78"/>
      <c r="B1739" s="332">
        <f>IF(N1739="",0,COUNTIF($N$7:N1739,N1739))</f>
        <v>0</v>
      </c>
      <c r="C1739" s="332" t="str">
        <f t="shared" si="193"/>
        <v>0</v>
      </c>
      <c r="D1739" s="332">
        <f>IF(P1739="",0,COUNTIF($P$7:P1739,P1739))</f>
        <v>0</v>
      </c>
      <c r="E1739" s="332" t="str">
        <f t="shared" si="194"/>
        <v>0</v>
      </c>
      <c r="F1739" s="332">
        <f>IF(Q1739="",0,COUNTIF($Q$7:Q1739,Q1739))</f>
        <v>0</v>
      </c>
      <c r="G1739" s="332" t="str">
        <f t="shared" si="195"/>
        <v>0</v>
      </c>
      <c r="H1739" s="335">
        <f t="shared" si="196"/>
        <v>46021</v>
      </c>
      <c r="I1739" s="332">
        <f t="shared" si="197"/>
        <v>50</v>
      </c>
      <c r="J1739" s="78"/>
      <c r="K1739" s="304"/>
      <c r="L1739" s="6"/>
      <c r="M1739" s="12"/>
      <c r="N1739" s="6"/>
      <c r="O1739" s="96" t="str">
        <f t="shared" si="198"/>
        <v/>
      </c>
      <c r="P1739" s="12"/>
      <c r="Q1739" s="304"/>
      <c r="R1739" s="5"/>
      <c r="S1739" s="5"/>
      <c r="T1739" s="78"/>
      <c r="U1739" s="78"/>
      <c r="Z1739" s="479">
        <f t="shared" si="199"/>
        <v>12</v>
      </c>
    </row>
    <row r="1740" spans="1:26" ht="18.75" customHeight="1" x14ac:dyDescent="0.35">
      <c r="A1740" s="78"/>
      <c r="B1740" s="332">
        <f>IF(N1740="",0,COUNTIF($N$7:N1740,N1740))</f>
        <v>0</v>
      </c>
      <c r="C1740" s="332" t="str">
        <f t="shared" si="193"/>
        <v>0</v>
      </c>
      <c r="D1740" s="332">
        <f>IF(P1740="",0,COUNTIF($P$7:P1740,P1740))</f>
        <v>0</v>
      </c>
      <c r="E1740" s="332" t="str">
        <f t="shared" si="194"/>
        <v>0</v>
      </c>
      <c r="F1740" s="332">
        <f>IF(Q1740="",0,COUNTIF($Q$7:Q1740,Q1740))</f>
        <v>0</v>
      </c>
      <c r="G1740" s="332" t="str">
        <f t="shared" si="195"/>
        <v>0</v>
      </c>
      <c r="H1740" s="335">
        <f t="shared" si="196"/>
        <v>46021</v>
      </c>
      <c r="I1740" s="332">
        <f t="shared" si="197"/>
        <v>50</v>
      </c>
      <c r="J1740" s="78"/>
      <c r="K1740" s="304"/>
      <c r="L1740" s="6"/>
      <c r="M1740" s="12"/>
      <c r="N1740" s="6"/>
      <c r="O1740" s="96" t="str">
        <f t="shared" si="198"/>
        <v/>
      </c>
      <c r="P1740" s="12"/>
      <c r="Q1740" s="304"/>
      <c r="R1740" s="5"/>
      <c r="S1740" s="5"/>
      <c r="T1740" s="78"/>
      <c r="U1740" s="78"/>
      <c r="Z1740" s="479">
        <f t="shared" si="199"/>
        <v>12</v>
      </c>
    </row>
    <row r="1741" spans="1:26" ht="18.75" customHeight="1" x14ac:dyDescent="0.35">
      <c r="A1741" s="78"/>
      <c r="B1741" s="332">
        <f>IF(N1741="",0,COUNTIF($N$7:N1741,N1741))</f>
        <v>0</v>
      </c>
      <c r="C1741" s="332" t="str">
        <f t="shared" si="193"/>
        <v>0</v>
      </c>
      <c r="D1741" s="332">
        <f>IF(P1741="",0,COUNTIF($P$7:P1741,P1741))</f>
        <v>0</v>
      </c>
      <c r="E1741" s="332" t="str">
        <f t="shared" si="194"/>
        <v>0</v>
      </c>
      <c r="F1741" s="332">
        <f>IF(Q1741="",0,COUNTIF($Q$7:Q1741,Q1741))</f>
        <v>0</v>
      </c>
      <c r="G1741" s="332" t="str">
        <f t="shared" si="195"/>
        <v>0</v>
      </c>
      <c r="H1741" s="335">
        <f t="shared" si="196"/>
        <v>46021</v>
      </c>
      <c r="I1741" s="332">
        <f t="shared" si="197"/>
        <v>50</v>
      </c>
      <c r="J1741" s="78"/>
      <c r="K1741" s="304"/>
      <c r="L1741" s="6"/>
      <c r="M1741" s="12"/>
      <c r="N1741" s="6"/>
      <c r="O1741" s="96" t="str">
        <f t="shared" si="198"/>
        <v/>
      </c>
      <c r="P1741" s="12"/>
      <c r="Q1741" s="304"/>
      <c r="R1741" s="5"/>
      <c r="S1741" s="5"/>
      <c r="T1741" s="78"/>
      <c r="U1741" s="78"/>
      <c r="Z1741" s="479">
        <f t="shared" si="199"/>
        <v>12</v>
      </c>
    </row>
    <row r="1742" spans="1:26" ht="18.75" customHeight="1" x14ac:dyDescent="0.35">
      <c r="A1742" s="78"/>
      <c r="B1742" s="332">
        <f>IF(N1742="",0,COUNTIF($N$7:N1742,N1742))</f>
        <v>0</v>
      </c>
      <c r="C1742" s="332" t="str">
        <f t="shared" si="193"/>
        <v>0</v>
      </c>
      <c r="D1742" s="332">
        <f>IF(P1742="",0,COUNTIF($P$7:P1742,P1742))</f>
        <v>0</v>
      </c>
      <c r="E1742" s="332" t="str">
        <f t="shared" si="194"/>
        <v>0</v>
      </c>
      <c r="F1742" s="332">
        <f>IF(Q1742="",0,COUNTIF($Q$7:Q1742,Q1742))</f>
        <v>0</v>
      </c>
      <c r="G1742" s="332" t="str">
        <f t="shared" si="195"/>
        <v>0</v>
      </c>
      <c r="H1742" s="335">
        <f t="shared" si="196"/>
        <v>46021</v>
      </c>
      <c r="I1742" s="332">
        <f t="shared" si="197"/>
        <v>50</v>
      </c>
      <c r="J1742" s="78"/>
      <c r="K1742" s="304"/>
      <c r="L1742" s="6"/>
      <c r="M1742" s="12"/>
      <c r="N1742" s="6"/>
      <c r="O1742" s="96" t="str">
        <f t="shared" si="198"/>
        <v/>
      </c>
      <c r="P1742" s="12"/>
      <c r="Q1742" s="304"/>
      <c r="R1742" s="5"/>
      <c r="S1742" s="5"/>
      <c r="T1742" s="78"/>
      <c r="U1742" s="78"/>
      <c r="Z1742" s="479">
        <f t="shared" si="199"/>
        <v>12</v>
      </c>
    </row>
    <row r="1743" spans="1:26" ht="18.75" customHeight="1" x14ac:dyDescent="0.35">
      <c r="A1743" s="78"/>
      <c r="B1743" s="332">
        <f>IF(N1743="",0,COUNTIF($N$7:N1743,N1743))</f>
        <v>0</v>
      </c>
      <c r="C1743" s="332" t="str">
        <f t="shared" si="193"/>
        <v>0</v>
      </c>
      <c r="D1743" s="332">
        <f>IF(P1743="",0,COUNTIF($P$7:P1743,P1743))</f>
        <v>0</v>
      </c>
      <c r="E1743" s="332" t="str">
        <f t="shared" si="194"/>
        <v>0</v>
      </c>
      <c r="F1743" s="332">
        <f>IF(Q1743="",0,COUNTIF($Q$7:Q1743,Q1743))</f>
        <v>0</v>
      </c>
      <c r="G1743" s="332" t="str">
        <f t="shared" si="195"/>
        <v>0</v>
      </c>
      <c r="H1743" s="335">
        <f t="shared" si="196"/>
        <v>46021</v>
      </c>
      <c r="I1743" s="332">
        <f t="shared" si="197"/>
        <v>50</v>
      </c>
      <c r="J1743" s="78"/>
      <c r="K1743" s="304"/>
      <c r="L1743" s="6"/>
      <c r="M1743" s="12"/>
      <c r="N1743" s="6"/>
      <c r="O1743" s="96" t="str">
        <f t="shared" si="198"/>
        <v/>
      </c>
      <c r="P1743" s="12"/>
      <c r="Q1743" s="304"/>
      <c r="R1743" s="5"/>
      <c r="S1743" s="5"/>
      <c r="T1743" s="78"/>
      <c r="U1743" s="78"/>
      <c r="Z1743" s="479">
        <f t="shared" si="199"/>
        <v>12</v>
      </c>
    </row>
    <row r="1744" spans="1:26" ht="18.75" customHeight="1" x14ac:dyDescent="0.35">
      <c r="A1744" s="78"/>
      <c r="B1744" s="332">
        <f>IF(N1744="",0,COUNTIF($N$7:N1744,N1744))</f>
        <v>0</v>
      </c>
      <c r="C1744" s="332" t="str">
        <f t="shared" si="193"/>
        <v>0</v>
      </c>
      <c r="D1744" s="332">
        <f>IF(P1744="",0,COUNTIF($P$7:P1744,P1744))</f>
        <v>0</v>
      </c>
      <c r="E1744" s="332" t="str">
        <f t="shared" si="194"/>
        <v>0</v>
      </c>
      <c r="F1744" s="332">
        <f>IF(Q1744="",0,COUNTIF($Q$7:Q1744,Q1744))</f>
        <v>0</v>
      </c>
      <c r="G1744" s="332" t="str">
        <f t="shared" si="195"/>
        <v>0</v>
      </c>
      <c r="H1744" s="335">
        <f t="shared" si="196"/>
        <v>46021</v>
      </c>
      <c r="I1744" s="332">
        <f t="shared" si="197"/>
        <v>50</v>
      </c>
      <c r="J1744" s="78"/>
      <c r="K1744" s="304"/>
      <c r="L1744" s="6"/>
      <c r="M1744" s="12"/>
      <c r="N1744" s="6"/>
      <c r="O1744" s="96" t="str">
        <f t="shared" si="198"/>
        <v/>
      </c>
      <c r="P1744" s="12"/>
      <c r="Q1744" s="304"/>
      <c r="R1744" s="5"/>
      <c r="S1744" s="5"/>
      <c r="T1744" s="78"/>
      <c r="U1744" s="78"/>
      <c r="Z1744" s="479">
        <f t="shared" si="199"/>
        <v>12</v>
      </c>
    </row>
    <row r="1745" spans="1:26" ht="18.75" customHeight="1" x14ac:dyDescent="0.35">
      <c r="A1745" s="78"/>
      <c r="B1745" s="332">
        <f>IF(N1745="",0,COUNTIF($N$7:N1745,N1745))</f>
        <v>0</v>
      </c>
      <c r="C1745" s="332" t="str">
        <f t="shared" si="193"/>
        <v>0</v>
      </c>
      <c r="D1745" s="332">
        <f>IF(P1745="",0,COUNTIF($P$7:P1745,P1745))</f>
        <v>0</v>
      </c>
      <c r="E1745" s="332" t="str">
        <f t="shared" si="194"/>
        <v>0</v>
      </c>
      <c r="F1745" s="332">
        <f>IF(Q1745="",0,COUNTIF($Q$7:Q1745,Q1745))</f>
        <v>0</v>
      </c>
      <c r="G1745" s="332" t="str">
        <f t="shared" si="195"/>
        <v>0</v>
      </c>
      <c r="H1745" s="335">
        <f t="shared" si="196"/>
        <v>46021</v>
      </c>
      <c r="I1745" s="332">
        <f t="shared" si="197"/>
        <v>50</v>
      </c>
      <c r="J1745" s="78"/>
      <c r="K1745" s="304"/>
      <c r="L1745" s="6"/>
      <c r="M1745" s="12"/>
      <c r="N1745" s="6"/>
      <c r="O1745" s="96" t="str">
        <f t="shared" si="198"/>
        <v/>
      </c>
      <c r="P1745" s="12"/>
      <c r="Q1745" s="304"/>
      <c r="R1745" s="5"/>
      <c r="S1745" s="5"/>
      <c r="T1745" s="78"/>
      <c r="U1745" s="78"/>
      <c r="Z1745" s="479">
        <f t="shared" si="199"/>
        <v>12</v>
      </c>
    </row>
    <row r="1746" spans="1:26" ht="18.75" customHeight="1" x14ac:dyDescent="0.35">
      <c r="A1746" s="78"/>
      <c r="B1746" s="332">
        <f>IF(N1746="",0,COUNTIF($N$7:N1746,N1746))</f>
        <v>0</v>
      </c>
      <c r="C1746" s="332" t="str">
        <f t="shared" si="193"/>
        <v>0</v>
      </c>
      <c r="D1746" s="332">
        <f>IF(P1746="",0,COUNTIF($P$7:P1746,P1746))</f>
        <v>0</v>
      </c>
      <c r="E1746" s="332" t="str">
        <f t="shared" si="194"/>
        <v>0</v>
      </c>
      <c r="F1746" s="332">
        <f>IF(Q1746="",0,COUNTIF($Q$7:Q1746,Q1746))</f>
        <v>0</v>
      </c>
      <c r="G1746" s="332" t="str">
        <f t="shared" si="195"/>
        <v>0</v>
      </c>
      <c r="H1746" s="335">
        <f t="shared" si="196"/>
        <v>46021</v>
      </c>
      <c r="I1746" s="332">
        <f t="shared" si="197"/>
        <v>50</v>
      </c>
      <c r="J1746" s="78"/>
      <c r="K1746" s="304"/>
      <c r="L1746" s="6"/>
      <c r="M1746" s="12"/>
      <c r="N1746" s="6"/>
      <c r="O1746" s="96" t="str">
        <f t="shared" si="198"/>
        <v/>
      </c>
      <c r="P1746" s="12"/>
      <c r="Q1746" s="304"/>
      <c r="R1746" s="5"/>
      <c r="S1746" s="5"/>
      <c r="T1746" s="78"/>
      <c r="U1746" s="78"/>
      <c r="Z1746" s="479">
        <f t="shared" si="199"/>
        <v>12</v>
      </c>
    </row>
    <row r="1747" spans="1:26" ht="18.75" customHeight="1" x14ac:dyDescent="0.35">
      <c r="A1747" s="78"/>
      <c r="B1747" s="332">
        <f>IF(N1747="",0,COUNTIF($N$7:N1747,N1747))</f>
        <v>0</v>
      </c>
      <c r="C1747" s="332" t="str">
        <f t="shared" si="193"/>
        <v>0</v>
      </c>
      <c r="D1747" s="332">
        <f>IF(P1747="",0,COUNTIF($P$7:P1747,P1747))</f>
        <v>0</v>
      </c>
      <c r="E1747" s="332" t="str">
        <f t="shared" si="194"/>
        <v>0</v>
      </c>
      <c r="F1747" s="332">
        <f>IF(Q1747="",0,COUNTIF($Q$7:Q1747,Q1747))</f>
        <v>0</v>
      </c>
      <c r="G1747" s="332" t="str">
        <f t="shared" si="195"/>
        <v>0</v>
      </c>
      <c r="H1747" s="335">
        <f t="shared" si="196"/>
        <v>46021</v>
      </c>
      <c r="I1747" s="332">
        <f t="shared" si="197"/>
        <v>50</v>
      </c>
      <c r="J1747" s="78"/>
      <c r="K1747" s="304"/>
      <c r="L1747" s="6"/>
      <c r="M1747" s="12"/>
      <c r="N1747" s="6"/>
      <c r="O1747" s="96" t="str">
        <f t="shared" si="198"/>
        <v/>
      </c>
      <c r="P1747" s="12"/>
      <c r="Q1747" s="304"/>
      <c r="R1747" s="5"/>
      <c r="S1747" s="5"/>
      <c r="T1747" s="78"/>
      <c r="U1747" s="78"/>
      <c r="Z1747" s="479">
        <f t="shared" si="199"/>
        <v>12</v>
      </c>
    </row>
    <row r="1748" spans="1:26" ht="18.75" customHeight="1" x14ac:dyDescent="0.35">
      <c r="A1748" s="78"/>
      <c r="B1748" s="332">
        <f>IF(N1748="",0,COUNTIF($N$7:N1748,N1748))</f>
        <v>0</v>
      </c>
      <c r="C1748" s="332" t="str">
        <f t="shared" si="193"/>
        <v>0</v>
      </c>
      <c r="D1748" s="332">
        <f>IF(P1748="",0,COUNTIF($P$7:P1748,P1748))</f>
        <v>0</v>
      </c>
      <c r="E1748" s="332" t="str">
        <f t="shared" si="194"/>
        <v>0</v>
      </c>
      <c r="F1748" s="332">
        <f>IF(Q1748="",0,COUNTIF($Q$7:Q1748,Q1748))</f>
        <v>0</v>
      </c>
      <c r="G1748" s="332" t="str">
        <f t="shared" si="195"/>
        <v>0</v>
      </c>
      <c r="H1748" s="335">
        <f t="shared" si="196"/>
        <v>46021</v>
      </c>
      <c r="I1748" s="332">
        <f t="shared" si="197"/>
        <v>50</v>
      </c>
      <c r="J1748" s="78"/>
      <c r="K1748" s="304"/>
      <c r="L1748" s="6"/>
      <c r="M1748" s="12"/>
      <c r="N1748" s="6"/>
      <c r="O1748" s="96" t="str">
        <f t="shared" si="198"/>
        <v/>
      </c>
      <c r="P1748" s="12"/>
      <c r="Q1748" s="304"/>
      <c r="R1748" s="5"/>
      <c r="S1748" s="5"/>
      <c r="T1748" s="78"/>
      <c r="U1748" s="78"/>
      <c r="Z1748" s="479">
        <f t="shared" si="199"/>
        <v>12</v>
      </c>
    </row>
    <row r="1749" spans="1:26" ht="18.75" customHeight="1" x14ac:dyDescent="0.35">
      <c r="A1749" s="78"/>
      <c r="B1749" s="332">
        <f>IF(N1749="",0,COUNTIF($N$7:N1749,N1749))</f>
        <v>0</v>
      </c>
      <c r="C1749" s="332" t="str">
        <f t="shared" si="193"/>
        <v>0</v>
      </c>
      <c r="D1749" s="332">
        <f>IF(P1749="",0,COUNTIF($P$7:P1749,P1749))</f>
        <v>0</v>
      </c>
      <c r="E1749" s="332" t="str">
        <f t="shared" si="194"/>
        <v>0</v>
      </c>
      <c r="F1749" s="332">
        <f>IF(Q1749="",0,COUNTIF($Q$7:Q1749,Q1749))</f>
        <v>0</v>
      </c>
      <c r="G1749" s="332" t="str">
        <f t="shared" si="195"/>
        <v>0</v>
      </c>
      <c r="H1749" s="335">
        <f t="shared" si="196"/>
        <v>46021</v>
      </c>
      <c r="I1749" s="332">
        <f t="shared" si="197"/>
        <v>50</v>
      </c>
      <c r="J1749" s="78"/>
      <c r="K1749" s="304"/>
      <c r="L1749" s="6"/>
      <c r="M1749" s="12"/>
      <c r="N1749" s="6"/>
      <c r="O1749" s="96" t="str">
        <f t="shared" si="198"/>
        <v/>
      </c>
      <c r="P1749" s="12"/>
      <c r="Q1749" s="304"/>
      <c r="R1749" s="5"/>
      <c r="S1749" s="5"/>
      <c r="T1749" s="78"/>
      <c r="U1749" s="78"/>
      <c r="Z1749" s="479">
        <f t="shared" si="199"/>
        <v>12</v>
      </c>
    </row>
    <row r="1750" spans="1:26" ht="18.75" customHeight="1" x14ac:dyDescent="0.35">
      <c r="A1750" s="78"/>
      <c r="B1750" s="332">
        <f>IF(N1750="",0,COUNTIF($N$7:N1750,N1750))</f>
        <v>0</v>
      </c>
      <c r="C1750" s="332" t="str">
        <f t="shared" si="193"/>
        <v>0</v>
      </c>
      <c r="D1750" s="332">
        <f>IF(P1750="",0,COUNTIF($P$7:P1750,P1750))</f>
        <v>0</v>
      </c>
      <c r="E1750" s="332" t="str">
        <f t="shared" si="194"/>
        <v>0</v>
      </c>
      <c r="F1750" s="332">
        <f>IF(Q1750="",0,COUNTIF($Q$7:Q1750,Q1750))</f>
        <v>0</v>
      </c>
      <c r="G1750" s="332" t="str">
        <f t="shared" si="195"/>
        <v>0</v>
      </c>
      <c r="H1750" s="335">
        <f t="shared" si="196"/>
        <v>46021</v>
      </c>
      <c r="I1750" s="332">
        <f t="shared" si="197"/>
        <v>50</v>
      </c>
      <c r="J1750" s="78"/>
      <c r="K1750" s="304"/>
      <c r="L1750" s="6"/>
      <c r="M1750" s="12"/>
      <c r="N1750" s="6"/>
      <c r="O1750" s="96" t="str">
        <f t="shared" si="198"/>
        <v/>
      </c>
      <c r="P1750" s="12"/>
      <c r="Q1750" s="304"/>
      <c r="R1750" s="5"/>
      <c r="S1750" s="5"/>
      <c r="T1750" s="78"/>
      <c r="U1750" s="78"/>
      <c r="Z1750" s="479">
        <f t="shared" si="199"/>
        <v>12</v>
      </c>
    </row>
    <row r="1751" spans="1:26" ht="18.75" customHeight="1" x14ac:dyDescent="0.35">
      <c r="A1751" s="78"/>
      <c r="B1751" s="332">
        <f>IF(N1751="",0,COUNTIF($N$7:N1751,N1751))</f>
        <v>0</v>
      </c>
      <c r="C1751" s="332" t="str">
        <f t="shared" si="193"/>
        <v>0</v>
      </c>
      <c r="D1751" s="332">
        <f>IF(P1751="",0,COUNTIF($P$7:P1751,P1751))</f>
        <v>0</v>
      </c>
      <c r="E1751" s="332" t="str">
        <f t="shared" si="194"/>
        <v>0</v>
      </c>
      <c r="F1751" s="332">
        <f>IF(Q1751="",0,COUNTIF($Q$7:Q1751,Q1751))</f>
        <v>0</v>
      </c>
      <c r="G1751" s="332" t="str">
        <f t="shared" si="195"/>
        <v>0</v>
      </c>
      <c r="H1751" s="335">
        <f t="shared" si="196"/>
        <v>46021</v>
      </c>
      <c r="I1751" s="332">
        <f t="shared" si="197"/>
        <v>50</v>
      </c>
      <c r="J1751" s="78"/>
      <c r="K1751" s="304"/>
      <c r="L1751" s="6"/>
      <c r="M1751" s="12"/>
      <c r="N1751" s="6"/>
      <c r="O1751" s="96" t="str">
        <f t="shared" si="198"/>
        <v/>
      </c>
      <c r="P1751" s="12"/>
      <c r="Q1751" s="304"/>
      <c r="R1751" s="5"/>
      <c r="S1751" s="5"/>
      <c r="T1751" s="78"/>
      <c r="U1751" s="78"/>
      <c r="Z1751" s="479">
        <f t="shared" si="199"/>
        <v>12</v>
      </c>
    </row>
    <row r="1752" spans="1:26" ht="18.75" customHeight="1" x14ac:dyDescent="0.35">
      <c r="A1752" s="78"/>
      <c r="B1752" s="332">
        <f>IF(N1752="",0,COUNTIF($N$7:N1752,N1752))</f>
        <v>0</v>
      </c>
      <c r="C1752" s="332" t="str">
        <f t="shared" si="193"/>
        <v>0</v>
      </c>
      <c r="D1752" s="332">
        <f>IF(P1752="",0,COUNTIF($P$7:P1752,P1752))</f>
        <v>0</v>
      </c>
      <c r="E1752" s="332" t="str">
        <f t="shared" si="194"/>
        <v>0</v>
      </c>
      <c r="F1752" s="332">
        <f>IF(Q1752="",0,COUNTIF($Q$7:Q1752,Q1752))</f>
        <v>0</v>
      </c>
      <c r="G1752" s="332" t="str">
        <f t="shared" si="195"/>
        <v>0</v>
      </c>
      <c r="H1752" s="335">
        <f t="shared" si="196"/>
        <v>46021</v>
      </c>
      <c r="I1752" s="332">
        <f t="shared" si="197"/>
        <v>50</v>
      </c>
      <c r="J1752" s="78"/>
      <c r="K1752" s="304"/>
      <c r="L1752" s="6"/>
      <c r="M1752" s="12"/>
      <c r="N1752" s="6"/>
      <c r="O1752" s="96" t="str">
        <f t="shared" si="198"/>
        <v/>
      </c>
      <c r="P1752" s="12"/>
      <c r="Q1752" s="304"/>
      <c r="R1752" s="5"/>
      <c r="S1752" s="5"/>
      <c r="T1752" s="78"/>
      <c r="U1752" s="78"/>
      <c r="Z1752" s="479">
        <f t="shared" si="199"/>
        <v>12</v>
      </c>
    </row>
    <row r="1753" spans="1:26" ht="18.75" customHeight="1" x14ac:dyDescent="0.35">
      <c r="A1753" s="78"/>
      <c r="B1753" s="332">
        <f>IF(N1753="",0,COUNTIF($N$7:N1753,N1753))</f>
        <v>0</v>
      </c>
      <c r="C1753" s="332" t="str">
        <f t="shared" si="193"/>
        <v>0</v>
      </c>
      <c r="D1753" s="332">
        <f>IF(P1753="",0,COUNTIF($P$7:P1753,P1753))</f>
        <v>0</v>
      </c>
      <c r="E1753" s="332" t="str">
        <f t="shared" si="194"/>
        <v>0</v>
      </c>
      <c r="F1753" s="332">
        <f>IF(Q1753="",0,COUNTIF($Q$7:Q1753,Q1753))</f>
        <v>0</v>
      </c>
      <c r="G1753" s="332" t="str">
        <f t="shared" si="195"/>
        <v>0</v>
      </c>
      <c r="H1753" s="335">
        <f t="shared" si="196"/>
        <v>46021</v>
      </c>
      <c r="I1753" s="332">
        <f t="shared" si="197"/>
        <v>50</v>
      </c>
      <c r="J1753" s="78"/>
      <c r="K1753" s="304"/>
      <c r="L1753" s="6"/>
      <c r="M1753" s="12"/>
      <c r="N1753" s="6"/>
      <c r="O1753" s="96" t="str">
        <f t="shared" si="198"/>
        <v/>
      </c>
      <c r="P1753" s="12"/>
      <c r="Q1753" s="304"/>
      <c r="R1753" s="5"/>
      <c r="S1753" s="5"/>
      <c r="T1753" s="78"/>
      <c r="U1753" s="78"/>
      <c r="Z1753" s="479">
        <f t="shared" si="199"/>
        <v>12</v>
      </c>
    </row>
    <row r="1754" spans="1:26" ht="18.75" customHeight="1" x14ac:dyDescent="0.35">
      <c r="A1754" s="78"/>
      <c r="B1754" s="332">
        <f>IF(N1754="",0,COUNTIF($N$7:N1754,N1754))</f>
        <v>0</v>
      </c>
      <c r="C1754" s="332" t="str">
        <f t="shared" si="193"/>
        <v>0</v>
      </c>
      <c r="D1754" s="332">
        <f>IF(P1754="",0,COUNTIF($P$7:P1754,P1754))</f>
        <v>0</v>
      </c>
      <c r="E1754" s="332" t="str">
        <f t="shared" si="194"/>
        <v>0</v>
      </c>
      <c r="F1754" s="332">
        <f>IF(Q1754="",0,COUNTIF($Q$7:Q1754,Q1754))</f>
        <v>0</v>
      </c>
      <c r="G1754" s="332" t="str">
        <f t="shared" si="195"/>
        <v>0</v>
      </c>
      <c r="H1754" s="335">
        <f t="shared" si="196"/>
        <v>46021</v>
      </c>
      <c r="I1754" s="332">
        <f t="shared" si="197"/>
        <v>50</v>
      </c>
      <c r="J1754" s="78"/>
      <c r="K1754" s="304"/>
      <c r="L1754" s="6"/>
      <c r="M1754" s="12"/>
      <c r="N1754" s="6"/>
      <c r="O1754" s="96" t="str">
        <f t="shared" si="198"/>
        <v/>
      </c>
      <c r="P1754" s="12"/>
      <c r="Q1754" s="304"/>
      <c r="R1754" s="5"/>
      <c r="S1754" s="5"/>
      <c r="T1754" s="78"/>
      <c r="U1754" s="78"/>
      <c r="Z1754" s="479">
        <f t="shared" si="199"/>
        <v>12</v>
      </c>
    </row>
    <row r="1755" spans="1:26" ht="18.75" customHeight="1" x14ac:dyDescent="0.35">
      <c r="A1755" s="78"/>
      <c r="B1755" s="332">
        <f>IF(N1755="",0,COUNTIF($N$7:N1755,N1755))</f>
        <v>0</v>
      </c>
      <c r="C1755" s="332" t="str">
        <f t="shared" si="193"/>
        <v>0</v>
      </c>
      <c r="D1755" s="332">
        <f>IF(P1755="",0,COUNTIF($P$7:P1755,P1755))</f>
        <v>0</v>
      </c>
      <c r="E1755" s="332" t="str">
        <f t="shared" si="194"/>
        <v>0</v>
      </c>
      <c r="F1755" s="332">
        <f>IF(Q1755="",0,COUNTIF($Q$7:Q1755,Q1755))</f>
        <v>0</v>
      </c>
      <c r="G1755" s="332" t="str">
        <f t="shared" si="195"/>
        <v>0</v>
      </c>
      <c r="H1755" s="335">
        <f t="shared" si="196"/>
        <v>46021</v>
      </c>
      <c r="I1755" s="332">
        <f t="shared" si="197"/>
        <v>50</v>
      </c>
      <c r="J1755" s="78"/>
      <c r="K1755" s="304"/>
      <c r="L1755" s="6"/>
      <c r="M1755" s="12"/>
      <c r="N1755" s="6"/>
      <c r="O1755" s="96" t="str">
        <f t="shared" si="198"/>
        <v/>
      </c>
      <c r="P1755" s="12"/>
      <c r="Q1755" s="304"/>
      <c r="R1755" s="5"/>
      <c r="S1755" s="5"/>
      <c r="T1755" s="78"/>
      <c r="U1755" s="78"/>
      <c r="Z1755" s="479">
        <f t="shared" si="199"/>
        <v>12</v>
      </c>
    </row>
    <row r="1756" spans="1:26" ht="18.75" customHeight="1" x14ac:dyDescent="0.35">
      <c r="A1756" s="78"/>
      <c r="B1756" s="332">
        <f>IF(N1756="",0,COUNTIF($N$7:N1756,N1756))</f>
        <v>0</v>
      </c>
      <c r="C1756" s="332" t="str">
        <f t="shared" si="193"/>
        <v>0</v>
      </c>
      <c r="D1756" s="332">
        <f>IF(P1756="",0,COUNTIF($P$7:P1756,P1756))</f>
        <v>0</v>
      </c>
      <c r="E1756" s="332" t="str">
        <f t="shared" si="194"/>
        <v>0</v>
      </c>
      <c r="F1756" s="332">
        <f>IF(Q1756="",0,COUNTIF($Q$7:Q1756,Q1756))</f>
        <v>0</v>
      </c>
      <c r="G1756" s="332" t="str">
        <f t="shared" si="195"/>
        <v>0</v>
      </c>
      <c r="H1756" s="335">
        <f t="shared" si="196"/>
        <v>46021</v>
      </c>
      <c r="I1756" s="332">
        <f t="shared" si="197"/>
        <v>50</v>
      </c>
      <c r="J1756" s="78"/>
      <c r="K1756" s="304"/>
      <c r="L1756" s="6"/>
      <c r="M1756" s="12"/>
      <c r="N1756" s="6"/>
      <c r="O1756" s="96" t="str">
        <f t="shared" si="198"/>
        <v/>
      </c>
      <c r="P1756" s="12"/>
      <c r="Q1756" s="304"/>
      <c r="R1756" s="5"/>
      <c r="S1756" s="5"/>
      <c r="T1756" s="78"/>
      <c r="U1756" s="78"/>
      <c r="Z1756" s="479">
        <f t="shared" si="199"/>
        <v>12</v>
      </c>
    </row>
    <row r="1757" spans="1:26" ht="18.75" customHeight="1" x14ac:dyDescent="0.35">
      <c r="A1757" s="78"/>
      <c r="B1757" s="332">
        <f>IF(N1757="",0,COUNTIF($N$7:N1757,N1757))</f>
        <v>0</v>
      </c>
      <c r="C1757" s="332" t="str">
        <f t="shared" si="193"/>
        <v>0</v>
      </c>
      <c r="D1757" s="332">
        <f>IF(P1757="",0,COUNTIF($P$7:P1757,P1757))</f>
        <v>0</v>
      </c>
      <c r="E1757" s="332" t="str">
        <f t="shared" si="194"/>
        <v>0</v>
      </c>
      <c r="F1757" s="332">
        <f>IF(Q1757="",0,COUNTIF($Q$7:Q1757,Q1757))</f>
        <v>0</v>
      </c>
      <c r="G1757" s="332" t="str">
        <f t="shared" si="195"/>
        <v>0</v>
      </c>
      <c r="H1757" s="335">
        <f t="shared" si="196"/>
        <v>46021</v>
      </c>
      <c r="I1757" s="332">
        <f t="shared" si="197"/>
        <v>50</v>
      </c>
      <c r="J1757" s="78"/>
      <c r="K1757" s="304"/>
      <c r="L1757" s="6"/>
      <c r="M1757" s="12"/>
      <c r="N1757" s="6"/>
      <c r="O1757" s="96" t="str">
        <f t="shared" si="198"/>
        <v/>
      </c>
      <c r="P1757" s="12"/>
      <c r="Q1757" s="304"/>
      <c r="R1757" s="5"/>
      <c r="S1757" s="5"/>
      <c r="T1757" s="78"/>
      <c r="U1757" s="78"/>
      <c r="Z1757" s="479">
        <f t="shared" si="199"/>
        <v>12</v>
      </c>
    </row>
    <row r="1758" spans="1:26" ht="18.75" customHeight="1" x14ac:dyDescent="0.35">
      <c r="A1758" s="78"/>
      <c r="B1758" s="332">
        <f>IF(N1758="",0,COUNTIF($N$7:N1758,N1758))</f>
        <v>0</v>
      </c>
      <c r="C1758" s="332" t="str">
        <f t="shared" si="193"/>
        <v>0</v>
      </c>
      <c r="D1758" s="332">
        <f>IF(P1758="",0,COUNTIF($P$7:P1758,P1758))</f>
        <v>0</v>
      </c>
      <c r="E1758" s="332" t="str">
        <f t="shared" si="194"/>
        <v>0</v>
      </c>
      <c r="F1758" s="332">
        <f>IF(Q1758="",0,COUNTIF($Q$7:Q1758,Q1758))</f>
        <v>0</v>
      </c>
      <c r="G1758" s="332" t="str">
        <f t="shared" si="195"/>
        <v>0</v>
      </c>
      <c r="H1758" s="335">
        <f t="shared" si="196"/>
        <v>46021</v>
      </c>
      <c r="I1758" s="332">
        <f t="shared" si="197"/>
        <v>50</v>
      </c>
      <c r="J1758" s="78"/>
      <c r="K1758" s="304"/>
      <c r="L1758" s="6"/>
      <c r="M1758" s="12"/>
      <c r="N1758" s="6"/>
      <c r="O1758" s="96" t="str">
        <f t="shared" si="198"/>
        <v/>
      </c>
      <c r="P1758" s="12"/>
      <c r="Q1758" s="304"/>
      <c r="R1758" s="5"/>
      <c r="S1758" s="5"/>
      <c r="T1758" s="78"/>
      <c r="U1758" s="78"/>
      <c r="Z1758" s="479">
        <f t="shared" si="199"/>
        <v>12</v>
      </c>
    </row>
    <row r="1759" spans="1:26" ht="18.75" customHeight="1" x14ac:dyDescent="0.35">
      <c r="A1759" s="78"/>
      <c r="B1759" s="332">
        <f>IF(N1759="",0,COUNTIF($N$7:N1759,N1759))</f>
        <v>0</v>
      </c>
      <c r="C1759" s="332" t="str">
        <f t="shared" si="193"/>
        <v>0</v>
      </c>
      <c r="D1759" s="332">
        <f>IF(P1759="",0,COUNTIF($P$7:P1759,P1759))</f>
        <v>0</v>
      </c>
      <c r="E1759" s="332" t="str">
        <f t="shared" si="194"/>
        <v>0</v>
      </c>
      <c r="F1759" s="332">
        <f>IF(Q1759="",0,COUNTIF($Q$7:Q1759,Q1759))</f>
        <v>0</v>
      </c>
      <c r="G1759" s="332" t="str">
        <f t="shared" si="195"/>
        <v>0</v>
      </c>
      <c r="H1759" s="335">
        <f t="shared" si="196"/>
        <v>46021</v>
      </c>
      <c r="I1759" s="332">
        <f t="shared" si="197"/>
        <v>50</v>
      </c>
      <c r="J1759" s="78"/>
      <c r="K1759" s="304"/>
      <c r="L1759" s="6"/>
      <c r="M1759" s="12"/>
      <c r="N1759" s="6"/>
      <c r="O1759" s="96" t="str">
        <f t="shared" si="198"/>
        <v/>
      </c>
      <c r="P1759" s="12"/>
      <c r="Q1759" s="304"/>
      <c r="R1759" s="5"/>
      <c r="S1759" s="5"/>
      <c r="T1759" s="78"/>
      <c r="U1759" s="78"/>
      <c r="Z1759" s="479">
        <f t="shared" si="199"/>
        <v>12</v>
      </c>
    </row>
    <row r="1760" spans="1:26" ht="18.75" customHeight="1" x14ac:dyDescent="0.35">
      <c r="A1760" s="78"/>
      <c r="B1760" s="332">
        <f>IF(N1760="",0,COUNTIF($N$7:N1760,N1760))</f>
        <v>0</v>
      </c>
      <c r="C1760" s="332" t="str">
        <f t="shared" si="193"/>
        <v>0</v>
      </c>
      <c r="D1760" s="332">
        <f>IF(P1760="",0,COUNTIF($P$7:P1760,P1760))</f>
        <v>0</v>
      </c>
      <c r="E1760" s="332" t="str">
        <f t="shared" si="194"/>
        <v>0</v>
      </c>
      <c r="F1760" s="332">
        <f>IF(Q1760="",0,COUNTIF($Q$7:Q1760,Q1760))</f>
        <v>0</v>
      </c>
      <c r="G1760" s="332" t="str">
        <f t="shared" si="195"/>
        <v>0</v>
      </c>
      <c r="H1760" s="335">
        <f t="shared" si="196"/>
        <v>46021</v>
      </c>
      <c r="I1760" s="332">
        <f t="shared" si="197"/>
        <v>50</v>
      </c>
      <c r="J1760" s="78"/>
      <c r="K1760" s="304"/>
      <c r="L1760" s="6"/>
      <c r="M1760" s="12"/>
      <c r="N1760" s="6"/>
      <c r="O1760" s="96" t="str">
        <f t="shared" si="198"/>
        <v/>
      </c>
      <c r="P1760" s="12"/>
      <c r="Q1760" s="304"/>
      <c r="R1760" s="5"/>
      <c r="S1760" s="5"/>
      <c r="T1760" s="78"/>
      <c r="U1760" s="78"/>
      <c r="Z1760" s="479">
        <f t="shared" si="199"/>
        <v>12</v>
      </c>
    </row>
    <row r="1761" spans="1:26" ht="18.75" customHeight="1" x14ac:dyDescent="0.35">
      <c r="A1761" s="78"/>
      <c r="B1761" s="332">
        <f>IF(N1761="",0,COUNTIF($N$7:N1761,N1761))</f>
        <v>0</v>
      </c>
      <c r="C1761" s="332" t="str">
        <f t="shared" si="193"/>
        <v>0</v>
      </c>
      <c r="D1761" s="332">
        <f>IF(P1761="",0,COUNTIF($P$7:P1761,P1761))</f>
        <v>0</v>
      </c>
      <c r="E1761" s="332" t="str">
        <f t="shared" si="194"/>
        <v>0</v>
      </c>
      <c r="F1761" s="332">
        <f>IF(Q1761="",0,COUNTIF($Q$7:Q1761,Q1761))</f>
        <v>0</v>
      </c>
      <c r="G1761" s="332" t="str">
        <f t="shared" si="195"/>
        <v>0</v>
      </c>
      <c r="H1761" s="335">
        <f t="shared" si="196"/>
        <v>46021</v>
      </c>
      <c r="I1761" s="332">
        <f t="shared" si="197"/>
        <v>50</v>
      </c>
      <c r="J1761" s="78"/>
      <c r="K1761" s="304"/>
      <c r="L1761" s="6"/>
      <c r="M1761" s="12"/>
      <c r="N1761" s="6"/>
      <c r="O1761" s="96" t="str">
        <f t="shared" si="198"/>
        <v/>
      </c>
      <c r="P1761" s="12"/>
      <c r="Q1761" s="304"/>
      <c r="R1761" s="5"/>
      <c r="S1761" s="5"/>
      <c r="T1761" s="78"/>
      <c r="U1761" s="78"/>
      <c r="Z1761" s="479">
        <f t="shared" si="199"/>
        <v>12</v>
      </c>
    </row>
    <row r="1762" spans="1:26" ht="18.75" customHeight="1" x14ac:dyDescent="0.35">
      <c r="A1762" s="78"/>
      <c r="B1762" s="332">
        <f>IF(N1762="",0,COUNTIF($N$7:N1762,N1762))</f>
        <v>0</v>
      </c>
      <c r="C1762" s="332" t="str">
        <f t="shared" si="193"/>
        <v>0</v>
      </c>
      <c r="D1762" s="332">
        <f>IF(P1762="",0,COUNTIF($P$7:P1762,P1762))</f>
        <v>0</v>
      </c>
      <c r="E1762" s="332" t="str">
        <f t="shared" si="194"/>
        <v>0</v>
      </c>
      <c r="F1762" s="332">
        <f>IF(Q1762="",0,COUNTIF($Q$7:Q1762,Q1762))</f>
        <v>0</v>
      </c>
      <c r="G1762" s="332" t="str">
        <f t="shared" si="195"/>
        <v>0</v>
      </c>
      <c r="H1762" s="335">
        <f t="shared" si="196"/>
        <v>46021</v>
      </c>
      <c r="I1762" s="332">
        <f t="shared" si="197"/>
        <v>50</v>
      </c>
      <c r="J1762" s="78"/>
      <c r="K1762" s="304"/>
      <c r="L1762" s="6"/>
      <c r="M1762" s="12"/>
      <c r="N1762" s="6"/>
      <c r="O1762" s="96" t="str">
        <f t="shared" si="198"/>
        <v/>
      </c>
      <c r="P1762" s="12"/>
      <c r="Q1762" s="304"/>
      <c r="R1762" s="5"/>
      <c r="S1762" s="5"/>
      <c r="T1762" s="78"/>
      <c r="U1762" s="78"/>
      <c r="Z1762" s="479">
        <f t="shared" si="199"/>
        <v>12</v>
      </c>
    </row>
    <row r="1763" spans="1:26" ht="18.75" customHeight="1" x14ac:dyDescent="0.35">
      <c r="A1763" s="78"/>
      <c r="B1763" s="332">
        <f>IF(N1763="",0,COUNTIF($N$7:N1763,N1763))</f>
        <v>0</v>
      </c>
      <c r="C1763" s="332" t="str">
        <f t="shared" si="193"/>
        <v>0</v>
      </c>
      <c r="D1763" s="332">
        <f>IF(P1763="",0,COUNTIF($P$7:P1763,P1763))</f>
        <v>0</v>
      </c>
      <c r="E1763" s="332" t="str">
        <f t="shared" si="194"/>
        <v>0</v>
      </c>
      <c r="F1763" s="332">
        <f>IF(Q1763="",0,COUNTIF($Q$7:Q1763,Q1763))</f>
        <v>0</v>
      </c>
      <c r="G1763" s="332" t="str">
        <f t="shared" si="195"/>
        <v>0</v>
      </c>
      <c r="H1763" s="335">
        <f t="shared" si="196"/>
        <v>46021</v>
      </c>
      <c r="I1763" s="332">
        <f t="shared" si="197"/>
        <v>50</v>
      </c>
      <c r="J1763" s="78"/>
      <c r="K1763" s="304"/>
      <c r="L1763" s="6"/>
      <c r="M1763" s="12"/>
      <c r="N1763" s="6"/>
      <c r="O1763" s="96" t="str">
        <f t="shared" si="198"/>
        <v/>
      </c>
      <c r="P1763" s="12"/>
      <c r="Q1763" s="304"/>
      <c r="R1763" s="5"/>
      <c r="S1763" s="5"/>
      <c r="T1763" s="78"/>
      <c r="U1763" s="78"/>
      <c r="Z1763" s="479">
        <f t="shared" si="199"/>
        <v>12</v>
      </c>
    </row>
    <row r="1764" spans="1:26" ht="18.75" customHeight="1" x14ac:dyDescent="0.35">
      <c r="A1764" s="78"/>
      <c r="B1764" s="332">
        <f>IF(N1764="",0,COUNTIF($N$7:N1764,N1764))</f>
        <v>0</v>
      </c>
      <c r="C1764" s="332" t="str">
        <f t="shared" si="193"/>
        <v>0</v>
      </c>
      <c r="D1764" s="332">
        <f>IF(P1764="",0,COUNTIF($P$7:P1764,P1764))</f>
        <v>0</v>
      </c>
      <c r="E1764" s="332" t="str">
        <f t="shared" si="194"/>
        <v>0</v>
      </c>
      <c r="F1764" s="332">
        <f>IF(Q1764="",0,COUNTIF($Q$7:Q1764,Q1764))</f>
        <v>0</v>
      </c>
      <c r="G1764" s="332" t="str">
        <f t="shared" si="195"/>
        <v>0</v>
      </c>
      <c r="H1764" s="335">
        <f t="shared" si="196"/>
        <v>46021</v>
      </c>
      <c r="I1764" s="332">
        <f t="shared" si="197"/>
        <v>50</v>
      </c>
      <c r="J1764" s="78"/>
      <c r="K1764" s="304"/>
      <c r="L1764" s="6"/>
      <c r="M1764" s="12"/>
      <c r="N1764" s="6"/>
      <c r="O1764" s="96" t="str">
        <f t="shared" si="198"/>
        <v/>
      </c>
      <c r="P1764" s="12"/>
      <c r="Q1764" s="304"/>
      <c r="R1764" s="5"/>
      <c r="S1764" s="5"/>
      <c r="T1764" s="78"/>
      <c r="U1764" s="78"/>
      <c r="Z1764" s="479">
        <f t="shared" si="199"/>
        <v>12</v>
      </c>
    </row>
    <row r="1765" spans="1:26" ht="18.75" customHeight="1" x14ac:dyDescent="0.35">
      <c r="A1765" s="78"/>
      <c r="B1765" s="332">
        <f>IF(N1765="",0,COUNTIF($N$7:N1765,N1765))</f>
        <v>0</v>
      </c>
      <c r="C1765" s="332" t="str">
        <f t="shared" si="193"/>
        <v>0</v>
      </c>
      <c r="D1765" s="332">
        <f>IF(P1765="",0,COUNTIF($P$7:P1765,P1765))</f>
        <v>0</v>
      </c>
      <c r="E1765" s="332" t="str">
        <f t="shared" si="194"/>
        <v>0</v>
      </c>
      <c r="F1765" s="332">
        <f>IF(Q1765="",0,COUNTIF($Q$7:Q1765,Q1765))</f>
        <v>0</v>
      </c>
      <c r="G1765" s="332" t="str">
        <f t="shared" si="195"/>
        <v>0</v>
      </c>
      <c r="H1765" s="335">
        <f t="shared" si="196"/>
        <v>46021</v>
      </c>
      <c r="I1765" s="332">
        <f t="shared" si="197"/>
        <v>50</v>
      </c>
      <c r="J1765" s="78"/>
      <c r="K1765" s="304"/>
      <c r="L1765" s="6"/>
      <c r="M1765" s="12"/>
      <c r="N1765" s="6"/>
      <c r="O1765" s="96" t="str">
        <f t="shared" si="198"/>
        <v/>
      </c>
      <c r="P1765" s="12"/>
      <c r="Q1765" s="304"/>
      <c r="R1765" s="5"/>
      <c r="S1765" s="5"/>
      <c r="T1765" s="78"/>
      <c r="U1765" s="78"/>
      <c r="Z1765" s="479">
        <f t="shared" si="199"/>
        <v>12</v>
      </c>
    </row>
    <row r="1766" spans="1:26" ht="18.75" customHeight="1" x14ac:dyDescent="0.35">
      <c r="A1766" s="78"/>
      <c r="B1766" s="332">
        <f>IF(N1766="",0,COUNTIF($N$7:N1766,N1766))</f>
        <v>0</v>
      </c>
      <c r="C1766" s="332" t="str">
        <f t="shared" si="193"/>
        <v>0</v>
      </c>
      <c r="D1766" s="332">
        <f>IF(P1766="",0,COUNTIF($P$7:P1766,P1766))</f>
        <v>0</v>
      </c>
      <c r="E1766" s="332" t="str">
        <f t="shared" si="194"/>
        <v>0</v>
      </c>
      <c r="F1766" s="332">
        <f>IF(Q1766="",0,COUNTIF($Q$7:Q1766,Q1766))</f>
        <v>0</v>
      </c>
      <c r="G1766" s="332" t="str">
        <f t="shared" si="195"/>
        <v>0</v>
      </c>
      <c r="H1766" s="335">
        <f t="shared" si="196"/>
        <v>46021</v>
      </c>
      <c r="I1766" s="332">
        <f t="shared" si="197"/>
        <v>50</v>
      </c>
      <c r="J1766" s="78"/>
      <c r="K1766" s="304"/>
      <c r="L1766" s="6"/>
      <c r="M1766" s="12"/>
      <c r="N1766" s="6"/>
      <c r="O1766" s="96" t="str">
        <f t="shared" si="198"/>
        <v/>
      </c>
      <c r="P1766" s="12"/>
      <c r="Q1766" s="304"/>
      <c r="R1766" s="5"/>
      <c r="S1766" s="5"/>
      <c r="T1766" s="78"/>
      <c r="U1766" s="78"/>
      <c r="Z1766" s="479">
        <f t="shared" si="199"/>
        <v>12</v>
      </c>
    </row>
    <row r="1767" spans="1:26" ht="18.75" customHeight="1" x14ac:dyDescent="0.35">
      <c r="A1767" s="78"/>
      <c r="B1767" s="332">
        <f>IF(N1767="",0,COUNTIF($N$7:N1767,N1767))</f>
        <v>0</v>
      </c>
      <c r="C1767" s="332" t="str">
        <f t="shared" si="193"/>
        <v>0</v>
      </c>
      <c r="D1767" s="332">
        <f>IF(P1767="",0,COUNTIF($P$7:P1767,P1767))</f>
        <v>0</v>
      </c>
      <c r="E1767" s="332" t="str">
        <f t="shared" si="194"/>
        <v>0</v>
      </c>
      <c r="F1767" s="332">
        <f>IF(Q1767="",0,COUNTIF($Q$7:Q1767,Q1767))</f>
        <v>0</v>
      </c>
      <c r="G1767" s="332" t="str">
        <f t="shared" si="195"/>
        <v>0</v>
      </c>
      <c r="H1767" s="335">
        <f t="shared" si="196"/>
        <v>46021</v>
      </c>
      <c r="I1767" s="332">
        <f t="shared" si="197"/>
        <v>50</v>
      </c>
      <c r="J1767" s="78"/>
      <c r="K1767" s="304"/>
      <c r="L1767" s="6"/>
      <c r="M1767" s="12"/>
      <c r="N1767" s="6"/>
      <c r="O1767" s="96" t="str">
        <f t="shared" si="198"/>
        <v/>
      </c>
      <c r="P1767" s="12"/>
      <c r="Q1767" s="304"/>
      <c r="R1767" s="5"/>
      <c r="S1767" s="5"/>
      <c r="T1767" s="78"/>
      <c r="U1767" s="78"/>
      <c r="Z1767" s="479">
        <f t="shared" si="199"/>
        <v>12</v>
      </c>
    </row>
    <row r="1768" spans="1:26" ht="18.75" customHeight="1" x14ac:dyDescent="0.35">
      <c r="A1768" s="78"/>
      <c r="B1768" s="332">
        <f>IF(N1768="",0,COUNTIF($N$7:N1768,N1768))</f>
        <v>0</v>
      </c>
      <c r="C1768" s="332" t="str">
        <f t="shared" si="193"/>
        <v>0</v>
      </c>
      <c r="D1768" s="332">
        <f>IF(P1768="",0,COUNTIF($P$7:P1768,P1768))</f>
        <v>0</v>
      </c>
      <c r="E1768" s="332" t="str">
        <f t="shared" si="194"/>
        <v>0</v>
      </c>
      <c r="F1768" s="332">
        <f>IF(Q1768="",0,COUNTIF($Q$7:Q1768,Q1768))</f>
        <v>0</v>
      </c>
      <c r="G1768" s="332" t="str">
        <f t="shared" si="195"/>
        <v>0</v>
      </c>
      <c r="H1768" s="335">
        <f t="shared" si="196"/>
        <v>46021</v>
      </c>
      <c r="I1768" s="332">
        <f t="shared" si="197"/>
        <v>50</v>
      </c>
      <c r="J1768" s="78"/>
      <c r="K1768" s="304"/>
      <c r="L1768" s="6"/>
      <c r="M1768" s="12"/>
      <c r="N1768" s="6"/>
      <c r="O1768" s="96" t="str">
        <f t="shared" si="198"/>
        <v/>
      </c>
      <c r="P1768" s="12"/>
      <c r="Q1768" s="304"/>
      <c r="R1768" s="5"/>
      <c r="S1768" s="5"/>
      <c r="T1768" s="78"/>
      <c r="U1768" s="78"/>
      <c r="Z1768" s="479">
        <f t="shared" si="199"/>
        <v>12</v>
      </c>
    </row>
    <row r="1769" spans="1:26" ht="18.75" customHeight="1" x14ac:dyDescent="0.35">
      <c r="A1769" s="78"/>
      <c r="B1769" s="332">
        <f>IF(N1769="",0,COUNTIF($N$7:N1769,N1769))</f>
        <v>0</v>
      </c>
      <c r="C1769" s="332" t="str">
        <f t="shared" si="193"/>
        <v>0</v>
      </c>
      <c r="D1769" s="332">
        <f>IF(P1769="",0,COUNTIF($P$7:P1769,P1769))</f>
        <v>0</v>
      </c>
      <c r="E1769" s="332" t="str">
        <f t="shared" si="194"/>
        <v>0</v>
      </c>
      <c r="F1769" s="332">
        <f>IF(Q1769="",0,COUNTIF($Q$7:Q1769,Q1769))</f>
        <v>0</v>
      </c>
      <c r="G1769" s="332" t="str">
        <f t="shared" si="195"/>
        <v>0</v>
      </c>
      <c r="H1769" s="335">
        <f t="shared" si="196"/>
        <v>46021</v>
      </c>
      <c r="I1769" s="332">
        <f t="shared" si="197"/>
        <v>50</v>
      </c>
      <c r="J1769" s="78"/>
      <c r="K1769" s="304"/>
      <c r="L1769" s="6"/>
      <c r="M1769" s="12"/>
      <c r="N1769" s="6"/>
      <c r="O1769" s="96" t="str">
        <f t="shared" si="198"/>
        <v/>
      </c>
      <c r="P1769" s="12"/>
      <c r="Q1769" s="304"/>
      <c r="R1769" s="5"/>
      <c r="S1769" s="5"/>
      <c r="T1769" s="78"/>
      <c r="U1769" s="78"/>
      <c r="Z1769" s="479">
        <f t="shared" si="199"/>
        <v>12</v>
      </c>
    </row>
    <row r="1770" spans="1:26" ht="18.75" customHeight="1" x14ac:dyDescent="0.35">
      <c r="A1770" s="78"/>
      <c r="B1770" s="332">
        <f>IF(N1770="",0,COUNTIF($N$7:N1770,N1770))</f>
        <v>0</v>
      </c>
      <c r="C1770" s="332" t="str">
        <f t="shared" si="193"/>
        <v>0</v>
      </c>
      <c r="D1770" s="332">
        <f>IF(P1770="",0,COUNTIF($P$7:P1770,P1770))</f>
        <v>0</v>
      </c>
      <c r="E1770" s="332" t="str">
        <f t="shared" si="194"/>
        <v>0</v>
      </c>
      <c r="F1770" s="332">
        <f>IF(Q1770="",0,COUNTIF($Q$7:Q1770,Q1770))</f>
        <v>0</v>
      </c>
      <c r="G1770" s="332" t="str">
        <f t="shared" si="195"/>
        <v>0</v>
      </c>
      <c r="H1770" s="335">
        <f t="shared" si="196"/>
        <v>46021</v>
      </c>
      <c r="I1770" s="332">
        <f t="shared" si="197"/>
        <v>50</v>
      </c>
      <c r="J1770" s="78"/>
      <c r="K1770" s="304"/>
      <c r="L1770" s="6"/>
      <c r="M1770" s="12"/>
      <c r="N1770" s="6"/>
      <c r="O1770" s="96" t="str">
        <f t="shared" si="198"/>
        <v/>
      </c>
      <c r="P1770" s="12"/>
      <c r="Q1770" s="304"/>
      <c r="R1770" s="5"/>
      <c r="S1770" s="5"/>
      <c r="T1770" s="78"/>
      <c r="U1770" s="78"/>
      <c r="Z1770" s="479">
        <f t="shared" si="199"/>
        <v>12</v>
      </c>
    </row>
    <row r="1771" spans="1:26" ht="18.75" customHeight="1" x14ac:dyDescent="0.35">
      <c r="A1771" s="78"/>
      <c r="B1771" s="332">
        <f>IF(N1771="",0,COUNTIF($N$7:N1771,N1771))</f>
        <v>0</v>
      </c>
      <c r="C1771" s="332" t="str">
        <f t="shared" si="193"/>
        <v>0</v>
      </c>
      <c r="D1771" s="332">
        <f>IF(P1771="",0,COUNTIF($P$7:P1771,P1771))</f>
        <v>0</v>
      </c>
      <c r="E1771" s="332" t="str">
        <f t="shared" si="194"/>
        <v>0</v>
      </c>
      <c r="F1771" s="332">
        <f>IF(Q1771="",0,COUNTIF($Q$7:Q1771,Q1771))</f>
        <v>0</v>
      </c>
      <c r="G1771" s="332" t="str">
        <f t="shared" si="195"/>
        <v>0</v>
      </c>
      <c r="H1771" s="335">
        <f t="shared" si="196"/>
        <v>46021</v>
      </c>
      <c r="I1771" s="332">
        <f t="shared" si="197"/>
        <v>50</v>
      </c>
      <c r="J1771" s="78"/>
      <c r="K1771" s="304"/>
      <c r="L1771" s="6"/>
      <c r="M1771" s="12"/>
      <c r="N1771" s="6"/>
      <c r="O1771" s="96" t="str">
        <f t="shared" si="198"/>
        <v/>
      </c>
      <c r="P1771" s="12"/>
      <c r="Q1771" s="304"/>
      <c r="R1771" s="5"/>
      <c r="S1771" s="5"/>
      <c r="T1771" s="78"/>
      <c r="U1771" s="78"/>
      <c r="Z1771" s="479">
        <f t="shared" si="199"/>
        <v>12</v>
      </c>
    </row>
    <row r="1772" spans="1:26" ht="18.75" customHeight="1" x14ac:dyDescent="0.35">
      <c r="A1772" s="78"/>
      <c r="B1772" s="332">
        <f>IF(N1772="",0,COUNTIF($N$7:N1772,N1772))</f>
        <v>0</v>
      </c>
      <c r="C1772" s="332" t="str">
        <f t="shared" si="193"/>
        <v>0</v>
      </c>
      <c r="D1772" s="332">
        <f>IF(P1772="",0,COUNTIF($P$7:P1772,P1772))</f>
        <v>0</v>
      </c>
      <c r="E1772" s="332" t="str">
        <f t="shared" si="194"/>
        <v>0</v>
      </c>
      <c r="F1772" s="332">
        <f>IF(Q1772="",0,COUNTIF($Q$7:Q1772,Q1772))</f>
        <v>0</v>
      </c>
      <c r="G1772" s="332" t="str">
        <f t="shared" si="195"/>
        <v>0</v>
      </c>
      <c r="H1772" s="335">
        <f t="shared" si="196"/>
        <v>46021</v>
      </c>
      <c r="I1772" s="332">
        <f t="shared" si="197"/>
        <v>50</v>
      </c>
      <c r="J1772" s="78"/>
      <c r="K1772" s="304"/>
      <c r="L1772" s="6"/>
      <c r="M1772" s="12"/>
      <c r="N1772" s="6"/>
      <c r="O1772" s="96" t="str">
        <f t="shared" si="198"/>
        <v/>
      </c>
      <c r="P1772" s="12"/>
      <c r="Q1772" s="304"/>
      <c r="R1772" s="5"/>
      <c r="S1772" s="5"/>
      <c r="T1772" s="78"/>
      <c r="U1772" s="78"/>
      <c r="Z1772" s="479">
        <f t="shared" si="199"/>
        <v>12</v>
      </c>
    </row>
    <row r="1773" spans="1:26" ht="18.75" customHeight="1" x14ac:dyDescent="0.35">
      <c r="A1773" s="78"/>
      <c r="B1773" s="332">
        <f>IF(N1773="",0,COUNTIF($N$7:N1773,N1773))</f>
        <v>0</v>
      </c>
      <c r="C1773" s="332" t="str">
        <f t="shared" si="193"/>
        <v>0</v>
      </c>
      <c r="D1773" s="332">
        <f>IF(P1773="",0,COUNTIF($P$7:P1773,P1773))</f>
        <v>0</v>
      </c>
      <c r="E1773" s="332" t="str">
        <f t="shared" si="194"/>
        <v>0</v>
      </c>
      <c r="F1773" s="332">
        <f>IF(Q1773="",0,COUNTIF($Q$7:Q1773,Q1773))</f>
        <v>0</v>
      </c>
      <c r="G1773" s="332" t="str">
        <f t="shared" si="195"/>
        <v>0</v>
      </c>
      <c r="H1773" s="335">
        <f t="shared" si="196"/>
        <v>46021</v>
      </c>
      <c r="I1773" s="332">
        <f t="shared" si="197"/>
        <v>50</v>
      </c>
      <c r="J1773" s="78"/>
      <c r="K1773" s="304"/>
      <c r="L1773" s="6"/>
      <c r="M1773" s="12"/>
      <c r="N1773" s="6"/>
      <c r="O1773" s="96" t="str">
        <f t="shared" si="198"/>
        <v/>
      </c>
      <c r="P1773" s="12"/>
      <c r="Q1773" s="304"/>
      <c r="R1773" s="5"/>
      <c r="S1773" s="5"/>
      <c r="T1773" s="78"/>
      <c r="U1773" s="78"/>
      <c r="Z1773" s="479">
        <f t="shared" si="199"/>
        <v>12</v>
      </c>
    </row>
    <row r="1774" spans="1:26" ht="18.75" customHeight="1" x14ac:dyDescent="0.35">
      <c r="A1774" s="78"/>
      <c r="B1774" s="332">
        <f>IF(N1774="",0,COUNTIF($N$7:N1774,N1774))</f>
        <v>0</v>
      </c>
      <c r="C1774" s="332" t="str">
        <f t="shared" si="193"/>
        <v>0</v>
      </c>
      <c r="D1774" s="332">
        <f>IF(P1774="",0,COUNTIF($P$7:P1774,P1774))</f>
        <v>0</v>
      </c>
      <c r="E1774" s="332" t="str">
        <f t="shared" si="194"/>
        <v>0</v>
      </c>
      <c r="F1774" s="332">
        <f>IF(Q1774="",0,COUNTIF($Q$7:Q1774,Q1774))</f>
        <v>0</v>
      </c>
      <c r="G1774" s="332" t="str">
        <f t="shared" si="195"/>
        <v>0</v>
      </c>
      <c r="H1774" s="335">
        <f t="shared" si="196"/>
        <v>46021</v>
      </c>
      <c r="I1774" s="332">
        <f t="shared" si="197"/>
        <v>50</v>
      </c>
      <c r="J1774" s="78"/>
      <c r="K1774" s="304"/>
      <c r="L1774" s="6"/>
      <c r="M1774" s="12"/>
      <c r="N1774" s="6"/>
      <c r="O1774" s="96" t="str">
        <f t="shared" si="198"/>
        <v/>
      </c>
      <c r="P1774" s="12"/>
      <c r="Q1774" s="304"/>
      <c r="R1774" s="5"/>
      <c r="S1774" s="5"/>
      <c r="T1774" s="78"/>
      <c r="U1774" s="78"/>
      <c r="Z1774" s="479">
        <f t="shared" si="199"/>
        <v>12</v>
      </c>
    </row>
    <row r="1775" spans="1:26" ht="18.75" customHeight="1" x14ac:dyDescent="0.35">
      <c r="A1775" s="78"/>
      <c r="B1775" s="332">
        <f>IF(N1775="",0,COUNTIF($N$7:N1775,N1775))</f>
        <v>0</v>
      </c>
      <c r="C1775" s="332" t="str">
        <f t="shared" si="193"/>
        <v>0</v>
      </c>
      <c r="D1775" s="332">
        <f>IF(P1775="",0,COUNTIF($P$7:P1775,P1775))</f>
        <v>0</v>
      </c>
      <c r="E1775" s="332" t="str">
        <f t="shared" si="194"/>
        <v>0</v>
      </c>
      <c r="F1775" s="332">
        <f>IF(Q1775="",0,COUNTIF($Q$7:Q1775,Q1775))</f>
        <v>0</v>
      </c>
      <c r="G1775" s="332" t="str">
        <f t="shared" si="195"/>
        <v>0</v>
      </c>
      <c r="H1775" s="335">
        <f t="shared" si="196"/>
        <v>46021</v>
      </c>
      <c r="I1775" s="332">
        <f t="shared" si="197"/>
        <v>50</v>
      </c>
      <c r="J1775" s="78"/>
      <c r="K1775" s="304"/>
      <c r="L1775" s="6"/>
      <c r="M1775" s="12"/>
      <c r="N1775" s="6"/>
      <c r="O1775" s="96" t="str">
        <f t="shared" si="198"/>
        <v/>
      </c>
      <c r="P1775" s="12"/>
      <c r="Q1775" s="304"/>
      <c r="R1775" s="5"/>
      <c r="S1775" s="5"/>
      <c r="T1775" s="78"/>
      <c r="U1775" s="78"/>
      <c r="Z1775" s="479">
        <f t="shared" si="199"/>
        <v>12</v>
      </c>
    </row>
    <row r="1776" spans="1:26" ht="18.75" customHeight="1" x14ac:dyDescent="0.35">
      <c r="A1776" s="78"/>
      <c r="B1776" s="332">
        <f>IF(N1776="",0,COUNTIF($N$7:N1776,N1776))</f>
        <v>0</v>
      </c>
      <c r="C1776" s="332" t="str">
        <f t="shared" si="193"/>
        <v>0</v>
      </c>
      <c r="D1776" s="332">
        <f>IF(P1776="",0,COUNTIF($P$7:P1776,P1776))</f>
        <v>0</v>
      </c>
      <c r="E1776" s="332" t="str">
        <f t="shared" si="194"/>
        <v>0</v>
      </c>
      <c r="F1776" s="332">
        <f>IF(Q1776="",0,COUNTIF($Q$7:Q1776,Q1776))</f>
        <v>0</v>
      </c>
      <c r="G1776" s="332" t="str">
        <f t="shared" si="195"/>
        <v>0</v>
      </c>
      <c r="H1776" s="335">
        <f t="shared" si="196"/>
        <v>46021</v>
      </c>
      <c r="I1776" s="332">
        <f t="shared" si="197"/>
        <v>50</v>
      </c>
      <c r="J1776" s="78"/>
      <c r="K1776" s="304"/>
      <c r="L1776" s="6"/>
      <c r="M1776" s="12"/>
      <c r="N1776" s="6"/>
      <c r="O1776" s="96" t="str">
        <f t="shared" si="198"/>
        <v/>
      </c>
      <c r="P1776" s="12"/>
      <c r="Q1776" s="304"/>
      <c r="R1776" s="5"/>
      <c r="S1776" s="5"/>
      <c r="T1776" s="78"/>
      <c r="U1776" s="78"/>
      <c r="Z1776" s="479">
        <f t="shared" si="199"/>
        <v>12</v>
      </c>
    </row>
    <row r="1777" spans="1:26" ht="18.75" customHeight="1" x14ac:dyDescent="0.35">
      <c r="A1777" s="78"/>
      <c r="B1777" s="332">
        <f>IF(N1777="",0,COUNTIF($N$7:N1777,N1777))</f>
        <v>0</v>
      </c>
      <c r="C1777" s="332" t="str">
        <f t="shared" si="193"/>
        <v>0</v>
      </c>
      <c r="D1777" s="332">
        <f>IF(P1777="",0,COUNTIF($P$7:P1777,P1777))</f>
        <v>0</v>
      </c>
      <c r="E1777" s="332" t="str">
        <f t="shared" si="194"/>
        <v>0</v>
      </c>
      <c r="F1777" s="332">
        <f>IF(Q1777="",0,COUNTIF($Q$7:Q1777,Q1777))</f>
        <v>0</v>
      </c>
      <c r="G1777" s="332" t="str">
        <f t="shared" si="195"/>
        <v>0</v>
      </c>
      <c r="H1777" s="335">
        <f t="shared" si="196"/>
        <v>46021</v>
      </c>
      <c r="I1777" s="332">
        <f t="shared" si="197"/>
        <v>50</v>
      </c>
      <c r="J1777" s="78"/>
      <c r="K1777" s="304"/>
      <c r="L1777" s="6"/>
      <c r="M1777" s="12"/>
      <c r="N1777" s="6"/>
      <c r="O1777" s="96" t="str">
        <f t="shared" si="198"/>
        <v/>
      </c>
      <c r="P1777" s="12"/>
      <c r="Q1777" s="304"/>
      <c r="R1777" s="5"/>
      <c r="S1777" s="5"/>
      <c r="T1777" s="78"/>
      <c r="U1777" s="78"/>
      <c r="Z1777" s="479">
        <f t="shared" si="199"/>
        <v>12</v>
      </c>
    </row>
    <row r="1778" spans="1:26" ht="18.75" customHeight="1" x14ac:dyDescent="0.35">
      <c r="A1778" s="78"/>
      <c r="B1778" s="332">
        <f>IF(N1778="",0,COUNTIF($N$7:N1778,N1778))</f>
        <v>0</v>
      </c>
      <c r="C1778" s="332" t="str">
        <f t="shared" si="193"/>
        <v>0</v>
      </c>
      <c r="D1778" s="332">
        <f>IF(P1778="",0,COUNTIF($P$7:P1778,P1778))</f>
        <v>0</v>
      </c>
      <c r="E1778" s="332" t="str">
        <f t="shared" si="194"/>
        <v>0</v>
      </c>
      <c r="F1778" s="332">
        <f>IF(Q1778="",0,COUNTIF($Q$7:Q1778,Q1778))</f>
        <v>0</v>
      </c>
      <c r="G1778" s="332" t="str">
        <f t="shared" si="195"/>
        <v>0</v>
      </c>
      <c r="H1778" s="335">
        <f t="shared" si="196"/>
        <v>46021</v>
      </c>
      <c r="I1778" s="332">
        <f t="shared" si="197"/>
        <v>50</v>
      </c>
      <c r="J1778" s="78"/>
      <c r="K1778" s="304"/>
      <c r="L1778" s="6"/>
      <c r="M1778" s="12"/>
      <c r="N1778" s="6"/>
      <c r="O1778" s="96" t="str">
        <f t="shared" si="198"/>
        <v/>
      </c>
      <c r="P1778" s="12"/>
      <c r="Q1778" s="304"/>
      <c r="R1778" s="5"/>
      <c r="S1778" s="5"/>
      <c r="T1778" s="78"/>
      <c r="U1778" s="78"/>
      <c r="Z1778" s="479">
        <f t="shared" si="199"/>
        <v>12</v>
      </c>
    </row>
    <row r="1779" spans="1:26" ht="18.75" customHeight="1" x14ac:dyDescent="0.35">
      <c r="A1779" s="78"/>
      <c r="B1779" s="332">
        <f>IF(N1779="",0,COUNTIF($N$7:N1779,N1779))</f>
        <v>0</v>
      </c>
      <c r="C1779" s="332" t="str">
        <f t="shared" si="193"/>
        <v>0</v>
      </c>
      <c r="D1779" s="332">
        <f>IF(P1779="",0,COUNTIF($P$7:P1779,P1779))</f>
        <v>0</v>
      </c>
      <c r="E1779" s="332" t="str">
        <f t="shared" si="194"/>
        <v>0</v>
      </c>
      <c r="F1779" s="332">
        <f>IF(Q1779="",0,COUNTIF($Q$7:Q1779,Q1779))</f>
        <v>0</v>
      </c>
      <c r="G1779" s="332" t="str">
        <f t="shared" si="195"/>
        <v>0</v>
      </c>
      <c r="H1779" s="335">
        <f t="shared" si="196"/>
        <v>46021</v>
      </c>
      <c r="I1779" s="332">
        <f t="shared" si="197"/>
        <v>50</v>
      </c>
      <c r="J1779" s="78"/>
      <c r="K1779" s="304"/>
      <c r="L1779" s="6"/>
      <c r="M1779" s="12"/>
      <c r="N1779" s="6"/>
      <c r="O1779" s="96" t="str">
        <f t="shared" si="198"/>
        <v/>
      </c>
      <c r="P1779" s="12"/>
      <c r="Q1779" s="304"/>
      <c r="R1779" s="5"/>
      <c r="S1779" s="5"/>
      <c r="T1779" s="78"/>
      <c r="U1779" s="78"/>
      <c r="Z1779" s="479">
        <f t="shared" si="199"/>
        <v>12</v>
      </c>
    </row>
    <row r="1780" spans="1:26" ht="18.75" customHeight="1" x14ac:dyDescent="0.35">
      <c r="A1780" s="78"/>
      <c r="B1780" s="332">
        <f>IF(N1780="",0,COUNTIF($N$7:N1780,N1780))</f>
        <v>0</v>
      </c>
      <c r="C1780" s="332" t="str">
        <f t="shared" ref="C1780:C1843" si="200">B1780&amp;N1780</f>
        <v>0</v>
      </c>
      <c r="D1780" s="332">
        <f>IF(P1780="",0,COUNTIF($P$7:P1780,P1780))</f>
        <v>0</v>
      </c>
      <c r="E1780" s="332" t="str">
        <f t="shared" ref="E1780:E1843" si="201">D1780&amp;P1780</f>
        <v>0</v>
      </c>
      <c r="F1780" s="332">
        <f>IF(Q1780="",0,COUNTIF($Q$7:Q1780,Q1780))</f>
        <v>0</v>
      </c>
      <c r="G1780" s="332" t="str">
        <f t="shared" ref="G1780:G1843" si="202">F1780&amp;Q1780</f>
        <v>0</v>
      </c>
      <c r="H1780" s="335">
        <f t="shared" ref="H1780:H1843" si="203">IF(K1780&lt;&gt;"",K1780,H1779)</f>
        <v>46021</v>
      </c>
      <c r="I1780" s="332">
        <f t="shared" ref="I1780:I1843" si="204">IF(L1780&lt;&gt;"",L1780,I1779)</f>
        <v>50</v>
      </c>
      <c r="J1780" s="78"/>
      <c r="K1780" s="304"/>
      <c r="L1780" s="6"/>
      <c r="M1780" s="12"/>
      <c r="N1780" s="6"/>
      <c r="O1780" s="96" t="str">
        <f t="shared" ref="O1780:O1843" si="205">IF(N1780&lt;&gt;"",VLOOKUP(N1780,DA,2,FALSE),"")</f>
        <v/>
      </c>
      <c r="P1780" s="12"/>
      <c r="Q1780" s="304"/>
      <c r="R1780" s="5"/>
      <c r="S1780" s="5"/>
      <c r="T1780" s="78"/>
      <c r="U1780" s="78"/>
      <c r="Z1780" s="479">
        <f t="shared" si="199"/>
        <v>12</v>
      </c>
    </row>
    <row r="1781" spans="1:26" ht="18.75" customHeight="1" x14ac:dyDescent="0.35">
      <c r="A1781" s="78"/>
      <c r="B1781" s="332">
        <f>IF(N1781="",0,COUNTIF($N$7:N1781,N1781))</f>
        <v>0</v>
      </c>
      <c r="C1781" s="332" t="str">
        <f t="shared" si="200"/>
        <v>0</v>
      </c>
      <c r="D1781" s="332">
        <f>IF(P1781="",0,COUNTIF($P$7:P1781,P1781))</f>
        <v>0</v>
      </c>
      <c r="E1781" s="332" t="str">
        <f t="shared" si="201"/>
        <v>0</v>
      </c>
      <c r="F1781" s="332">
        <f>IF(Q1781="",0,COUNTIF($Q$7:Q1781,Q1781))</f>
        <v>0</v>
      </c>
      <c r="G1781" s="332" t="str">
        <f t="shared" si="202"/>
        <v>0</v>
      </c>
      <c r="H1781" s="335">
        <f t="shared" si="203"/>
        <v>46021</v>
      </c>
      <c r="I1781" s="332">
        <f t="shared" si="204"/>
        <v>50</v>
      </c>
      <c r="J1781" s="78"/>
      <c r="K1781" s="304"/>
      <c r="L1781" s="6"/>
      <c r="M1781" s="12"/>
      <c r="N1781" s="6"/>
      <c r="O1781" s="96" t="str">
        <f t="shared" si="205"/>
        <v/>
      </c>
      <c r="P1781" s="12"/>
      <c r="Q1781" s="304"/>
      <c r="R1781" s="5"/>
      <c r="S1781" s="5"/>
      <c r="T1781" s="78"/>
      <c r="U1781" s="78"/>
      <c r="Z1781" s="479">
        <f t="shared" si="199"/>
        <v>12</v>
      </c>
    </row>
    <row r="1782" spans="1:26" ht="18.75" customHeight="1" x14ac:dyDescent="0.35">
      <c r="A1782" s="78"/>
      <c r="B1782" s="332">
        <f>IF(N1782="",0,COUNTIF($N$7:N1782,N1782))</f>
        <v>0</v>
      </c>
      <c r="C1782" s="332" t="str">
        <f t="shared" si="200"/>
        <v>0</v>
      </c>
      <c r="D1782" s="332">
        <f>IF(P1782="",0,COUNTIF($P$7:P1782,P1782))</f>
        <v>0</v>
      </c>
      <c r="E1782" s="332" t="str">
        <f t="shared" si="201"/>
        <v>0</v>
      </c>
      <c r="F1782" s="332">
        <f>IF(Q1782="",0,COUNTIF($Q$7:Q1782,Q1782))</f>
        <v>0</v>
      </c>
      <c r="G1782" s="332" t="str">
        <f t="shared" si="202"/>
        <v>0</v>
      </c>
      <c r="H1782" s="335">
        <f t="shared" si="203"/>
        <v>46021</v>
      </c>
      <c r="I1782" s="332">
        <f t="shared" si="204"/>
        <v>50</v>
      </c>
      <c r="J1782" s="78"/>
      <c r="K1782" s="304"/>
      <c r="L1782" s="6"/>
      <c r="M1782" s="12"/>
      <c r="N1782" s="6"/>
      <c r="O1782" s="96" t="str">
        <f t="shared" si="205"/>
        <v/>
      </c>
      <c r="P1782" s="12"/>
      <c r="Q1782" s="304"/>
      <c r="R1782" s="5"/>
      <c r="S1782" s="5"/>
      <c r="T1782" s="78"/>
      <c r="U1782" s="78"/>
      <c r="Z1782" s="479">
        <f t="shared" si="199"/>
        <v>12</v>
      </c>
    </row>
    <row r="1783" spans="1:26" ht="18.75" customHeight="1" x14ac:dyDescent="0.35">
      <c r="A1783" s="78"/>
      <c r="B1783" s="332">
        <f>IF(N1783="",0,COUNTIF($N$7:N1783,N1783))</f>
        <v>0</v>
      </c>
      <c r="C1783" s="332" t="str">
        <f t="shared" si="200"/>
        <v>0</v>
      </c>
      <c r="D1783" s="332">
        <f>IF(P1783="",0,COUNTIF($P$7:P1783,P1783))</f>
        <v>0</v>
      </c>
      <c r="E1783" s="332" t="str">
        <f t="shared" si="201"/>
        <v>0</v>
      </c>
      <c r="F1783" s="332">
        <f>IF(Q1783="",0,COUNTIF($Q$7:Q1783,Q1783))</f>
        <v>0</v>
      </c>
      <c r="G1783" s="332" t="str">
        <f t="shared" si="202"/>
        <v>0</v>
      </c>
      <c r="H1783" s="335">
        <f t="shared" si="203"/>
        <v>46021</v>
      </c>
      <c r="I1783" s="332">
        <f t="shared" si="204"/>
        <v>50</v>
      </c>
      <c r="J1783" s="78"/>
      <c r="K1783" s="304"/>
      <c r="L1783" s="6"/>
      <c r="M1783" s="12"/>
      <c r="N1783" s="6"/>
      <c r="O1783" s="96" t="str">
        <f t="shared" si="205"/>
        <v/>
      </c>
      <c r="P1783" s="12"/>
      <c r="Q1783" s="304"/>
      <c r="R1783" s="5"/>
      <c r="S1783" s="5"/>
      <c r="T1783" s="78"/>
      <c r="U1783" s="78"/>
      <c r="Z1783" s="479">
        <f t="shared" si="199"/>
        <v>12</v>
      </c>
    </row>
    <row r="1784" spans="1:26" ht="18.75" customHeight="1" x14ac:dyDescent="0.35">
      <c r="A1784" s="78"/>
      <c r="B1784" s="332">
        <f>IF(N1784="",0,COUNTIF($N$7:N1784,N1784))</f>
        <v>0</v>
      </c>
      <c r="C1784" s="332" t="str">
        <f t="shared" si="200"/>
        <v>0</v>
      </c>
      <c r="D1784" s="332">
        <f>IF(P1784="",0,COUNTIF($P$7:P1784,P1784))</f>
        <v>0</v>
      </c>
      <c r="E1784" s="332" t="str">
        <f t="shared" si="201"/>
        <v>0</v>
      </c>
      <c r="F1784" s="332">
        <f>IF(Q1784="",0,COUNTIF($Q$7:Q1784,Q1784))</f>
        <v>0</v>
      </c>
      <c r="G1784" s="332" t="str">
        <f t="shared" si="202"/>
        <v>0</v>
      </c>
      <c r="H1784" s="335">
        <f t="shared" si="203"/>
        <v>46021</v>
      </c>
      <c r="I1784" s="332">
        <f t="shared" si="204"/>
        <v>50</v>
      </c>
      <c r="J1784" s="78"/>
      <c r="K1784" s="304"/>
      <c r="L1784" s="6"/>
      <c r="M1784" s="12"/>
      <c r="N1784" s="6"/>
      <c r="O1784" s="96" t="str">
        <f t="shared" si="205"/>
        <v/>
      </c>
      <c r="P1784" s="12"/>
      <c r="Q1784" s="304"/>
      <c r="R1784" s="5"/>
      <c r="S1784" s="5"/>
      <c r="T1784" s="78"/>
      <c r="U1784" s="78"/>
      <c r="Z1784" s="479">
        <f t="shared" si="199"/>
        <v>12</v>
      </c>
    </row>
    <row r="1785" spans="1:26" ht="18.75" customHeight="1" x14ac:dyDescent="0.35">
      <c r="A1785" s="78"/>
      <c r="B1785" s="332">
        <f>IF(N1785="",0,COUNTIF($N$7:N1785,N1785))</f>
        <v>0</v>
      </c>
      <c r="C1785" s="332" t="str">
        <f t="shared" si="200"/>
        <v>0</v>
      </c>
      <c r="D1785" s="332">
        <f>IF(P1785="",0,COUNTIF($P$7:P1785,P1785))</f>
        <v>0</v>
      </c>
      <c r="E1785" s="332" t="str">
        <f t="shared" si="201"/>
        <v>0</v>
      </c>
      <c r="F1785" s="332">
        <f>IF(Q1785="",0,COUNTIF($Q$7:Q1785,Q1785))</f>
        <v>0</v>
      </c>
      <c r="G1785" s="332" t="str">
        <f t="shared" si="202"/>
        <v>0</v>
      </c>
      <c r="H1785" s="335">
        <f t="shared" si="203"/>
        <v>46021</v>
      </c>
      <c r="I1785" s="332">
        <f t="shared" si="204"/>
        <v>50</v>
      </c>
      <c r="J1785" s="78"/>
      <c r="K1785" s="304"/>
      <c r="L1785" s="6"/>
      <c r="M1785" s="12"/>
      <c r="N1785" s="6"/>
      <c r="O1785" s="96" t="str">
        <f t="shared" si="205"/>
        <v/>
      </c>
      <c r="P1785" s="12"/>
      <c r="Q1785" s="304"/>
      <c r="R1785" s="5"/>
      <c r="S1785" s="5"/>
      <c r="T1785" s="78"/>
      <c r="U1785" s="78"/>
      <c r="Z1785" s="479">
        <f t="shared" si="199"/>
        <v>12</v>
      </c>
    </row>
    <row r="1786" spans="1:26" ht="18.75" customHeight="1" x14ac:dyDescent="0.35">
      <c r="A1786" s="78"/>
      <c r="B1786" s="332">
        <f>IF(N1786="",0,COUNTIF($N$7:N1786,N1786))</f>
        <v>0</v>
      </c>
      <c r="C1786" s="332" t="str">
        <f t="shared" si="200"/>
        <v>0</v>
      </c>
      <c r="D1786" s="332">
        <f>IF(P1786="",0,COUNTIF($P$7:P1786,P1786))</f>
        <v>0</v>
      </c>
      <c r="E1786" s="332" t="str">
        <f t="shared" si="201"/>
        <v>0</v>
      </c>
      <c r="F1786" s="332">
        <f>IF(Q1786="",0,COUNTIF($Q$7:Q1786,Q1786))</f>
        <v>0</v>
      </c>
      <c r="G1786" s="332" t="str">
        <f t="shared" si="202"/>
        <v>0</v>
      </c>
      <c r="H1786" s="335">
        <f t="shared" si="203"/>
        <v>46021</v>
      </c>
      <c r="I1786" s="332">
        <f t="shared" si="204"/>
        <v>50</v>
      </c>
      <c r="J1786" s="78"/>
      <c r="K1786" s="304"/>
      <c r="L1786" s="6"/>
      <c r="M1786" s="12"/>
      <c r="N1786" s="6"/>
      <c r="O1786" s="96" t="str">
        <f t="shared" si="205"/>
        <v/>
      </c>
      <c r="P1786" s="12"/>
      <c r="Q1786" s="304"/>
      <c r="R1786" s="5"/>
      <c r="S1786" s="5"/>
      <c r="T1786" s="78"/>
      <c r="U1786" s="78"/>
      <c r="Z1786" s="479">
        <f t="shared" si="199"/>
        <v>12</v>
      </c>
    </row>
    <row r="1787" spans="1:26" ht="18.75" customHeight="1" x14ac:dyDescent="0.35">
      <c r="A1787" s="78"/>
      <c r="B1787" s="332">
        <f>IF(N1787="",0,COUNTIF($N$7:N1787,N1787))</f>
        <v>0</v>
      </c>
      <c r="C1787" s="332" t="str">
        <f t="shared" si="200"/>
        <v>0</v>
      </c>
      <c r="D1787" s="332">
        <f>IF(P1787="",0,COUNTIF($P$7:P1787,P1787))</f>
        <v>0</v>
      </c>
      <c r="E1787" s="332" t="str">
        <f t="shared" si="201"/>
        <v>0</v>
      </c>
      <c r="F1787" s="332">
        <f>IF(Q1787="",0,COUNTIF($Q$7:Q1787,Q1787))</f>
        <v>0</v>
      </c>
      <c r="G1787" s="332" t="str">
        <f t="shared" si="202"/>
        <v>0</v>
      </c>
      <c r="H1787" s="335">
        <f t="shared" si="203"/>
        <v>46021</v>
      </c>
      <c r="I1787" s="332">
        <f t="shared" si="204"/>
        <v>50</v>
      </c>
      <c r="J1787" s="78"/>
      <c r="K1787" s="304"/>
      <c r="L1787" s="6"/>
      <c r="M1787" s="12"/>
      <c r="N1787" s="6"/>
      <c r="O1787" s="96" t="str">
        <f t="shared" si="205"/>
        <v/>
      </c>
      <c r="P1787" s="12"/>
      <c r="Q1787" s="304"/>
      <c r="R1787" s="5"/>
      <c r="S1787" s="5"/>
      <c r="T1787" s="78"/>
      <c r="U1787" s="78"/>
      <c r="Z1787" s="479">
        <f t="shared" si="199"/>
        <v>12</v>
      </c>
    </row>
    <row r="1788" spans="1:26" ht="18.75" customHeight="1" x14ac:dyDescent="0.35">
      <c r="A1788" s="78"/>
      <c r="B1788" s="332">
        <f>IF(N1788="",0,COUNTIF($N$7:N1788,N1788))</f>
        <v>0</v>
      </c>
      <c r="C1788" s="332" t="str">
        <f t="shared" si="200"/>
        <v>0</v>
      </c>
      <c r="D1788" s="332">
        <f>IF(P1788="",0,COUNTIF($P$7:P1788,P1788))</f>
        <v>0</v>
      </c>
      <c r="E1788" s="332" t="str">
        <f t="shared" si="201"/>
        <v>0</v>
      </c>
      <c r="F1788" s="332">
        <f>IF(Q1788="",0,COUNTIF($Q$7:Q1788,Q1788))</f>
        <v>0</v>
      </c>
      <c r="G1788" s="332" t="str">
        <f t="shared" si="202"/>
        <v>0</v>
      </c>
      <c r="H1788" s="335">
        <f t="shared" si="203"/>
        <v>46021</v>
      </c>
      <c r="I1788" s="332">
        <f t="shared" si="204"/>
        <v>50</v>
      </c>
      <c r="J1788" s="78"/>
      <c r="K1788" s="304"/>
      <c r="L1788" s="6"/>
      <c r="M1788" s="12"/>
      <c r="N1788" s="6"/>
      <c r="O1788" s="96" t="str">
        <f t="shared" si="205"/>
        <v/>
      </c>
      <c r="P1788" s="12"/>
      <c r="Q1788" s="304"/>
      <c r="R1788" s="5"/>
      <c r="S1788" s="5"/>
      <c r="T1788" s="78"/>
      <c r="U1788" s="78"/>
      <c r="Z1788" s="479">
        <f t="shared" si="199"/>
        <v>12</v>
      </c>
    </row>
    <row r="1789" spans="1:26" ht="18.75" customHeight="1" x14ac:dyDescent="0.35">
      <c r="A1789" s="78"/>
      <c r="B1789" s="332">
        <f>IF(N1789="",0,COUNTIF($N$7:N1789,N1789))</f>
        <v>0</v>
      </c>
      <c r="C1789" s="332" t="str">
        <f t="shared" si="200"/>
        <v>0</v>
      </c>
      <c r="D1789" s="332">
        <f>IF(P1789="",0,COUNTIF($P$7:P1789,P1789))</f>
        <v>0</v>
      </c>
      <c r="E1789" s="332" t="str">
        <f t="shared" si="201"/>
        <v>0</v>
      </c>
      <c r="F1789" s="332">
        <f>IF(Q1789="",0,COUNTIF($Q$7:Q1789,Q1789))</f>
        <v>0</v>
      </c>
      <c r="G1789" s="332" t="str">
        <f t="shared" si="202"/>
        <v>0</v>
      </c>
      <c r="H1789" s="335">
        <f t="shared" si="203"/>
        <v>46021</v>
      </c>
      <c r="I1789" s="332">
        <f t="shared" si="204"/>
        <v>50</v>
      </c>
      <c r="J1789" s="78"/>
      <c r="K1789" s="304"/>
      <c r="L1789" s="6"/>
      <c r="M1789" s="12"/>
      <c r="N1789" s="6"/>
      <c r="O1789" s="96" t="str">
        <f t="shared" si="205"/>
        <v/>
      </c>
      <c r="P1789" s="12"/>
      <c r="Q1789" s="304"/>
      <c r="R1789" s="5"/>
      <c r="S1789" s="5"/>
      <c r="T1789" s="78"/>
      <c r="U1789" s="78"/>
      <c r="Z1789" s="479">
        <f t="shared" si="199"/>
        <v>12</v>
      </c>
    </row>
    <row r="1790" spans="1:26" ht="18.75" customHeight="1" x14ac:dyDescent="0.35">
      <c r="A1790" s="78"/>
      <c r="B1790" s="332">
        <f>IF(N1790="",0,COUNTIF($N$7:N1790,N1790))</f>
        <v>0</v>
      </c>
      <c r="C1790" s="332" t="str">
        <f t="shared" si="200"/>
        <v>0</v>
      </c>
      <c r="D1790" s="332">
        <f>IF(P1790="",0,COUNTIF($P$7:P1790,P1790))</f>
        <v>0</v>
      </c>
      <c r="E1790" s="332" t="str">
        <f t="shared" si="201"/>
        <v>0</v>
      </c>
      <c r="F1790" s="332">
        <f>IF(Q1790="",0,COUNTIF($Q$7:Q1790,Q1790))</f>
        <v>0</v>
      </c>
      <c r="G1790" s="332" t="str">
        <f t="shared" si="202"/>
        <v>0</v>
      </c>
      <c r="H1790" s="335">
        <f t="shared" si="203"/>
        <v>46021</v>
      </c>
      <c r="I1790" s="332">
        <f t="shared" si="204"/>
        <v>50</v>
      </c>
      <c r="J1790" s="78"/>
      <c r="K1790" s="304"/>
      <c r="L1790" s="6"/>
      <c r="M1790" s="12"/>
      <c r="N1790" s="6"/>
      <c r="O1790" s="96" t="str">
        <f t="shared" si="205"/>
        <v/>
      </c>
      <c r="P1790" s="12"/>
      <c r="Q1790" s="304"/>
      <c r="R1790" s="5"/>
      <c r="S1790" s="5"/>
      <c r="T1790" s="78"/>
      <c r="U1790" s="78"/>
      <c r="Z1790" s="479">
        <f t="shared" si="199"/>
        <v>12</v>
      </c>
    </row>
    <row r="1791" spans="1:26" ht="18.75" customHeight="1" x14ac:dyDescent="0.35">
      <c r="A1791" s="78"/>
      <c r="B1791" s="332">
        <f>IF(N1791="",0,COUNTIF($N$7:N1791,N1791))</f>
        <v>0</v>
      </c>
      <c r="C1791" s="332" t="str">
        <f t="shared" si="200"/>
        <v>0</v>
      </c>
      <c r="D1791" s="332">
        <f>IF(P1791="",0,COUNTIF($P$7:P1791,P1791))</f>
        <v>0</v>
      </c>
      <c r="E1791" s="332" t="str">
        <f t="shared" si="201"/>
        <v>0</v>
      </c>
      <c r="F1791" s="332">
        <f>IF(Q1791="",0,COUNTIF($Q$7:Q1791,Q1791))</f>
        <v>0</v>
      </c>
      <c r="G1791" s="332" t="str">
        <f t="shared" si="202"/>
        <v>0</v>
      </c>
      <c r="H1791" s="335">
        <f t="shared" si="203"/>
        <v>46021</v>
      </c>
      <c r="I1791" s="332">
        <f t="shared" si="204"/>
        <v>50</v>
      </c>
      <c r="J1791" s="78"/>
      <c r="K1791" s="304"/>
      <c r="L1791" s="6"/>
      <c r="M1791" s="12"/>
      <c r="N1791" s="6"/>
      <c r="O1791" s="96" t="str">
        <f t="shared" si="205"/>
        <v/>
      </c>
      <c r="P1791" s="12"/>
      <c r="Q1791" s="304"/>
      <c r="R1791" s="5"/>
      <c r="S1791" s="5"/>
      <c r="T1791" s="78"/>
      <c r="U1791" s="78"/>
      <c r="Z1791" s="479">
        <f t="shared" si="199"/>
        <v>12</v>
      </c>
    </row>
    <row r="1792" spans="1:26" ht="18.75" customHeight="1" x14ac:dyDescent="0.35">
      <c r="A1792" s="78"/>
      <c r="B1792" s="332">
        <f>IF(N1792="",0,COUNTIF($N$7:N1792,N1792))</f>
        <v>0</v>
      </c>
      <c r="C1792" s="332" t="str">
        <f t="shared" si="200"/>
        <v>0</v>
      </c>
      <c r="D1792" s="332">
        <f>IF(P1792="",0,COUNTIF($P$7:P1792,P1792))</f>
        <v>0</v>
      </c>
      <c r="E1792" s="332" t="str">
        <f t="shared" si="201"/>
        <v>0</v>
      </c>
      <c r="F1792" s="332">
        <f>IF(Q1792="",0,COUNTIF($Q$7:Q1792,Q1792))</f>
        <v>0</v>
      </c>
      <c r="G1792" s="332" t="str">
        <f t="shared" si="202"/>
        <v>0</v>
      </c>
      <c r="H1792" s="335">
        <f t="shared" si="203"/>
        <v>46021</v>
      </c>
      <c r="I1792" s="332">
        <f t="shared" si="204"/>
        <v>50</v>
      </c>
      <c r="J1792" s="78"/>
      <c r="K1792" s="304"/>
      <c r="L1792" s="6"/>
      <c r="M1792" s="12"/>
      <c r="N1792" s="6"/>
      <c r="O1792" s="96" t="str">
        <f t="shared" si="205"/>
        <v/>
      </c>
      <c r="P1792" s="12"/>
      <c r="Q1792" s="304"/>
      <c r="R1792" s="5"/>
      <c r="S1792" s="5"/>
      <c r="T1792" s="78"/>
      <c r="U1792" s="78"/>
      <c r="Z1792" s="479">
        <f t="shared" si="199"/>
        <v>12</v>
      </c>
    </row>
    <row r="1793" spans="1:26" ht="18.75" customHeight="1" x14ac:dyDescent="0.35">
      <c r="A1793" s="78"/>
      <c r="B1793" s="332">
        <f>IF(N1793="",0,COUNTIF($N$7:N1793,N1793))</f>
        <v>0</v>
      </c>
      <c r="C1793" s="332" t="str">
        <f t="shared" si="200"/>
        <v>0</v>
      </c>
      <c r="D1793" s="332">
        <f>IF(P1793="",0,COUNTIF($P$7:P1793,P1793))</f>
        <v>0</v>
      </c>
      <c r="E1793" s="332" t="str">
        <f t="shared" si="201"/>
        <v>0</v>
      </c>
      <c r="F1793" s="332">
        <f>IF(Q1793="",0,COUNTIF($Q$7:Q1793,Q1793))</f>
        <v>0</v>
      </c>
      <c r="G1793" s="332" t="str">
        <f t="shared" si="202"/>
        <v>0</v>
      </c>
      <c r="H1793" s="335">
        <f t="shared" si="203"/>
        <v>46021</v>
      </c>
      <c r="I1793" s="332">
        <f t="shared" si="204"/>
        <v>50</v>
      </c>
      <c r="J1793" s="78"/>
      <c r="K1793" s="304"/>
      <c r="L1793" s="6"/>
      <c r="M1793" s="12"/>
      <c r="N1793" s="6"/>
      <c r="O1793" s="96" t="str">
        <f t="shared" si="205"/>
        <v/>
      </c>
      <c r="P1793" s="12"/>
      <c r="Q1793" s="304"/>
      <c r="R1793" s="5"/>
      <c r="S1793" s="5"/>
      <c r="T1793" s="78"/>
      <c r="U1793" s="78"/>
      <c r="Z1793" s="479">
        <f t="shared" si="199"/>
        <v>12</v>
      </c>
    </row>
    <row r="1794" spans="1:26" ht="18.75" customHeight="1" x14ac:dyDescent="0.35">
      <c r="A1794" s="78"/>
      <c r="B1794" s="332">
        <f>IF(N1794="",0,COUNTIF($N$7:N1794,N1794))</f>
        <v>0</v>
      </c>
      <c r="C1794" s="332" t="str">
        <f t="shared" si="200"/>
        <v>0</v>
      </c>
      <c r="D1794" s="332">
        <f>IF(P1794="",0,COUNTIF($P$7:P1794,P1794))</f>
        <v>0</v>
      </c>
      <c r="E1794" s="332" t="str">
        <f t="shared" si="201"/>
        <v>0</v>
      </c>
      <c r="F1794" s="332">
        <f>IF(Q1794="",0,COUNTIF($Q$7:Q1794,Q1794))</f>
        <v>0</v>
      </c>
      <c r="G1794" s="332" t="str">
        <f t="shared" si="202"/>
        <v>0</v>
      </c>
      <c r="H1794" s="335">
        <f t="shared" si="203"/>
        <v>46021</v>
      </c>
      <c r="I1794" s="332">
        <f t="shared" si="204"/>
        <v>50</v>
      </c>
      <c r="J1794" s="78"/>
      <c r="K1794" s="304"/>
      <c r="L1794" s="6"/>
      <c r="M1794" s="12"/>
      <c r="N1794" s="6"/>
      <c r="O1794" s="96" t="str">
        <f t="shared" si="205"/>
        <v/>
      </c>
      <c r="P1794" s="12"/>
      <c r="Q1794" s="304"/>
      <c r="R1794" s="5"/>
      <c r="S1794" s="5"/>
      <c r="T1794" s="78"/>
      <c r="U1794" s="78"/>
      <c r="Z1794" s="479">
        <f t="shared" si="199"/>
        <v>12</v>
      </c>
    </row>
    <row r="1795" spans="1:26" ht="18.75" customHeight="1" x14ac:dyDescent="0.35">
      <c r="A1795" s="78"/>
      <c r="B1795" s="332">
        <f>IF(N1795="",0,COUNTIF($N$7:N1795,N1795))</f>
        <v>0</v>
      </c>
      <c r="C1795" s="332" t="str">
        <f t="shared" si="200"/>
        <v>0</v>
      </c>
      <c r="D1795" s="332">
        <f>IF(P1795="",0,COUNTIF($P$7:P1795,P1795))</f>
        <v>0</v>
      </c>
      <c r="E1795" s="332" t="str">
        <f t="shared" si="201"/>
        <v>0</v>
      </c>
      <c r="F1795" s="332">
        <f>IF(Q1795="",0,COUNTIF($Q$7:Q1795,Q1795))</f>
        <v>0</v>
      </c>
      <c r="G1795" s="332" t="str">
        <f t="shared" si="202"/>
        <v>0</v>
      </c>
      <c r="H1795" s="335">
        <f t="shared" si="203"/>
        <v>46021</v>
      </c>
      <c r="I1795" s="332">
        <f t="shared" si="204"/>
        <v>50</v>
      </c>
      <c r="J1795" s="78"/>
      <c r="K1795" s="304"/>
      <c r="L1795" s="6"/>
      <c r="M1795" s="12"/>
      <c r="N1795" s="6"/>
      <c r="O1795" s="96" t="str">
        <f t="shared" si="205"/>
        <v/>
      </c>
      <c r="P1795" s="12"/>
      <c r="Q1795" s="304"/>
      <c r="R1795" s="5"/>
      <c r="S1795" s="5"/>
      <c r="T1795" s="78"/>
      <c r="U1795" s="78"/>
      <c r="Z1795" s="479">
        <f t="shared" si="199"/>
        <v>12</v>
      </c>
    </row>
    <row r="1796" spans="1:26" ht="18.75" customHeight="1" x14ac:dyDescent="0.35">
      <c r="A1796" s="78"/>
      <c r="B1796" s="332">
        <f>IF(N1796="",0,COUNTIF($N$7:N1796,N1796))</f>
        <v>0</v>
      </c>
      <c r="C1796" s="332" t="str">
        <f t="shared" si="200"/>
        <v>0</v>
      </c>
      <c r="D1796" s="332">
        <f>IF(P1796="",0,COUNTIF($P$7:P1796,P1796))</f>
        <v>0</v>
      </c>
      <c r="E1796" s="332" t="str">
        <f t="shared" si="201"/>
        <v>0</v>
      </c>
      <c r="F1796" s="332">
        <f>IF(Q1796="",0,COUNTIF($Q$7:Q1796,Q1796))</f>
        <v>0</v>
      </c>
      <c r="G1796" s="332" t="str">
        <f t="shared" si="202"/>
        <v>0</v>
      </c>
      <c r="H1796" s="335">
        <f t="shared" si="203"/>
        <v>46021</v>
      </c>
      <c r="I1796" s="332">
        <f t="shared" si="204"/>
        <v>50</v>
      </c>
      <c r="J1796" s="78"/>
      <c r="K1796" s="304"/>
      <c r="L1796" s="6"/>
      <c r="M1796" s="12"/>
      <c r="N1796" s="6"/>
      <c r="O1796" s="96" t="str">
        <f t="shared" si="205"/>
        <v/>
      </c>
      <c r="P1796" s="12"/>
      <c r="Q1796" s="304"/>
      <c r="R1796" s="5"/>
      <c r="S1796" s="5"/>
      <c r="T1796" s="78"/>
      <c r="U1796" s="78"/>
      <c r="Z1796" s="479">
        <f t="shared" si="199"/>
        <v>12</v>
      </c>
    </row>
    <row r="1797" spans="1:26" ht="18.75" customHeight="1" x14ac:dyDescent="0.35">
      <c r="A1797" s="78"/>
      <c r="B1797" s="332">
        <f>IF(N1797="",0,COUNTIF($N$7:N1797,N1797))</f>
        <v>0</v>
      </c>
      <c r="C1797" s="332" t="str">
        <f t="shared" si="200"/>
        <v>0</v>
      </c>
      <c r="D1797" s="332">
        <f>IF(P1797="",0,COUNTIF($P$7:P1797,P1797))</f>
        <v>0</v>
      </c>
      <c r="E1797" s="332" t="str">
        <f t="shared" si="201"/>
        <v>0</v>
      </c>
      <c r="F1797" s="332">
        <f>IF(Q1797="",0,COUNTIF($Q$7:Q1797,Q1797))</f>
        <v>0</v>
      </c>
      <c r="G1797" s="332" t="str">
        <f t="shared" si="202"/>
        <v>0</v>
      </c>
      <c r="H1797" s="335">
        <f t="shared" si="203"/>
        <v>46021</v>
      </c>
      <c r="I1797" s="332">
        <f t="shared" si="204"/>
        <v>50</v>
      </c>
      <c r="J1797" s="78"/>
      <c r="K1797" s="304"/>
      <c r="L1797" s="6"/>
      <c r="M1797" s="12"/>
      <c r="N1797" s="6"/>
      <c r="O1797" s="96" t="str">
        <f t="shared" si="205"/>
        <v/>
      </c>
      <c r="P1797" s="12"/>
      <c r="Q1797" s="304"/>
      <c r="R1797" s="5"/>
      <c r="S1797" s="5"/>
      <c r="T1797" s="78"/>
      <c r="U1797" s="78"/>
      <c r="Z1797" s="479">
        <f t="shared" si="199"/>
        <v>12</v>
      </c>
    </row>
    <row r="1798" spans="1:26" ht="18.75" customHeight="1" x14ac:dyDescent="0.35">
      <c r="A1798" s="78"/>
      <c r="B1798" s="332">
        <f>IF(N1798="",0,COUNTIF($N$7:N1798,N1798))</f>
        <v>0</v>
      </c>
      <c r="C1798" s="332" t="str">
        <f t="shared" si="200"/>
        <v>0</v>
      </c>
      <c r="D1798" s="332">
        <f>IF(P1798="",0,COUNTIF($P$7:P1798,P1798))</f>
        <v>0</v>
      </c>
      <c r="E1798" s="332" t="str">
        <f t="shared" si="201"/>
        <v>0</v>
      </c>
      <c r="F1798" s="332">
        <f>IF(Q1798="",0,COUNTIF($Q$7:Q1798,Q1798))</f>
        <v>0</v>
      </c>
      <c r="G1798" s="332" t="str">
        <f t="shared" si="202"/>
        <v>0</v>
      </c>
      <c r="H1798" s="335">
        <f t="shared" si="203"/>
        <v>46021</v>
      </c>
      <c r="I1798" s="332">
        <f t="shared" si="204"/>
        <v>50</v>
      </c>
      <c r="J1798" s="78"/>
      <c r="K1798" s="304"/>
      <c r="L1798" s="6"/>
      <c r="M1798" s="12"/>
      <c r="N1798" s="6"/>
      <c r="O1798" s="96" t="str">
        <f t="shared" si="205"/>
        <v/>
      </c>
      <c r="P1798" s="12"/>
      <c r="Q1798" s="304"/>
      <c r="R1798" s="5"/>
      <c r="S1798" s="5"/>
      <c r="T1798" s="78"/>
      <c r="U1798" s="78"/>
      <c r="Z1798" s="479">
        <f t="shared" si="199"/>
        <v>12</v>
      </c>
    </row>
    <row r="1799" spans="1:26" ht="18.75" customHeight="1" x14ac:dyDescent="0.35">
      <c r="A1799" s="78"/>
      <c r="B1799" s="332">
        <f>IF(N1799="",0,COUNTIF($N$7:N1799,N1799))</f>
        <v>0</v>
      </c>
      <c r="C1799" s="332" t="str">
        <f t="shared" si="200"/>
        <v>0</v>
      </c>
      <c r="D1799" s="332">
        <f>IF(P1799="",0,COUNTIF($P$7:P1799,P1799))</f>
        <v>0</v>
      </c>
      <c r="E1799" s="332" t="str">
        <f t="shared" si="201"/>
        <v>0</v>
      </c>
      <c r="F1799" s="332">
        <f>IF(Q1799="",0,COUNTIF($Q$7:Q1799,Q1799))</f>
        <v>0</v>
      </c>
      <c r="G1799" s="332" t="str">
        <f t="shared" si="202"/>
        <v>0</v>
      </c>
      <c r="H1799" s="335">
        <f t="shared" si="203"/>
        <v>46021</v>
      </c>
      <c r="I1799" s="332">
        <f t="shared" si="204"/>
        <v>50</v>
      </c>
      <c r="J1799" s="78"/>
      <c r="K1799" s="304"/>
      <c r="L1799" s="6"/>
      <c r="M1799" s="12"/>
      <c r="N1799" s="6"/>
      <c r="O1799" s="96" t="str">
        <f t="shared" si="205"/>
        <v/>
      </c>
      <c r="P1799" s="12"/>
      <c r="Q1799" s="304"/>
      <c r="R1799" s="5"/>
      <c r="S1799" s="5"/>
      <c r="T1799" s="78"/>
      <c r="U1799" s="78"/>
      <c r="Z1799" s="479">
        <f t="shared" si="199"/>
        <v>12</v>
      </c>
    </row>
    <row r="1800" spans="1:26" ht="18.75" customHeight="1" x14ac:dyDescent="0.35">
      <c r="A1800" s="78"/>
      <c r="B1800" s="332">
        <f>IF(N1800="",0,COUNTIF($N$7:N1800,N1800))</f>
        <v>0</v>
      </c>
      <c r="C1800" s="332" t="str">
        <f t="shared" si="200"/>
        <v>0</v>
      </c>
      <c r="D1800" s="332">
        <f>IF(P1800="",0,COUNTIF($P$7:P1800,P1800))</f>
        <v>0</v>
      </c>
      <c r="E1800" s="332" t="str">
        <f t="shared" si="201"/>
        <v>0</v>
      </c>
      <c r="F1800" s="332">
        <f>IF(Q1800="",0,COUNTIF($Q$7:Q1800,Q1800))</f>
        <v>0</v>
      </c>
      <c r="G1800" s="332" t="str">
        <f t="shared" si="202"/>
        <v>0</v>
      </c>
      <c r="H1800" s="335">
        <f t="shared" si="203"/>
        <v>46021</v>
      </c>
      <c r="I1800" s="332">
        <f t="shared" si="204"/>
        <v>50</v>
      </c>
      <c r="J1800" s="78"/>
      <c r="K1800" s="304"/>
      <c r="L1800" s="6"/>
      <c r="M1800" s="12"/>
      <c r="N1800" s="6"/>
      <c r="O1800" s="96" t="str">
        <f t="shared" si="205"/>
        <v/>
      </c>
      <c r="P1800" s="12"/>
      <c r="Q1800" s="304"/>
      <c r="R1800" s="5"/>
      <c r="S1800" s="5"/>
      <c r="T1800" s="78"/>
      <c r="U1800" s="78"/>
      <c r="Z1800" s="479">
        <f t="shared" ref="Z1800:Z1863" si="206">IF(H1800="","",MONTH(H1800))</f>
        <v>12</v>
      </c>
    </row>
    <row r="1801" spans="1:26" ht="18.75" customHeight="1" x14ac:dyDescent="0.35">
      <c r="A1801" s="78"/>
      <c r="B1801" s="332">
        <f>IF(N1801="",0,COUNTIF($N$7:N1801,N1801))</f>
        <v>0</v>
      </c>
      <c r="C1801" s="332" t="str">
        <f t="shared" si="200"/>
        <v>0</v>
      </c>
      <c r="D1801" s="332">
        <f>IF(P1801="",0,COUNTIF($P$7:P1801,P1801))</f>
        <v>0</v>
      </c>
      <c r="E1801" s="332" t="str">
        <f t="shared" si="201"/>
        <v>0</v>
      </c>
      <c r="F1801" s="332">
        <f>IF(Q1801="",0,COUNTIF($Q$7:Q1801,Q1801))</f>
        <v>0</v>
      </c>
      <c r="G1801" s="332" t="str">
        <f t="shared" si="202"/>
        <v>0</v>
      </c>
      <c r="H1801" s="335">
        <f t="shared" si="203"/>
        <v>46021</v>
      </c>
      <c r="I1801" s="332">
        <f t="shared" si="204"/>
        <v>50</v>
      </c>
      <c r="J1801" s="78"/>
      <c r="K1801" s="304"/>
      <c r="L1801" s="6"/>
      <c r="M1801" s="12"/>
      <c r="N1801" s="6"/>
      <c r="O1801" s="96" t="str">
        <f t="shared" si="205"/>
        <v/>
      </c>
      <c r="P1801" s="12"/>
      <c r="Q1801" s="304"/>
      <c r="R1801" s="5"/>
      <c r="S1801" s="5"/>
      <c r="T1801" s="78"/>
      <c r="U1801" s="78"/>
      <c r="Z1801" s="479">
        <f t="shared" si="206"/>
        <v>12</v>
      </c>
    </row>
    <row r="1802" spans="1:26" ht="18.75" customHeight="1" x14ac:dyDescent="0.35">
      <c r="A1802" s="78"/>
      <c r="B1802" s="332">
        <f>IF(N1802="",0,COUNTIF($N$7:N1802,N1802))</f>
        <v>0</v>
      </c>
      <c r="C1802" s="332" t="str">
        <f t="shared" si="200"/>
        <v>0</v>
      </c>
      <c r="D1802" s="332">
        <f>IF(P1802="",0,COUNTIF($P$7:P1802,P1802))</f>
        <v>0</v>
      </c>
      <c r="E1802" s="332" t="str">
        <f t="shared" si="201"/>
        <v>0</v>
      </c>
      <c r="F1802" s="332">
        <f>IF(Q1802="",0,COUNTIF($Q$7:Q1802,Q1802))</f>
        <v>0</v>
      </c>
      <c r="G1802" s="332" t="str">
        <f t="shared" si="202"/>
        <v>0</v>
      </c>
      <c r="H1802" s="335">
        <f t="shared" si="203"/>
        <v>46021</v>
      </c>
      <c r="I1802" s="332">
        <f t="shared" si="204"/>
        <v>50</v>
      </c>
      <c r="J1802" s="78"/>
      <c r="K1802" s="304"/>
      <c r="L1802" s="6"/>
      <c r="M1802" s="12"/>
      <c r="N1802" s="6"/>
      <c r="O1802" s="96" t="str">
        <f t="shared" si="205"/>
        <v/>
      </c>
      <c r="P1802" s="12"/>
      <c r="Q1802" s="304"/>
      <c r="R1802" s="5"/>
      <c r="S1802" s="5"/>
      <c r="T1802" s="78"/>
      <c r="U1802" s="78"/>
      <c r="Z1802" s="479">
        <f t="shared" si="206"/>
        <v>12</v>
      </c>
    </row>
    <row r="1803" spans="1:26" ht="18.75" customHeight="1" x14ac:dyDescent="0.35">
      <c r="A1803" s="78"/>
      <c r="B1803" s="332">
        <f>IF(N1803="",0,COUNTIF($N$7:N1803,N1803))</f>
        <v>0</v>
      </c>
      <c r="C1803" s="332" t="str">
        <f t="shared" si="200"/>
        <v>0</v>
      </c>
      <c r="D1803" s="332">
        <f>IF(P1803="",0,COUNTIF($P$7:P1803,P1803))</f>
        <v>0</v>
      </c>
      <c r="E1803" s="332" t="str">
        <f t="shared" si="201"/>
        <v>0</v>
      </c>
      <c r="F1803" s="332">
        <f>IF(Q1803="",0,COUNTIF($Q$7:Q1803,Q1803))</f>
        <v>0</v>
      </c>
      <c r="G1803" s="332" t="str">
        <f t="shared" si="202"/>
        <v>0</v>
      </c>
      <c r="H1803" s="335">
        <f t="shared" si="203"/>
        <v>46021</v>
      </c>
      <c r="I1803" s="332">
        <f t="shared" si="204"/>
        <v>50</v>
      </c>
      <c r="J1803" s="78"/>
      <c r="K1803" s="304"/>
      <c r="L1803" s="6"/>
      <c r="M1803" s="12"/>
      <c r="N1803" s="6"/>
      <c r="O1803" s="96" t="str">
        <f t="shared" si="205"/>
        <v/>
      </c>
      <c r="P1803" s="12"/>
      <c r="Q1803" s="304"/>
      <c r="R1803" s="5"/>
      <c r="S1803" s="5"/>
      <c r="T1803" s="78"/>
      <c r="U1803" s="78"/>
      <c r="Z1803" s="479">
        <f t="shared" si="206"/>
        <v>12</v>
      </c>
    </row>
    <row r="1804" spans="1:26" ht="18.75" customHeight="1" x14ac:dyDescent="0.35">
      <c r="A1804" s="78"/>
      <c r="B1804" s="332">
        <f>IF(N1804="",0,COUNTIF($N$7:N1804,N1804))</f>
        <v>0</v>
      </c>
      <c r="C1804" s="332" t="str">
        <f t="shared" si="200"/>
        <v>0</v>
      </c>
      <c r="D1804" s="332">
        <f>IF(P1804="",0,COUNTIF($P$7:P1804,P1804))</f>
        <v>0</v>
      </c>
      <c r="E1804" s="332" t="str">
        <f t="shared" si="201"/>
        <v>0</v>
      </c>
      <c r="F1804" s="332">
        <f>IF(Q1804="",0,COUNTIF($Q$7:Q1804,Q1804))</f>
        <v>0</v>
      </c>
      <c r="G1804" s="332" t="str">
        <f t="shared" si="202"/>
        <v>0</v>
      </c>
      <c r="H1804" s="335">
        <f t="shared" si="203"/>
        <v>46021</v>
      </c>
      <c r="I1804" s="332">
        <f t="shared" si="204"/>
        <v>50</v>
      </c>
      <c r="J1804" s="78"/>
      <c r="K1804" s="304"/>
      <c r="L1804" s="6"/>
      <c r="M1804" s="12"/>
      <c r="N1804" s="6"/>
      <c r="O1804" s="96" t="str">
        <f t="shared" si="205"/>
        <v/>
      </c>
      <c r="P1804" s="12"/>
      <c r="Q1804" s="304"/>
      <c r="R1804" s="5"/>
      <c r="S1804" s="5"/>
      <c r="T1804" s="78"/>
      <c r="U1804" s="78"/>
      <c r="Z1804" s="479">
        <f t="shared" si="206"/>
        <v>12</v>
      </c>
    </row>
    <row r="1805" spans="1:26" ht="18.75" customHeight="1" x14ac:dyDescent="0.35">
      <c r="A1805" s="78"/>
      <c r="B1805" s="332">
        <f>IF(N1805="",0,COUNTIF($N$7:N1805,N1805))</f>
        <v>0</v>
      </c>
      <c r="C1805" s="332" t="str">
        <f t="shared" si="200"/>
        <v>0</v>
      </c>
      <c r="D1805" s="332">
        <f>IF(P1805="",0,COUNTIF($P$7:P1805,P1805))</f>
        <v>0</v>
      </c>
      <c r="E1805" s="332" t="str">
        <f t="shared" si="201"/>
        <v>0</v>
      </c>
      <c r="F1805" s="332">
        <f>IF(Q1805="",0,COUNTIF($Q$7:Q1805,Q1805))</f>
        <v>0</v>
      </c>
      <c r="G1805" s="332" t="str">
        <f t="shared" si="202"/>
        <v>0</v>
      </c>
      <c r="H1805" s="335">
        <f t="shared" si="203"/>
        <v>46021</v>
      </c>
      <c r="I1805" s="332">
        <f t="shared" si="204"/>
        <v>50</v>
      </c>
      <c r="J1805" s="78"/>
      <c r="K1805" s="304"/>
      <c r="L1805" s="6"/>
      <c r="M1805" s="12"/>
      <c r="N1805" s="6"/>
      <c r="O1805" s="96" t="str">
        <f t="shared" si="205"/>
        <v/>
      </c>
      <c r="P1805" s="12"/>
      <c r="Q1805" s="304"/>
      <c r="R1805" s="5"/>
      <c r="S1805" s="5"/>
      <c r="T1805" s="78"/>
      <c r="U1805" s="78"/>
      <c r="Z1805" s="479">
        <f t="shared" si="206"/>
        <v>12</v>
      </c>
    </row>
    <row r="1806" spans="1:26" ht="18.75" customHeight="1" x14ac:dyDescent="0.35">
      <c r="A1806" s="78"/>
      <c r="B1806" s="332">
        <f>IF(N1806="",0,COUNTIF($N$7:N1806,N1806))</f>
        <v>0</v>
      </c>
      <c r="C1806" s="332" t="str">
        <f t="shared" si="200"/>
        <v>0</v>
      </c>
      <c r="D1806" s="332">
        <f>IF(P1806="",0,COUNTIF($P$7:P1806,P1806))</f>
        <v>0</v>
      </c>
      <c r="E1806" s="332" t="str">
        <f t="shared" si="201"/>
        <v>0</v>
      </c>
      <c r="F1806" s="332">
        <f>IF(Q1806="",0,COUNTIF($Q$7:Q1806,Q1806))</f>
        <v>0</v>
      </c>
      <c r="G1806" s="332" t="str">
        <f t="shared" si="202"/>
        <v>0</v>
      </c>
      <c r="H1806" s="335">
        <f t="shared" si="203"/>
        <v>46021</v>
      </c>
      <c r="I1806" s="332">
        <f t="shared" si="204"/>
        <v>50</v>
      </c>
      <c r="J1806" s="78"/>
      <c r="K1806" s="304"/>
      <c r="L1806" s="6"/>
      <c r="M1806" s="12"/>
      <c r="N1806" s="6"/>
      <c r="O1806" s="96" t="str">
        <f t="shared" si="205"/>
        <v/>
      </c>
      <c r="P1806" s="12"/>
      <c r="Q1806" s="304"/>
      <c r="R1806" s="5"/>
      <c r="S1806" s="5"/>
      <c r="T1806" s="78"/>
      <c r="U1806" s="78"/>
      <c r="Z1806" s="479">
        <f t="shared" si="206"/>
        <v>12</v>
      </c>
    </row>
    <row r="1807" spans="1:26" ht="18.75" customHeight="1" x14ac:dyDescent="0.35">
      <c r="A1807" s="78"/>
      <c r="B1807" s="332">
        <f>IF(N1807="",0,COUNTIF($N$7:N1807,N1807))</f>
        <v>0</v>
      </c>
      <c r="C1807" s="332" t="str">
        <f t="shared" si="200"/>
        <v>0</v>
      </c>
      <c r="D1807" s="332">
        <f>IF(P1807="",0,COUNTIF($P$7:P1807,P1807))</f>
        <v>0</v>
      </c>
      <c r="E1807" s="332" t="str">
        <f t="shared" si="201"/>
        <v>0</v>
      </c>
      <c r="F1807" s="332">
        <f>IF(Q1807="",0,COUNTIF($Q$7:Q1807,Q1807))</f>
        <v>0</v>
      </c>
      <c r="G1807" s="332" t="str">
        <f t="shared" si="202"/>
        <v>0</v>
      </c>
      <c r="H1807" s="335">
        <f t="shared" si="203"/>
        <v>46021</v>
      </c>
      <c r="I1807" s="332">
        <f t="shared" si="204"/>
        <v>50</v>
      </c>
      <c r="J1807" s="78"/>
      <c r="K1807" s="304"/>
      <c r="L1807" s="6"/>
      <c r="M1807" s="12"/>
      <c r="N1807" s="6"/>
      <c r="O1807" s="96" t="str">
        <f t="shared" si="205"/>
        <v/>
      </c>
      <c r="P1807" s="12"/>
      <c r="Q1807" s="304"/>
      <c r="R1807" s="5"/>
      <c r="S1807" s="5"/>
      <c r="T1807" s="78"/>
      <c r="U1807" s="78"/>
      <c r="Z1807" s="479">
        <f t="shared" si="206"/>
        <v>12</v>
      </c>
    </row>
    <row r="1808" spans="1:26" ht="18.75" customHeight="1" x14ac:dyDescent="0.35">
      <c r="A1808" s="78"/>
      <c r="B1808" s="332">
        <f>IF(N1808="",0,COUNTIF($N$7:N1808,N1808))</f>
        <v>0</v>
      </c>
      <c r="C1808" s="332" t="str">
        <f t="shared" si="200"/>
        <v>0</v>
      </c>
      <c r="D1808" s="332">
        <f>IF(P1808="",0,COUNTIF($P$7:P1808,P1808))</f>
        <v>0</v>
      </c>
      <c r="E1808" s="332" t="str">
        <f t="shared" si="201"/>
        <v>0</v>
      </c>
      <c r="F1808" s="332">
        <f>IF(Q1808="",0,COUNTIF($Q$7:Q1808,Q1808))</f>
        <v>0</v>
      </c>
      <c r="G1808" s="332" t="str">
        <f t="shared" si="202"/>
        <v>0</v>
      </c>
      <c r="H1808" s="335">
        <f t="shared" si="203"/>
        <v>46021</v>
      </c>
      <c r="I1808" s="332">
        <f t="shared" si="204"/>
        <v>50</v>
      </c>
      <c r="J1808" s="78"/>
      <c r="K1808" s="304"/>
      <c r="L1808" s="6"/>
      <c r="M1808" s="12"/>
      <c r="N1808" s="6"/>
      <c r="O1808" s="96" t="str">
        <f t="shared" si="205"/>
        <v/>
      </c>
      <c r="P1808" s="12"/>
      <c r="Q1808" s="304"/>
      <c r="R1808" s="5"/>
      <c r="S1808" s="5"/>
      <c r="T1808" s="78"/>
      <c r="U1808" s="78"/>
      <c r="Z1808" s="479">
        <f t="shared" si="206"/>
        <v>12</v>
      </c>
    </row>
    <row r="1809" spans="1:26" ht="18.75" customHeight="1" x14ac:dyDescent="0.35">
      <c r="A1809" s="78"/>
      <c r="B1809" s="332">
        <f>IF(N1809="",0,COUNTIF($N$7:N1809,N1809))</f>
        <v>0</v>
      </c>
      <c r="C1809" s="332" t="str">
        <f t="shared" si="200"/>
        <v>0</v>
      </c>
      <c r="D1809" s="332">
        <f>IF(P1809="",0,COUNTIF($P$7:P1809,P1809))</f>
        <v>0</v>
      </c>
      <c r="E1809" s="332" t="str">
        <f t="shared" si="201"/>
        <v>0</v>
      </c>
      <c r="F1809" s="332">
        <f>IF(Q1809="",0,COUNTIF($Q$7:Q1809,Q1809))</f>
        <v>0</v>
      </c>
      <c r="G1809" s="332" t="str">
        <f t="shared" si="202"/>
        <v>0</v>
      </c>
      <c r="H1809" s="335">
        <f t="shared" si="203"/>
        <v>46021</v>
      </c>
      <c r="I1809" s="332">
        <f t="shared" si="204"/>
        <v>50</v>
      </c>
      <c r="J1809" s="78"/>
      <c r="K1809" s="304"/>
      <c r="L1809" s="6"/>
      <c r="M1809" s="12"/>
      <c r="N1809" s="6"/>
      <c r="O1809" s="96" t="str">
        <f t="shared" si="205"/>
        <v/>
      </c>
      <c r="P1809" s="12"/>
      <c r="Q1809" s="304"/>
      <c r="R1809" s="5"/>
      <c r="S1809" s="5"/>
      <c r="T1809" s="78"/>
      <c r="U1809" s="78"/>
      <c r="Z1809" s="479">
        <f t="shared" si="206"/>
        <v>12</v>
      </c>
    </row>
    <row r="1810" spans="1:26" ht="18.75" customHeight="1" x14ac:dyDescent="0.35">
      <c r="A1810" s="78"/>
      <c r="B1810" s="332">
        <f>IF(N1810="",0,COUNTIF($N$7:N1810,N1810))</f>
        <v>0</v>
      </c>
      <c r="C1810" s="332" t="str">
        <f t="shared" si="200"/>
        <v>0</v>
      </c>
      <c r="D1810" s="332">
        <f>IF(P1810="",0,COUNTIF($P$7:P1810,P1810))</f>
        <v>0</v>
      </c>
      <c r="E1810" s="332" t="str">
        <f t="shared" si="201"/>
        <v>0</v>
      </c>
      <c r="F1810" s="332">
        <f>IF(Q1810="",0,COUNTIF($Q$7:Q1810,Q1810))</f>
        <v>0</v>
      </c>
      <c r="G1810" s="332" t="str">
        <f t="shared" si="202"/>
        <v>0</v>
      </c>
      <c r="H1810" s="335">
        <f t="shared" si="203"/>
        <v>46021</v>
      </c>
      <c r="I1810" s="332">
        <f t="shared" si="204"/>
        <v>50</v>
      </c>
      <c r="J1810" s="78"/>
      <c r="K1810" s="304"/>
      <c r="L1810" s="6"/>
      <c r="M1810" s="12"/>
      <c r="N1810" s="6"/>
      <c r="O1810" s="96" t="str">
        <f t="shared" si="205"/>
        <v/>
      </c>
      <c r="P1810" s="12"/>
      <c r="Q1810" s="304"/>
      <c r="R1810" s="5"/>
      <c r="S1810" s="5"/>
      <c r="T1810" s="78"/>
      <c r="U1810" s="78"/>
      <c r="Z1810" s="479">
        <f t="shared" si="206"/>
        <v>12</v>
      </c>
    </row>
    <row r="1811" spans="1:26" ht="18.75" customHeight="1" x14ac:dyDescent="0.35">
      <c r="A1811" s="78"/>
      <c r="B1811" s="332">
        <f>IF(N1811="",0,COUNTIF($N$7:N1811,N1811))</f>
        <v>0</v>
      </c>
      <c r="C1811" s="332" t="str">
        <f t="shared" si="200"/>
        <v>0</v>
      </c>
      <c r="D1811" s="332">
        <f>IF(P1811="",0,COUNTIF($P$7:P1811,P1811))</f>
        <v>0</v>
      </c>
      <c r="E1811" s="332" t="str">
        <f t="shared" si="201"/>
        <v>0</v>
      </c>
      <c r="F1811" s="332">
        <f>IF(Q1811="",0,COUNTIF($Q$7:Q1811,Q1811))</f>
        <v>0</v>
      </c>
      <c r="G1811" s="332" t="str">
        <f t="shared" si="202"/>
        <v>0</v>
      </c>
      <c r="H1811" s="335">
        <f t="shared" si="203"/>
        <v>46021</v>
      </c>
      <c r="I1811" s="332">
        <f t="shared" si="204"/>
        <v>50</v>
      </c>
      <c r="J1811" s="78"/>
      <c r="K1811" s="304"/>
      <c r="L1811" s="6"/>
      <c r="M1811" s="12"/>
      <c r="N1811" s="6"/>
      <c r="O1811" s="96" t="str">
        <f t="shared" si="205"/>
        <v/>
      </c>
      <c r="P1811" s="12"/>
      <c r="Q1811" s="304"/>
      <c r="R1811" s="5"/>
      <c r="S1811" s="5"/>
      <c r="T1811" s="78"/>
      <c r="U1811" s="78"/>
      <c r="Z1811" s="479">
        <f t="shared" si="206"/>
        <v>12</v>
      </c>
    </row>
    <row r="1812" spans="1:26" ht="18.75" customHeight="1" x14ac:dyDescent="0.35">
      <c r="A1812" s="78"/>
      <c r="B1812" s="332">
        <f>IF(N1812="",0,COUNTIF($N$7:N1812,N1812))</f>
        <v>0</v>
      </c>
      <c r="C1812" s="332" t="str">
        <f t="shared" si="200"/>
        <v>0</v>
      </c>
      <c r="D1812" s="332">
        <f>IF(P1812="",0,COUNTIF($P$7:P1812,P1812))</f>
        <v>0</v>
      </c>
      <c r="E1812" s="332" t="str">
        <f t="shared" si="201"/>
        <v>0</v>
      </c>
      <c r="F1812" s="332">
        <f>IF(Q1812="",0,COUNTIF($Q$7:Q1812,Q1812))</f>
        <v>0</v>
      </c>
      <c r="G1812" s="332" t="str">
        <f t="shared" si="202"/>
        <v>0</v>
      </c>
      <c r="H1812" s="335">
        <f t="shared" si="203"/>
        <v>46021</v>
      </c>
      <c r="I1812" s="332">
        <f t="shared" si="204"/>
        <v>50</v>
      </c>
      <c r="J1812" s="78"/>
      <c r="K1812" s="304"/>
      <c r="L1812" s="6"/>
      <c r="M1812" s="12"/>
      <c r="N1812" s="6"/>
      <c r="O1812" s="96" t="str">
        <f t="shared" si="205"/>
        <v/>
      </c>
      <c r="P1812" s="12"/>
      <c r="Q1812" s="304"/>
      <c r="R1812" s="5"/>
      <c r="S1812" s="5"/>
      <c r="T1812" s="78"/>
      <c r="U1812" s="78"/>
      <c r="Z1812" s="479">
        <f t="shared" si="206"/>
        <v>12</v>
      </c>
    </row>
    <row r="1813" spans="1:26" ht="18.75" customHeight="1" x14ac:dyDescent="0.35">
      <c r="A1813" s="78"/>
      <c r="B1813" s="332">
        <f>IF(N1813="",0,COUNTIF($N$7:N1813,N1813))</f>
        <v>0</v>
      </c>
      <c r="C1813" s="332" t="str">
        <f t="shared" si="200"/>
        <v>0</v>
      </c>
      <c r="D1813" s="332">
        <f>IF(P1813="",0,COUNTIF($P$7:P1813,P1813))</f>
        <v>0</v>
      </c>
      <c r="E1813" s="332" t="str">
        <f t="shared" si="201"/>
        <v>0</v>
      </c>
      <c r="F1813" s="332">
        <f>IF(Q1813="",0,COUNTIF($Q$7:Q1813,Q1813))</f>
        <v>0</v>
      </c>
      <c r="G1813" s="332" t="str">
        <f t="shared" si="202"/>
        <v>0</v>
      </c>
      <c r="H1813" s="335">
        <f t="shared" si="203"/>
        <v>46021</v>
      </c>
      <c r="I1813" s="332">
        <f t="shared" si="204"/>
        <v>50</v>
      </c>
      <c r="J1813" s="78"/>
      <c r="K1813" s="304"/>
      <c r="L1813" s="6"/>
      <c r="M1813" s="12"/>
      <c r="N1813" s="6"/>
      <c r="O1813" s="96" t="str">
        <f t="shared" si="205"/>
        <v/>
      </c>
      <c r="P1813" s="12"/>
      <c r="Q1813" s="304"/>
      <c r="R1813" s="5"/>
      <c r="S1813" s="5"/>
      <c r="T1813" s="78"/>
      <c r="U1813" s="78"/>
      <c r="Z1813" s="479">
        <f t="shared" si="206"/>
        <v>12</v>
      </c>
    </row>
    <row r="1814" spans="1:26" ht="18.75" customHeight="1" x14ac:dyDescent="0.35">
      <c r="A1814" s="78"/>
      <c r="B1814" s="332">
        <f>IF(N1814="",0,COUNTIF($N$7:N1814,N1814))</f>
        <v>0</v>
      </c>
      <c r="C1814" s="332" t="str">
        <f t="shared" si="200"/>
        <v>0</v>
      </c>
      <c r="D1814" s="332">
        <f>IF(P1814="",0,COUNTIF($P$7:P1814,P1814))</f>
        <v>0</v>
      </c>
      <c r="E1814" s="332" t="str">
        <f t="shared" si="201"/>
        <v>0</v>
      </c>
      <c r="F1814" s="332">
        <f>IF(Q1814="",0,COUNTIF($Q$7:Q1814,Q1814))</f>
        <v>0</v>
      </c>
      <c r="G1814" s="332" t="str">
        <f t="shared" si="202"/>
        <v>0</v>
      </c>
      <c r="H1814" s="335">
        <f t="shared" si="203"/>
        <v>46021</v>
      </c>
      <c r="I1814" s="332">
        <f t="shared" si="204"/>
        <v>50</v>
      </c>
      <c r="J1814" s="78"/>
      <c r="K1814" s="304"/>
      <c r="L1814" s="6"/>
      <c r="M1814" s="12"/>
      <c r="N1814" s="6"/>
      <c r="O1814" s="96" t="str">
        <f t="shared" si="205"/>
        <v/>
      </c>
      <c r="P1814" s="12"/>
      <c r="Q1814" s="304"/>
      <c r="R1814" s="5"/>
      <c r="S1814" s="5"/>
      <c r="T1814" s="78"/>
      <c r="U1814" s="78"/>
      <c r="Z1814" s="479">
        <f t="shared" si="206"/>
        <v>12</v>
      </c>
    </row>
    <row r="1815" spans="1:26" ht="18.75" customHeight="1" x14ac:dyDescent="0.35">
      <c r="A1815" s="78"/>
      <c r="B1815" s="332">
        <f>IF(N1815="",0,COUNTIF($N$7:N1815,N1815))</f>
        <v>0</v>
      </c>
      <c r="C1815" s="332" t="str">
        <f t="shared" si="200"/>
        <v>0</v>
      </c>
      <c r="D1815" s="332">
        <f>IF(P1815="",0,COUNTIF($P$7:P1815,P1815))</f>
        <v>0</v>
      </c>
      <c r="E1815" s="332" t="str">
        <f t="shared" si="201"/>
        <v>0</v>
      </c>
      <c r="F1815" s="332">
        <f>IF(Q1815="",0,COUNTIF($Q$7:Q1815,Q1815))</f>
        <v>0</v>
      </c>
      <c r="G1815" s="332" t="str">
        <f t="shared" si="202"/>
        <v>0</v>
      </c>
      <c r="H1815" s="335">
        <f t="shared" si="203"/>
        <v>46021</v>
      </c>
      <c r="I1815" s="332">
        <f t="shared" si="204"/>
        <v>50</v>
      </c>
      <c r="J1815" s="78"/>
      <c r="K1815" s="304"/>
      <c r="L1815" s="6"/>
      <c r="M1815" s="12"/>
      <c r="N1815" s="6"/>
      <c r="O1815" s="96" t="str">
        <f t="shared" si="205"/>
        <v/>
      </c>
      <c r="P1815" s="12"/>
      <c r="Q1815" s="304"/>
      <c r="R1815" s="5"/>
      <c r="S1815" s="5"/>
      <c r="T1815" s="78"/>
      <c r="U1815" s="78"/>
      <c r="Z1815" s="479">
        <f t="shared" si="206"/>
        <v>12</v>
      </c>
    </row>
    <row r="1816" spans="1:26" ht="18.75" customHeight="1" x14ac:dyDescent="0.35">
      <c r="A1816" s="78"/>
      <c r="B1816" s="332">
        <f>IF(N1816="",0,COUNTIF($N$7:N1816,N1816))</f>
        <v>0</v>
      </c>
      <c r="C1816" s="332" t="str">
        <f t="shared" si="200"/>
        <v>0</v>
      </c>
      <c r="D1816" s="332">
        <f>IF(P1816="",0,COUNTIF($P$7:P1816,P1816))</f>
        <v>0</v>
      </c>
      <c r="E1816" s="332" t="str">
        <f t="shared" si="201"/>
        <v>0</v>
      </c>
      <c r="F1816" s="332">
        <f>IF(Q1816="",0,COUNTIF($Q$7:Q1816,Q1816))</f>
        <v>0</v>
      </c>
      <c r="G1816" s="332" t="str">
        <f t="shared" si="202"/>
        <v>0</v>
      </c>
      <c r="H1816" s="335">
        <f t="shared" si="203"/>
        <v>46021</v>
      </c>
      <c r="I1816" s="332">
        <f t="shared" si="204"/>
        <v>50</v>
      </c>
      <c r="J1816" s="78"/>
      <c r="K1816" s="304"/>
      <c r="L1816" s="6"/>
      <c r="M1816" s="12"/>
      <c r="N1816" s="6"/>
      <c r="O1816" s="96" t="str">
        <f t="shared" si="205"/>
        <v/>
      </c>
      <c r="P1816" s="12"/>
      <c r="Q1816" s="304"/>
      <c r="R1816" s="5"/>
      <c r="S1816" s="5"/>
      <c r="T1816" s="78"/>
      <c r="U1816" s="78"/>
      <c r="Z1816" s="479">
        <f t="shared" si="206"/>
        <v>12</v>
      </c>
    </row>
    <row r="1817" spans="1:26" ht="18.75" customHeight="1" x14ac:dyDescent="0.35">
      <c r="A1817" s="78"/>
      <c r="B1817" s="332">
        <f>IF(N1817="",0,COUNTIF($N$7:N1817,N1817))</f>
        <v>0</v>
      </c>
      <c r="C1817" s="332" t="str">
        <f t="shared" si="200"/>
        <v>0</v>
      </c>
      <c r="D1817" s="332">
        <f>IF(P1817="",0,COUNTIF($P$7:P1817,P1817))</f>
        <v>0</v>
      </c>
      <c r="E1817" s="332" t="str">
        <f t="shared" si="201"/>
        <v>0</v>
      </c>
      <c r="F1817" s="332">
        <f>IF(Q1817="",0,COUNTIF($Q$7:Q1817,Q1817))</f>
        <v>0</v>
      </c>
      <c r="G1817" s="332" t="str">
        <f t="shared" si="202"/>
        <v>0</v>
      </c>
      <c r="H1817" s="335">
        <f t="shared" si="203"/>
        <v>46021</v>
      </c>
      <c r="I1817" s="332">
        <f t="shared" si="204"/>
        <v>50</v>
      </c>
      <c r="J1817" s="78"/>
      <c r="K1817" s="304"/>
      <c r="L1817" s="6"/>
      <c r="M1817" s="12"/>
      <c r="N1817" s="6"/>
      <c r="O1817" s="96" t="str">
        <f t="shared" si="205"/>
        <v/>
      </c>
      <c r="P1817" s="12"/>
      <c r="Q1817" s="304"/>
      <c r="R1817" s="5"/>
      <c r="S1817" s="5"/>
      <c r="T1817" s="78"/>
      <c r="U1817" s="78"/>
      <c r="Z1817" s="479">
        <f t="shared" si="206"/>
        <v>12</v>
      </c>
    </row>
    <row r="1818" spans="1:26" ht="18.75" customHeight="1" x14ac:dyDescent="0.35">
      <c r="A1818" s="78"/>
      <c r="B1818" s="332">
        <f>IF(N1818="",0,COUNTIF($N$7:N1818,N1818))</f>
        <v>0</v>
      </c>
      <c r="C1818" s="332" t="str">
        <f t="shared" si="200"/>
        <v>0</v>
      </c>
      <c r="D1818" s="332">
        <f>IF(P1818="",0,COUNTIF($P$7:P1818,P1818))</f>
        <v>0</v>
      </c>
      <c r="E1818" s="332" t="str">
        <f t="shared" si="201"/>
        <v>0</v>
      </c>
      <c r="F1818" s="332">
        <f>IF(Q1818="",0,COUNTIF($Q$7:Q1818,Q1818))</f>
        <v>0</v>
      </c>
      <c r="G1818" s="332" t="str">
        <f t="shared" si="202"/>
        <v>0</v>
      </c>
      <c r="H1818" s="335">
        <f t="shared" si="203"/>
        <v>46021</v>
      </c>
      <c r="I1818" s="332">
        <f t="shared" si="204"/>
        <v>50</v>
      </c>
      <c r="J1818" s="78"/>
      <c r="K1818" s="304"/>
      <c r="L1818" s="6"/>
      <c r="M1818" s="12"/>
      <c r="N1818" s="6"/>
      <c r="O1818" s="96" t="str">
        <f t="shared" si="205"/>
        <v/>
      </c>
      <c r="P1818" s="12"/>
      <c r="Q1818" s="304"/>
      <c r="R1818" s="5"/>
      <c r="S1818" s="5"/>
      <c r="T1818" s="78"/>
      <c r="U1818" s="78"/>
      <c r="Z1818" s="479">
        <f t="shared" si="206"/>
        <v>12</v>
      </c>
    </row>
    <row r="1819" spans="1:26" ht="18.75" customHeight="1" x14ac:dyDescent="0.35">
      <c r="A1819" s="78"/>
      <c r="B1819" s="332">
        <f>IF(N1819="",0,COUNTIF($N$7:N1819,N1819))</f>
        <v>0</v>
      </c>
      <c r="C1819" s="332" t="str">
        <f t="shared" si="200"/>
        <v>0</v>
      </c>
      <c r="D1819" s="332">
        <f>IF(P1819="",0,COUNTIF($P$7:P1819,P1819))</f>
        <v>0</v>
      </c>
      <c r="E1819" s="332" t="str">
        <f t="shared" si="201"/>
        <v>0</v>
      </c>
      <c r="F1819" s="332">
        <f>IF(Q1819="",0,COUNTIF($Q$7:Q1819,Q1819))</f>
        <v>0</v>
      </c>
      <c r="G1819" s="332" t="str">
        <f t="shared" si="202"/>
        <v>0</v>
      </c>
      <c r="H1819" s="335">
        <f t="shared" si="203"/>
        <v>46021</v>
      </c>
      <c r="I1819" s="332">
        <f t="shared" si="204"/>
        <v>50</v>
      </c>
      <c r="J1819" s="78"/>
      <c r="K1819" s="304"/>
      <c r="L1819" s="6"/>
      <c r="M1819" s="12"/>
      <c r="N1819" s="6"/>
      <c r="O1819" s="96" t="str">
        <f t="shared" si="205"/>
        <v/>
      </c>
      <c r="P1819" s="12"/>
      <c r="Q1819" s="304"/>
      <c r="R1819" s="5"/>
      <c r="S1819" s="5"/>
      <c r="T1819" s="78"/>
      <c r="U1819" s="78"/>
      <c r="Z1819" s="479">
        <f t="shared" si="206"/>
        <v>12</v>
      </c>
    </row>
    <row r="1820" spans="1:26" ht="18.75" customHeight="1" x14ac:dyDescent="0.35">
      <c r="A1820" s="78"/>
      <c r="B1820" s="332">
        <f>IF(N1820="",0,COUNTIF($N$7:N1820,N1820))</f>
        <v>0</v>
      </c>
      <c r="C1820" s="332" t="str">
        <f t="shared" si="200"/>
        <v>0</v>
      </c>
      <c r="D1820" s="332">
        <f>IF(P1820="",0,COUNTIF($P$7:P1820,P1820))</f>
        <v>0</v>
      </c>
      <c r="E1820" s="332" t="str">
        <f t="shared" si="201"/>
        <v>0</v>
      </c>
      <c r="F1820" s="332">
        <f>IF(Q1820="",0,COUNTIF($Q$7:Q1820,Q1820))</f>
        <v>0</v>
      </c>
      <c r="G1820" s="332" t="str">
        <f t="shared" si="202"/>
        <v>0</v>
      </c>
      <c r="H1820" s="335">
        <f t="shared" si="203"/>
        <v>46021</v>
      </c>
      <c r="I1820" s="332">
        <f t="shared" si="204"/>
        <v>50</v>
      </c>
      <c r="J1820" s="78"/>
      <c r="K1820" s="304"/>
      <c r="L1820" s="6"/>
      <c r="M1820" s="12"/>
      <c r="N1820" s="6"/>
      <c r="O1820" s="96" t="str">
        <f t="shared" si="205"/>
        <v/>
      </c>
      <c r="P1820" s="12"/>
      <c r="Q1820" s="304"/>
      <c r="R1820" s="5"/>
      <c r="S1820" s="5"/>
      <c r="T1820" s="78"/>
      <c r="U1820" s="78"/>
      <c r="Z1820" s="479">
        <f t="shared" si="206"/>
        <v>12</v>
      </c>
    </row>
    <row r="1821" spans="1:26" ht="18.75" customHeight="1" x14ac:dyDescent="0.35">
      <c r="A1821" s="78"/>
      <c r="B1821" s="332">
        <f>IF(N1821="",0,COUNTIF($N$7:N1821,N1821))</f>
        <v>0</v>
      </c>
      <c r="C1821" s="332" t="str">
        <f t="shared" si="200"/>
        <v>0</v>
      </c>
      <c r="D1821" s="332">
        <f>IF(P1821="",0,COUNTIF($P$7:P1821,P1821))</f>
        <v>0</v>
      </c>
      <c r="E1821" s="332" t="str">
        <f t="shared" si="201"/>
        <v>0</v>
      </c>
      <c r="F1821" s="332">
        <f>IF(Q1821="",0,COUNTIF($Q$7:Q1821,Q1821))</f>
        <v>0</v>
      </c>
      <c r="G1821" s="332" t="str">
        <f t="shared" si="202"/>
        <v>0</v>
      </c>
      <c r="H1821" s="335">
        <f t="shared" si="203"/>
        <v>46021</v>
      </c>
      <c r="I1821" s="332">
        <f t="shared" si="204"/>
        <v>50</v>
      </c>
      <c r="J1821" s="78"/>
      <c r="K1821" s="304"/>
      <c r="L1821" s="6"/>
      <c r="M1821" s="12"/>
      <c r="N1821" s="6"/>
      <c r="O1821" s="96" t="str">
        <f t="shared" si="205"/>
        <v/>
      </c>
      <c r="P1821" s="12"/>
      <c r="Q1821" s="304"/>
      <c r="R1821" s="5"/>
      <c r="S1821" s="5"/>
      <c r="T1821" s="78"/>
      <c r="U1821" s="78"/>
      <c r="Z1821" s="479">
        <f t="shared" si="206"/>
        <v>12</v>
      </c>
    </row>
    <row r="1822" spans="1:26" ht="18.75" customHeight="1" x14ac:dyDescent="0.35">
      <c r="A1822" s="78"/>
      <c r="B1822" s="332">
        <f>IF(N1822="",0,COUNTIF($N$7:N1822,N1822))</f>
        <v>0</v>
      </c>
      <c r="C1822" s="332" t="str">
        <f t="shared" si="200"/>
        <v>0</v>
      </c>
      <c r="D1822" s="332">
        <f>IF(P1822="",0,COUNTIF($P$7:P1822,P1822))</f>
        <v>0</v>
      </c>
      <c r="E1822" s="332" t="str">
        <f t="shared" si="201"/>
        <v>0</v>
      </c>
      <c r="F1822" s="332">
        <f>IF(Q1822="",0,COUNTIF($Q$7:Q1822,Q1822))</f>
        <v>0</v>
      </c>
      <c r="G1822" s="332" t="str">
        <f t="shared" si="202"/>
        <v>0</v>
      </c>
      <c r="H1822" s="335">
        <f t="shared" si="203"/>
        <v>46021</v>
      </c>
      <c r="I1822" s="332">
        <f t="shared" si="204"/>
        <v>50</v>
      </c>
      <c r="J1822" s="78"/>
      <c r="K1822" s="304"/>
      <c r="L1822" s="6"/>
      <c r="M1822" s="12"/>
      <c r="N1822" s="6"/>
      <c r="O1822" s="96" t="str">
        <f t="shared" si="205"/>
        <v/>
      </c>
      <c r="P1822" s="12"/>
      <c r="Q1822" s="304"/>
      <c r="R1822" s="5"/>
      <c r="S1822" s="5"/>
      <c r="T1822" s="78"/>
      <c r="U1822" s="78"/>
      <c r="Z1822" s="479">
        <f t="shared" si="206"/>
        <v>12</v>
      </c>
    </row>
    <row r="1823" spans="1:26" ht="18.75" customHeight="1" x14ac:dyDescent="0.35">
      <c r="A1823" s="78"/>
      <c r="B1823" s="332">
        <f>IF(N1823="",0,COUNTIF($N$7:N1823,N1823))</f>
        <v>0</v>
      </c>
      <c r="C1823" s="332" t="str">
        <f t="shared" si="200"/>
        <v>0</v>
      </c>
      <c r="D1823" s="332">
        <f>IF(P1823="",0,COUNTIF($P$7:P1823,P1823))</f>
        <v>0</v>
      </c>
      <c r="E1823" s="332" t="str">
        <f t="shared" si="201"/>
        <v>0</v>
      </c>
      <c r="F1823" s="332">
        <f>IF(Q1823="",0,COUNTIF($Q$7:Q1823,Q1823))</f>
        <v>0</v>
      </c>
      <c r="G1823" s="332" t="str">
        <f t="shared" si="202"/>
        <v>0</v>
      </c>
      <c r="H1823" s="335">
        <f t="shared" si="203"/>
        <v>46021</v>
      </c>
      <c r="I1823" s="332">
        <f t="shared" si="204"/>
        <v>50</v>
      </c>
      <c r="J1823" s="78"/>
      <c r="K1823" s="304"/>
      <c r="L1823" s="6"/>
      <c r="M1823" s="12"/>
      <c r="N1823" s="6"/>
      <c r="O1823" s="96" t="str">
        <f t="shared" si="205"/>
        <v/>
      </c>
      <c r="P1823" s="12"/>
      <c r="Q1823" s="304"/>
      <c r="R1823" s="5"/>
      <c r="S1823" s="5"/>
      <c r="T1823" s="78"/>
      <c r="U1823" s="78"/>
      <c r="Z1823" s="479">
        <f t="shared" si="206"/>
        <v>12</v>
      </c>
    </row>
    <row r="1824" spans="1:26" ht="18.75" customHeight="1" x14ac:dyDescent="0.35">
      <c r="A1824" s="78"/>
      <c r="B1824" s="332">
        <f>IF(N1824="",0,COUNTIF($N$7:N1824,N1824))</f>
        <v>0</v>
      </c>
      <c r="C1824" s="332" t="str">
        <f t="shared" si="200"/>
        <v>0</v>
      </c>
      <c r="D1824" s="332">
        <f>IF(P1824="",0,COUNTIF($P$7:P1824,P1824))</f>
        <v>0</v>
      </c>
      <c r="E1824" s="332" t="str">
        <f t="shared" si="201"/>
        <v>0</v>
      </c>
      <c r="F1824" s="332">
        <f>IF(Q1824="",0,COUNTIF($Q$7:Q1824,Q1824))</f>
        <v>0</v>
      </c>
      <c r="G1824" s="332" t="str">
        <f t="shared" si="202"/>
        <v>0</v>
      </c>
      <c r="H1824" s="335">
        <f t="shared" si="203"/>
        <v>46021</v>
      </c>
      <c r="I1824" s="332">
        <f t="shared" si="204"/>
        <v>50</v>
      </c>
      <c r="J1824" s="78"/>
      <c r="K1824" s="304"/>
      <c r="L1824" s="6"/>
      <c r="M1824" s="12"/>
      <c r="N1824" s="6"/>
      <c r="O1824" s="96" t="str">
        <f t="shared" si="205"/>
        <v/>
      </c>
      <c r="P1824" s="12"/>
      <c r="Q1824" s="304"/>
      <c r="R1824" s="5"/>
      <c r="S1824" s="5"/>
      <c r="T1824" s="78"/>
      <c r="U1824" s="78"/>
      <c r="Z1824" s="479">
        <f t="shared" si="206"/>
        <v>12</v>
      </c>
    </row>
    <row r="1825" spans="1:26" ht="18.75" customHeight="1" x14ac:dyDescent="0.35">
      <c r="A1825" s="78"/>
      <c r="B1825" s="332">
        <f>IF(N1825="",0,COUNTIF($N$7:N1825,N1825))</f>
        <v>0</v>
      </c>
      <c r="C1825" s="332" t="str">
        <f t="shared" si="200"/>
        <v>0</v>
      </c>
      <c r="D1825" s="332">
        <f>IF(P1825="",0,COUNTIF($P$7:P1825,P1825))</f>
        <v>0</v>
      </c>
      <c r="E1825" s="332" t="str">
        <f t="shared" si="201"/>
        <v>0</v>
      </c>
      <c r="F1825" s="332">
        <f>IF(Q1825="",0,COUNTIF($Q$7:Q1825,Q1825))</f>
        <v>0</v>
      </c>
      <c r="G1825" s="332" t="str">
        <f t="shared" si="202"/>
        <v>0</v>
      </c>
      <c r="H1825" s="335">
        <f t="shared" si="203"/>
        <v>46021</v>
      </c>
      <c r="I1825" s="332">
        <f t="shared" si="204"/>
        <v>50</v>
      </c>
      <c r="J1825" s="78"/>
      <c r="K1825" s="304"/>
      <c r="L1825" s="6"/>
      <c r="M1825" s="12"/>
      <c r="N1825" s="6"/>
      <c r="O1825" s="96" t="str">
        <f t="shared" si="205"/>
        <v/>
      </c>
      <c r="P1825" s="12"/>
      <c r="Q1825" s="304"/>
      <c r="R1825" s="5"/>
      <c r="S1825" s="5"/>
      <c r="T1825" s="78"/>
      <c r="U1825" s="78"/>
      <c r="Z1825" s="479">
        <f t="shared" si="206"/>
        <v>12</v>
      </c>
    </row>
    <row r="1826" spans="1:26" ht="18.75" customHeight="1" x14ac:dyDescent="0.35">
      <c r="A1826" s="78"/>
      <c r="B1826" s="332">
        <f>IF(N1826="",0,COUNTIF($N$7:N1826,N1826))</f>
        <v>0</v>
      </c>
      <c r="C1826" s="332" t="str">
        <f t="shared" si="200"/>
        <v>0</v>
      </c>
      <c r="D1826" s="332">
        <f>IF(P1826="",0,COUNTIF($P$7:P1826,P1826))</f>
        <v>0</v>
      </c>
      <c r="E1826" s="332" t="str">
        <f t="shared" si="201"/>
        <v>0</v>
      </c>
      <c r="F1826" s="332">
        <f>IF(Q1826="",0,COUNTIF($Q$7:Q1826,Q1826))</f>
        <v>0</v>
      </c>
      <c r="G1826" s="332" t="str">
        <f t="shared" si="202"/>
        <v>0</v>
      </c>
      <c r="H1826" s="335">
        <f t="shared" si="203"/>
        <v>46021</v>
      </c>
      <c r="I1826" s="332">
        <f t="shared" si="204"/>
        <v>50</v>
      </c>
      <c r="J1826" s="78"/>
      <c r="K1826" s="304"/>
      <c r="L1826" s="6"/>
      <c r="M1826" s="12"/>
      <c r="N1826" s="6"/>
      <c r="O1826" s="96" t="str">
        <f t="shared" si="205"/>
        <v/>
      </c>
      <c r="P1826" s="12"/>
      <c r="Q1826" s="304"/>
      <c r="R1826" s="5"/>
      <c r="S1826" s="5"/>
      <c r="T1826" s="78"/>
      <c r="U1826" s="78"/>
      <c r="Z1826" s="479">
        <f t="shared" si="206"/>
        <v>12</v>
      </c>
    </row>
    <row r="1827" spans="1:26" ht="18.75" customHeight="1" x14ac:dyDescent="0.35">
      <c r="A1827" s="78"/>
      <c r="B1827" s="332">
        <f>IF(N1827="",0,COUNTIF($N$7:N1827,N1827))</f>
        <v>0</v>
      </c>
      <c r="C1827" s="332" t="str">
        <f t="shared" si="200"/>
        <v>0</v>
      </c>
      <c r="D1827" s="332">
        <f>IF(P1827="",0,COUNTIF($P$7:P1827,P1827))</f>
        <v>0</v>
      </c>
      <c r="E1827" s="332" t="str">
        <f t="shared" si="201"/>
        <v>0</v>
      </c>
      <c r="F1827" s="332">
        <f>IF(Q1827="",0,COUNTIF($Q$7:Q1827,Q1827))</f>
        <v>0</v>
      </c>
      <c r="G1827" s="332" t="str">
        <f t="shared" si="202"/>
        <v>0</v>
      </c>
      <c r="H1827" s="335">
        <f t="shared" si="203"/>
        <v>46021</v>
      </c>
      <c r="I1827" s="332">
        <f t="shared" si="204"/>
        <v>50</v>
      </c>
      <c r="J1827" s="78"/>
      <c r="K1827" s="304"/>
      <c r="L1827" s="6"/>
      <c r="M1827" s="12"/>
      <c r="N1827" s="6"/>
      <c r="O1827" s="96" t="str">
        <f t="shared" si="205"/>
        <v/>
      </c>
      <c r="P1827" s="12"/>
      <c r="Q1827" s="304"/>
      <c r="R1827" s="5"/>
      <c r="S1827" s="5"/>
      <c r="T1827" s="78"/>
      <c r="U1827" s="78"/>
      <c r="Z1827" s="479">
        <f t="shared" si="206"/>
        <v>12</v>
      </c>
    </row>
    <row r="1828" spans="1:26" ht="18.75" customHeight="1" x14ac:dyDescent="0.35">
      <c r="A1828" s="78"/>
      <c r="B1828" s="332">
        <f>IF(N1828="",0,COUNTIF($N$7:N1828,N1828))</f>
        <v>0</v>
      </c>
      <c r="C1828" s="332" t="str">
        <f t="shared" si="200"/>
        <v>0</v>
      </c>
      <c r="D1828" s="332">
        <f>IF(P1828="",0,COUNTIF($P$7:P1828,P1828))</f>
        <v>0</v>
      </c>
      <c r="E1828" s="332" t="str">
        <f t="shared" si="201"/>
        <v>0</v>
      </c>
      <c r="F1828" s="332">
        <f>IF(Q1828="",0,COUNTIF($Q$7:Q1828,Q1828))</f>
        <v>0</v>
      </c>
      <c r="G1828" s="332" t="str">
        <f t="shared" si="202"/>
        <v>0</v>
      </c>
      <c r="H1828" s="335">
        <f t="shared" si="203"/>
        <v>46021</v>
      </c>
      <c r="I1828" s="332">
        <f t="shared" si="204"/>
        <v>50</v>
      </c>
      <c r="J1828" s="78"/>
      <c r="K1828" s="304"/>
      <c r="L1828" s="6"/>
      <c r="M1828" s="12"/>
      <c r="N1828" s="6"/>
      <c r="O1828" s="96" t="str">
        <f t="shared" si="205"/>
        <v/>
      </c>
      <c r="P1828" s="12"/>
      <c r="Q1828" s="304"/>
      <c r="R1828" s="5"/>
      <c r="S1828" s="5"/>
      <c r="T1828" s="78"/>
      <c r="U1828" s="78"/>
      <c r="Z1828" s="479">
        <f t="shared" si="206"/>
        <v>12</v>
      </c>
    </row>
    <row r="1829" spans="1:26" ht="18.75" customHeight="1" x14ac:dyDescent="0.35">
      <c r="A1829" s="78"/>
      <c r="B1829" s="332">
        <f>IF(N1829="",0,COUNTIF($N$7:N1829,N1829))</f>
        <v>0</v>
      </c>
      <c r="C1829" s="332" t="str">
        <f t="shared" si="200"/>
        <v>0</v>
      </c>
      <c r="D1829" s="332">
        <f>IF(P1829="",0,COUNTIF($P$7:P1829,P1829))</f>
        <v>0</v>
      </c>
      <c r="E1829" s="332" t="str">
        <f t="shared" si="201"/>
        <v>0</v>
      </c>
      <c r="F1829" s="332">
        <f>IF(Q1829="",0,COUNTIF($Q$7:Q1829,Q1829))</f>
        <v>0</v>
      </c>
      <c r="G1829" s="332" t="str">
        <f t="shared" si="202"/>
        <v>0</v>
      </c>
      <c r="H1829" s="335">
        <f t="shared" si="203"/>
        <v>46021</v>
      </c>
      <c r="I1829" s="332">
        <f t="shared" si="204"/>
        <v>50</v>
      </c>
      <c r="J1829" s="78"/>
      <c r="K1829" s="304"/>
      <c r="L1829" s="6"/>
      <c r="M1829" s="12"/>
      <c r="N1829" s="6"/>
      <c r="O1829" s="96" t="str">
        <f t="shared" si="205"/>
        <v/>
      </c>
      <c r="P1829" s="12"/>
      <c r="Q1829" s="304"/>
      <c r="R1829" s="5"/>
      <c r="S1829" s="5"/>
      <c r="T1829" s="78"/>
      <c r="U1829" s="78"/>
      <c r="Z1829" s="479">
        <f t="shared" si="206"/>
        <v>12</v>
      </c>
    </row>
    <row r="1830" spans="1:26" ht="18.75" customHeight="1" x14ac:dyDescent="0.35">
      <c r="A1830" s="78"/>
      <c r="B1830" s="332">
        <f>IF(N1830="",0,COUNTIF($N$7:N1830,N1830))</f>
        <v>0</v>
      </c>
      <c r="C1830" s="332" t="str">
        <f t="shared" si="200"/>
        <v>0</v>
      </c>
      <c r="D1830" s="332">
        <f>IF(P1830="",0,COUNTIF($P$7:P1830,P1830))</f>
        <v>0</v>
      </c>
      <c r="E1830" s="332" t="str">
        <f t="shared" si="201"/>
        <v>0</v>
      </c>
      <c r="F1830" s="332">
        <f>IF(Q1830="",0,COUNTIF($Q$7:Q1830,Q1830))</f>
        <v>0</v>
      </c>
      <c r="G1830" s="332" t="str">
        <f t="shared" si="202"/>
        <v>0</v>
      </c>
      <c r="H1830" s="335">
        <f t="shared" si="203"/>
        <v>46021</v>
      </c>
      <c r="I1830" s="332">
        <f t="shared" si="204"/>
        <v>50</v>
      </c>
      <c r="J1830" s="78"/>
      <c r="K1830" s="304"/>
      <c r="L1830" s="6"/>
      <c r="M1830" s="12"/>
      <c r="N1830" s="6"/>
      <c r="O1830" s="96" t="str">
        <f t="shared" si="205"/>
        <v/>
      </c>
      <c r="P1830" s="12"/>
      <c r="Q1830" s="304"/>
      <c r="R1830" s="5"/>
      <c r="S1830" s="5"/>
      <c r="T1830" s="78"/>
      <c r="U1830" s="78"/>
      <c r="Z1830" s="479">
        <f t="shared" si="206"/>
        <v>12</v>
      </c>
    </row>
    <row r="1831" spans="1:26" ht="18.75" customHeight="1" x14ac:dyDescent="0.35">
      <c r="A1831" s="78"/>
      <c r="B1831" s="332">
        <f>IF(N1831="",0,COUNTIF($N$7:N1831,N1831))</f>
        <v>0</v>
      </c>
      <c r="C1831" s="332" t="str">
        <f t="shared" si="200"/>
        <v>0</v>
      </c>
      <c r="D1831" s="332">
        <f>IF(P1831="",0,COUNTIF($P$7:P1831,P1831))</f>
        <v>0</v>
      </c>
      <c r="E1831" s="332" t="str">
        <f t="shared" si="201"/>
        <v>0</v>
      </c>
      <c r="F1831" s="332">
        <f>IF(Q1831="",0,COUNTIF($Q$7:Q1831,Q1831))</f>
        <v>0</v>
      </c>
      <c r="G1831" s="332" t="str">
        <f t="shared" si="202"/>
        <v>0</v>
      </c>
      <c r="H1831" s="335">
        <f t="shared" si="203"/>
        <v>46021</v>
      </c>
      <c r="I1831" s="332">
        <f t="shared" si="204"/>
        <v>50</v>
      </c>
      <c r="J1831" s="78"/>
      <c r="K1831" s="304"/>
      <c r="L1831" s="6"/>
      <c r="M1831" s="12"/>
      <c r="N1831" s="6"/>
      <c r="O1831" s="96" t="str">
        <f t="shared" si="205"/>
        <v/>
      </c>
      <c r="P1831" s="12"/>
      <c r="Q1831" s="304"/>
      <c r="R1831" s="5"/>
      <c r="S1831" s="5"/>
      <c r="T1831" s="78"/>
      <c r="U1831" s="78"/>
      <c r="Z1831" s="479">
        <f t="shared" si="206"/>
        <v>12</v>
      </c>
    </row>
    <row r="1832" spans="1:26" ht="18.75" customHeight="1" x14ac:dyDescent="0.35">
      <c r="A1832" s="78"/>
      <c r="B1832" s="332">
        <f>IF(N1832="",0,COUNTIF($N$7:N1832,N1832))</f>
        <v>0</v>
      </c>
      <c r="C1832" s="332" t="str">
        <f t="shared" si="200"/>
        <v>0</v>
      </c>
      <c r="D1832" s="332">
        <f>IF(P1832="",0,COUNTIF($P$7:P1832,P1832))</f>
        <v>0</v>
      </c>
      <c r="E1832" s="332" t="str">
        <f t="shared" si="201"/>
        <v>0</v>
      </c>
      <c r="F1832" s="332">
        <f>IF(Q1832="",0,COUNTIF($Q$7:Q1832,Q1832))</f>
        <v>0</v>
      </c>
      <c r="G1832" s="332" t="str">
        <f t="shared" si="202"/>
        <v>0</v>
      </c>
      <c r="H1832" s="335">
        <f t="shared" si="203"/>
        <v>46021</v>
      </c>
      <c r="I1832" s="332">
        <f t="shared" si="204"/>
        <v>50</v>
      </c>
      <c r="J1832" s="78"/>
      <c r="K1832" s="304"/>
      <c r="L1832" s="6"/>
      <c r="M1832" s="12"/>
      <c r="N1832" s="6"/>
      <c r="O1832" s="96" t="str">
        <f t="shared" si="205"/>
        <v/>
      </c>
      <c r="P1832" s="12"/>
      <c r="Q1832" s="304"/>
      <c r="R1832" s="5"/>
      <c r="S1832" s="5"/>
      <c r="T1832" s="78"/>
      <c r="U1832" s="78"/>
      <c r="Z1832" s="479">
        <f t="shared" si="206"/>
        <v>12</v>
      </c>
    </row>
    <row r="1833" spans="1:26" ht="18.75" customHeight="1" x14ac:dyDescent="0.35">
      <c r="A1833" s="78"/>
      <c r="B1833" s="332">
        <f>IF(N1833="",0,COUNTIF($N$7:N1833,N1833))</f>
        <v>0</v>
      </c>
      <c r="C1833" s="332" t="str">
        <f t="shared" si="200"/>
        <v>0</v>
      </c>
      <c r="D1833" s="332">
        <f>IF(P1833="",0,COUNTIF($P$7:P1833,P1833))</f>
        <v>0</v>
      </c>
      <c r="E1833" s="332" t="str">
        <f t="shared" si="201"/>
        <v>0</v>
      </c>
      <c r="F1833" s="332">
        <f>IF(Q1833="",0,COUNTIF($Q$7:Q1833,Q1833))</f>
        <v>0</v>
      </c>
      <c r="G1833" s="332" t="str">
        <f t="shared" si="202"/>
        <v>0</v>
      </c>
      <c r="H1833" s="335">
        <f t="shared" si="203"/>
        <v>46021</v>
      </c>
      <c r="I1833" s="332">
        <f t="shared" si="204"/>
        <v>50</v>
      </c>
      <c r="J1833" s="78"/>
      <c r="K1833" s="304"/>
      <c r="L1833" s="6"/>
      <c r="M1833" s="12"/>
      <c r="N1833" s="6"/>
      <c r="O1833" s="96" t="str">
        <f t="shared" si="205"/>
        <v/>
      </c>
      <c r="P1833" s="12"/>
      <c r="Q1833" s="304"/>
      <c r="R1833" s="5"/>
      <c r="S1833" s="5"/>
      <c r="T1833" s="78"/>
      <c r="U1833" s="78"/>
      <c r="Z1833" s="479">
        <f t="shared" si="206"/>
        <v>12</v>
      </c>
    </row>
    <row r="1834" spans="1:26" ht="18.75" customHeight="1" x14ac:dyDescent="0.35">
      <c r="A1834" s="78"/>
      <c r="B1834" s="332">
        <f>IF(N1834="",0,COUNTIF($N$7:N1834,N1834))</f>
        <v>0</v>
      </c>
      <c r="C1834" s="332" t="str">
        <f t="shared" si="200"/>
        <v>0</v>
      </c>
      <c r="D1834" s="332">
        <f>IF(P1834="",0,COUNTIF($P$7:P1834,P1834))</f>
        <v>0</v>
      </c>
      <c r="E1834" s="332" t="str">
        <f t="shared" si="201"/>
        <v>0</v>
      </c>
      <c r="F1834" s="332">
        <f>IF(Q1834="",0,COUNTIF($Q$7:Q1834,Q1834))</f>
        <v>0</v>
      </c>
      <c r="G1834" s="332" t="str">
        <f t="shared" si="202"/>
        <v>0</v>
      </c>
      <c r="H1834" s="335">
        <f t="shared" si="203"/>
        <v>46021</v>
      </c>
      <c r="I1834" s="332">
        <f t="shared" si="204"/>
        <v>50</v>
      </c>
      <c r="J1834" s="78"/>
      <c r="K1834" s="304"/>
      <c r="L1834" s="6"/>
      <c r="M1834" s="12"/>
      <c r="N1834" s="6"/>
      <c r="O1834" s="96" t="str">
        <f t="shared" si="205"/>
        <v/>
      </c>
      <c r="P1834" s="12"/>
      <c r="Q1834" s="304"/>
      <c r="R1834" s="5"/>
      <c r="S1834" s="5"/>
      <c r="T1834" s="78"/>
      <c r="U1834" s="78"/>
      <c r="Z1834" s="479">
        <f t="shared" si="206"/>
        <v>12</v>
      </c>
    </row>
    <row r="1835" spans="1:26" ht="18.75" customHeight="1" x14ac:dyDescent="0.35">
      <c r="A1835" s="78"/>
      <c r="B1835" s="332">
        <f>IF(N1835="",0,COUNTIF($N$7:N1835,N1835))</f>
        <v>0</v>
      </c>
      <c r="C1835" s="332" t="str">
        <f t="shared" si="200"/>
        <v>0</v>
      </c>
      <c r="D1835" s="332">
        <f>IF(P1835="",0,COUNTIF($P$7:P1835,P1835))</f>
        <v>0</v>
      </c>
      <c r="E1835" s="332" t="str">
        <f t="shared" si="201"/>
        <v>0</v>
      </c>
      <c r="F1835" s="332">
        <f>IF(Q1835="",0,COUNTIF($Q$7:Q1835,Q1835))</f>
        <v>0</v>
      </c>
      <c r="G1835" s="332" t="str">
        <f t="shared" si="202"/>
        <v>0</v>
      </c>
      <c r="H1835" s="335">
        <f t="shared" si="203"/>
        <v>46021</v>
      </c>
      <c r="I1835" s="332">
        <f t="shared" si="204"/>
        <v>50</v>
      </c>
      <c r="J1835" s="78"/>
      <c r="K1835" s="304"/>
      <c r="L1835" s="6"/>
      <c r="M1835" s="12"/>
      <c r="N1835" s="6"/>
      <c r="O1835" s="96" t="str">
        <f t="shared" si="205"/>
        <v/>
      </c>
      <c r="P1835" s="12"/>
      <c r="Q1835" s="304"/>
      <c r="R1835" s="5"/>
      <c r="S1835" s="5"/>
      <c r="T1835" s="78"/>
      <c r="U1835" s="78"/>
      <c r="Z1835" s="479">
        <f t="shared" si="206"/>
        <v>12</v>
      </c>
    </row>
    <row r="1836" spans="1:26" ht="18.75" customHeight="1" x14ac:dyDescent="0.35">
      <c r="A1836" s="78"/>
      <c r="B1836" s="332">
        <f>IF(N1836="",0,COUNTIF($N$7:N1836,N1836))</f>
        <v>0</v>
      </c>
      <c r="C1836" s="332" t="str">
        <f t="shared" si="200"/>
        <v>0</v>
      </c>
      <c r="D1836" s="332">
        <f>IF(P1836="",0,COUNTIF($P$7:P1836,P1836))</f>
        <v>0</v>
      </c>
      <c r="E1836" s="332" t="str">
        <f t="shared" si="201"/>
        <v>0</v>
      </c>
      <c r="F1836" s="332">
        <f>IF(Q1836="",0,COUNTIF($Q$7:Q1836,Q1836))</f>
        <v>0</v>
      </c>
      <c r="G1836" s="332" t="str">
        <f t="shared" si="202"/>
        <v>0</v>
      </c>
      <c r="H1836" s="335">
        <f t="shared" si="203"/>
        <v>46021</v>
      </c>
      <c r="I1836" s="332">
        <f t="shared" si="204"/>
        <v>50</v>
      </c>
      <c r="J1836" s="78"/>
      <c r="K1836" s="304"/>
      <c r="L1836" s="6"/>
      <c r="M1836" s="12"/>
      <c r="N1836" s="6"/>
      <c r="O1836" s="96" t="str">
        <f t="shared" si="205"/>
        <v/>
      </c>
      <c r="P1836" s="12"/>
      <c r="Q1836" s="304"/>
      <c r="R1836" s="5"/>
      <c r="S1836" s="5"/>
      <c r="T1836" s="78"/>
      <c r="U1836" s="78"/>
      <c r="Z1836" s="479">
        <f t="shared" si="206"/>
        <v>12</v>
      </c>
    </row>
    <row r="1837" spans="1:26" ht="18.75" customHeight="1" x14ac:dyDescent="0.35">
      <c r="A1837" s="78"/>
      <c r="B1837" s="332">
        <f>IF(N1837="",0,COUNTIF($N$7:N1837,N1837))</f>
        <v>0</v>
      </c>
      <c r="C1837" s="332" t="str">
        <f t="shared" si="200"/>
        <v>0</v>
      </c>
      <c r="D1837" s="332">
        <f>IF(P1837="",0,COUNTIF($P$7:P1837,P1837))</f>
        <v>0</v>
      </c>
      <c r="E1837" s="332" t="str">
        <f t="shared" si="201"/>
        <v>0</v>
      </c>
      <c r="F1837" s="332">
        <f>IF(Q1837="",0,COUNTIF($Q$7:Q1837,Q1837))</f>
        <v>0</v>
      </c>
      <c r="G1837" s="332" t="str">
        <f t="shared" si="202"/>
        <v>0</v>
      </c>
      <c r="H1837" s="335">
        <f t="shared" si="203"/>
        <v>46021</v>
      </c>
      <c r="I1837" s="332">
        <f t="shared" si="204"/>
        <v>50</v>
      </c>
      <c r="J1837" s="78"/>
      <c r="K1837" s="304"/>
      <c r="L1837" s="6"/>
      <c r="M1837" s="12"/>
      <c r="N1837" s="6"/>
      <c r="O1837" s="96" t="str">
        <f t="shared" si="205"/>
        <v/>
      </c>
      <c r="P1837" s="12"/>
      <c r="Q1837" s="304"/>
      <c r="R1837" s="5"/>
      <c r="S1837" s="5"/>
      <c r="T1837" s="78"/>
      <c r="U1837" s="78"/>
      <c r="Z1837" s="479">
        <f t="shared" si="206"/>
        <v>12</v>
      </c>
    </row>
    <row r="1838" spans="1:26" ht="18.75" customHeight="1" x14ac:dyDescent="0.35">
      <c r="A1838" s="78"/>
      <c r="B1838" s="332">
        <f>IF(N1838="",0,COUNTIF($N$7:N1838,N1838))</f>
        <v>0</v>
      </c>
      <c r="C1838" s="332" t="str">
        <f t="shared" si="200"/>
        <v>0</v>
      </c>
      <c r="D1838" s="332">
        <f>IF(P1838="",0,COUNTIF($P$7:P1838,P1838))</f>
        <v>0</v>
      </c>
      <c r="E1838" s="332" t="str">
        <f t="shared" si="201"/>
        <v>0</v>
      </c>
      <c r="F1838" s="332">
        <f>IF(Q1838="",0,COUNTIF($Q$7:Q1838,Q1838))</f>
        <v>0</v>
      </c>
      <c r="G1838" s="332" t="str">
        <f t="shared" si="202"/>
        <v>0</v>
      </c>
      <c r="H1838" s="335">
        <f t="shared" si="203"/>
        <v>46021</v>
      </c>
      <c r="I1838" s="332">
        <f t="shared" si="204"/>
        <v>50</v>
      </c>
      <c r="J1838" s="78"/>
      <c r="K1838" s="304"/>
      <c r="L1838" s="6"/>
      <c r="M1838" s="12"/>
      <c r="N1838" s="6"/>
      <c r="O1838" s="96" t="str">
        <f t="shared" si="205"/>
        <v/>
      </c>
      <c r="P1838" s="12"/>
      <c r="Q1838" s="304"/>
      <c r="R1838" s="5"/>
      <c r="S1838" s="5"/>
      <c r="T1838" s="78"/>
      <c r="U1838" s="78"/>
      <c r="Z1838" s="479">
        <f t="shared" si="206"/>
        <v>12</v>
      </c>
    </row>
    <row r="1839" spans="1:26" ht="18.75" customHeight="1" x14ac:dyDescent="0.35">
      <c r="A1839" s="78"/>
      <c r="B1839" s="332">
        <f>IF(N1839="",0,COUNTIF($N$7:N1839,N1839))</f>
        <v>0</v>
      </c>
      <c r="C1839" s="332" t="str">
        <f t="shared" si="200"/>
        <v>0</v>
      </c>
      <c r="D1839" s="332">
        <f>IF(P1839="",0,COUNTIF($P$7:P1839,P1839))</f>
        <v>0</v>
      </c>
      <c r="E1839" s="332" t="str">
        <f t="shared" si="201"/>
        <v>0</v>
      </c>
      <c r="F1839" s="332">
        <f>IF(Q1839="",0,COUNTIF($Q$7:Q1839,Q1839))</f>
        <v>0</v>
      </c>
      <c r="G1839" s="332" t="str">
        <f t="shared" si="202"/>
        <v>0</v>
      </c>
      <c r="H1839" s="335">
        <f t="shared" si="203"/>
        <v>46021</v>
      </c>
      <c r="I1839" s="332">
        <f t="shared" si="204"/>
        <v>50</v>
      </c>
      <c r="J1839" s="78"/>
      <c r="K1839" s="304"/>
      <c r="L1839" s="6"/>
      <c r="M1839" s="12"/>
      <c r="N1839" s="6"/>
      <c r="O1839" s="96" t="str">
        <f t="shared" si="205"/>
        <v/>
      </c>
      <c r="P1839" s="12"/>
      <c r="Q1839" s="304"/>
      <c r="R1839" s="5"/>
      <c r="S1839" s="5"/>
      <c r="T1839" s="78"/>
      <c r="U1839" s="78"/>
      <c r="Z1839" s="479">
        <f t="shared" si="206"/>
        <v>12</v>
      </c>
    </row>
    <row r="1840" spans="1:26" ht="18.75" customHeight="1" x14ac:dyDescent="0.35">
      <c r="A1840" s="78"/>
      <c r="B1840" s="332">
        <f>IF(N1840="",0,COUNTIF($N$7:N1840,N1840))</f>
        <v>0</v>
      </c>
      <c r="C1840" s="332" t="str">
        <f t="shared" si="200"/>
        <v>0</v>
      </c>
      <c r="D1840" s="332">
        <f>IF(P1840="",0,COUNTIF($P$7:P1840,P1840))</f>
        <v>0</v>
      </c>
      <c r="E1840" s="332" t="str">
        <f t="shared" si="201"/>
        <v>0</v>
      </c>
      <c r="F1840" s="332">
        <f>IF(Q1840="",0,COUNTIF($Q$7:Q1840,Q1840))</f>
        <v>0</v>
      </c>
      <c r="G1840" s="332" t="str">
        <f t="shared" si="202"/>
        <v>0</v>
      </c>
      <c r="H1840" s="335">
        <f t="shared" si="203"/>
        <v>46021</v>
      </c>
      <c r="I1840" s="332">
        <f t="shared" si="204"/>
        <v>50</v>
      </c>
      <c r="J1840" s="78"/>
      <c r="K1840" s="304"/>
      <c r="L1840" s="6"/>
      <c r="M1840" s="12"/>
      <c r="N1840" s="6"/>
      <c r="O1840" s="96" t="str">
        <f t="shared" si="205"/>
        <v/>
      </c>
      <c r="P1840" s="12"/>
      <c r="Q1840" s="304"/>
      <c r="R1840" s="5"/>
      <c r="S1840" s="5"/>
      <c r="T1840" s="78"/>
      <c r="U1840" s="78"/>
      <c r="Z1840" s="479">
        <f t="shared" si="206"/>
        <v>12</v>
      </c>
    </row>
    <row r="1841" spans="1:26" ht="18.75" customHeight="1" x14ac:dyDescent="0.35">
      <c r="A1841" s="78"/>
      <c r="B1841" s="332">
        <f>IF(N1841="",0,COUNTIF($N$7:N1841,N1841))</f>
        <v>0</v>
      </c>
      <c r="C1841" s="332" t="str">
        <f t="shared" si="200"/>
        <v>0</v>
      </c>
      <c r="D1841" s="332">
        <f>IF(P1841="",0,COUNTIF($P$7:P1841,P1841))</f>
        <v>0</v>
      </c>
      <c r="E1841" s="332" t="str">
        <f t="shared" si="201"/>
        <v>0</v>
      </c>
      <c r="F1841" s="332">
        <f>IF(Q1841="",0,COUNTIF($Q$7:Q1841,Q1841))</f>
        <v>0</v>
      </c>
      <c r="G1841" s="332" t="str">
        <f t="shared" si="202"/>
        <v>0</v>
      </c>
      <c r="H1841" s="335">
        <f t="shared" si="203"/>
        <v>46021</v>
      </c>
      <c r="I1841" s="332">
        <f t="shared" si="204"/>
        <v>50</v>
      </c>
      <c r="J1841" s="78"/>
      <c r="K1841" s="304"/>
      <c r="L1841" s="6"/>
      <c r="M1841" s="12"/>
      <c r="N1841" s="6"/>
      <c r="O1841" s="96" t="str">
        <f t="shared" si="205"/>
        <v/>
      </c>
      <c r="P1841" s="12"/>
      <c r="Q1841" s="304"/>
      <c r="R1841" s="5"/>
      <c r="S1841" s="5"/>
      <c r="T1841" s="78"/>
      <c r="U1841" s="78"/>
      <c r="Z1841" s="479">
        <f t="shared" si="206"/>
        <v>12</v>
      </c>
    </row>
    <row r="1842" spans="1:26" ht="18.75" customHeight="1" x14ac:dyDescent="0.35">
      <c r="A1842" s="78"/>
      <c r="B1842" s="332">
        <f>IF(N1842="",0,COUNTIF($N$7:N1842,N1842))</f>
        <v>0</v>
      </c>
      <c r="C1842" s="332" t="str">
        <f t="shared" si="200"/>
        <v>0</v>
      </c>
      <c r="D1842" s="332">
        <f>IF(P1842="",0,COUNTIF($P$7:P1842,P1842))</f>
        <v>0</v>
      </c>
      <c r="E1842" s="332" t="str">
        <f t="shared" si="201"/>
        <v>0</v>
      </c>
      <c r="F1842" s="332">
        <f>IF(Q1842="",0,COUNTIF($Q$7:Q1842,Q1842))</f>
        <v>0</v>
      </c>
      <c r="G1842" s="332" t="str">
        <f t="shared" si="202"/>
        <v>0</v>
      </c>
      <c r="H1842" s="335">
        <f t="shared" si="203"/>
        <v>46021</v>
      </c>
      <c r="I1842" s="332">
        <f t="shared" si="204"/>
        <v>50</v>
      </c>
      <c r="J1842" s="78"/>
      <c r="K1842" s="304"/>
      <c r="L1842" s="6"/>
      <c r="M1842" s="12"/>
      <c r="N1842" s="6"/>
      <c r="O1842" s="96" t="str">
        <f t="shared" si="205"/>
        <v/>
      </c>
      <c r="P1842" s="12"/>
      <c r="Q1842" s="304"/>
      <c r="R1842" s="5"/>
      <c r="S1842" s="5"/>
      <c r="T1842" s="78"/>
      <c r="U1842" s="78"/>
      <c r="Z1842" s="479">
        <f t="shared" si="206"/>
        <v>12</v>
      </c>
    </row>
    <row r="1843" spans="1:26" ht="18.75" customHeight="1" x14ac:dyDescent="0.35">
      <c r="A1843" s="78"/>
      <c r="B1843" s="332">
        <f>IF(N1843="",0,COUNTIF($N$7:N1843,N1843))</f>
        <v>0</v>
      </c>
      <c r="C1843" s="332" t="str">
        <f t="shared" si="200"/>
        <v>0</v>
      </c>
      <c r="D1843" s="332">
        <f>IF(P1843="",0,COUNTIF($P$7:P1843,P1843))</f>
        <v>0</v>
      </c>
      <c r="E1843" s="332" t="str">
        <f t="shared" si="201"/>
        <v>0</v>
      </c>
      <c r="F1843" s="332">
        <f>IF(Q1843="",0,COUNTIF($Q$7:Q1843,Q1843))</f>
        <v>0</v>
      </c>
      <c r="G1843" s="332" t="str">
        <f t="shared" si="202"/>
        <v>0</v>
      </c>
      <c r="H1843" s="335">
        <f t="shared" si="203"/>
        <v>46021</v>
      </c>
      <c r="I1843" s="332">
        <f t="shared" si="204"/>
        <v>50</v>
      </c>
      <c r="J1843" s="78"/>
      <c r="K1843" s="304"/>
      <c r="L1843" s="6"/>
      <c r="M1843" s="12"/>
      <c r="N1843" s="6"/>
      <c r="O1843" s="96" t="str">
        <f t="shared" si="205"/>
        <v/>
      </c>
      <c r="P1843" s="12"/>
      <c r="Q1843" s="304"/>
      <c r="R1843" s="5"/>
      <c r="S1843" s="5"/>
      <c r="T1843" s="78"/>
      <c r="U1843" s="78"/>
      <c r="Z1843" s="479">
        <f t="shared" si="206"/>
        <v>12</v>
      </c>
    </row>
    <row r="1844" spans="1:26" ht="18.75" customHeight="1" x14ac:dyDescent="0.35">
      <c r="A1844" s="78"/>
      <c r="B1844" s="332">
        <f>IF(N1844="",0,COUNTIF($N$7:N1844,N1844))</f>
        <v>0</v>
      </c>
      <c r="C1844" s="332" t="str">
        <f t="shared" ref="C1844:C1907" si="207">B1844&amp;N1844</f>
        <v>0</v>
      </c>
      <c r="D1844" s="332">
        <f>IF(P1844="",0,COUNTIF($P$7:P1844,P1844))</f>
        <v>0</v>
      </c>
      <c r="E1844" s="332" t="str">
        <f t="shared" ref="E1844:E1907" si="208">D1844&amp;P1844</f>
        <v>0</v>
      </c>
      <c r="F1844" s="332">
        <f>IF(Q1844="",0,COUNTIF($Q$7:Q1844,Q1844))</f>
        <v>0</v>
      </c>
      <c r="G1844" s="332" t="str">
        <f t="shared" ref="G1844:G1907" si="209">F1844&amp;Q1844</f>
        <v>0</v>
      </c>
      <c r="H1844" s="335">
        <f t="shared" ref="H1844:H1907" si="210">IF(K1844&lt;&gt;"",K1844,H1843)</f>
        <v>46021</v>
      </c>
      <c r="I1844" s="332">
        <f t="shared" ref="I1844:I1907" si="211">IF(L1844&lt;&gt;"",L1844,I1843)</f>
        <v>50</v>
      </c>
      <c r="J1844" s="78"/>
      <c r="K1844" s="304"/>
      <c r="L1844" s="6"/>
      <c r="M1844" s="12"/>
      <c r="N1844" s="6"/>
      <c r="O1844" s="96" t="str">
        <f t="shared" ref="O1844:O1907" si="212">IF(N1844&lt;&gt;"",VLOOKUP(N1844,DA,2,FALSE),"")</f>
        <v/>
      </c>
      <c r="P1844" s="12"/>
      <c r="Q1844" s="304"/>
      <c r="R1844" s="5"/>
      <c r="S1844" s="5"/>
      <c r="T1844" s="78"/>
      <c r="U1844" s="78"/>
      <c r="Z1844" s="479">
        <f t="shared" si="206"/>
        <v>12</v>
      </c>
    </row>
    <row r="1845" spans="1:26" ht="18.75" customHeight="1" x14ac:dyDescent="0.35">
      <c r="A1845" s="78"/>
      <c r="B1845" s="332">
        <f>IF(N1845="",0,COUNTIF($N$7:N1845,N1845))</f>
        <v>0</v>
      </c>
      <c r="C1845" s="332" t="str">
        <f t="shared" si="207"/>
        <v>0</v>
      </c>
      <c r="D1845" s="332">
        <f>IF(P1845="",0,COUNTIF($P$7:P1845,P1845))</f>
        <v>0</v>
      </c>
      <c r="E1845" s="332" t="str">
        <f t="shared" si="208"/>
        <v>0</v>
      </c>
      <c r="F1845" s="332">
        <f>IF(Q1845="",0,COUNTIF($Q$7:Q1845,Q1845))</f>
        <v>0</v>
      </c>
      <c r="G1845" s="332" t="str">
        <f t="shared" si="209"/>
        <v>0</v>
      </c>
      <c r="H1845" s="335">
        <f t="shared" si="210"/>
        <v>46021</v>
      </c>
      <c r="I1845" s="332">
        <f t="shared" si="211"/>
        <v>50</v>
      </c>
      <c r="J1845" s="78"/>
      <c r="K1845" s="304"/>
      <c r="L1845" s="6"/>
      <c r="M1845" s="12"/>
      <c r="N1845" s="6"/>
      <c r="O1845" s="96" t="str">
        <f t="shared" si="212"/>
        <v/>
      </c>
      <c r="P1845" s="12"/>
      <c r="Q1845" s="304"/>
      <c r="R1845" s="5"/>
      <c r="S1845" s="5"/>
      <c r="T1845" s="78"/>
      <c r="U1845" s="78"/>
      <c r="Z1845" s="479">
        <f t="shared" si="206"/>
        <v>12</v>
      </c>
    </row>
    <row r="1846" spans="1:26" ht="18.75" customHeight="1" x14ac:dyDescent="0.35">
      <c r="A1846" s="78"/>
      <c r="B1846" s="332">
        <f>IF(N1846="",0,COUNTIF($N$7:N1846,N1846))</f>
        <v>0</v>
      </c>
      <c r="C1846" s="332" t="str">
        <f t="shared" si="207"/>
        <v>0</v>
      </c>
      <c r="D1846" s="332">
        <f>IF(P1846="",0,COUNTIF($P$7:P1846,P1846))</f>
        <v>0</v>
      </c>
      <c r="E1846" s="332" t="str">
        <f t="shared" si="208"/>
        <v>0</v>
      </c>
      <c r="F1846" s="332">
        <f>IF(Q1846="",0,COUNTIF($Q$7:Q1846,Q1846))</f>
        <v>0</v>
      </c>
      <c r="G1846" s="332" t="str">
        <f t="shared" si="209"/>
        <v>0</v>
      </c>
      <c r="H1846" s="335">
        <f t="shared" si="210"/>
        <v>46021</v>
      </c>
      <c r="I1846" s="332">
        <f t="shared" si="211"/>
        <v>50</v>
      </c>
      <c r="J1846" s="78"/>
      <c r="K1846" s="304"/>
      <c r="L1846" s="6"/>
      <c r="M1846" s="12"/>
      <c r="N1846" s="6"/>
      <c r="O1846" s="96" t="str">
        <f t="shared" si="212"/>
        <v/>
      </c>
      <c r="P1846" s="12"/>
      <c r="Q1846" s="304"/>
      <c r="R1846" s="5"/>
      <c r="S1846" s="5"/>
      <c r="T1846" s="78"/>
      <c r="U1846" s="78"/>
      <c r="Z1846" s="479">
        <f t="shared" si="206"/>
        <v>12</v>
      </c>
    </row>
    <row r="1847" spans="1:26" ht="18.75" customHeight="1" x14ac:dyDescent="0.35">
      <c r="A1847" s="78"/>
      <c r="B1847" s="332">
        <f>IF(N1847="",0,COUNTIF($N$7:N1847,N1847))</f>
        <v>0</v>
      </c>
      <c r="C1847" s="332" t="str">
        <f t="shared" si="207"/>
        <v>0</v>
      </c>
      <c r="D1847" s="332">
        <f>IF(P1847="",0,COUNTIF($P$7:P1847,P1847))</f>
        <v>0</v>
      </c>
      <c r="E1847" s="332" t="str">
        <f t="shared" si="208"/>
        <v>0</v>
      </c>
      <c r="F1847" s="332">
        <f>IF(Q1847="",0,COUNTIF($Q$7:Q1847,Q1847))</f>
        <v>0</v>
      </c>
      <c r="G1847" s="332" t="str">
        <f t="shared" si="209"/>
        <v>0</v>
      </c>
      <c r="H1847" s="335">
        <f t="shared" si="210"/>
        <v>46021</v>
      </c>
      <c r="I1847" s="332">
        <f t="shared" si="211"/>
        <v>50</v>
      </c>
      <c r="J1847" s="78"/>
      <c r="K1847" s="304"/>
      <c r="L1847" s="6"/>
      <c r="M1847" s="12"/>
      <c r="N1847" s="6"/>
      <c r="O1847" s="96" t="str">
        <f t="shared" si="212"/>
        <v/>
      </c>
      <c r="P1847" s="12"/>
      <c r="Q1847" s="304"/>
      <c r="R1847" s="5"/>
      <c r="S1847" s="5"/>
      <c r="T1847" s="78"/>
      <c r="U1847" s="78"/>
      <c r="Z1847" s="479">
        <f t="shared" si="206"/>
        <v>12</v>
      </c>
    </row>
    <row r="1848" spans="1:26" ht="18.75" customHeight="1" x14ac:dyDescent="0.35">
      <c r="A1848" s="78"/>
      <c r="B1848" s="332">
        <f>IF(N1848="",0,COUNTIF($N$7:N1848,N1848))</f>
        <v>0</v>
      </c>
      <c r="C1848" s="332" t="str">
        <f t="shared" si="207"/>
        <v>0</v>
      </c>
      <c r="D1848" s="332">
        <f>IF(P1848="",0,COUNTIF($P$7:P1848,P1848))</f>
        <v>0</v>
      </c>
      <c r="E1848" s="332" t="str">
        <f t="shared" si="208"/>
        <v>0</v>
      </c>
      <c r="F1848" s="332">
        <f>IF(Q1848="",0,COUNTIF($Q$7:Q1848,Q1848))</f>
        <v>0</v>
      </c>
      <c r="G1848" s="332" t="str">
        <f t="shared" si="209"/>
        <v>0</v>
      </c>
      <c r="H1848" s="335">
        <f t="shared" si="210"/>
        <v>46021</v>
      </c>
      <c r="I1848" s="332">
        <f t="shared" si="211"/>
        <v>50</v>
      </c>
      <c r="J1848" s="78"/>
      <c r="K1848" s="304"/>
      <c r="L1848" s="6"/>
      <c r="M1848" s="12"/>
      <c r="N1848" s="6"/>
      <c r="O1848" s="96" t="str">
        <f t="shared" si="212"/>
        <v/>
      </c>
      <c r="P1848" s="12"/>
      <c r="Q1848" s="304"/>
      <c r="R1848" s="5"/>
      <c r="S1848" s="5"/>
      <c r="T1848" s="78"/>
      <c r="U1848" s="78"/>
      <c r="Z1848" s="479">
        <f t="shared" si="206"/>
        <v>12</v>
      </c>
    </row>
    <row r="1849" spans="1:26" ht="18.75" customHeight="1" x14ac:dyDescent="0.35">
      <c r="A1849" s="78"/>
      <c r="B1849" s="332">
        <f>IF(N1849="",0,COUNTIF($N$7:N1849,N1849))</f>
        <v>0</v>
      </c>
      <c r="C1849" s="332" t="str">
        <f t="shared" si="207"/>
        <v>0</v>
      </c>
      <c r="D1849" s="332">
        <f>IF(P1849="",0,COUNTIF($P$7:P1849,P1849))</f>
        <v>0</v>
      </c>
      <c r="E1849" s="332" t="str">
        <f t="shared" si="208"/>
        <v>0</v>
      </c>
      <c r="F1849" s="332">
        <f>IF(Q1849="",0,COUNTIF($Q$7:Q1849,Q1849))</f>
        <v>0</v>
      </c>
      <c r="G1849" s="332" t="str">
        <f t="shared" si="209"/>
        <v>0</v>
      </c>
      <c r="H1849" s="335">
        <f t="shared" si="210"/>
        <v>46021</v>
      </c>
      <c r="I1849" s="332">
        <f t="shared" si="211"/>
        <v>50</v>
      </c>
      <c r="J1849" s="78"/>
      <c r="K1849" s="304"/>
      <c r="L1849" s="6"/>
      <c r="M1849" s="12"/>
      <c r="N1849" s="6"/>
      <c r="O1849" s="96" t="str">
        <f t="shared" si="212"/>
        <v/>
      </c>
      <c r="P1849" s="12"/>
      <c r="Q1849" s="304"/>
      <c r="R1849" s="5"/>
      <c r="S1849" s="5"/>
      <c r="T1849" s="78"/>
      <c r="U1849" s="78"/>
      <c r="Z1849" s="479">
        <f t="shared" si="206"/>
        <v>12</v>
      </c>
    </row>
    <row r="1850" spans="1:26" ht="18.75" customHeight="1" x14ac:dyDescent="0.35">
      <c r="A1850" s="78"/>
      <c r="B1850" s="332">
        <f>IF(N1850="",0,COUNTIF($N$7:N1850,N1850))</f>
        <v>0</v>
      </c>
      <c r="C1850" s="332" t="str">
        <f t="shared" si="207"/>
        <v>0</v>
      </c>
      <c r="D1850" s="332">
        <f>IF(P1850="",0,COUNTIF($P$7:P1850,P1850))</f>
        <v>0</v>
      </c>
      <c r="E1850" s="332" t="str">
        <f t="shared" si="208"/>
        <v>0</v>
      </c>
      <c r="F1850" s="332">
        <f>IF(Q1850="",0,COUNTIF($Q$7:Q1850,Q1850))</f>
        <v>0</v>
      </c>
      <c r="G1850" s="332" t="str">
        <f t="shared" si="209"/>
        <v>0</v>
      </c>
      <c r="H1850" s="335">
        <f t="shared" si="210"/>
        <v>46021</v>
      </c>
      <c r="I1850" s="332">
        <f t="shared" si="211"/>
        <v>50</v>
      </c>
      <c r="J1850" s="78"/>
      <c r="K1850" s="304"/>
      <c r="L1850" s="6"/>
      <c r="M1850" s="12"/>
      <c r="N1850" s="6"/>
      <c r="O1850" s="96" t="str">
        <f t="shared" si="212"/>
        <v/>
      </c>
      <c r="P1850" s="12"/>
      <c r="Q1850" s="304"/>
      <c r="R1850" s="5"/>
      <c r="S1850" s="5"/>
      <c r="T1850" s="78"/>
      <c r="U1850" s="78"/>
      <c r="Z1850" s="479">
        <f t="shared" si="206"/>
        <v>12</v>
      </c>
    </row>
    <row r="1851" spans="1:26" ht="18.75" customHeight="1" x14ac:dyDescent="0.35">
      <c r="A1851" s="78"/>
      <c r="B1851" s="332">
        <f>IF(N1851="",0,COUNTIF($N$7:N1851,N1851))</f>
        <v>0</v>
      </c>
      <c r="C1851" s="332" t="str">
        <f t="shared" si="207"/>
        <v>0</v>
      </c>
      <c r="D1851" s="332">
        <f>IF(P1851="",0,COUNTIF($P$7:P1851,P1851))</f>
        <v>0</v>
      </c>
      <c r="E1851" s="332" t="str">
        <f t="shared" si="208"/>
        <v>0</v>
      </c>
      <c r="F1851" s="332">
        <f>IF(Q1851="",0,COUNTIF($Q$7:Q1851,Q1851))</f>
        <v>0</v>
      </c>
      <c r="G1851" s="332" t="str">
        <f t="shared" si="209"/>
        <v>0</v>
      </c>
      <c r="H1851" s="335">
        <f t="shared" si="210"/>
        <v>46021</v>
      </c>
      <c r="I1851" s="332">
        <f t="shared" si="211"/>
        <v>50</v>
      </c>
      <c r="J1851" s="78"/>
      <c r="K1851" s="304"/>
      <c r="L1851" s="6"/>
      <c r="M1851" s="12"/>
      <c r="N1851" s="6"/>
      <c r="O1851" s="96" t="str">
        <f t="shared" si="212"/>
        <v/>
      </c>
      <c r="P1851" s="12"/>
      <c r="Q1851" s="304"/>
      <c r="R1851" s="5"/>
      <c r="S1851" s="5"/>
      <c r="T1851" s="78"/>
      <c r="U1851" s="78"/>
      <c r="Z1851" s="479">
        <f t="shared" si="206"/>
        <v>12</v>
      </c>
    </row>
    <row r="1852" spans="1:26" ht="18.75" customHeight="1" x14ac:dyDescent="0.35">
      <c r="A1852" s="78"/>
      <c r="B1852" s="332">
        <f>IF(N1852="",0,COUNTIF($N$7:N1852,N1852))</f>
        <v>0</v>
      </c>
      <c r="C1852" s="332" t="str">
        <f t="shared" si="207"/>
        <v>0</v>
      </c>
      <c r="D1852" s="332">
        <f>IF(P1852="",0,COUNTIF($P$7:P1852,P1852))</f>
        <v>0</v>
      </c>
      <c r="E1852" s="332" t="str">
        <f t="shared" si="208"/>
        <v>0</v>
      </c>
      <c r="F1852" s="332">
        <f>IF(Q1852="",0,COUNTIF($Q$7:Q1852,Q1852))</f>
        <v>0</v>
      </c>
      <c r="G1852" s="332" t="str">
        <f t="shared" si="209"/>
        <v>0</v>
      </c>
      <c r="H1852" s="335">
        <f t="shared" si="210"/>
        <v>46021</v>
      </c>
      <c r="I1852" s="332">
        <f t="shared" si="211"/>
        <v>50</v>
      </c>
      <c r="J1852" s="78"/>
      <c r="K1852" s="304"/>
      <c r="L1852" s="6"/>
      <c r="M1852" s="12"/>
      <c r="N1852" s="6"/>
      <c r="O1852" s="96" t="str">
        <f t="shared" si="212"/>
        <v/>
      </c>
      <c r="P1852" s="12"/>
      <c r="Q1852" s="304"/>
      <c r="R1852" s="5"/>
      <c r="S1852" s="5"/>
      <c r="T1852" s="78"/>
      <c r="U1852" s="78"/>
      <c r="Z1852" s="479">
        <f t="shared" si="206"/>
        <v>12</v>
      </c>
    </row>
    <row r="1853" spans="1:26" ht="18.75" customHeight="1" x14ac:dyDescent="0.35">
      <c r="A1853" s="78"/>
      <c r="B1853" s="332">
        <f>IF(N1853="",0,COUNTIF($N$7:N1853,N1853))</f>
        <v>0</v>
      </c>
      <c r="C1853" s="332" t="str">
        <f t="shared" si="207"/>
        <v>0</v>
      </c>
      <c r="D1853" s="332">
        <f>IF(P1853="",0,COUNTIF($P$7:P1853,P1853))</f>
        <v>0</v>
      </c>
      <c r="E1853" s="332" t="str">
        <f t="shared" si="208"/>
        <v>0</v>
      </c>
      <c r="F1853" s="332">
        <f>IF(Q1853="",0,COUNTIF($Q$7:Q1853,Q1853))</f>
        <v>0</v>
      </c>
      <c r="G1853" s="332" t="str">
        <f t="shared" si="209"/>
        <v>0</v>
      </c>
      <c r="H1853" s="335">
        <f t="shared" si="210"/>
        <v>46021</v>
      </c>
      <c r="I1853" s="332">
        <f t="shared" si="211"/>
        <v>50</v>
      </c>
      <c r="J1853" s="78"/>
      <c r="K1853" s="304"/>
      <c r="L1853" s="6"/>
      <c r="M1853" s="12"/>
      <c r="N1853" s="6"/>
      <c r="O1853" s="96" t="str">
        <f t="shared" si="212"/>
        <v/>
      </c>
      <c r="P1853" s="12"/>
      <c r="Q1853" s="304"/>
      <c r="R1853" s="5"/>
      <c r="S1853" s="5"/>
      <c r="T1853" s="78"/>
      <c r="U1853" s="78"/>
      <c r="Z1853" s="479">
        <f t="shared" si="206"/>
        <v>12</v>
      </c>
    </row>
    <row r="1854" spans="1:26" ht="18.75" customHeight="1" x14ac:dyDescent="0.35">
      <c r="A1854" s="78"/>
      <c r="B1854" s="332">
        <f>IF(N1854="",0,COUNTIF($N$7:N1854,N1854))</f>
        <v>0</v>
      </c>
      <c r="C1854" s="332" t="str">
        <f t="shared" si="207"/>
        <v>0</v>
      </c>
      <c r="D1854" s="332">
        <f>IF(P1854="",0,COUNTIF($P$7:P1854,P1854))</f>
        <v>0</v>
      </c>
      <c r="E1854" s="332" t="str">
        <f t="shared" si="208"/>
        <v>0</v>
      </c>
      <c r="F1854" s="332">
        <f>IF(Q1854="",0,COUNTIF($Q$7:Q1854,Q1854))</f>
        <v>0</v>
      </c>
      <c r="G1854" s="332" t="str">
        <f t="shared" si="209"/>
        <v>0</v>
      </c>
      <c r="H1854" s="335">
        <f t="shared" si="210"/>
        <v>46021</v>
      </c>
      <c r="I1854" s="332">
        <f t="shared" si="211"/>
        <v>50</v>
      </c>
      <c r="J1854" s="78"/>
      <c r="K1854" s="304"/>
      <c r="L1854" s="6"/>
      <c r="M1854" s="12"/>
      <c r="N1854" s="6"/>
      <c r="O1854" s="96" t="str">
        <f t="shared" si="212"/>
        <v/>
      </c>
      <c r="P1854" s="12"/>
      <c r="Q1854" s="304"/>
      <c r="R1854" s="5"/>
      <c r="S1854" s="5"/>
      <c r="T1854" s="78"/>
      <c r="U1854" s="78"/>
      <c r="Z1854" s="479">
        <f t="shared" si="206"/>
        <v>12</v>
      </c>
    </row>
    <row r="1855" spans="1:26" ht="18.75" customHeight="1" x14ac:dyDescent="0.35">
      <c r="A1855" s="78"/>
      <c r="B1855" s="332">
        <f>IF(N1855="",0,COUNTIF($N$7:N1855,N1855))</f>
        <v>0</v>
      </c>
      <c r="C1855" s="332" t="str">
        <f t="shared" si="207"/>
        <v>0</v>
      </c>
      <c r="D1855" s="332">
        <f>IF(P1855="",0,COUNTIF($P$7:P1855,P1855))</f>
        <v>0</v>
      </c>
      <c r="E1855" s="332" t="str">
        <f t="shared" si="208"/>
        <v>0</v>
      </c>
      <c r="F1855" s="332">
        <f>IF(Q1855="",0,COUNTIF($Q$7:Q1855,Q1855))</f>
        <v>0</v>
      </c>
      <c r="G1855" s="332" t="str">
        <f t="shared" si="209"/>
        <v>0</v>
      </c>
      <c r="H1855" s="335">
        <f t="shared" si="210"/>
        <v>46021</v>
      </c>
      <c r="I1855" s="332">
        <f t="shared" si="211"/>
        <v>50</v>
      </c>
      <c r="J1855" s="78"/>
      <c r="K1855" s="304"/>
      <c r="L1855" s="6"/>
      <c r="M1855" s="12"/>
      <c r="N1855" s="6"/>
      <c r="O1855" s="96" t="str">
        <f t="shared" si="212"/>
        <v/>
      </c>
      <c r="P1855" s="12"/>
      <c r="Q1855" s="304"/>
      <c r="R1855" s="5"/>
      <c r="S1855" s="5"/>
      <c r="T1855" s="78"/>
      <c r="U1855" s="78"/>
      <c r="Z1855" s="479">
        <f t="shared" si="206"/>
        <v>12</v>
      </c>
    </row>
    <row r="1856" spans="1:26" ht="18.75" customHeight="1" x14ac:dyDescent="0.35">
      <c r="A1856" s="78"/>
      <c r="B1856" s="332">
        <f>IF(N1856="",0,COUNTIF($N$7:N1856,N1856))</f>
        <v>0</v>
      </c>
      <c r="C1856" s="332" t="str">
        <f t="shared" si="207"/>
        <v>0</v>
      </c>
      <c r="D1856" s="332">
        <f>IF(P1856="",0,COUNTIF($P$7:P1856,P1856))</f>
        <v>0</v>
      </c>
      <c r="E1856" s="332" t="str">
        <f t="shared" si="208"/>
        <v>0</v>
      </c>
      <c r="F1856" s="332">
        <f>IF(Q1856="",0,COUNTIF($Q$7:Q1856,Q1856))</f>
        <v>0</v>
      </c>
      <c r="G1856" s="332" t="str">
        <f t="shared" si="209"/>
        <v>0</v>
      </c>
      <c r="H1856" s="335">
        <f t="shared" si="210"/>
        <v>46021</v>
      </c>
      <c r="I1856" s="332">
        <f t="shared" si="211"/>
        <v>50</v>
      </c>
      <c r="J1856" s="78"/>
      <c r="K1856" s="304"/>
      <c r="L1856" s="6"/>
      <c r="M1856" s="12"/>
      <c r="N1856" s="6"/>
      <c r="O1856" s="96" t="str">
        <f t="shared" si="212"/>
        <v/>
      </c>
      <c r="P1856" s="12"/>
      <c r="Q1856" s="304"/>
      <c r="R1856" s="5"/>
      <c r="S1856" s="5"/>
      <c r="T1856" s="78"/>
      <c r="U1856" s="78"/>
      <c r="Z1856" s="479">
        <f t="shared" si="206"/>
        <v>12</v>
      </c>
    </row>
    <row r="1857" spans="1:26" ht="18.75" customHeight="1" x14ac:dyDescent="0.35">
      <c r="A1857" s="78"/>
      <c r="B1857" s="332">
        <f>IF(N1857="",0,COUNTIF($N$7:N1857,N1857))</f>
        <v>0</v>
      </c>
      <c r="C1857" s="332" t="str">
        <f t="shared" si="207"/>
        <v>0</v>
      </c>
      <c r="D1857" s="332">
        <f>IF(P1857="",0,COUNTIF($P$7:P1857,P1857))</f>
        <v>0</v>
      </c>
      <c r="E1857" s="332" t="str">
        <f t="shared" si="208"/>
        <v>0</v>
      </c>
      <c r="F1857" s="332">
        <f>IF(Q1857="",0,COUNTIF($Q$7:Q1857,Q1857))</f>
        <v>0</v>
      </c>
      <c r="G1857" s="332" t="str">
        <f t="shared" si="209"/>
        <v>0</v>
      </c>
      <c r="H1857" s="335">
        <f t="shared" si="210"/>
        <v>46021</v>
      </c>
      <c r="I1857" s="332">
        <f t="shared" si="211"/>
        <v>50</v>
      </c>
      <c r="J1857" s="78"/>
      <c r="K1857" s="304"/>
      <c r="L1857" s="6"/>
      <c r="M1857" s="12"/>
      <c r="N1857" s="6"/>
      <c r="O1857" s="96" t="str">
        <f t="shared" si="212"/>
        <v/>
      </c>
      <c r="P1857" s="12"/>
      <c r="Q1857" s="304"/>
      <c r="R1857" s="5"/>
      <c r="S1857" s="5"/>
      <c r="T1857" s="78"/>
      <c r="U1857" s="78"/>
      <c r="Z1857" s="479">
        <f t="shared" si="206"/>
        <v>12</v>
      </c>
    </row>
    <row r="1858" spans="1:26" ht="18.75" customHeight="1" x14ac:dyDescent="0.35">
      <c r="A1858" s="78"/>
      <c r="B1858" s="332">
        <f>IF(N1858="",0,COUNTIF($N$7:N1858,N1858))</f>
        <v>0</v>
      </c>
      <c r="C1858" s="332" t="str">
        <f t="shared" si="207"/>
        <v>0</v>
      </c>
      <c r="D1858" s="332">
        <f>IF(P1858="",0,COUNTIF($P$7:P1858,P1858))</f>
        <v>0</v>
      </c>
      <c r="E1858" s="332" t="str">
        <f t="shared" si="208"/>
        <v>0</v>
      </c>
      <c r="F1858" s="332">
        <f>IF(Q1858="",0,COUNTIF($Q$7:Q1858,Q1858))</f>
        <v>0</v>
      </c>
      <c r="G1858" s="332" t="str">
        <f t="shared" si="209"/>
        <v>0</v>
      </c>
      <c r="H1858" s="335">
        <f t="shared" si="210"/>
        <v>46021</v>
      </c>
      <c r="I1858" s="332">
        <f t="shared" si="211"/>
        <v>50</v>
      </c>
      <c r="J1858" s="78"/>
      <c r="K1858" s="304"/>
      <c r="L1858" s="6"/>
      <c r="M1858" s="12"/>
      <c r="N1858" s="6"/>
      <c r="O1858" s="96" t="str">
        <f t="shared" si="212"/>
        <v/>
      </c>
      <c r="P1858" s="12"/>
      <c r="Q1858" s="304"/>
      <c r="R1858" s="5"/>
      <c r="S1858" s="5"/>
      <c r="T1858" s="78"/>
      <c r="U1858" s="78"/>
      <c r="Z1858" s="479">
        <f t="shared" si="206"/>
        <v>12</v>
      </c>
    </row>
    <row r="1859" spans="1:26" ht="18.75" customHeight="1" x14ac:dyDescent="0.35">
      <c r="A1859" s="78"/>
      <c r="B1859" s="332">
        <f>IF(N1859="",0,COUNTIF($N$7:N1859,N1859))</f>
        <v>0</v>
      </c>
      <c r="C1859" s="332" t="str">
        <f t="shared" si="207"/>
        <v>0</v>
      </c>
      <c r="D1859" s="332">
        <f>IF(P1859="",0,COUNTIF($P$7:P1859,P1859))</f>
        <v>0</v>
      </c>
      <c r="E1859" s="332" t="str">
        <f t="shared" si="208"/>
        <v>0</v>
      </c>
      <c r="F1859" s="332">
        <f>IF(Q1859="",0,COUNTIF($Q$7:Q1859,Q1859))</f>
        <v>0</v>
      </c>
      <c r="G1859" s="332" t="str">
        <f t="shared" si="209"/>
        <v>0</v>
      </c>
      <c r="H1859" s="335">
        <f t="shared" si="210"/>
        <v>46021</v>
      </c>
      <c r="I1859" s="332">
        <f t="shared" si="211"/>
        <v>50</v>
      </c>
      <c r="J1859" s="78"/>
      <c r="K1859" s="304"/>
      <c r="L1859" s="6"/>
      <c r="M1859" s="12"/>
      <c r="N1859" s="6"/>
      <c r="O1859" s="96" t="str">
        <f t="shared" si="212"/>
        <v/>
      </c>
      <c r="P1859" s="12"/>
      <c r="Q1859" s="304"/>
      <c r="R1859" s="5"/>
      <c r="S1859" s="5"/>
      <c r="T1859" s="78"/>
      <c r="U1859" s="78"/>
      <c r="Z1859" s="479">
        <f t="shared" si="206"/>
        <v>12</v>
      </c>
    </row>
    <row r="1860" spans="1:26" ht="18.75" customHeight="1" x14ac:dyDescent="0.35">
      <c r="A1860" s="78"/>
      <c r="B1860" s="332">
        <f>IF(N1860="",0,COUNTIF($N$7:N1860,N1860))</f>
        <v>0</v>
      </c>
      <c r="C1860" s="332" t="str">
        <f t="shared" si="207"/>
        <v>0</v>
      </c>
      <c r="D1860" s="332">
        <f>IF(P1860="",0,COUNTIF($P$7:P1860,P1860))</f>
        <v>0</v>
      </c>
      <c r="E1860" s="332" t="str">
        <f t="shared" si="208"/>
        <v>0</v>
      </c>
      <c r="F1860" s="332">
        <f>IF(Q1860="",0,COUNTIF($Q$7:Q1860,Q1860))</f>
        <v>0</v>
      </c>
      <c r="G1860" s="332" t="str">
        <f t="shared" si="209"/>
        <v>0</v>
      </c>
      <c r="H1860" s="335">
        <f t="shared" si="210"/>
        <v>46021</v>
      </c>
      <c r="I1860" s="332">
        <f t="shared" si="211"/>
        <v>50</v>
      </c>
      <c r="J1860" s="78"/>
      <c r="K1860" s="304"/>
      <c r="L1860" s="6"/>
      <c r="M1860" s="12"/>
      <c r="N1860" s="6"/>
      <c r="O1860" s="96" t="str">
        <f t="shared" si="212"/>
        <v/>
      </c>
      <c r="P1860" s="12"/>
      <c r="Q1860" s="304"/>
      <c r="R1860" s="5"/>
      <c r="S1860" s="5"/>
      <c r="T1860" s="78"/>
      <c r="U1860" s="78"/>
      <c r="Z1860" s="479">
        <f t="shared" si="206"/>
        <v>12</v>
      </c>
    </row>
    <row r="1861" spans="1:26" ht="18.75" customHeight="1" x14ac:dyDescent="0.35">
      <c r="A1861" s="78"/>
      <c r="B1861" s="332">
        <f>IF(N1861="",0,COUNTIF($N$7:N1861,N1861))</f>
        <v>0</v>
      </c>
      <c r="C1861" s="332" t="str">
        <f t="shared" si="207"/>
        <v>0</v>
      </c>
      <c r="D1861" s="332">
        <f>IF(P1861="",0,COUNTIF($P$7:P1861,P1861))</f>
        <v>0</v>
      </c>
      <c r="E1861" s="332" t="str">
        <f t="shared" si="208"/>
        <v>0</v>
      </c>
      <c r="F1861" s="332">
        <f>IF(Q1861="",0,COUNTIF($Q$7:Q1861,Q1861))</f>
        <v>0</v>
      </c>
      <c r="G1861" s="332" t="str">
        <f t="shared" si="209"/>
        <v>0</v>
      </c>
      <c r="H1861" s="335">
        <f t="shared" si="210"/>
        <v>46021</v>
      </c>
      <c r="I1861" s="332">
        <f t="shared" si="211"/>
        <v>50</v>
      </c>
      <c r="J1861" s="78"/>
      <c r="K1861" s="304"/>
      <c r="L1861" s="6"/>
      <c r="M1861" s="12"/>
      <c r="N1861" s="6"/>
      <c r="O1861" s="96" t="str">
        <f t="shared" si="212"/>
        <v/>
      </c>
      <c r="P1861" s="12"/>
      <c r="Q1861" s="304"/>
      <c r="R1861" s="5"/>
      <c r="S1861" s="5"/>
      <c r="T1861" s="78"/>
      <c r="U1861" s="78"/>
      <c r="Z1861" s="479">
        <f t="shared" si="206"/>
        <v>12</v>
      </c>
    </row>
    <row r="1862" spans="1:26" ht="18.75" customHeight="1" x14ac:dyDescent="0.35">
      <c r="A1862" s="78"/>
      <c r="B1862" s="332">
        <f>IF(N1862="",0,COUNTIF($N$7:N1862,N1862))</f>
        <v>0</v>
      </c>
      <c r="C1862" s="332" t="str">
        <f t="shared" si="207"/>
        <v>0</v>
      </c>
      <c r="D1862" s="332">
        <f>IF(P1862="",0,COUNTIF($P$7:P1862,P1862))</f>
        <v>0</v>
      </c>
      <c r="E1862" s="332" t="str">
        <f t="shared" si="208"/>
        <v>0</v>
      </c>
      <c r="F1862" s="332">
        <f>IF(Q1862="",0,COUNTIF($Q$7:Q1862,Q1862))</f>
        <v>0</v>
      </c>
      <c r="G1862" s="332" t="str">
        <f t="shared" si="209"/>
        <v>0</v>
      </c>
      <c r="H1862" s="335">
        <f t="shared" si="210"/>
        <v>46021</v>
      </c>
      <c r="I1862" s="332">
        <f t="shared" si="211"/>
        <v>50</v>
      </c>
      <c r="J1862" s="78"/>
      <c r="K1862" s="304"/>
      <c r="L1862" s="6"/>
      <c r="M1862" s="12"/>
      <c r="N1862" s="6"/>
      <c r="O1862" s="96" t="str">
        <f t="shared" si="212"/>
        <v/>
      </c>
      <c r="P1862" s="12"/>
      <c r="Q1862" s="304"/>
      <c r="R1862" s="5"/>
      <c r="S1862" s="5"/>
      <c r="T1862" s="78"/>
      <c r="U1862" s="78"/>
      <c r="Z1862" s="479">
        <f t="shared" si="206"/>
        <v>12</v>
      </c>
    </row>
    <row r="1863" spans="1:26" ht="18.75" customHeight="1" x14ac:dyDescent="0.35">
      <c r="A1863" s="78"/>
      <c r="B1863" s="332">
        <f>IF(N1863="",0,COUNTIF($N$7:N1863,N1863))</f>
        <v>0</v>
      </c>
      <c r="C1863" s="332" t="str">
        <f t="shared" si="207"/>
        <v>0</v>
      </c>
      <c r="D1863" s="332">
        <f>IF(P1863="",0,COUNTIF($P$7:P1863,P1863))</f>
        <v>0</v>
      </c>
      <c r="E1863" s="332" t="str">
        <f t="shared" si="208"/>
        <v>0</v>
      </c>
      <c r="F1863" s="332">
        <f>IF(Q1863="",0,COUNTIF($Q$7:Q1863,Q1863))</f>
        <v>0</v>
      </c>
      <c r="G1863" s="332" t="str">
        <f t="shared" si="209"/>
        <v>0</v>
      </c>
      <c r="H1863" s="335">
        <f t="shared" si="210"/>
        <v>46021</v>
      </c>
      <c r="I1863" s="332">
        <f t="shared" si="211"/>
        <v>50</v>
      </c>
      <c r="J1863" s="78"/>
      <c r="K1863" s="304"/>
      <c r="L1863" s="6"/>
      <c r="M1863" s="12"/>
      <c r="N1863" s="6"/>
      <c r="O1863" s="96" t="str">
        <f t="shared" si="212"/>
        <v/>
      </c>
      <c r="P1863" s="12"/>
      <c r="Q1863" s="304"/>
      <c r="R1863" s="5"/>
      <c r="S1863" s="5"/>
      <c r="T1863" s="78"/>
      <c r="U1863" s="78"/>
      <c r="Z1863" s="479">
        <f t="shared" si="206"/>
        <v>12</v>
      </c>
    </row>
    <row r="1864" spans="1:26" ht="18.75" customHeight="1" x14ac:dyDescent="0.35">
      <c r="A1864" s="78"/>
      <c r="B1864" s="332">
        <f>IF(N1864="",0,COUNTIF($N$7:N1864,N1864))</f>
        <v>0</v>
      </c>
      <c r="C1864" s="332" t="str">
        <f t="shared" si="207"/>
        <v>0</v>
      </c>
      <c r="D1864" s="332">
        <f>IF(P1864="",0,COUNTIF($P$7:P1864,P1864))</f>
        <v>0</v>
      </c>
      <c r="E1864" s="332" t="str">
        <f t="shared" si="208"/>
        <v>0</v>
      </c>
      <c r="F1864" s="332">
        <f>IF(Q1864="",0,COUNTIF($Q$7:Q1864,Q1864))</f>
        <v>0</v>
      </c>
      <c r="G1864" s="332" t="str">
        <f t="shared" si="209"/>
        <v>0</v>
      </c>
      <c r="H1864" s="335">
        <f t="shared" si="210"/>
        <v>46021</v>
      </c>
      <c r="I1864" s="332">
        <f t="shared" si="211"/>
        <v>50</v>
      </c>
      <c r="J1864" s="78"/>
      <c r="K1864" s="304"/>
      <c r="L1864" s="6"/>
      <c r="M1864" s="12"/>
      <c r="N1864" s="6"/>
      <c r="O1864" s="96" t="str">
        <f t="shared" si="212"/>
        <v/>
      </c>
      <c r="P1864" s="12"/>
      <c r="Q1864" s="304"/>
      <c r="R1864" s="5"/>
      <c r="S1864" s="5"/>
      <c r="T1864" s="78"/>
      <c r="U1864" s="78"/>
      <c r="Z1864" s="479">
        <f t="shared" ref="Z1864:Z1927" si="213">IF(H1864="","",MONTH(H1864))</f>
        <v>12</v>
      </c>
    </row>
    <row r="1865" spans="1:26" ht="18.75" customHeight="1" x14ac:dyDescent="0.35">
      <c r="A1865" s="78"/>
      <c r="B1865" s="332">
        <f>IF(N1865="",0,COUNTIF($N$7:N1865,N1865))</f>
        <v>0</v>
      </c>
      <c r="C1865" s="332" t="str">
        <f t="shared" si="207"/>
        <v>0</v>
      </c>
      <c r="D1865" s="332">
        <f>IF(P1865="",0,COUNTIF($P$7:P1865,P1865))</f>
        <v>0</v>
      </c>
      <c r="E1865" s="332" t="str">
        <f t="shared" si="208"/>
        <v>0</v>
      </c>
      <c r="F1865" s="332">
        <f>IF(Q1865="",0,COUNTIF($Q$7:Q1865,Q1865))</f>
        <v>0</v>
      </c>
      <c r="G1865" s="332" t="str">
        <f t="shared" si="209"/>
        <v>0</v>
      </c>
      <c r="H1865" s="335">
        <f t="shared" si="210"/>
        <v>46021</v>
      </c>
      <c r="I1865" s="332">
        <f t="shared" si="211"/>
        <v>50</v>
      </c>
      <c r="J1865" s="78"/>
      <c r="K1865" s="304"/>
      <c r="L1865" s="6"/>
      <c r="M1865" s="12"/>
      <c r="N1865" s="6"/>
      <c r="O1865" s="96" t="str">
        <f t="shared" si="212"/>
        <v/>
      </c>
      <c r="P1865" s="12"/>
      <c r="Q1865" s="304"/>
      <c r="R1865" s="5"/>
      <c r="S1865" s="5"/>
      <c r="T1865" s="78"/>
      <c r="U1865" s="78"/>
      <c r="Z1865" s="479">
        <f t="shared" si="213"/>
        <v>12</v>
      </c>
    </row>
    <row r="1866" spans="1:26" ht="18.75" customHeight="1" x14ac:dyDescent="0.35">
      <c r="A1866" s="78"/>
      <c r="B1866" s="332">
        <f>IF(N1866="",0,COUNTIF($N$7:N1866,N1866))</f>
        <v>0</v>
      </c>
      <c r="C1866" s="332" t="str">
        <f t="shared" si="207"/>
        <v>0</v>
      </c>
      <c r="D1866" s="332">
        <f>IF(P1866="",0,COUNTIF($P$7:P1866,P1866))</f>
        <v>0</v>
      </c>
      <c r="E1866" s="332" t="str">
        <f t="shared" si="208"/>
        <v>0</v>
      </c>
      <c r="F1866" s="332">
        <f>IF(Q1866="",0,COUNTIF($Q$7:Q1866,Q1866))</f>
        <v>0</v>
      </c>
      <c r="G1866" s="332" t="str">
        <f t="shared" si="209"/>
        <v>0</v>
      </c>
      <c r="H1866" s="335">
        <f t="shared" si="210"/>
        <v>46021</v>
      </c>
      <c r="I1866" s="332">
        <f t="shared" si="211"/>
        <v>50</v>
      </c>
      <c r="J1866" s="78"/>
      <c r="K1866" s="304"/>
      <c r="L1866" s="6"/>
      <c r="M1866" s="12"/>
      <c r="N1866" s="6"/>
      <c r="O1866" s="96" t="str">
        <f t="shared" si="212"/>
        <v/>
      </c>
      <c r="P1866" s="12"/>
      <c r="Q1866" s="304"/>
      <c r="R1866" s="5"/>
      <c r="S1866" s="5"/>
      <c r="T1866" s="78"/>
      <c r="U1866" s="78"/>
      <c r="Z1866" s="479">
        <f t="shared" si="213"/>
        <v>12</v>
      </c>
    </row>
    <row r="1867" spans="1:26" ht="18.75" customHeight="1" x14ac:dyDescent="0.35">
      <c r="A1867" s="78"/>
      <c r="B1867" s="332">
        <f>IF(N1867="",0,COUNTIF($N$7:N1867,N1867))</f>
        <v>0</v>
      </c>
      <c r="C1867" s="332" t="str">
        <f t="shared" si="207"/>
        <v>0</v>
      </c>
      <c r="D1867" s="332">
        <f>IF(P1867="",0,COUNTIF($P$7:P1867,P1867))</f>
        <v>0</v>
      </c>
      <c r="E1867" s="332" t="str">
        <f t="shared" si="208"/>
        <v>0</v>
      </c>
      <c r="F1867" s="332">
        <f>IF(Q1867="",0,COUNTIF($Q$7:Q1867,Q1867))</f>
        <v>0</v>
      </c>
      <c r="G1867" s="332" t="str">
        <f t="shared" si="209"/>
        <v>0</v>
      </c>
      <c r="H1867" s="335">
        <f t="shared" si="210"/>
        <v>46021</v>
      </c>
      <c r="I1867" s="332">
        <f t="shared" si="211"/>
        <v>50</v>
      </c>
      <c r="J1867" s="78"/>
      <c r="K1867" s="304"/>
      <c r="L1867" s="6"/>
      <c r="M1867" s="12"/>
      <c r="N1867" s="6"/>
      <c r="O1867" s="96" t="str">
        <f t="shared" si="212"/>
        <v/>
      </c>
      <c r="P1867" s="12"/>
      <c r="Q1867" s="304"/>
      <c r="R1867" s="5"/>
      <c r="S1867" s="5"/>
      <c r="T1867" s="78"/>
      <c r="U1867" s="78"/>
      <c r="Z1867" s="479">
        <f t="shared" si="213"/>
        <v>12</v>
      </c>
    </row>
    <row r="1868" spans="1:26" ht="18.75" customHeight="1" x14ac:dyDescent="0.35">
      <c r="A1868" s="78"/>
      <c r="B1868" s="332">
        <f>IF(N1868="",0,COUNTIF($N$7:N1868,N1868))</f>
        <v>0</v>
      </c>
      <c r="C1868" s="332" t="str">
        <f t="shared" si="207"/>
        <v>0</v>
      </c>
      <c r="D1868" s="332">
        <f>IF(P1868="",0,COUNTIF($P$7:P1868,P1868))</f>
        <v>0</v>
      </c>
      <c r="E1868" s="332" t="str">
        <f t="shared" si="208"/>
        <v>0</v>
      </c>
      <c r="F1868" s="332">
        <f>IF(Q1868="",0,COUNTIF($Q$7:Q1868,Q1868))</f>
        <v>0</v>
      </c>
      <c r="G1868" s="332" t="str">
        <f t="shared" si="209"/>
        <v>0</v>
      </c>
      <c r="H1868" s="335">
        <f t="shared" si="210"/>
        <v>46021</v>
      </c>
      <c r="I1868" s="332">
        <f t="shared" si="211"/>
        <v>50</v>
      </c>
      <c r="J1868" s="78"/>
      <c r="K1868" s="304"/>
      <c r="L1868" s="6"/>
      <c r="M1868" s="12"/>
      <c r="N1868" s="6"/>
      <c r="O1868" s="96" t="str">
        <f t="shared" si="212"/>
        <v/>
      </c>
      <c r="P1868" s="12"/>
      <c r="Q1868" s="304"/>
      <c r="R1868" s="5"/>
      <c r="S1868" s="5"/>
      <c r="T1868" s="78"/>
      <c r="U1868" s="78"/>
      <c r="Z1868" s="479">
        <f t="shared" si="213"/>
        <v>12</v>
      </c>
    </row>
    <row r="1869" spans="1:26" ht="18.75" customHeight="1" x14ac:dyDescent="0.35">
      <c r="A1869" s="78"/>
      <c r="B1869" s="332">
        <f>IF(N1869="",0,COUNTIF($N$7:N1869,N1869))</f>
        <v>0</v>
      </c>
      <c r="C1869" s="332" t="str">
        <f t="shared" si="207"/>
        <v>0</v>
      </c>
      <c r="D1869" s="332">
        <f>IF(P1869="",0,COUNTIF($P$7:P1869,P1869))</f>
        <v>0</v>
      </c>
      <c r="E1869" s="332" t="str">
        <f t="shared" si="208"/>
        <v>0</v>
      </c>
      <c r="F1869" s="332">
        <f>IF(Q1869="",0,COUNTIF($Q$7:Q1869,Q1869))</f>
        <v>0</v>
      </c>
      <c r="G1869" s="332" t="str">
        <f t="shared" si="209"/>
        <v>0</v>
      </c>
      <c r="H1869" s="335">
        <f t="shared" si="210"/>
        <v>46021</v>
      </c>
      <c r="I1869" s="332">
        <f t="shared" si="211"/>
        <v>50</v>
      </c>
      <c r="J1869" s="78"/>
      <c r="K1869" s="304"/>
      <c r="L1869" s="6"/>
      <c r="M1869" s="12"/>
      <c r="N1869" s="6"/>
      <c r="O1869" s="96" t="str">
        <f t="shared" si="212"/>
        <v/>
      </c>
      <c r="P1869" s="12"/>
      <c r="Q1869" s="304"/>
      <c r="R1869" s="5"/>
      <c r="S1869" s="5"/>
      <c r="T1869" s="78"/>
      <c r="U1869" s="78"/>
      <c r="Z1869" s="479">
        <f t="shared" si="213"/>
        <v>12</v>
      </c>
    </row>
    <row r="1870" spans="1:26" ht="18.75" customHeight="1" x14ac:dyDescent="0.35">
      <c r="A1870" s="78"/>
      <c r="B1870" s="332">
        <f>IF(N1870="",0,COUNTIF($N$7:N1870,N1870))</f>
        <v>0</v>
      </c>
      <c r="C1870" s="332" t="str">
        <f t="shared" si="207"/>
        <v>0</v>
      </c>
      <c r="D1870" s="332">
        <f>IF(P1870="",0,COUNTIF($P$7:P1870,P1870))</f>
        <v>0</v>
      </c>
      <c r="E1870" s="332" t="str">
        <f t="shared" si="208"/>
        <v>0</v>
      </c>
      <c r="F1870" s="332">
        <f>IF(Q1870="",0,COUNTIF($Q$7:Q1870,Q1870))</f>
        <v>0</v>
      </c>
      <c r="G1870" s="332" t="str">
        <f t="shared" si="209"/>
        <v>0</v>
      </c>
      <c r="H1870" s="335">
        <f t="shared" si="210"/>
        <v>46021</v>
      </c>
      <c r="I1870" s="332">
        <f t="shared" si="211"/>
        <v>50</v>
      </c>
      <c r="J1870" s="78"/>
      <c r="K1870" s="304"/>
      <c r="L1870" s="6"/>
      <c r="M1870" s="12"/>
      <c r="N1870" s="6"/>
      <c r="O1870" s="96" t="str">
        <f t="shared" si="212"/>
        <v/>
      </c>
      <c r="P1870" s="12"/>
      <c r="Q1870" s="304"/>
      <c r="R1870" s="5"/>
      <c r="S1870" s="5"/>
      <c r="T1870" s="78"/>
      <c r="U1870" s="78"/>
      <c r="Z1870" s="479">
        <f t="shared" si="213"/>
        <v>12</v>
      </c>
    </row>
    <row r="1871" spans="1:26" ht="18.75" customHeight="1" x14ac:dyDescent="0.35">
      <c r="A1871" s="78"/>
      <c r="B1871" s="332">
        <f>IF(N1871="",0,COUNTIF($N$7:N1871,N1871))</f>
        <v>0</v>
      </c>
      <c r="C1871" s="332" t="str">
        <f t="shared" si="207"/>
        <v>0</v>
      </c>
      <c r="D1871" s="332">
        <f>IF(P1871="",0,COUNTIF($P$7:P1871,P1871))</f>
        <v>0</v>
      </c>
      <c r="E1871" s="332" t="str">
        <f t="shared" si="208"/>
        <v>0</v>
      </c>
      <c r="F1871" s="332">
        <f>IF(Q1871="",0,COUNTIF($Q$7:Q1871,Q1871))</f>
        <v>0</v>
      </c>
      <c r="G1871" s="332" t="str">
        <f t="shared" si="209"/>
        <v>0</v>
      </c>
      <c r="H1871" s="335">
        <f t="shared" si="210"/>
        <v>46021</v>
      </c>
      <c r="I1871" s="332">
        <f t="shared" si="211"/>
        <v>50</v>
      </c>
      <c r="J1871" s="78"/>
      <c r="K1871" s="304"/>
      <c r="L1871" s="6"/>
      <c r="M1871" s="12"/>
      <c r="N1871" s="6"/>
      <c r="O1871" s="96" t="str">
        <f t="shared" si="212"/>
        <v/>
      </c>
      <c r="P1871" s="12"/>
      <c r="Q1871" s="304"/>
      <c r="R1871" s="5"/>
      <c r="S1871" s="5"/>
      <c r="T1871" s="78"/>
      <c r="U1871" s="78"/>
      <c r="Z1871" s="479">
        <f t="shared" si="213"/>
        <v>12</v>
      </c>
    </row>
    <row r="1872" spans="1:26" ht="18.75" customHeight="1" x14ac:dyDescent="0.35">
      <c r="A1872" s="78"/>
      <c r="B1872" s="332">
        <f>IF(N1872="",0,COUNTIF($N$7:N1872,N1872))</f>
        <v>0</v>
      </c>
      <c r="C1872" s="332" t="str">
        <f t="shared" si="207"/>
        <v>0</v>
      </c>
      <c r="D1872" s="332">
        <f>IF(P1872="",0,COUNTIF($P$7:P1872,P1872))</f>
        <v>0</v>
      </c>
      <c r="E1872" s="332" t="str">
        <f t="shared" si="208"/>
        <v>0</v>
      </c>
      <c r="F1872" s="332">
        <f>IF(Q1872="",0,COUNTIF($Q$7:Q1872,Q1872))</f>
        <v>0</v>
      </c>
      <c r="G1872" s="332" t="str">
        <f t="shared" si="209"/>
        <v>0</v>
      </c>
      <c r="H1872" s="335">
        <f t="shared" si="210"/>
        <v>46021</v>
      </c>
      <c r="I1872" s="332">
        <f t="shared" si="211"/>
        <v>50</v>
      </c>
      <c r="J1872" s="78"/>
      <c r="K1872" s="304"/>
      <c r="L1872" s="6"/>
      <c r="M1872" s="12"/>
      <c r="N1872" s="6"/>
      <c r="O1872" s="96" t="str">
        <f t="shared" si="212"/>
        <v/>
      </c>
      <c r="P1872" s="12"/>
      <c r="Q1872" s="304"/>
      <c r="R1872" s="5"/>
      <c r="S1872" s="5"/>
      <c r="T1872" s="78"/>
      <c r="U1872" s="78"/>
      <c r="Z1872" s="479">
        <f t="shared" si="213"/>
        <v>12</v>
      </c>
    </row>
    <row r="1873" spans="1:26" ht="18.75" customHeight="1" x14ac:dyDescent="0.35">
      <c r="A1873" s="78"/>
      <c r="B1873" s="332">
        <f>IF(N1873="",0,COUNTIF($N$7:N1873,N1873))</f>
        <v>0</v>
      </c>
      <c r="C1873" s="332" t="str">
        <f t="shared" si="207"/>
        <v>0</v>
      </c>
      <c r="D1873" s="332">
        <f>IF(P1873="",0,COUNTIF($P$7:P1873,P1873))</f>
        <v>0</v>
      </c>
      <c r="E1873" s="332" t="str">
        <f t="shared" si="208"/>
        <v>0</v>
      </c>
      <c r="F1873" s="332">
        <f>IF(Q1873="",0,COUNTIF($Q$7:Q1873,Q1873))</f>
        <v>0</v>
      </c>
      <c r="G1873" s="332" t="str">
        <f t="shared" si="209"/>
        <v>0</v>
      </c>
      <c r="H1873" s="335">
        <f t="shared" si="210"/>
        <v>46021</v>
      </c>
      <c r="I1873" s="332">
        <f t="shared" si="211"/>
        <v>50</v>
      </c>
      <c r="J1873" s="78"/>
      <c r="K1873" s="304"/>
      <c r="L1873" s="6"/>
      <c r="M1873" s="12"/>
      <c r="N1873" s="6"/>
      <c r="O1873" s="96" t="str">
        <f t="shared" si="212"/>
        <v/>
      </c>
      <c r="P1873" s="12"/>
      <c r="Q1873" s="304"/>
      <c r="R1873" s="5"/>
      <c r="S1873" s="5"/>
      <c r="T1873" s="78"/>
      <c r="U1873" s="78"/>
      <c r="Z1873" s="479">
        <f t="shared" si="213"/>
        <v>12</v>
      </c>
    </row>
    <row r="1874" spans="1:26" ht="18.75" customHeight="1" x14ac:dyDescent="0.35">
      <c r="A1874" s="78"/>
      <c r="B1874" s="332">
        <f>IF(N1874="",0,COUNTIF($N$7:N1874,N1874))</f>
        <v>0</v>
      </c>
      <c r="C1874" s="332" t="str">
        <f t="shared" si="207"/>
        <v>0</v>
      </c>
      <c r="D1874" s="332">
        <f>IF(P1874="",0,COUNTIF($P$7:P1874,P1874))</f>
        <v>0</v>
      </c>
      <c r="E1874" s="332" t="str">
        <f t="shared" si="208"/>
        <v>0</v>
      </c>
      <c r="F1874" s="332">
        <f>IF(Q1874="",0,COUNTIF($Q$7:Q1874,Q1874))</f>
        <v>0</v>
      </c>
      <c r="G1874" s="332" t="str">
        <f t="shared" si="209"/>
        <v>0</v>
      </c>
      <c r="H1874" s="335">
        <f t="shared" si="210"/>
        <v>46021</v>
      </c>
      <c r="I1874" s="332">
        <f t="shared" si="211"/>
        <v>50</v>
      </c>
      <c r="J1874" s="78"/>
      <c r="K1874" s="304"/>
      <c r="L1874" s="6"/>
      <c r="M1874" s="12"/>
      <c r="N1874" s="6"/>
      <c r="O1874" s="96" t="str">
        <f t="shared" si="212"/>
        <v/>
      </c>
      <c r="P1874" s="12"/>
      <c r="Q1874" s="304"/>
      <c r="R1874" s="5"/>
      <c r="S1874" s="5"/>
      <c r="T1874" s="78"/>
      <c r="U1874" s="78"/>
      <c r="Z1874" s="479">
        <f t="shared" si="213"/>
        <v>12</v>
      </c>
    </row>
    <row r="1875" spans="1:26" ht="18.75" customHeight="1" x14ac:dyDescent="0.35">
      <c r="A1875" s="78"/>
      <c r="B1875" s="332">
        <f>IF(N1875="",0,COUNTIF($N$7:N1875,N1875))</f>
        <v>0</v>
      </c>
      <c r="C1875" s="332" t="str">
        <f t="shared" si="207"/>
        <v>0</v>
      </c>
      <c r="D1875" s="332">
        <f>IF(P1875="",0,COUNTIF($P$7:P1875,P1875))</f>
        <v>0</v>
      </c>
      <c r="E1875" s="332" t="str">
        <f t="shared" si="208"/>
        <v>0</v>
      </c>
      <c r="F1875" s="332">
        <f>IF(Q1875="",0,COUNTIF($Q$7:Q1875,Q1875))</f>
        <v>0</v>
      </c>
      <c r="G1875" s="332" t="str">
        <f t="shared" si="209"/>
        <v>0</v>
      </c>
      <c r="H1875" s="335">
        <f t="shared" si="210"/>
        <v>46021</v>
      </c>
      <c r="I1875" s="332">
        <f t="shared" si="211"/>
        <v>50</v>
      </c>
      <c r="J1875" s="78"/>
      <c r="K1875" s="304"/>
      <c r="L1875" s="6"/>
      <c r="M1875" s="12"/>
      <c r="N1875" s="6"/>
      <c r="O1875" s="96" t="str">
        <f t="shared" si="212"/>
        <v/>
      </c>
      <c r="P1875" s="12"/>
      <c r="Q1875" s="304"/>
      <c r="R1875" s="5"/>
      <c r="S1875" s="5"/>
      <c r="T1875" s="78"/>
      <c r="U1875" s="78"/>
      <c r="Z1875" s="479">
        <f t="shared" si="213"/>
        <v>12</v>
      </c>
    </row>
    <row r="1876" spans="1:26" ht="18.75" customHeight="1" x14ac:dyDescent="0.35">
      <c r="A1876" s="78"/>
      <c r="B1876" s="332">
        <f>IF(N1876="",0,COUNTIF($N$7:N1876,N1876))</f>
        <v>0</v>
      </c>
      <c r="C1876" s="332" t="str">
        <f t="shared" si="207"/>
        <v>0</v>
      </c>
      <c r="D1876" s="332">
        <f>IF(P1876="",0,COUNTIF($P$7:P1876,P1876))</f>
        <v>0</v>
      </c>
      <c r="E1876" s="332" t="str">
        <f t="shared" si="208"/>
        <v>0</v>
      </c>
      <c r="F1876" s="332">
        <f>IF(Q1876="",0,COUNTIF($Q$7:Q1876,Q1876))</f>
        <v>0</v>
      </c>
      <c r="G1876" s="332" t="str">
        <f t="shared" si="209"/>
        <v>0</v>
      </c>
      <c r="H1876" s="335">
        <f t="shared" si="210"/>
        <v>46021</v>
      </c>
      <c r="I1876" s="332">
        <f t="shared" si="211"/>
        <v>50</v>
      </c>
      <c r="J1876" s="78"/>
      <c r="K1876" s="304"/>
      <c r="L1876" s="6"/>
      <c r="M1876" s="12"/>
      <c r="N1876" s="6"/>
      <c r="O1876" s="96" t="str">
        <f t="shared" si="212"/>
        <v/>
      </c>
      <c r="P1876" s="12"/>
      <c r="Q1876" s="304"/>
      <c r="R1876" s="5"/>
      <c r="S1876" s="5"/>
      <c r="T1876" s="78"/>
      <c r="U1876" s="78"/>
      <c r="Z1876" s="479">
        <f t="shared" si="213"/>
        <v>12</v>
      </c>
    </row>
    <row r="1877" spans="1:26" ht="18.75" customHeight="1" x14ac:dyDescent="0.35">
      <c r="A1877" s="78"/>
      <c r="B1877" s="332">
        <f>IF(N1877="",0,COUNTIF($N$7:N1877,N1877))</f>
        <v>0</v>
      </c>
      <c r="C1877" s="332" t="str">
        <f t="shared" si="207"/>
        <v>0</v>
      </c>
      <c r="D1877" s="332">
        <f>IF(P1877="",0,COUNTIF($P$7:P1877,P1877))</f>
        <v>0</v>
      </c>
      <c r="E1877" s="332" t="str">
        <f t="shared" si="208"/>
        <v>0</v>
      </c>
      <c r="F1877" s="332">
        <f>IF(Q1877="",0,COUNTIF($Q$7:Q1877,Q1877))</f>
        <v>0</v>
      </c>
      <c r="G1877" s="332" t="str">
        <f t="shared" si="209"/>
        <v>0</v>
      </c>
      <c r="H1877" s="335">
        <f t="shared" si="210"/>
        <v>46021</v>
      </c>
      <c r="I1877" s="332">
        <f t="shared" si="211"/>
        <v>50</v>
      </c>
      <c r="J1877" s="78"/>
      <c r="K1877" s="304"/>
      <c r="L1877" s="6"/>
      <c r="M1877" s="12"/>
      <c r="N1877" s="6"/>
      <c r="O1877" s="96" t="str">
        <f t="shared" si="212"/>
        <v/>
      </c>
      <c r="P1877" s="12"/>
      <c r="Q1877" s="304"/>
      <c r="R1877" s="5"/>
      <c r="S1877" s="5"/>
      <c r="T1877" s="78"/>
      <c r="U1877" s="78"/>
      <c r="Z1877" s="479">
        <f t="shared" si="213"/>
        <v>12</v>
      </c>
    </row>
    <row r="1878" spans="1:26" ht="18.75" customHeight="1" x14ac:dyDescent="0.35">
      <c r="A1878" s="78"/>
      <c r="B1878" s="332">
        <f>IF(N1878="",0,COUNTIF($N$7:N1878,N1878))</f>
        <v>0</v>
      </c>
      <c r="C1878" s="332" t="str">
        <f t="shared" si="207"/>
        <v>0</v>
      </c>
      <c r="D1878" s="332">
        <f>IF(P1878="",0,COUNTIF($P$7:P1878,P1878))</f>
        <v>0</v>
      </c>
      <c r="E1878" s="332" t="str">
        <f t="shared" si="208"/>
        <v>0</v>
      </c>
      <c r="F1878" s="332">
        <f>IF(Q1878="",0,COUNTIF($Q$7:Q1878,Q1878))</f>
        <v>0</v>
      </c>
      <c r="G1878" s="332" t="str">
        <f t="shared" si="209"/>
        <v>0</v>
      </c>
      <c r="H1878" s="335">
        <f t="shared" si="210"/>
        <v>46021</v>
      </c>
      <c r="I1878" s="332">
        <f t="shared" si="211"/>
        <v>50</v>
      </c>
      <c r="J1878" s="78"/>
      <c r="K1878" s="304"/>
      <c r="L1878" s="6"/>
      <c r="M1878" s="12"/>
      <c r="N1878" s="6"/>
      <c r="O1878" s="96" t="str">
        <f t="shared" si="212"/>
        <v/>
      </c>
      <c r="P1878" s="12"/>
      <c r="Q1878" s="304"/>
      <c r="R1878" s="5"/>
      <c r="S1878" s="5"/>
      <c r="T1878" s="78"/>
      <c r="U1878" s="78"/>
      <c r="Z1878" s="479">
        <f t="shared" si="213"/>
        <v>12</v>
      </c>
    </row>
    <row r="1879" spans="1:26" ht="18.75" customHeight="1" x14ac:dyDescent="0.35">
      <c r="A1879" s="78"/>
      <c r="B1879" s="332">
        <f>IF(N1879="",0,COUNTIF($N$7:N1879,N1879))</f>
        <v>0</v>
      </c>
      <c r="C1879" s="332" t="str">
        <f t="shared" si="207"/>
        <v>0</v>
      </c>
      <c r="D1879" s="332">
        <f>IF(P1879="",0,COUNTIF($P$7:P1879,P1879))</f>
        <v>0</v>
      </c>
      <c r="E1879" s="332" t="str">
        <f t="shared" si="208"/>
        <v>0</v>
      </c>
      <c r="F1879" s="332">
        <f>IF(Q1879="",0,COUNTIF($Q$7:Q1879,Q1879))</f>
        <v>0</v>
      </c>
      <c r="G1879" s="332" t="str">
        <f t="shared" si="209"/>
        <v>0</v>
      </c>
      <c r="H1879" s="335">
        <f t="shared" si="210"/>
        <v>46021</v>
      </c>
      <c r="I1879" s="332">
        <f t="shared" si="211"/>
        <v>50</v>
      </c>
      <c r="J1879" s="78"/>
      <c r="K1879" s="304"/>
      <c r="L1879" s="6"/>
      <c r="M1879" s="12"/>
      <c r="N1879" s="6"/>
      <c r="O1879" s="96" t="str">
        <f t="shared" si="212"/>
        <v/>
      </c>
      <c r="P1879" s="12"/>
      <c r="Q1879" s="304"/>
      <c r="R1879" s="5"/>
      <c r="S1879" s="5"/>
      <c r="T1879" s="78"/>
      <c r="U1879" s="78"/>
      <c r="Z1879" s="479">
        <f t="shared" si="213"/>
        <v>12</v>
      </c>
    </row>
    <row r="1880" spans="1:26" ht="18.75" customHeight="1" x14ac:dyDescent="0.35">
      <c r="A1880" s="78"/>
      <c r="B1880" s="332">
        <f>IF(N1880="",0,COUNTIF($N$7:N1880,N1880))</f>
        <v>0</v>
      </c>
      <c r="C1880" s="332" t="str">
        <f t="shared" si="207"/>
        <v>0</v>
      </c>
      <c r="D1880" s="332">
        <f>IF(P1880="",0,COUNTIF($P$7:P1880,P1880))</f>
        <v>0</v>
      </c>
      <c r="E1880" s="332" t="str">
        <f t="shared" si="208"/>
        <v>0</v>
      </c>
      <c r="F1880" s="332">
        <f>IF(Q1880="",0,COUNTIF($Q$7:Q1880,Q1880))</f>
        <v>0</v>
      </c>
      <c r="G1880" s="332" t="str">
        <f t="shared" si="209"/>
        <v>0</v>
      </c>
      <c r="H1880" s="335">
        <f t="shared" si="210"/>
        <v>46021</v>
      </c>
      <c r="I1880" s="332">
        <f t="shared" si="211"/>
        <v>50</v>
      </c>
      <c r="J1880" s="78"/>
      <c r="K1880" s="304"/>
      <c r="L1880" s="6"/>
      <c r="M1880" s="12"/>
      <c r="N1880" s="6"/>
      <c r="O1880" s="96" t="str">
        <f t="shared" si="212"/>
        <v/>
      </c>
      <c r="P1880" s="12"/>
      <c r="Q1880" s="304"/>
      <c r="R1880" s="5"/>
      <c r="S1880" s="5"/>
      <c r="T1880" s="78"/>
      <c r="U1880" s="78"/>
      <c r="Z1880" s="479">
        <f t="shared" si="213"/>
        <v>12</v>
      </c>
    </row>
    <row r="1881" spans="1:26" ht="18.75" customHeight="1" x14ac:dyDescent="0.35">
      <c r="A1881" s="78"/>
      <c r="B1881" s="332">
        <f>IF(N1881="",0,COUNTIF($N$7:N1881,N1881))</f>
        <v>0</v>
      </c>
      <c r="C1881" s="332" t="str">
        <f t="shared" si="207"/>
        <v>0</v>
      </c>
      <c r="D1881" s="332">
        <f>IF(P1881="",0,COUNTIF($P$7:P1881,P1881))</f>
        <v>0</v>
      </c>
      <c r="E1881" s="332" t="str">
        <f t="shared" si="208"/>
        <v>0</v>
      </c>
      <c r="F1881" s="332">
        <f>IF(Q1881="",0,COUNTIF($Q$7:Q1881,Q1881))</f>
        <v>0</v>
      </c>
      <c r="G1881" s="332" t="str">
        <f t="shared" si="209"/>
        <v>0</v>
      </c>
      <c r="H1881" s="335">
        <f t="shared" si="210"/>
        <v>46021</v>
      </c>
      <c r="I1881" s="332">
        <f t="shared" si="211"/>
        <v>50</v>
      </c>
      <c r="J1881" s="78"/>
      <c r="K1881" s="304"/>
      <c r="L1881" s="6"/>
      <c r="M1881" s="12"/>
      <c r="N1881" s="6"/>
      <c r="O1881" s="96" t="str">
        <f t="shared" si="212"/>
        <v/>
      </c>
      <c r="P1881" s="12"/>
      <c r="Q1881" s="304"/>
      <c r="R1881" s="5"/>
      <c r="S1881" s="5"/>
      <c r="T1881" s="78"/>
      <c r="U1881" s="78"/>
      <c r="Z1881" s="479">
        <f t="shared" si="213"/>
        <v>12</v>
      </c>
    </row>
    <row r="1882" spans="1:26" ht="18.75" customHeight="1" x14ac:dyDescent="0.35">
      <c r="A1882" s="78"/>
      <c r="B1882" s="332">
        <f>IF(N1882="",0,COUNTIF($N$7:N1882,N1882))</f>
        <v>0</v>
      </c>
      <c r="C1882" s="332" t="str">
        <f t="shared" si="207"/>
        <v>0</v>
      </c>
      <c r="D1882" s="332">
        <f>IF(P1882="",0,COUNTIF($P$7:P1882,P1882))</f>
        <v>0</v>
      </c>
      <c r="E1882" s="332" t="str">
        <f t="shared" si="208"/>
        <v>0</v>
      </c>
      <c r="F1882" s="332">
        <f>IF(Q1882="",0,COUNTIF($Q$7:Q1882,Q1882))</f>
        <v>0</v>
      </c>
      <c r="G1882" s="332" t="str">
        <f t="shared" si="209"/>
        <v>0</v>
      </c>
      <c r="H1882" s="335">
        <f t="shared" si="210"/>
        <v>46021</v>
      </c>
      <c r="I1882" s="332">
        <f t="shared" si="211"/>
        <v>50</v>
      </c>
      <c r="J1882" s="78"/>
      <c r="K1882" s="304"/>
      <c r="L1882" s="6"/>
      <c r="M1882" s="12"/>
      <c r="N1882" s="6"/>
      <c r="O1882" s="96" t="str">
        <f t="shared" si="212"/>
        <v/>
      </c>
      <c r="P1882" s="12"/>
      <c r="Q1882" s="304"/>
      <c r="R1882" s="5"/>
      <c r="S1882" s="5"/>
      <c r="T1882" s="78"/>
      <c r="U1882" s="78"/>
      <c r="Z1882" s="479">
        <f t="shared" si="213"/>
        <v>12</v>
      </c>
    </row>
    <row r="1883" spans="1:26" ht="18.75" customHeight="1" x14ac:dyDescent="0.35">
      <c r="A1883" s="78"/>
      <c r="B1883" s="332">
        <f>IF(N1883="",0,COUNTIF($N$7:N1883,N1883))</f>
        <v>0</v>
      </c>
      <c r="C1883" s="332" t="str">
        <f t="shared" si="207"/>
        <v>0</v>
      </c>
      <c r="D1883" s="332">
        <f>IF(P1883="",0,COUNTIF($P$7:P1883,P1883))</f>
        <v>0</v>
      </c>
      <c r="E1883" s="332" t="str">
        <f t="shared" si="208"/>
        <v>0</v>
      </c>
      <c r="F1883" s="332">
        <f>IF(Q1883="",0,COUNTIF($Q$7:Q1883,Q1883))</f>
        <v>0</v>
      </c>
      <c r="G1883" s="332" t="str">
        <f t="shared" si="209"/>
        <v>0</v>
      </c>
      <c r="H1883" s="335">
        <f t="shared" si="210"/>
        <v>46021</v>
      </c>
      <c r="I1883" s="332">
        <f t="shared" si="211"/>
        <v>50</v>
      </c>
      <c r="J1883" s="78"/>
      <c r="K1883" s="304"/>
      <c r="L1883" s="6"/>
      <c r="M1883" s="12"/>
      <c r="N1883" s="6"/>
      <c r="O1883" s="96" t="str">
        <f t="shared" si="212"/>
        <v/>
      </c>
      <c r="P1883" s="12"/>
      <c r="Q1883" s="304"/>
      <c r="R1883" s="5"/>
      <c r="S1883" s="5"/>
      <c r="T1883" s="78"/>
      <c r="U1883" s="78"/>
      <c r="Z1883" s="479">
        <f t="shared" si="213"/>
        <v>12</v>
      </c>
    </row>
    <row r="1884" spans="1:26" ht="18.75" customHeight="1" x14ac:dyDescent="0.35">
      <c r="A1884" s="78"/>
      <c r="B1884" s="332">
        <f>IF(N1884="",0,COUNTIF($N$7:N1884,N1884))</f>
        <v>0</v>
      </c>
      <c r="C1884" s="332" t="str">
        <f t="shared" si="207"/>
        <v>0</v>
      </c>
      <c r="D1884" s="332">
        <f>IF(P1884="",0,COUNTIF($P$7:P1884,P1884))</f>
        <v>0</v>
      </c>
      <c r="E1884" s="332" t="str">
        <f t="shared" si="208"/>
        <v>0</v>
      </c>
      <c r="F1884" s="332">
        <f>IF(Q1884="",0,COUNTIF($Q$7:Q1884,Q1884))</f>
        <v>0</v>
      </c>
      <c r="G1884" s="332" t="str">
        <f t="shared" si="209"/>
        <v>0</v>
      </c>
      <c r="H1884" s="335">
        <f t="shared" si="210"/>
        <v>46021</v>
      </c>
      <c r="I1884" s="332">
        <f t="shared" si="211"/>
        <v>50</v>
      </c>
      <c r="J1884" s="78"/>
      <c r="K1884" s="304"/>
      <c r="L1884" s="6"/>
      <c r="M1884" s="12"/>
      <c r="N1884" s="6"/>
      <c r="O1884" s="96" t="str">
        <f t="shared" si="212"/>
        <v/>
      </c>
      <c r="P1884" s="12"/>
      <c r="Q1884" s="304"/>
      <c r="R1884" s="5"/>
      <c r="S1884" s="5"/>
      <c r="T1884" s="78"/>
      <c r="U1884" s="78"/>
      <c r="Z1884" s="479">
        <f t="shared" si="213"/>
        <v>12</v>
      </c>
    </row>
    <row r="1885" spans="1:26" ht="18.75" customHeight="1" x14ac:dyDescent="0.35">
      <c r="A1885" s="78"/>
      <c r="B1885" s="332">
        <f>IF(N1885="",0,COUNTIF($N$7:N1885,N1885))</f>
        <v>0</v>
      </c>
      <c r="C1885" s="332" t="str">
        <f t="shared" si="207"/>
        <v>0</v>
      </c>
      <c r="D1885" s="332">
        <f>IF(P1885="",0,COUNTIF($P$7:P1885,P1885))</f>
        <v>0</v>
      </c>
      <c r="E1885" s="332" t="str">
        <f t="shared" si="208"/>
        <v>0</v>
      </c>
      <c r="F1885" s="332">
        <f>IF(Q1885="",0,COUNTIF($Q$7:Q1885,Q1885))</f>
        <v>0</v>
      </c>
      <c r="G1885" s="332" t="str">
        <f t="shared" si="209"/>
        <v>0</v>
      </c>
      <c r="H1885" s="335">
        <f t="shared" si="210"/>
        <v>46021</v>
      </c>
      <c r="I1885" s="332">
        <f t="shared" si="211"/>
        <v>50</v>
      </c>
      <c r="J1885" s="78"/>
      <c r="K1885" s="304"/>
      <c r="L1885" s="6"/>
      <c r="M1885" s="12"/>
      <c r="N1885" s="6"/>
      <c r="O1885" s="96" t="str">
        <f t="shared" si="212"/>
        <v/>
      </c>
      <c r="P1885" s="12"/>
      <c r="Q1885" s="304"/>
      <c r="R1885" s="5"/>
      <c r="S1885" s="5"/>
      <c r="T1885" s="78"/>
      <c r="U1885" s="78"/>
      <c r="Z1885" s="479">
        <f t="shared" si="213"/>
        <v>12</v>
      </c>
    </row>
    <row r="1886" spans="1:26" ht="18.75" customHeight="1" x14ac:dyDescent="0.35">
      <c r="A1886" s="78"/>
      <c r="B1886" s="332">
        <f>IF(N1886="",0,COUNTIF($N$7:N1886,N1886))</f>
        <v>0</v>
      </c>
      <c r="C1886" s="332" t="str">
        <f t="shared" si="207"/>
        <v>0</v>
      </c>
      <c r="D1886" s="332">
        <f>IF(P1886="",0,COUNTIF($P$7:P1886,P1886))</f>
        <v>0</v>
      </c>
      <c r="E1886" s="332" t="str">
        <f t="shared" si="208"/>
        <v>0</v>
      </c>
      <c r="F1886" s="332">
        <f>IF(Q1886="",0,COUNTIF($Q$7:Q1886,Q1886))</f>
        <v>0</v>
      </c>
      <c r="G1886" s="332" t="str">
        <f t="shared" si="209"/>
        <v>0</v>
      </c>
      <c r="H1886" s="335">
        <f t="shared" si="210"/>
        <v>46021</v>
      </c>
      <c r="I1886" s="332">
        <f t="shared" si="211"/>
        <v>50</v>
      </c>
      <c r="J1886" s="78"/>
      <c r="K1886" s="304"/>
      <c r="L1886" s="6"/>
      <c r="M1886" s="12"/>
      <c r="N1886" s="6"/>
      <c r="O1886" s="96" t="str">
        <f t="shared" si="212"/>
        <v/>
      </c>
      <c r="P1886" s="12"/>
      <c r="Q1886" s="304"/>
      <c r="R1886" s="5"/>
      <c r="S1886" s="5"/>
      <c r="T1886" s="78"/>
      <c r="U1886" s="78"/>
      <c r="Z1886" s="479">
        <f t="shared" si="213"/>
        <v>12</v>
      </c>
    </row>
    <row r="1887" spans="1:26" ht="18.75" customHeight="1" x14ac:dyDescent="0.35">
      <c r="A1887" s="78"/>
      <c r="B1887" s="332">
        <f>IF(N1887="",0,COUNTIF($N$7:N1887,N1887))</f>
        <v>0</v>
      </c>
      <c r="C1887" s="332" t="str">
        <f t="shared" si="207"/>
        <v>0</v>
      </c>
      <c r="D1887" s="332">
        <f>IF(P1887="",0,COUNTIF($P$7:P1887,P1887))</f>
        <v>0</v>
      </c>
      <c r="E1887" s="332" t="str">
        <f t="shared" si="208"/>
        <v>0</v>
      </c>
      <c r="F1887" s="332">
        <f>IF(Q1887="",0,COUNTIF($Q$7:Q1887,Q1887))</f>
        <v>0</v>
      </c>
      <c r="G1887" s="332" t="str">
        <f t="shared" si="209"/>
        <v>0</v>
      </c>
      <c r="H1887" s="335">
        <f t="shared" si="210"/>
        <v>46021</v>
      </c>
      <c r="I1887" s="332">
        <f t="shared" si="211"/>
        <v>50</v>
      </c>
      <c r="J1887" s="78"/>
      <c r="K1887" s="304"/>
      <c r="L1887" s="6"/>
      <c r="M1887" s="12"/>
      <c r="N1887" s="6"/>
      <c r="O1887" s="96" t="str">
        <f t="shared" si="212"/>
        <v/>
      </c>
      <c r="P1887" s="12"/>
      <c r="Q1887" s="304"/>
      <c r="R1887" s="5"/>
      <c r="S1887" s="5"/>
      <c r="T1887" s="78"/>
      <c r="U1887" s="78"/>
      <c r="Z1887" s="479">
        <f t="shared" si="213"/>
        <v>12</v>
      </c>
    </row>
    <row r="1888" spans="1:26" ht="18.75" customHeight="1" x14ac:dyDescent="0.35">
      <c r="A1888" s="78"/>
      <c r="B1888" s="332">
        <f>IF(N1888="",0,COUNTIF($N$7:N1888,N1888))</f>
        <v>0</v>
      </c>
      <c r="C1888" s="332" t="str">
        <f t="shared" si="207"/>
        <v>0</v>
      </c>
      <c r="D1888" s="332">
        <f>IF(P1888="",0,COUNTIF($P$7:P1888,P1888))</f>
        <v>0</v>
      </c>
      <c r="E1888" s="332" t="str">
        <f t="shared" si="208"/>
        <v>0</v>
      </c>
      <c r="F1888" s="332">
        <f>IF(Q1888="",0,COUNTIF($Q$7:Q1888,Q1888))</f>
        <v>0</v>
      </c>
      <c r="G1888" s="332" t="str">
        <f t="shared" si="209"/>
        <v>0</v>
      </c>
      <c r="H1888" s="335">
        <f t="shared" si="210"/>
        <v>46021</v>
      </c>
      <c r="I1888" s="332">
        <f t="shared" si="211"/>
        <v>50</v>
      </c>
      <c r="J1888" s="78"/>
      <c r="K1888" s="304"/>
      <c r="L1888" s="6"/>
      <c r="M1888" s="12"/>
      <c r="N1888" s="6"/>
      <c r="O1888" s="96" t="str">
        <f t="shared" si="212"/>
        <v/>
      </c>
      <c r="P1888" s="12"/>
      <c r="Q1888" s="304"/>
      <c r="R1888" s="5"/>
      <c r="S1888" s="5"/>
      <c r="T1888" s="78"/>
      <c r="U1888" s="78"/>
      <c r="Z1888" s="479">
        <f t="shared" si="213"/>
        <v>12</v>
      </c>
    </row>
    <row r="1889" spans="1:26" ht="18.75" customHeight="1" x14ac:dyDescent="0.35">
      <c r="A1889" s="78"/>
      <c r="B1889" s="332">
        <f>IF(N1889="",0,COUNTIF($N$7:N1889,N1889))</f>
        <v>0</v>
      </c>
      <c r="C1889" s="332" t="str">
        <f t="shared" si="207"/>
        <v>0</v>
      </c>
      <c r="D1889" s="332">
        <f>IF(P1889="",0,COUNTIF($P$7:P1889,P1889))</f>
        <v>0</v>
      </c>
      <c r="E1889" s="332" t="str">
        <f t="shared" si="208"/>
        <v>0</v>
      </c>
      <c r="F1889" s="332">
        <f>IF(Q1889="",0,COUNTIF($Q$7:Q1889,Q1889))</f>
        <v>0</v>
      </c>
      <c r="G1889" s="332" t="str">
        <f t="shared" si="209"/>
        <v>0</v>
      </c>
      <c r="H1889" s="335">
        <f t="shared" si="210"/>
        <v>46021</v>
      </c>
      <c r="I1889" s="332">
        <f t="shared" si="211"/>
        <v>50</v>
      </c>
      <c r="J1889" s="78"/>
      <c r="K1889" s="304"/>
      <c r="L1889" s="6"/>
      <c r="M1889" s="12"/>
      <c r="N1889" s="6"/>
      <c r="O1889" s="96" t="str">
        <f t="shared" si="212"/>
        <v/>
      </c>
      <c r="P1889" s="12"/>
      <c r="Q1889" s="304"/>
      <c r="R1889" s="5"/>
      <c r="S1889" s="5"/>
      <c r="T1889" s="78"/>
      <c r="U1889" s="78"/>
      <c r="Z1889" s="479">
        <f t="shared" si="213"/>
        <v>12</v>
      </c>
    </row>
    <row r="1890" spans="1:26" ht="18.75" customHeight="1" x14ac:dyDescent="0.35">
      <c r="A1890" s="78"/>
      <c r="B1890" s="332">
        <f>IF(N1890="",0,COUNTIF($N$7:N1890,N1890))</f>
        <v>0</v>
      </c>
      <c r="C1890" s="332" t="str">
        <f t="shared" si="207"/>
        <v>0</v>
      </c>
      <c r="D1890" s="332">
        <f>IF(P1890="",0,COUNTIF($P$7:P1890,P1890))</f>
        <v>0</v>
      </c>
      <c r="E1890" s="332" t="str">
        <f t="shared" si="208"/>
        <v>0</v>
      </c>
      <c r="F1890" s="332">
        <f>IF(Q1890="",0,COUNTIF($Q$7:Q1890,Q1890))</f>
        <v>0</v>
      </c>
      <c r="G1890" s="332" t="str">
        <f t="shared" si="209"/>
        <v>0</v>
      </c>
      <c r="H1890" s="335">
        <f t="shared" si="210"/>
        <v>46021</v>
      </c>
      <c r="I1890" s="332">
        <f t="shared" si="211"/>
        <v>50</v>
      </c>
      <c r="J1890" s="78"/>
      <c r="K1890" s="304"/>
      <c r="L1890" s="6"/>
      <c r="M1890" s="12"/>
      <c r="N1890" s="6"/>
      <c r="O1890" s="96" t="str">
        <f t="shared" si="212"/>
        <v/>
      </c>
      <c r="P1890" s="12"/>
      <c r="Q1890" s="304"/>
      <c r="R1890" s="5"/>
      <c r="S1890" s="5"/>
      <c r="T1890" s="78"/>
      <c r="U1890" s="78"/>
      <c r="Z1890" s="479">
        <f t="shared" si="213"/>
        <v>12</v>
      </c>
    </row>
    <row r="1891" spans="1:26" ht="18.75" customHeight="1" x14ac:dyDescent="0.35">
      <c r="A1891" s="78"/>
      <c r="B1891" s="332">
        <f>IF(N1891="",0,COUNTIF($N$7:N1891,N1891))</f>
        <v>0</v>
      </c>
      <c r="C1891" s="332" t="str">
        <f t="shared" si="207"/>
        <v>0</v>
      </c>
      <c r="D1891" s="332">
        <f>IF(P1891="",0,COUNTIF($P$7:P1891,P1891))</f>
        <v>0</v>
      </c>
      <c r="E1891" s="332" t="str">
        <f t="shared" si="208"/>
        <v>0</v>
      </c>
      <c r="F1891" s="332">
        <f>IF(Q1891="",0,COUNTIF($Q$7:Q1891,Q1891))</f>
        <v>0</v>
      </c>
      <c r="G1891" s="332" t="str">
        <f t="shared" si="209"/>
        <v>0</v>
      </c>
      <c r="H1891" s="335">
        <f t="shared" si="210"/>
        <v>46021</v>
      </c>
      <c r="I1891" s="332">
        <f t="shared" si="211"/>
        <v>50</v>
      </c>
      <c r="J1891" s="78"/>
      <c r="K1891" s="304"/>
      <c r="L1891" s="6"/>
      <c r="M1891" s="12"/>
      <c r="N1891" s="6"/>
      <c r="O1891" s="96" t="str">
        <f t="shared" si="212"/>
        <v/>
      </c>
      <c r="P1891" s="12"/>
      <c r="Q1891" s="304"/>
      <c r="R1891" s="5"/>
      <c r="S1891" s="5"/>
      <c r="T1891" s="78"/>
      <c r="U1891" s="78"/>
      <c r="Z1891" s="479">
        <f t="shared" si="213"/>
        <v>12</v>
      </c>
    </row>
    <row r="1892" spans="1:26" ht="18.75" customHeight="1" x14ac:dyDescent="0.35">
      <c r="A1892" s="78"/>
      <c r="B1892" s="332">
        <f>IF(N1892="",0,COUNTIF($N$7:N1892,N1892))</f>
        <v>0</v>
      </c>
      <c r="C1892" s="332" t="str">
        <f t="shared" si="207"/>
        <v>0</v>
      </c>
      <c r="D1892" s="332">
        <f>IF(P1892="",0,COUNTIF($P$7:P1892,P1892))</f>
        <v>0</v>
      </c>
      <c r="E1892" s="332" t="str">
        <f t="shared" si="208"/>
        <v>0</v>
      </c>
      <c r="F1892" s="332">
        <f>IF(Q1892="",0,COUNTIF($Q$7:Q1892,Q1892))</f>
        <v>0</v>
      </c>
      <c r="G1892" s="332" t="str">
        <f t="shared" si="209"/>
        <v>0</v>
      </c>
      <c r="H1892" s="335">
        <f t="shared" si="210"/>
        <v>46021</v>
      </c>
      <c r="I1892" s="332">
        <f t="shared" si="211"/>
        <v>50</v>
      </c>
      <c r="J1892" s="78"/>
      <c r="K1892" s="304"/>
      <c r="L1892" s="6"/>
      <c r="M1892" s="12"/>
      <c r="N1892" s="6"/>
      <c r="O1892" s="96" t="str">
        <f t="shared" si="212"/>
        <v/>
      </c>
      <c r="P1892" s="12"/>
      <c r="Q1892" s="304"/>
      <c r="R1892" s="5"/>
      <c r="S1892" s="5"/>
      <c r="T1892" s="78"/>
      <c r="U1892" s="78"/>
      <c r="Z1892" s="479">
        <f t="shared" si="213"/>
        <v>12</v>
      </c>
    </row>
    <row r="1893" spans="1:26" ht="18.75" customHeight="1" x14ac:dyDescent="0.35">
      <c r="A1893" s="78"/>
      <c r="B1893" s="332">
        <f>IF(N1893="",0,COUNTIF($N$7:N1893,N1893))</f>
        <v>0</v>
      </c>
      <c r="C1893" s="332" t="str">
        <f t="shared" si="207"/>
        <v>0</v>
      </c>
      <c r="D1893" s="332">
        <f>IF(P1893="",0,COUNTIF($P$7:P1893,P1893))</f>
        <v>0</v>
      </c>
      <c r="E1893" s="332" t="str">
        <f t="shared" si="208"/>
        <v>0</v>
      </c>
      <c r="F1893" s="332">
        <f>IF(Q1893="",0,COUNTIF($Q$7:Q1893,Q1893))</f>
        <v>0</v>
      </c>
      <c r="G1893" s="332" t="str">
        <f t="shared" si="209"/>
        <v>0</v>
      </c>
      <c r="H1893" s="335">
        <f t="shared" si="210"/>
        <v>46021</v>
      </c>
      <c r="I1893" s="332">
        <f t="shared" si="211"/>
        <v>50</v>
      </c>
      <c r="J1893" s="78"/>
      <c r="K1893" s="304"/>
      <c r="L1893" s="6"/>
      <c r="M1893" s="12"/>
      <c r="N1893" s="6"/>
      <c r="O1893" s="96" t="str">
        <f t="shared" si="212"/>
        <v/>
      </c>
      <c r="P1893" s="12"/>
      <c r="Q1893" s="304"/>
      <c r="R1893" s="5"/>
      <c r="S1893" s="5"/>
      <c r="T1893" s="78"/>
      <c r="U1893" s="78"/>
      <c r="Z1893" s="479">
        <f t="shared" si="213"/>
        <v>12</v>
      </c>
    </row>
    <row r="1894" spans="1:26" ht="18.75" customHeight="1" x14ac:dyDescent="0.35">
      <c r="A1894" s="78"/>
      <c r="B1894" s="332">
        <f>IF(N1894="",0,COUNTIF($N$7:N1894,N1894))</f>
        <v>0</v>
      </c>
      <c r="C1894" s="332" t="str">
        <f t="shared" si="207"/>
        <v>0</v>
      </c>
      <c r="D1894" s="332">
        <f>IF(P1894="",0,COUNTIF($P$7:P1894,P1894))</f>
        <v>0</v>
      </c>
      <c r="E1894" s="332" t="str">
        <f t="shared" si="208"/>
        <v>0</v>
      </c>
      <c r="F1894" s="332">
        <f>IF(Q1894="",0,COUNTIF($Q$7:Q1894,Q1894))</f>
        <v>0</v>
      </c>
      <c r="G1894" s="332" t="str">
        <f t="shared" si="209"/>
        <v>0</v>
      </c>
      <c r="H1894" s="335">
        <f t="shared" si="210"/>
        <v>46021</v>
      </c>
      <c r="I1894" s="332">
        <f t="shared" si="211"/>
        <v>50</v>
      </c>
      <c r="J1894" s="78"/>
      <c r="K1894" s="304"/>
      <c r="L1894" s="6"/>
      <c r="M1894" s="12"/>
      <c r="N1894" s="6"/>
      <c r="O1894" s="96" t="str">
        <f t="shared" si="212"/>
        <v/>
      </c>
      <c r="P1894" s="12"/>
      <c r="Q1894" s="304"/>
      <c r="R1894" s="5"/>
      <c r="S1894" s="5"/>
      <c r="T1894" s="78"/>
      <c r="U1894" s="78"/>
      <c r="Z1894" s="479">
        <f t="shared" si="213"/>
        <v>12</v>
      </c>
    </row>
    <row r="1895" spans="1:26" ht="18.75" customHeight="1" x14ac:dyDescent="0.35">
      <c r="A1895" s="78"/>
      <c r="B1895" s="332">
        <f>IF(N1895="",0,COUNTIF($N$7:N1895,N1895))</f>
        <v>0</v>
      </c>
      <c r="C1895" s="332" t="str">
        <f t="shared" si="207"/>
        <v>0</v>
      </c>
      <c r="D1895" s="332">
        <f>IF(P1895="",0,COUNTIF($P$7:P1895,P1895))</f>
        <v>0</v>
      </c>
      <c r="E1895" s="332" t="str">
        <f t="shared" si="208"/>
        <v>0</v>
      </c>
      <c r="F1895" s="332">
        <f>IF(Q1895="",0,COUNTIF($Q$7:Q1895,Q1895))</f>
        <v>0</v>
      </c>
      <c r="G1895" s="332" t="str">
        <f t="shared" si="209"/>
        <v>0</v>
      </c>
      <c r="H1895" s="335">
        <f t="shared" si="210"/>
        <v>46021</v>
      </c>
      <c r="I1895" s="332">
        <f t="shared" si="211"/>
        <v>50</v>
      </c>
      <c r="J1895" s="78"/>
      <c r="K1895" s="304"/>
      <c r="L1895" s="6"/>
      <c r="M1895" s="12"/>
      <c r="N1895" s="6"/>
      <c r="O1895" s="96" t="str">
        <f t="shared" si="212"/>
        <v/>
      </c>
      <c r="P1895" s="12"/>
      <c r="Q1895" s="304"/>
      <c r="R1895" s="5"/>
      <c r="S1895" s="5"/>
      <c r="T1895" s="78"/>
      <c r="U1895" s="78"/>
      <c r="Z1895" s="479">
        <f t="shared" si="213"/>
        <v>12</v>
      </c>
    </row>
    <row r="1896" spans="1:26" ht="18.75" customHeight="1" x14ac:dyDescent="0.35">
      <c r="A1896" s="78"/>
      <c r="B1896" s="332">
        <f>IF(N1896="",0,COUNTIF($N$7:N1896,N1896))</f>
        <v>0</v>
      </c>
      <c r="C1896" s="332" t="str">
        <f t="shared" si="207"/>
        <v>0</v>
      </c>
      <c r="D1896" s="332">
        <f>IF(P1896="",0,COUNTIF($P$7:P1896,P1896))</f>
        <v>0</v>
      </c>
      <c r="E1896" s="332" t="str">
        <f t="shared" si="208"/>
        <v>0</v>
      </c>
      <c r="F1896" s="332">
        <f>IF(Q1896="",0,COUNTIF($Q$7:Q1896,Q1896))</f>
        <v>0</v>
      </c>
      <c r="G1896" s="332" t="str">
        <f t="shared" si="209"/>
        <v>0</v>
      </c>
      <c r="H1896" s="335">
        <f t="shared" si="210"/>
        <v>46021</v>
      </c>
      <c r="I1896" s="332">
        <f t="shared" si="211"/>
        <v>50</v>
      </c>
      <c r="J1896" s="78"/>
      <c r="K1896" s="304"/>
      <c r="L1896" s="6"/>
      <c r="M1896" s="12"/>
      <c r="N1896" s="6"/>
      <c r="O1896" s="96" t="str">
        <f t="shared" si="212"/>
        <v/>
      </c>
      <c r="P1896" s="12"/>
      <c r="Q1896" s="304"/>
      <c r="R1896" s="5"/>
      <c r="S1896" s="5"/>
      <c r="T1896" s="78"/>
      <c r="U1896" s="78"/>
      <c r="Z1896" s="479">
        <f t="shared" si="213"/>
        <v>12</v>
      </c>
    </row>
    <row r="1897" spans="1:26" ht="18.75" customHeight="1" x14ac:dyDescent="0.35">
      <c r="A1897" s="78"/>
      <c r="B1897" s="332">
        <f>IF(N1897="",0,COUNTIF($N$7:N1897,N1897))</f>
        <v>0</v>
      </c>
      <c r="C1897" s="332" t="str">
        <f t="shared" si="207"/>
        <v>0</v>
      </c>
      <c r="D1897" s="332">
        <f>IF(P1897="",0,COUNTIF($P$7:P1897,P1897))</f>
        <v>0</v>
      </c>
      <c r="E1897" s="332" t="str">
        <f t="shared" si="208"/>
        <v>0</v>
      </c>
      <c r="F1897" s="332">
        <f>IF(Q1897="",0,COUNTIF($Q$7:Q1897,Q1897))</f>
        <v>0</v>
      </c>
      <c r="G1897" s="332" t="str">
        <f t="shared" si="209"/>
        <v>0</v>
      </c>
      <c r="H1897" s="335">
        <f t="shared" si="210"/>
        <v>46021</v>
      </c>
      <c r="I1897" s="332">
        <f t="shared" si="211"/>
        <v>50</v>
      </c>
      <c r="J1897" s="78"/>
      <c r="K1897" s="304"/>
      <c r="L1897" s="6"/>
      <c r="M1897" s="12"/>
      <c r="N1897" s="6"/>
      <c r="O1897" s="96" t="str">
        <f t="shared" si="212"/>
        <v/>
      </c>
      <c r="P1897" s="12"/>
      <c r="Q1897" s="304"/>
      <c r="R1897" s="5"/>
      <c r="S1897" s="5"/>
      <c r="T1897" s="78"/>
      <c r="U1897" s="78"/>
      <c r="Z1897" s="479">
        <f t="shared" si="213"/>
        <v>12</v>
      </c>
    </row>
    <row r="1898" spans="1:26" ht="18.75" customHeight="1" x14ac:dyDescent="0.35">
      <c r="A1898" s="78"/>
      <c r="B1898" s="332">
        <f>IF(N1898="",0,COUNTIF($N$7:N1898,N1898))</f>
        <v>0</v>
      </c>
      <c r="C1898" s="332" t="str">
        <f t="shared" si="207"/>
        <v>0</v>
      </c>
      <c r="D1898" s="332">
        <f>IF(P1898="",0,COUNTIF($P$7:P1898,P1898))</f>
        <v>0</v>
      </c>
      <c r="E1898" s="332" t="str">
        <f t="shared" si="208"/>
        <v>0</v>
      </c>
      <c r="F1898" s="332">
        <f>IF(Q1898="",0,COUNTIF($Q$7:Q1898,Q1898))</f>
        <v>0</v>
      </c>
      <c r="G1898" s="332" t="str">
        <f t="shared" si="209"/>
        <v>0</v>
      </c>
      <c r="H1898" s="335">
        <f t="shared" si="210"/>
        <v>46021</v>
      </c>
      <c r="I1898" s="332">
        <f t="shared" si="211"/>
        <v>50</v>
      </c>
      <c r="J1898" s="78"/>
      <c r="K1898" s="304"/>
      <c r="L1898" s="6"/>
      <c r="M1898" s="12"/>
      <c r="N1898" s="6"/>
      <c r="O1898" s="96" t="str">
        <f t="shared" si="212"/>
        <v/>
      </c>
      <c r="P1898" s="12"/>
      <c r="Q1898" s="304"/>
      <c r="R1898" s="5"/>
      <c r="S1898" s="5"/>
      <c r="T1898" s="78"/>
      <c r="U1898" s="78"/>
      <c r="Z1898" s="479">
        <f t="shared" si="213"/>
        <v>12</v>
      </c>
    </row>
    <row r="1899" spans="1:26" ht="18.75" customHeight="1" x14ac:dyDescent="0.35">
      <c r="A1899" s="78"/>
      <c r="B1899" s="332">
        <f>IF(N1899="",0,COUNTIF($N$7:N1899,N1899))</f>
        <v>0</v>
      </c>
      <c r="C1899" s="332" t="str">
        <f t="shared" si="207"/>
        <v>0</v>
      </c>
      <c r="D1899" s="332">
        <f>IF(P1899="",0,COUNTIF($P$7:P1899,P1899))</f>
        <v>0</v>
      </c>
      <c r="E1899" s="332" t="str">
        <f t="shared" si="208"/>
        <v>0</v>
      </c>
      <c r="F1899" s="332">
        <f>IF(Q1899="",0,COUNTIF($Q$7:Q1899,Q1899))</f>
        <v>0</v>
      </c>
      <c r="G1899" s="332" t="str">
        <f t="shared" si="209"/>
        <v>0</v>
      </c>
      <c r="H1899" s="335">
        <f t="shared" si="210"/>
        <v>46021</v>
      </c>
      <c r="I1899" s="332">
        <f t="shared" si="211"/>
        <v>50</v>
      </c>
      <c r="J1899" s="78"/>
      <c r="K1899" s="304"/>
      <c r="L1899" s="6"/>
      <c r="M1899" s="12"/>
      <c r="N1899" s="6"/>
      <c r="O1899" s="96" t="str">
        <f t="shared" si="212"/>
        <v/>
      </c>
      <c r="P1899" s="12"/>
      <c r="Q1899" s="304"/>
      <c r="R1899" s="5"/>
      <c r="S1899" s="5"/>
      <c r="T1899" s="78"/>
      <c r="U1899" s="78"/>
      <c r="Z1899" s="479">
        <f t="shared" si="213"/>
        <v>12</v>
      </c>
    </row>
    <row r="1900" spans="1:26" ht="18.75" customHeight="1" x14ac:dyDescent="0.35">
      <c r="A1900" s="78"/>
      <c r="B1900" s="332">
        <f>IF(N1900="",0,COUNTIF($N$7:N1900,N1900))</f>
        <v>0</v>
      </c>
      <c r="C1900" s="332" t="str">
        <f t="shared" si="207"/>
        <v>0</v>
      </c>
      <c r="D1900" s="332">
        <f>IF(P1900="",0,COUNTIF($P$7:P1900,P1900))</f>
        <v>0</v>
      </c>
      <c r="E1900" s="332" t="str">
        <f t="shared" si="208"/>
        <v>0</v>
      </c>
      <c r="F1900" s="332">
        <f>IF(Q1900="",0,COUNTIF($Q$7:Q1900,Q1900))</f>
        <v>0</v>
      </c>
      <c r="G1900" s="332" t="str">
        <f t="shared" si="209"/>
        <v>0</v>
      </c>
      <c r="H1900" s="335">
        <f t="shared" si="210"/>
        <v>46021</v>
      </c>
      <c r="I1900" s="332">
        <f t="shared" si="211"/>
        <v>50</v>
      </c>
      <c r="J1900" s="78"/>
      <c r="K1900" s="304"/>
      <c r="L1900" s="6"/>
      <c r="M1900" s="12"/>
      <c r="N1900" s="6"/>
      <c r="O1900" s="96" t="str">
        <f t="shared" si="212"/>
        <v/>
      </c>
      <c r="P1900" s="12"/>
      <c r="Q1900" s="304"/>
      <c r="R1900" s="5"/>
      <c r="S1900" s="5"/>
      <c r="T1900" s="78"/>
      <c r="U1900" s="78"/>
      <c r="Z1900" s="479">
        <f t="shared" si="213"/>
        <v>12</v>
      </c>
    </row>
    <row r="1901" spans="1:26" ht="18.75" customHeight="1" x14ac:dyDescent="0.35">
      <c r="A1901" s="78"/>
      <c r="B1901" s="332">
        <f>IF(N1901="",0,COUNTIF($N$7:N1901,N1901))</f>
        <v>0</v>
      </c>
      <c r="C1901" s="332" t="str">
        <f t="shared" si="207"/>
        <v>0</v>
      </c>
      <c r="D1901" s="332">
        <f>IF(P1901="",0,COUNTIF($P$7:P1901,P1901))</f>
        <v>0</v>
      </c>
      <c r="E1901" s="332" t="str">
        <f t="shared" si="208"/>
        <v>0</v>
      </c>
      <c r="F1901" s="332">
        <f>IF(Q1901="",0,COUNTIF($Q$7:Q1901,Q1901))</f>
        <v>0</v>
      </c>
      <c r="G1901" s="332" t="str">
        <f t="shared" si="209"/>
        <v>0</v>
      </c>
      <c r="H1901" s="335">
        <f t="shared" si="210"/>
        <v>46021</v>
      </c>
      <c r="I1901" s="332">
        <f t="shared" si="211"/>
        <v>50</v>
      </c>
      <c r="J1901" s="78"/>
      <c r="K1901" s="304"/>
      <c r="L1901" s="6"/>
      <c r="M1901" s="12"/>
      <c r="N1901" s="6"/>
      <c r="O1901" s="96" t="str">
        <f t="shared" si="212"/>
        <v/>
      </c>
      <c r="P1901" s="12"/>
      <c r="Q1901" s="304"/>
      <c r="R1901" s="5"/>
      <c r="S1901" s="5"/>
      <c r="T1901" s="78"/>
      <c r="U1901" s="78"/>
      <c r="Z1901" s="479">
        <f t="shared" si="213"/>
        <v>12</v>
      </c>
    </row>
    <row r="1902" spans="1:26" ht="18.75" customHeight="1" x14ac:dyDescent="0.35">
      <c r="A1902" s="78"/>
      <c r="B1902" s="332">
        <f>IF(N1902="",0,COUNTIF($N$7:N1902,N1902))</f>
        <v>0</v>
      </c>
      <c r="C1902" s="332" t="str">
        <f t="shared" si="207"/>
        <v>0</v>
      </c>
      <c r="D1902" s="332">
        <f>IF(P1902="",0,COUNTIF($P$7:P1902,P1902))</f>
        <v>0</v>
      </c>
      <c r="E1902" s="332" t="str">
        <f t="shared" si="208"/>
        <v>0</v>
      </c>
      <c r="F1902" s="332">
        <f>IF(Q1902="",0,COUNTIF($Q$7:Q1902,Q1902))</f>
        <v>0</v>
      </c>
      <c r="G1902" s="332" t="str">
        <f t="shared" si="209"/>
        <v>0</v>
      </c>
      <c r="H1902" s="335">
        <f t="shared" si="210"/>
        <v>46021</v>
      </c>
      <c r="I1902" s="332">
        <f t="shared" si="211"/>
        <v>50</v>
      </c>
      <c r="J1902" s="78"/>
      <c r="K1902" s="304"/>
      <c r="L1902" s="6"/>
      <c r="M1902" s="12"/>
      <c r="N1902" s="6"/>
      <c r="O1902" s="96" t="str">
        <f t="shared" si="212"/>
        <v/>
      </c>
      <c r="P1902" s="12"/>
      <c r="Q1902" s="304"/>
      <c r="R1902" s="5"/>
      <c r="S1902" s="5"/>
      <c r="T1902" s="78"/>
      <c r="U1902" s="78"/>
      <c r="Z1902" s="479">
        <f t="shared" si="213"/>
        <v>12</v>
      </c>
    </row>
    <row r="1903" spans="1:26" ht="18.75" customHeight="1" x14ac:dyDescent="0.35">
      <c r="A1903" s="78"/>
      <c r="B1903" s="332">
        <f>IF(N1903="",0,COUNTIF($N$7:N1903,N1903))</f>
        <v>0</v>
      </c>
      <c r="C1903" s="332" t="str">
        <f t="shared" si="207"/>
        <v>0</v>
      </c>
      <c r="D1903" s="332">
        <f>IF(P1903="",0,COUNTIF($P$7:P1903,P1903))</f>
        <v>0</v>
      </c>
      <c r="E1903" s="332" t="str">
        <f t="shared" si="208"/>
        <v>0</v>
      </c>
      <c r="F1903" s="332">
        <f>IF(Q1903="",0,COUNTIF($Q$7:Q1903,Q1903))</f>
        <v>0</v>
      </c>
      <c r="G1903" s="332" t="str">
        <f t="shared" si="209"/>
        <v>0</v>
      </c>
      <c r="H1903" s="335">
        <f t="shared" si="210"/>
        <v>46021</v>
      </c>
      <c r="I1903" s="332">
        <f t="shared" si="211"/>
        <v>50</v>
      </c>
      <c r="J1903" s="78"/>
      <c r="K1903" s="304"/>
      <c r="L1903" s="6"/>
      <c r="M1903" s="12"/>
      <c r="N1903" s="6"/>
      <c r="O1903" s="96" t="str">
        <f t="shared" si="212"/>
        <v/>
      </c>
      <c r="P1903" s="12"/>
      <c r="Q1903" s="304"/>
      <c r="R1903" s="5"/>
      <c r="S1903" s="5"/>
      <c r="T1903" s="78"/>
      <c r="U1903" s="78"/>
      <c r="Z1903" s="479">
        <f t="shared" si="213"/>
        <v>12</v>
      </c>
    </row>
    <row r="1904" spans="1:26" ht="18.75" customHeight="1" x14ac:dyDescent="0.35">
      <c r="A1904" s="78"/>
      <c r="B1904" s="332">
        <f>IF(N1904="",0,COUNTIF($N$7:N1904,N1904))</f>
        <v>0</v>
      </c>
      <c r="C1904" s="332" t="str">
        <f t="shared" si="207"/>
        <v>0</v>
      </c>
      <c r="D1904" s="332">
        <f>IF(P1904="",0,COUNTIF($P$7:P1904,P1904))</f>
        <v>0</v>
      </c>
      <c r="E1904" s="332" t="str">
        <f t="shared" si="208"/>
        <v>0</v>
      </c>
      <c r="F1904" s="332">
        <f>IF(Q1904="",0,COUNTIF($Q$7:Q1904,Q1904))</f>
        <v>0</v>
      </c>
      <c r="G1904" s="332" t="str">
        <f t="shared" si="209"/>
        <v>0</v>
      </c>
      <c r="H1904" s="335">
        <f t="shared" si="210"/>
        <v>46021</v>
      </c>
      <c r="I1904" s="332">
        <f t="shared" si="211"/>
        <v>50</v>
      </c>
      <c r="J1904" s="78"/>
      <c r="K1904" s="304"/>
      <c r="L1904" s="6"/>
      <c r="M1904" s="12"/>
      <c r="N1904" s="6"/>
      <c r="O1904" s="96" t="str">
        <f t="shared" si="212"/>
        <v/>
      </c>
      <c r="P1904" s="12"/>
      <c r="Q1904" s="304"/>
      <c r="R1904" s="5"/>
      <c r="S1904" s="5"/>
      <c r="T1904" s="78"/>
      <c r="U1904" s="78"/>
      <c r="Z1904" s="479">
        <f t="shared" si="213"/>
        <v>12</v>
      </c>
    </row>
    <row r="1905" spans="1:26" ht="18.75" customHeight="1" x14ac:dyDescent="0.35">
      <c r="A1905" s="78"/>
      <c r="B1905" s="332">
        <f>IF(N1905="",0,COUNTIF($N$7:N1905,N1905))</f>
        <v>0</v>
      </c>
      <c r="C1905" s="332" t="str">
        <f t="shared" si="207"/>
        <v>0</v>
      </c>
      <c r="D1905" s="332">
        <f>IF(P1905="",0,COUNTIF($P$7:P1905,P1905))</f>
        <v>0</v>
      </c>
      <c r="E1905" s="332" t="str">
        <f t="shared" si="208"/>
        <v>0</v>
      </c>
      <c r="F1905" s="332">
        <f>IF(Q1905="",0,COUNTIF($Q$7:Q1905,Q1905))</f>
        <v>0</v>
      </c>
      <c r="G1905" s="332" t="str">
        <f t="shared" si="209"/>
        <v>0</v>
      </c>
      <c r="H1905" s="335">
        <f t="shared" si="210"/>
        <v>46021</v>
      </c>
      <c r="I1905" s="332">
        <f t="shared" si="211"/>
        <v>50</v>
      </c>
      <c r="J1905" s="78"/>
      <c r="K1905" s="304"/>
      <c r="L1905" s="6"/>
      <c r="M1905" s="12"/>
      <c r="N1905" s="6"/>
      <c r="O1905" s="96" t="str">
        <f t="shared" si="212"/>
        <v/>
      </c>
      <c r="P1905" s="12"/>
      <c r="Q1905" s="304"/>
      <c r="R1905" s="5"/>
      <c r="S1905" s="5"/>
      <c r="T1905" s="78"/>
      <c r="U1905" s="78"/>
      <c r="Z1905" s="479">
        <f t="shared" si="213"/>
        <v>12</v>
      </c>
    </row>
    <row r="1906" spans="1:26" ht="18.75" customHeight="1" x14ac:dyDescent="0.35">
      <c r="A1906" s="78"/>
      <c r="B1906" s="332">
        <f>IF(N1906="",0,COUNTIF($N$7:N1906,N1906))</f>
        <v>0</v>
      </c>
      <c r="C1906" s="332" t="str">
        <f t="shared" si="207"/>
        <v>0</v>
      </c>
      <c r="D1906" s="332">
        <f>IF(P1906="",0,COUNTIF($P$7:P1906,P1906))</f>
        <v>0</v>
      </c>
      <c r="E1906" s="332" t="str">
        <f t="shared" si="208"/>
        <v>0</v>
      </c>
      <c r="F1906" s="332">
        <f>IF(Q1906="",0,COUNTIF($Q$7:Q1906,Q1906))</f>
        <v>0</v>
      </c>
      <c r="G1906" s="332" t="str">
        <f t="shared" si="209"/>
        <v>0</v>
      </c>
      <c r="H1906" s="335">
        <f t="shared" si="210"/>
        <v>46021</v>
      </c>
      <c r="I1906" s="332">
        <f t="shared" si="211"/>
        <v>50</v>
      </c>
      <c r="J1906" s="78"/>
      <c r="K1906" s="304"/>
      <c r="L1906" s="6"/>
      <c r="M1906" s="12"/>
      <c r="N1906" s="6"/>
      <c r="O1906" s="96" t="str">
        <f t="shared" si="212"/>
        <v/>
      </c>
      <c r="P1906" s="12"/>
      <c r="Q1906" s="304"/>
      <c r="R1906" s="5"/>
      <c r="S1906" s="5"/>
      <c r="T1906" s="78"/>
      <c r="U1906" s="78"/>
      <c r="Z1906" s="479">
        <f t="shared" si="213"/>
        <v>12</v>
      </c>
    </row>
    <row r="1907" spans="1:26" ht="18.75" customHeight="1" x14ac:dyDescent="0.35">
      <c r="A1907" s="78"/>
      <c r="B1907" s="332">
        <f>IF(N1907="",0,COUNTIF($N$7:N1907,N1907))</f>
        <v>0</v>
      </c>
      <c r="C1907" s="332" t="str">
        <f t="shared" si="207"/>
        <v>0</v>
      </c>
      <c r="D1907" s="332">
        <f>IF(P1907="",0,COUNTIF($P$7:P1907,P1907))</f>
        <v>0</v>
      </c>
      <c r="E1907" s="332" t="str">
        <f t="shared" si="208"/>
        <v>0</v>
      </c>
      <c r="F1907" s="332">
        <f>IF(Q1907="",0,COUNTIF($Q$7:Q1907,Q1907))</f>
        <v>0</v>
      </c>
      <c r="G1907" s="332" t="str">
        <f t="shared" si="209"/>
        <v>0</v>
      </c>
      <c r="H1907" s="335">
        <f t="shared" si="210"/>
        <v>46021</v>
      </c>
      <c r="I1907" s="332">
        <f t="shared" si="211"/>
        <v>50</v>
      </c>
      <c r="J1907" s="78"/>
      <c r="K1907" s="304"/>
      <c r="L1907" s="6"/>
      <c r="M1907" s="12"/>
      <c r="N1907" s="6"/>
      <c r="O1907" s="96" t="str">
        <f t="shared" si="212"/>
        <v/>
      </c>
      <c r="P1907" s="12"/>
      <c r="Q1907" s="304"/>
      <c r="R1907" s="5"/>
      <c r="S1907" s="5"/>
      <c r="T1907" s="78"/>
      <c r="U1907" s="78"/>
      <c r="Z1907" s="479">
        <f t="shared" si="213"/>
        <v>12</v>
      </c>
    </row>
    <row r="1908" spans="1:26" ht="18.75" customHeight="1" x14ac:dyDescent="0.35">
      <c r="A1908" s="78"/>
      <c r="B1908" s="332">
        <f>IF(N1908="",0,COUNTIF($N$7:N1908,N1908))</f>
        <v>0</v>
      </c>
      <c r="C1908" s="332" t="str">
        <f t="shared" ref="C1908:C1971" si="214">B1908&amp;N1908</f>
        <v>0</v>
      </c>
      <c r="D1908" s="332">
        <f>IF(P1908="",0,COUNTIF($P$7:P1908,P1908))</f>
        <v>0</v>
      </c>
      <c r="E1908" s="332" t="str">
        <f t="shared" ref="E1908:E1971" si="215">D1908&amp;P1908</f>
        <v>0</v>
      </c>
      <c r="F1908" s="332">
        <f>IF(Q1908="",0,COUNTIF($Q$7:Q1908,Q1908))</f>
        <v>0</v>
      </c>
      <c r="G1908" s="332" t="str">
        <f t="shared" ref="G1908:G1971" si="216">F1908&amp;Q1908</f>
        <v>0</v>
      </c>
      <c r="H1908" s="335">
        <f t="shared" ref="H1908:H1971" si="217">IF(K1908&lt;&gt;"",K1908,H1907)</f>
        <v>46021</v>
      </c>
      <c r="I1908" s="332">
        <f t="shared" ref="I1908:I1971" si="218">IF(L1908&lt;&gt;"",L1908,I1907)</f>
        <v>50</v>
      </c>
      <c r="J1908" s="78"/>
      <c r="K1908" s="304"/>
      <c r="L1908" s="6"/>
      <c r="M1908" s="12"/>
      <c r="N1908" s="6"/>
      <c r="O1908" s="96" t="str">
        <f t="shared" ref="O1908:O1971" si="219">IF(N1908&lt;&gt;"",VLOOKUP(N1908,DA,2,FALSE),"")</f>
        <v/>
      </c>
      <c r="P1908" s="12"/>
      <c r="Q1908" s="304"/>
      <c r="R1908" s="5"/>
      <c r="S1908" s="5"/>
      <c r="T1908" s="78"/>
      <c r="U1908" s="78"/>
      <c r="Z1908" s="479">
        <f t="shared" si="213"/>
        <v>12</v>
      </c>
    </row>
    <row r="1909" spans="1:26" ht="18.75" customHeight="1" x14ac:dyDescent="0.35">
      <c r="A1909" s="78"/>
      <c r="B1909" s="332">
        <f>IF(N1909="",0,COUNTIF($N$7:N1909,N1909))</f>
        <v>0</v>
      </c>
      <c r="C1909" s="332" t="str">
        <f t="shared" si="214"/>
        <v>0</v>
      </c>
      <c r="D1909" s="332">
        <f>IF(P1909="",0,COUNTIF($P$7:P1909,P1909))</f>
        <v>0</v>
      </c>
      <c r="E1909" s="332" t="str">
        <f t="shared" si="215"/>
        <v>0</v>
      </c>
      <c r="F1909" s="332">
        <f>IF(Q1909="",0,COUNTIF($Q$7:Q1909,Q1909))</f>
        <v>0</v>
      </c>
      <c r="G1909" s="332" t="str">
        <f t="shared" si="216"/>
        <v>0</v>
      </c>
      <c r="H1909" s="335">
        <f t="shared" si="217"/>
        <v>46021</v>
      </c>
      <c r="I1909" s="332">
        <f t="shared" si="218"/>
        <v>50</v>
      </c>
      <c r="J1909" s="78"/>
      <c r="K1909" s="304"/>
      <c r="L1909" s="6"/>
      <c r="M1909" s="12"/>
      <c r="N1909" s="6"/>
      <c r="O1909" s="96" t="str">
        <f t="shared" si="219"/>
        <v/>
      </c>
      <c r="P1909" s="12"/>
      <c r="Q1909" s="304"/>
      <c r="R1909" s="5"/>
      <c r="S1909" s="5"/>
      <c r="T1909" s="78"/>
      <c r="U1909" s="78"/>
      <c r="Z1909" s="479">
        <f t="shared" si="213"/>
        <v>12</v>
      </c>
    </row>
    <row r="1910" spans="1:26" ht="18.75" customHeight="1" x14ac:dyDescent="0.35">
      <c r="A1910" s="78"/>
      <c r="B1910" s="332">
        <f>IF(N1910="",0,COUNTIF($N$7:N1910,N1910))</f>
        <v>0</v>
      </c>
      <c r="C1910" s="332" t="str">
        <f t="shared" si="214"/>
        <v>0</v>
      </c>
      <c r="D1910" s="332">
        <f>IF(P1910="",0,COUNTIF($P$7:P1910,P1910))</f>
        <v>0</v>
      </c>
      <c r="E1910" s="332" t="str">
        <f t="shared" si="215"/>
        <v>0</v>
      </c>
      <c r="F1910" s="332">
        <f>IF(Q1910="",0,COUNTIF($Q$7:Q1910,Q1910))</f>
        <v>0</v>
      </c>
      <c r="G1910" s="332" t="str">
        <f t="shared" si="216"/>
        <v>0</v>
      </c>
      <c r="H1910" s="335">
        <f t="shared" si="217"/>
        <v>46021</v>
      </c>
      <c r="I1910" s="332">
        <f t="shared" si="218"/>
        <v>50</v>
      </c>
      <c r="J1910" s="78"/>
      <c r="K1910" s="304"/>
      <c r="L1910" s="6"/>
      <c r="M1910" s="12"/>
      <c r="N1910" s="6"/>
      <c r="O1910" s="96" t="str">
        <f t="shared" si="219"/>
        <v/>
      </c>
      <c r="P1910" s="12"/>
      <c r="Q1910" s="304"/>
      <c r="R1910" s="5"/>
      <c r="S1910" s="5"/>
      <c r="T1910" s="78"/>
      <c r="U1910" s="78"/>
      <c r="Z1910" s="479">
        <f t="shared" si="213"/>
        <v>12</v>
      </c>
    </row>
    <row r="1911" spans="1:26" ht="18.75" customHeight="1" x14ac:dyDescent="0.35">
      <c r="A1911" s="78"/>
      <c r="B1911" s="332">
        <f>IF(N1911="",0,COUNTIF($N$7:N1911,N1911))</f>
        <v>0</v>
      </c>
      <c r="C1911" s="332" t="str">
        <f t="shared" si="214"/>
        <v>0</v>
      </c>
      <c r="D1911" s="332">
        <f>IF(P1911="",0,COUNTIF($P$7:P1911,P1911))</f>
        <v>0</v>
      </c>
      <c r="E1911" s="332" t="str">
        <f t="shared" si="215"/>
        <v>0</v>
      </c>
      <c r="F1911" s="332">
        <f>IF(Q1911="",0,COUNTIF($Q$7:Q1911,Q1911))</f>
        <v>0</v>
      </c>
      <c r="G1911" s="332" t="str">
        <f t="shared" si="216"/>
        <v>0</v>
      </c>
      <c r="H1911" s="335">
        <f t="shared" si="217"/>
        <v>46021</v>
      </c>
      <c r="I1911" s="332">
        <f t="shared" si="218"/>
        <v>50</v>
      </c>
      <c r="J1911" s="78"/>
      <c r="K1911" s="304"/>
      <c r="L1911" s="6"/>
      <c r="M1911" s="12"/>
      <c r="N1911" s="6"/>
      <c r="O1911" s="96" t="str">
        <f t="shared" si="219"/>
        <v/>
      </c>
      <c r="P1911" s="12"/>
      <c r="Q1911" s="304"/>
      <c r="R1911" s="5"/>
      <c r="S1911" s="5"/>
      <c r="T1911" s="78"/>
      <c r="U1911" s="78"/>
      <c r="Z1911" s="479">
        <f t="shared" si="213"/>
        <v>12</v>
      </c>
    </row>
    <row r="1912" spans="1:26" ht="18.75" customHeight="1" x14ac:dyDescent="0.35">
      <c r="A1912" s="78"/>
      <c r="B1912" s="332">
        <f>IF(N1912="",0,COUNTIF($N$7:N1912,N1912))</f>
        <v>0</v>
      </c>
      <c r="C1912" s="332" t="str">
        <f t="shared" si="214"/>
        <v>0</v>
      </c>
      <c r="D1912" s="332">
        <f>IF(P1912="",0,COUNTIF($P$7:P1912,P1912))</f>
        <v>0</v>
      </c>
      <c r="E1912" s="332" t="str">
        <f t="shared" si="215"/>
        <v>0</v>
      </c>
      <c r="F1912" s="332">
        <f>IF(Q1912="",0,COUNTIF($Q$7:Q1912,Q1912))</f>
        <v>0</v>
      </c>
      <c r="G1912" s="332" t="str">
        <f t="shared" si="216"/>
        <v>0</v>
      </c>
      <c r="H1912" s="335">
        <f t="shared" si="217"/>
        <v>46021</v>
      </c>
      <c r="I1912" s="332">
        <f t="shared" si="218"/>
        <v>50</v>
      </c>
      <c r="J1912" s="78"/>
      <c r="K1912" s="304"/>
      <c r="L1912" s="6"/>
      <c r="M1912" s="12"/>
      <c r="N1912" s="6"/>
      <c r="O1912" s="96" t="str">
        <f t="shared" si="219"/>
        <v/>
      </c>
      <c r="P1912" s="12"/>
      <c r="Q1912" s="304"/>
      <c r="R1912" s="5"/>
      <c r="S1912" s="5"/>
      <c r="T1912" s="78"/>
      <c r="U1912" s="78"/>
      <c r="Z1912" s="479">
        <f t="shared" si="213"/>
        <v>12</v>
      </c>
    </row>
    <row r="1913" spans="1:26" ht="18.75" customHeight="1" x14ac:dyDescent="0.35">
      <c r="A1913" s="78"/>
      <c r="B1913" s="332">
        <f>IF(N1913="",0,COUNTIF($N$7:N1913,N1913))</f>
        <v>0</v>
      </c>
      <c r="C1913" s="332" t="str">
        <f t="shared" si="214"/>
        <v>0</v>
      </c>
      <c r="D1913" s="332">
        <f>IF(P1913="",0,COUNTIF($P$7:P1913,P1913))</f>
        <v>0</v>
      </c>
      <c r="E1913" s="332" t="str">
        <f t="shared" si="215"/>
        <v>0</v>
      </c>
      <c r="F1913" s="332">
        <f>IF(Q1913="",0,COUNTIF($Q$7:Q1913,Q1913))</f>
        <v>0</v>
      </c>
      <c r="G1913" s="332" t="str">
        <f t="shared" si="216"/>
        <v>0</v>
      </c>
      <c r="H1913" s="335">
        <f t="shared" si="217"/>
        <v>46021</v>
      </c>
      <c r="I1913" s="332">
        <f t="shared" si="218"/>
        <v>50</v>
      </c>
      <c r="J1913" s="78"/>
      <c r="K1913" s="304"/>
      <c r="L1913" s="6"/>
      <c r="M1913" s="12"/>
      <c r="N1913" s="6"/>
      <c r="O1913" s="96" t="str">
        <f t="shared" si="219"/>
        <v/>
      </c>
      <c r="P1913" s="12"/>
      <c r="Q1913" s="304"/>
      <c r="R1913" s="5"/>
      <c r="S1913" s="5"/>
      <c r="T1913" s="78"/>
      <c r="U1913" s="78"/>
      <c r="Z1913" s="479">
        <f t="shared" si="213"/>
        <v>12</v>
      </c>
    </row>
    <row r="1914" spans="1:26" ht="18.75" customHeight="1" x14ac:dyDescent="0.35">
      <c r="A1914" s="78"/>
      <c r="B1914" s="332">
        <f>IF(N1914="",0,COUNTIF($N$7:N1914,N1914))</f>
        <v>0</v>
      </c>
      <c r="C1914" s="332" t="str">
        <f t="shared" si="214"/>
        <v>0</v>
      </c>
      <c r="D1914" s="332">
        <f>IF(P1914="",0,COUNTIF($P$7:P1914,P1914))</f>
        <v>0</v>
      </c>
      <c r="E1914" s="332" t="str">
        <f t="shared" si="215"/>
        <v>0</v>
      </c>
      <c r="F1914" s="332">
        <f>IF(Q1914="",0,COUNTIF($Q$7:Q1914,Q1914))</f>
        <v>0</v>
      </c>
      <c r="G1914" s="332" t="str">
        <f t="shared" si="216"/>
        <v>0</v>
      </c>
      <c r="H1914" s="335">
        <f t="shared" si="217"/>
        <v>46021</v>
      </c>
      <c r="I1914" s="332">
        <f t="shared" si="218"/>
        <v>50</v>
      </c>
      <c r="J1914" s="78"/>
      <c r="K1914" s="304"/>
      <c r="L1914" s="6"/>
      <c r="M1914" s="12"/>
      <c r="N1914" s="6"/>
      <c r="O1914" s="96" t="str">
        <f t="shared" si="219"/>
        <v/>
      </c>
      <c r="P1914" s="12"/>
      <c r="Q1914" s="304"/>
      <c r="R1914" s="5"/>
      <c r="S1914" s="5"/>
      <c r="T1914" s="78"/>
      <c r="U1914" s="78"/>
      <c r="Z1914" s="479">
        <f t="shared" si="213"/>
        <v>12</v>
      </c>
    </row>
    <row r="1915" spans="1:26" ht="18.75" customHeight="1" x14ac:dyDescent="0.35">
      <c r="A1915" s="78"/>
      <c r="B1915" s="332">
        <f>IF(N1915="",0,COUNTIF($N$7:N1915,N1915))</f>
        <v>0</v>
      </c>
      <c r="C1915" s="332" t="str">
        <f t="shared" si="214"/>
        <v>0</v>
      </c>
      <c r="D1915" s="332">
        <f>IF(P1915="",0,COUNTIF($P$7:P1915,P1915))</f>
        <v>0</v>
      </c>
      <c r="E1915" s="332" t="str">
        <f t="shared" si="215"/>
        <v>0</v>
      </c>
      <c r="F1915" s="332">
        <f>IF(Q1915="",0,COUNTIF($Q$7:Q1915,Q1915))</f>
        <v>0</v>
      </c>
      <c r="G1915" s="332" t="str">
        <f t="shared" si="216"/>
        <v>0</v>
      </c>
      <c r="H1915" s="335">
        <f t="shared" si="217"/>
        <v>46021</v>
      </c>
      <c r="I1915" s="332">
        <f t="shared" si="218"/>
        <v>50</v>
      </c>
      <c r="J1915" s="78"/>
      <c r="K1915" s="304"/>
      <c r="L1915" s="6"/>
      <c r="M1915" s="12"/>
      <c r="N1915" s="6"/>
      <c r="O1915" s="96" t="str">
        <f t="shared" si="219"/>
        <v/>
      </c>
      <c r="P1915" s="12"/>
      <c r="Q1915" s="304"/>
      <c r="R1915" s="5"/>
      <c r="S1915" s="5"/>
      <c r="T1915" s="78"/>
      <c r="U1915" s="78"/>
      <c r="Z1915" s="479">
        <f t="shared" si="213"/>
        <v>12</v>
      </c>
    </row>
    <row r="1916" spans="1:26" ht="18.75" customHeight="1" x14ac:dyDescent="0.35">
      <c r="A1916" s="78"/>
      <c r="B1916" s="332">
        <f>IF(N1916="",0,COUNTIF($N$7:N1916,N1916))</f>
        <v>0</v>
      </c>
      <c r="C1916" s="332" t="str">
        <f t="shared" si="214"/>
        <v>0</v>
      </c>
      <c r="D1916" s="332">
        <f>IF(P1916="",0,COUNTIF($P$7:P1916,P1916))</f>
        <v>0</v>
      </c>
      <c r="E1916" s="332" t="str">
        <f t="shared" si="215"/>
        <v>0</v>
      </c>
      <c r="F1916" s="332">
        <f>IF(Q1916="",0,COUNTIF($Q$7:Q1916,Q1916))</f>
        <v>0</v>
      </c>
      <c r="G1916" s="332" t="str">
        <f t="shared" si="216"/>
        <v>0</v>
      </c>
      <c r="H1916" s="335">
        <f t="shared" si="217"/>
        <v>46021</v>
      </c>
      <c r="I1916" s="332">
        <f t="shared" si="218"/>
        <v>50</v>
      </c>
      <c r="J1916" s="78"/>
      <c r="K1916" s="304"/>
      <c r="L1916" s="6"/>
      <c r="M1916" s="12"/>
      <c r="N1916" s="6"/>
      <c r="O1916" s="96" t="str">
        <f t="shared" si="219"/>
        <v/>
      </c>
      <c r="P1916" s="12"/>
      <c r="Q1916" s="304"/>
      <c r="R1916" s="5"/>
      <c r="S1916" s="5"/>
      <c r="T1916" s="78"/>
      <c r="U1916" s="78"/>
      <c r="Z1916" s="479">
        <f t="shared" si="213"/>
        <v>12</v>
      </c>
    </row>
    <row r="1917" spans="1:26" ht="18.75" customHeight="1" x14ac:dyDescent="0.35">
      <c r="A1917" s="78"/>
      <c r="B1917" s="332">
        <f>IF(N1917="",0,COUNTIF($N$7:N1917,N1917))</f>
        <v>0</v>
      </c>
      <c r="C1917" s="332" t="str">
        <f t="shared" si="214"/>
        <v>0</v>
      </c>
      <c r="D1917" s="332">
        <f>IF(P1917="",0,COUNTIF($P$7:P1917,P1917))</f>
        <v>0</v>
      </c>
      <c r="E1917" s="332" t="str">
        <f t="shared" si="215"/>
        <v>0</v>
      </c>
      <c r="F1917" s="332">
        <f>IF(Q1917="",0,COUNTIF($Q$7:Q1917,Q1917))</f>
        <v>0</v>
      </c>
      <c r="G1917" s="332" t="str">
        <f t="shared" si="216"/>
        <v>0</v>
      </c>
      <c r="H1917" s="335">
        <f t="shared" si="217"/>
        <v>46021</v>
      </c>
      <c r="I1917" s="332">
        <f t="shared" si="218"/>
        <v>50</v>
      </c>
      <c r="J1917" s="78"/>
      <c r="K1917" s="304"/>
      <c r="L1917" s="6"/>
      <c r="M1917" s="12"/>
      <c r="N1917" s="6"/>
      <c r="O1917" s="96" t="str">
        <f t="shared" si="219"/>
        <v/>
      </c>
      <c r="P1917" s="12"/>
      <c r="Q1917" s="304"/>
      <c r="R1917" s="5"/>
      <c r="S1917" s="5"/>
      <c r="T1917" s="78"/>
      <c r="U1917" s="78"/>
      <c r="Z1917" s="479">
        <f t="shared" si="213"/>
        <v>12</v>
      </c>
    </row>
    <row r="1918" spans="1:26" ht="18.75" customHeight="1" x14ac:dyDescent="0.35">
      <c r="A1918" s="78"/>
      <c r="B1918" s="332">
        <f>IF(N1918="",0,COUNTIF($N$7:N1918,N1918))</f>
        <v>0</v>
      </c>
      <c r="C1918" s="332" t="str">
        <f t="shared" si="214"/>
        <v>0</v>
      </c>
      <c r="D1918" s="332">
        <f>IF(P1918="",0,COUNTIF($P$7:P1918,P1918))</f>
        <v>0</v>
      </c>
      <c r="E1918" s="332" t="str">
        <f t="shared" si="215"/>
        <v>0</v>
      </c>
      <c r="F1918" s="332">
        <f>IF(Q1918="",0,COUNTIF($Q$7:Q1918,Q1918))</f>
        <v>0</v>
      </c>
      <c r="G1918" s="332" t="str">
        <f t="shared" si="216"/>
        <v>0</v>
      </c>
      <c r="H1918" s="335">
        <f t="shared" si="217"/>
        <v>46021</v>
      </c>
      <c r="I1918" s="332">
        <f t="shared" si="218"/>
        <v>50</v>
      </c>
      <c r="J1918" s="78"/>
      <c r="K1918" s="304"/>
      <c r="L1918" s="6"/>
      <c r="M1918" s="12"/>
      <c r="N1918" s="6"/>
      <c r="O1918" s="96" t="str">
        <f t="shared" si="219"/>
        <v/>
      </c>
      <c r="P1918" s="12"/>
      <c r="Q1918" s="304"/>
      <c r="R1918" s="5"/>
      <c r="S1918" s="5"/>
      <c r="T1918" s="78"/>
      <c r="U1918" s="78"/>
      <c r="Z1918" s="479">
        <f t="shared" si="213"/>
        <v>12</v>
      </c>
    </row>
    <row r="1919" spans="1:26" ht="18.75" customHeight="1" x14ac:dyDescent="0.35">
      <c r="A1919" s="78"/>
      <c r="B1919" s="332">
        <f>IF(N1919="",0,COUNTIF($N$7:N1919,N1919))</f>
        <v>0</v>
      </c>
      <c r="C1919" s="332" t="str">
        <f t="shared" si="214"/>
        <v>0</v>
      </c>
      <c r="D1919" s="332">
        <f>IF(P1919="",0,COUNTIF($P$7:P1919,P1919))</f>
        <v>0</v>
      </c>
      <c r="E1919" s="332" t="str">
        <f t="shared" si="215"/>
        <v>0</v>
      </c>
      <c r="F1919" s="332">
        <f>IF(Q1919="",0,COUNTIF($Q$7:Q1919,Q1919))</f>
        <v>0</v>
      </c>
      <c r="G1919" s="332" t="str">
        <f t="shared" si="216"/>
        <v>0</v>
      </c>
      <c r="H1919" s="335">
        <f t="shared" si="217"/>
        <v>46021</v>
      </c>
      <c r="I1919" s="332">
        <f t="shared" si="218"/>
        <v>50</v>
      </c>
      <c r="J1919" s="78"/>
      <c r="K1919" s="304"/>
      <c r="L1919" s="6"/>
      <c r="M1919" s="12"/>
      <c r="N1919" s="6"/>
      <c r="O1919" s="96" t="str">
        <f t="shared" si="219"/>
        <v/>
      </c>
      <c r="P1919" s="12"/>
      <c r="Q1919" s="304"/>
      <c r="R1919" s="5"/>
      <c r="S1919" s="5"/>
      <c r="T1919" s="78"/>
      <c r="U1919" s="78"/>
      <c r="Z1919" s="479">
        <f t="shared" si="213"/>
        <v>12</v>
      </c>
    </row>
    <row r="1920" spans="1:26" ht="18.75" customHeight="1" x14ac:dyDescent="0.35">
      <c r="A1920" s="78"/>
      <c r="B1920" s="332">
        <f>IF(N1920="",0,COUNTIF($N$7:N1920,N1920))</f>
        <v>0</v>
      </c>
      <c r="C1920" s="332" t="str">
        <f t="shared" si="214"/>
        <v>0</v>
      </c>
      <c r="D1920" s="332">
        <f>IF(P1920="",0,COUNTIF($P$7:P1920,P1920))</f>
        <v>0</v>
      </c>
      <c r="E1920" s="332" t="str">
        <f t="shared" si="215"/>
        <v>0</v>
      </c>
      <c r="F1920" s="332">
        <f>IF(Q1920="",0,COUNTIF($Q$7:Q1920,Q1920))</f>
        <v>0</v>
      </c>
      <c r="G1920" s="332" t="str">
        <f t="shared" si="216"/>
        <v>0</v>
      </c>
      <c r="H1920" s="335">
        <f t="shared" si="217"/>
        <v>46021</v>
      </c>
      <c r="I1920" s="332">
        <f t="shared" si="218"/>
        <v>50</v>
      </c>
      <c r="J1920" s="78"/>
      <c r="K1920" s="304"/>
      <c r="L1920" s="6"/>
      <c r="M1920" s="12"/>
      <c r="N1920" s="6"/>
      <c r="O1920" s="96" t="str">
        <f t="shared" si="219"/>
        <v/>
      </c>
      <c r="P1920" s="12"/>
      <c r="Q1920" s="304"/>
      <c r="R1920" s="5"/>
      <c r="S1920" s="5"/>
      <c r="T1920" s="78"/>
      <c r="U1920" s="78"/>
      <c r="Z1920" s="479">
        <f t="shared" si="213"/>
        <v>12</v>
      </c>
    </row>
    <row r="1921" spans="1:26" ht="18.75" customHeight="1" x14ac:dyDescent="0.35">
      <c r="A1921" s="78"/>
      <c r="B1921" s="332">
        <f>IF(N1921="",0,COUNTIF($N$7:N1921,N1921))</f>
        <v>0</v>
      </c>
      <c r="C1921" s="332" t="str">
        <f t="shared" si="214"/>
        <v>0</v>
      </c>
      <c r="D1921" s="332">
        <f>IF(P1921="",0,COUNTIF($P$7:P1921,P1921))</f>
        <v>0</v>
      </c>
      <c r="E1921" s="332" t="str">
        <f t="shared" si="215"/>
        <v>0</v>
      </c>
      <c r="F1921" s="332">
        <f>IF(Q1921="",0,COUNTIF($Q$7:Q1921,Q1921))</f>
        <v>0</v>
      </c>
      <c r="G1921" s="332" t="str">
        <f t="shared" si="216"/>
        <v>0</v>
      </c>
      <c r="H1921" s="335">
        <f t="shared" si="217"/>
        <v>46021</v>
      </c>
      <c r="I1921" s="332">
        <f t="shared" si="218"/>
        <v>50</v>
      </c>
      <c r="J1921" s="78"/>
      <c r="K1921" s="304"/>
      <c r="L1921" s="6"/>
      <c r="M1921" s="12"/>
      <c r="N1921" s="6"/>
      <c r="O1921" s="96" t="str">
        <f t="shared" si="219"/>
        <v/>
      </c>
      <c r="P1921" s="12"/>
      <c r="Q1921" s="304"/>
      <c r="R1921" s="5"/>
      <c r="S1921" s="5"/>
      <c r="T1921" s="78"/>
      <c r="U1921" s="78"/>
      <c r="Z1921" s="479">
        <f t="shared" si="213"/>
        <v>12</v>
      </c>
    </row>
    <row r="1922" spans="1:26" ht="18.75" customHeight="1" x14ac:dyDescent="0.35">
      <c r="A1922" s="78"/>
      <c r="B1922" s="332">
        <f>IF(N1922="",0,COUNTIF($N$7:N1922,N1922))</f>
        <v>0</v>
      </c>
      <c r="C1922" s="332" t="str">
        <f t="shared" si="214"/>
        <v>0</v>
      </c>
      <c r="D1922" s="332">
        <f>IF(P1922="",0,COUNTIF($P$7:P1922,P1922))</f>
        <v>0</v>
      </c>
      <c r="E1922" s="332" t="str">
        <f t="shared" si="215"/>
        <v>0</v>
      </c>
      <c r="F1922" s="332">
        <f>IF(Q1922="",0,COUNTIF($Q$7:Q1922,Q1922))</f>
        <v>0</v>
      </c>
      <c r="G1922" s="332" t="str">
        <f t="shared" si="216"/>
        <v>0</v>
      </c>
      <c r="H1922" s="335">
        <f t="shared" si="217"/>
        <v>46021</v>
      </c>
      <c r="I1922" s="332">
        <f t="shared" si="218"/>
        <v>50</v>
      </c>
      <c r="J1922" s="78"/>
      <c r="K1922" s="304"/>
      <c r="L1922" s="6"/>
      <c r="M1922" s="12"/>
      <c r="N1922" s="6"/>
      <c r="O1922" s="96" t="str">
        <f t="shared" si="219"/>
        <v/>
      </c>
      <c r="P1922" s="12"/>
      <c r="Q1922" s="304"/>
      <c r="R1922" s="5"/>
      <c r="S1922" s="5"/>
      <c r="T1922" s="78"/>
      <c r="U1922" s="78"/>
      <c r="Z1922" s="479">
        <f t="shared" si="213"/>
        <v>12</v>
      </c>
    </row>
    <row r="1923" spans="1:26" ht="18.75" customHeight="1" x14ac:dyDescent="0.35">
      <c r="A1923" s="78"/>
      <c r="B1923" s="332">
        <f>IF(N1923="",0,COUNTIF($N$7:N1923,N1923))</f>
        <v>0</v>
      </c>
      <c r="C1923" s="332" t="str">
        <f t="shared" si="214"/>
        <v>0</v>
      </c>
      <c r="D1923" s="332">
        <f>IF(P1923="",0,COUNTIF($P$7:P1923,P1923))</f>
        <v>0</v>
      </c>
      <c r="E1923" s="332" t="str">
        <f t="shared" si="215"/>
        <v>0</v>
      </c>
      <c r="F1923" s="332">
        <f>IF(Q1923="",0,COUNTIF($Q$7:Q1923,Q1923))</f>
        <v>0</v>
      </c>
      <c r="G1923" s="332" t="str">
        <f t="shared" si="216"/>
        <v>0</v>
      </c>
      <c r="H1923" s="335">
        <f t="shared" si="217"/>
        <v>46021</v>
      </c>
      <c r="I1923" s="332">
        <f t="shared" si="218"/>
        <v>50</v>
      </c>
      <c r="J1923" s="78"/>
      <c r="K1923" s="304"/>
      <c r="L1923" s="6"/>
      <c r="M1923" s="12"/>
      <c r="N1923" s="6"/>
      <c r="O1923" s="96" t="str">
        <f t="shared" si="219"/>
        <v/>
      </c>
      <c r="P1923" s="12"/>
      <c r="Q1923" s="304"/>
      <c r="R1923" s="5"/>
      <c r="S1923" s="5"/>
      <c r="T1923" s="78"/>
      <c r="U1923" s="78"/>
      <c r="Z1923" s="479">
        <f t="shared" si="213"/>
        <v>12</v>
      </c>
    </row>
    <row r="1924" spans="1:26" ht="18.75" customHeight="1" x14ac:dyDescent="0.35">
      <c r="A1924" s="78"/>
      <c r="B1924" s="332">
        <f>IF(N1924="",0,COUNTIF($N$7:N1924,N1924))</f>
        <v>0</v>
      </c>
      <c r="C1924" s="332" t="str">
        <f t="shared" si="214"/>
        <v>0</v>
      </c>
      <c r="D1924" s="332">
        <f>IF(P1924="",0,COUNTIF($P$7:P1924,P1924))</f>
        <v>0</v>
      </c>
      <c r="E1924" s="332" t="str">
        <f t="shared" si="215"/>
        <v>0</v>
      </c>
      <c r="F1924" s="332">
        <f>IF(Q1924="",0,COUNTIF($Q$7:Q1924,Q1924))</f>
        <v>0</v>
      </c>
      <c r="G1924" s="332" t="str">
        <f t="shared" si="216"/>
        <v>0</v>
      </c>
      <c r="H1924" s="335">
        <f t="shared" si="217"/>
        <v>46021</v>
      </c>
      <c r="I1924" s="332">
        <f t="shared" si="218"/>
        <v>50</v>
      </c>
      <c r="J1924" s="78"/>
      <c r="K1924" s="304"/>
      <c r="L1924" s="6"/>
      <c r="M1924" s="12"/>
      <c r="N1924" s="6"/>
      <c r="O1924" s="96" t="str">
        <f t="shared" si="219"/>
        <v/>
      </c>
      <c r="P1924" s="12"/>
      <c r="Q1924" s="304"/>
      <c r="R1924" s="5"/>
      <c r="S1924" s="5"/>
      <c r="T1924" s="78"/>
      <c r="U1924" s="78"/>
      <c r="Z1924" s="479">
        <f t="shared" si="213"/>
        <v>12</v>
      </c>
    </row>
    <row r="1925" spans="1:26" ht="18.75" customHeight="1" x14ac:dyDescent="0.35">
      <c r="A1925" s="78"/>
      <c r="B1925" s="332">
        <f>IF(N1925="",0,COUNTIF($N$7:N1925,N1925))</f>
        <v>0</v>
      </c>
      <c r="C1925" s="332" t="str">
        <f t="shared" si="214"/>
        <v>0</v>
      </c>
      <c r="D1925" s="332">
        <f>IF(P1925="",0,COUNTIF($P$7:P1925,P1925))</f>
        <v>0</v>
      </c>
      <c r="E1925" s="332" t="str">
        <f t="shared" si="215"/>
        <v>0</v>
      </c>
      <c r="F1925" s="332">
        <f>IF(Q1925="",0,COUNTIF($Q$7:Q1925,Q1925))</f>
        <v>0</v>
      </c>
      <c r="G1925" s="332" t="str">
        <f t="shared" si="216"/>
        <v>0</v>
      </c>
      <c r="H1925" s="335">
        <f t="shared" si="217"/>
        <v>46021</v>
      </c>
      <c r="I1925" s="332">
        <f t="shared" si="218"/>
        <v>50</v>
      </c>
      <c r="J1925" s="78"/>
      <c r="K1925" s="304"/>
      <c r="L1925" s="6"/>
      <c r="M1925" s="12"/>
      <c r="N1925" s="6"/>
      <c r="O1925" s="96" t="str">
        <f t="shared" si="219"/>
        <v/>
      </c>
      <c r="P1925" s="12"/>
      <c r="Q1925" s="304"/>
      <c r="R1925" s="5"/>
      <c r="S1925" s="5"/>
      <c r="T1925" s="78"/>
      <c r="U1925" s="78"/>
      <c r="Z1925" s="479">
        <f t="shared" si="213"/>
        <v>12</v>
      </c>
    </row>
    <row r="1926" spans="1:26" ht="18.75" customHeight="1" x14ac:dyDescent="0.35">
      <c r="A1926" s="78"/>
      <c r="B1926" s="332">
        <f>IF(N1926="",0,COUNTIF($N$7:N1926,N1926))</f>
        <v>0</v>
      </c>
      <c r="C1926" s="332" t="str">
        <f t="shared" si="214"/>
        <v>0</v>
      </c>
      <c r="D1926" s="332">
        <f>IF(P1926="",0,COUNTIF($P$7:P1926,P1926))</f>
        <v>0</v>
      </c>
      <c r="E1926" s="332" t="str">
        <f t="shared" si="215"/>
        <v>0</v>
      </c>
      <c r="F1926" s="332">
        <f>IF(Q1926="",0,COUNTIF($Q$7:Q1926,Q1926))</f>
        <v>0</v>
      </c>
      <c r="G1926" s="332" t="str">
        <f t="shared" si="216"/>
        <v>0</v>
      </c>
      <c r="H1926" s="335">
        <f t="shared" si="217"/>
        <v>46021</v>
      </c>
      <c r="I1926" s="332">
        <f t="shared" si="218"/>
        <v>50</v>
      </c>
      <c r="J1926" s="78"/>
      <c r="K1926" s="304"/>
      <c r="L1926" s="6"/>
      <c r="M1926" s="12"/>
      <c r="N1926" s="6"/>
      <c r="O1926" s="96" t="str">
        <f t="shared" si="219"/>
        <v/>
      </c>
      <c r="P1926" s="12"/>
      <c r="Q1926" s="304"/>
      <c r="R1926" s="5"/>
      <c r="S1926" s="5"/>
      <c r="T1926" s="78"/>
      <c r="U1926" s="78"/>
      <c r="Z1926" s="479">
        <f t="shared" si="213"/>
        <v>12</v>
      </c>
    </row>
    <row r="1927" spans="1:26" ht="18.75" customHeight="1" x14ac:dyDescent="0.35">
      <c r="A1927" s="78"/>
      <c r="B1927" s="332">
        <f>IF(N1927="",0,COUNTIF($N$7:N1927,N1927))</f>
        <v>0</v>
      </c>
      <c r="C1927" s="332" t="str">
        <f t="shared" si="214"/>
        <v>0</v>
      </c>
      <c r="D1927" s="332">
        <f>IF(P1927="",0,COUNTIF($P$7:P1927,P1927))</f>
        <v>0</v>
      </c>
      <c r="E1927" s="332" t="str">
        <f t="shared" si="215"/>
        <v>0</v>
      </c>
      <c r="F1927" s="332">
        <f>IF(Q1927="",0,COUNTIF($Q$7:Q1927,Q1927))</f>
        <v>0</v>
      </c>
      <c r="G1927" s="332" t="str">
        <f t="shared" si="216"/>
        <v>0</v>
      </c>
      <c r="H1927" s="335">
        <f t="shared" si="217"/>
        <v>46021</v>
      </c>
      <c r="I1927" s="332">
        <f t="shared" si="218"/>
        <v>50</v>
      </c>
      <c r="J1927" s="78"/>
      <c r="K1927" s="304"/>
      <c r="L1927" s="6"/>
      <c r="M1927" s="12"/>
      <c r="N1927" s="6"/>
      <c r="O1927" s="96" t="str">
        <f t="shared" si="219"/>
        <v/>
      </c>
      <c r="P1927" s="12"/>
      <c r="Q1927" s="304"/>
      <c r="R1927" s="5"/>
      <c r="S1927" s="5"/>
      <c r="T1927" s="78"/>
      <c r="U1927" s="78"/>
      <c r="Z1927" s="479">
        <f t="shared" si="213"/>
        <v>12</v>
      </c>
    </row>
    <row r="1928" spans="1:26" ht="18.75" customHeight="1" x14ac:dyDescent="0.35">
      <c r="A1928" s="78"/>
      <c r="B1928" s="332">
        <f>IF(N1928="",0,COUNTIF($N$7:N1928,N1928))</f>
        <v>0</v>
      </c>
      <c r="C1928" s="332" t="str">
        <f t="shared" si="214"/>
        <v>0</v>
      </c>
      <c r="D1928" s="332">
        <f>IF(P1928="",0,COUNTIF($P$7:P1928,P1928))</f>
        <v>0</v>
      </c>
      <c r="E1928" s="332" t="str">
        <f t="shared" si="215"/>
        <v>0</v>
      </c>
      <c r="F1928" s="332">
        <f>IF(Q1928="",0,COUNTIF($Q$7:Q1928,Q1928))</f>
        <v>0</v>
      </c>
      <c r="G1928" s="332" t="str">
        <f t="shared" si="216"/>
        <v>0</v>
      </c>
      <c r="H1928" s="335">
        <f t="shared" si="217"/>
        <v>46021</v>
      </c>
      <c r="I1928" s="332">
        <f t="shared" si="218"/>
        <v>50</v>
      </c>
      <c r="J1928" s="78"/>
      <c r="K1928" s="304"/>
      <c r="L1928" s="6"/>
      <c r="M1928" s="12"/>
      <c r="N1928" s="6"/>
      <c r="O1928" s="96" t="str">
        <f t="shared" si="219"/>
        <v/>
      </c>
      <c r="P1928" s="12"/>
      <c r="Q1928" s="304"/>
      <c r="R1928" s="5"/>
      <c r="S1928" s="5"/>
      <c r="T1928" s="78"/>
      <c r="U1928" s="78"/>
      <c r="Z1928" s="479">
        <f t="shared" ref="Z1928:Z1991" si="220">IF(H1928="","",MONTH(H1928))</f>
        <v>12</v>
      </c>
    </row>
    <row r="1929" spans="1:26" ht="18.75" customHeight="1" x14ac:dyDescent="0.35">
      <c r="A1929" s="78"/>
      <c r="B1929" s="332">
        <f>IF(N1929="",0,COUNTIF($N$7:N1929,N1929))</f>
        <v>0</v>
      </c>
      <c r="C1929" s="332" t="str">
        <f t="shared" si="214"/>
        <v>0</v>
      </c>
      <c r="D1929" s="332">
        <f>IF(P1929="",0,COUNTIF($P$7:P1929,P1929))</f>
        <v>0</v>
      </c>
      <c r="E1929" s="332" t="str">
        <f t="shared" si="215"/>
        <v>0</v>
      </c>
      <c r="F1929" s="332">
        <f>IF(Q1929="",0,COUNTIF($Q$7:Q1929,Q1929))</f>
        <v>0</v>
      </c>
      <c r="G1929" s="332" t="str">
        <f t="shared" si="216"/>
        <v>0</v>
      </c>
      <c r="H1929" s="335">
        <f t="shared" si="217"/>
        <v>46021</v>
      </c>
      <c r="I1929" s="332">
        <f t="shared" si="218"/>
        <v>50</v>
      </c>
      <c r="J1929" s="78"/>
      <c r="K1929" s="304"/>
      <c r="L1929" s="6"/>
      <c r="M1929" s="12"/>
      <c r="N1929" s="6"/>
      <c r="O1929" s="96" t="str">
        <f t="shared" si="219"/>
        <v/>
      </c>
      <c r="P1929" s="12"/>
      <c r="Q1929" s="304"/>
      <c r="R1929" s="5"/>
      <c r="S1929" s="5"/>
      <c r="T1929" s="78"/>
      <c r="U1929" s="78"/>
      <c r="Z1929" s="479">
        <f t="shared" si="220"/>
        <v>12</v>
      </c>
    </row>
    <row r="1930" spans="1:26" ht="18.75" customHeight="1" x14ac:dyDescent="0.35">
      <c r="A1930" s="78"/>
      <c r="B1930" s="332">
        <f>IF(N1930="",0,COUNTIF($N$7:N1930,N1930))</f>
        <v>0</v>
      </c>
      <c r="C1930" s="332" t="str">
        <f t="shared" si="214"/>
        <v>0</v>
      </c>
      <c r="D1930" s="332">
        <f>IF(P1930="",0,COUNTIF($P$7:P1930,P1930))</f>
        <v>0</v>
      </c>
      <c r="E1930" s="332" t="str">
        <f t="shared" si="215"/>
        <v>0</v>
      </c>
      <c r="F1930" s="332">
        <f>IF(Q1930="",0,COUNTIF($Q$7:Q1930,Q1930))</f>
        <v>0</v>
      </c>
      <c r="G1930" s="332" t="str">
        <f t="shared" si="216"/>
        <v>0</v>
      </c>
      <c r="H1930" s="335">
        <f t="shared" si="217"/>
        <v>46021</v>
      </c>
      <c r="I1930" s="332">
        <f t="shared" si="218"/>
        <v>50</v>
      </c>
      <c r="J1930" s="78"/>
      <c r="K1930" s="304"/>
      <c r="L1930" s="6"/>
      <c r="M1930" s="12"/>
      <c r="N1930" s="6"/>
      <c r="O1930" s="96" t="str">
        <f t="shared" si="219"/>
        <v/>
      </c>
      <c r="P1930" s="12"/>
      <c r="Q1930" s="304"/>
      <c r="R1930" s="5"/>
      <c r="S1930" s="5"/>
      <c r="T1930" s="78"/>
      <c r="U1930" s="78"/>
      <c r="Z1930" s="479">
        <f t="shared" si="220"/>
        <v>12</v>
      </c>
    </row>
    <row r="1931" spans="1:26" ht="18.75" customHeight="1" x14ac:dyDescent="0.35">
      <c r="A1931" s="78"/>
      <c r="B1931" s="332">
        <f>IF(N1931="",0,COUNTIF($N$7:N1931,N1931))</f>
        <v>0</v>
      </c>
      <c r="C1931" s="332" t="str">
        <f t="shared" si="214"/>
        <v>0</v>
      </c>
      <c r="D1931" s="332">
        <f>IF(P1931="",0,COUNTIF($P$7:P1931,P1931))</f>
        <v>0</v>
      </c>
      <c r="E1931" s="332" t="str">
        <f t="shared" si="215"/>
        <v>0</v>
      </c>
      <c r="F1931" s="332">
        <f>IF(Q1931="",0,COUNTIF($Q$7:Q1931,Q1931))</f>
        <v>0</v>
      </c>
      <c r="G1931" s="332" t="str">
        <f t="shared" si="216"/>
        <v>0</v>
      </c>
      <c r="H1931" s="335">
        <f t="shared" si="217"/>
        <v>46021</v>
      </c>
      <c r="I1931" s="332">
        <f t="shared" si="218"/>
        <v>50</v>
      </c>
      <c r="J1931" s="78"/>
      <c r="K1931" s="304"/>
      <c r="L1931" s="6"/>
      <c r="M1931" s="12"/>
      <c r="N1931" s="6"/>
      <c r="O1931" s="96" t="str">
        <f t="shared" si="219"/>
        <v/>
      </c>
      <c r="P1931" s="12"/>
      <c r="Q1931" s="304"/>
      <c r="R1931" s="5"/>
      <c r="S1931" s="5"/>
      <c r="T1931" s="78"/>
      <c r="U1931" s="78"/>
      <c r="Z1931" s="479">
        <f t="shared" si="220"/>
        <v>12</v>
      </c>
    </row>
    <row r="1932" spans="1:26" ht="18.75" customHeight="1" x14ac:dyDescent="0.35">
      <c r="A1932" s="78"/>
      <c r="B1932" s="332">
        <f>IF(N1932="",0,COUNTIF($N$7:N1932,N1932))</f>
        <v>0</v>
      </c>
      <c r="C1932" s="332" t="str">
        <f t="shared" si="214"/>
        <v>0</v>
      </c>
      <c r="D1932" s="332">
        <f>IF(P1932="",0,COUNTIF($P$7:P1932,P1932))</f>
        <v>0</v>
      </c>
      <c r="E1932" s="332" t="str">
        <f t="shared" si="215"/>
        <v>0</v>
      </c>
      <c r="F1932" s="332">
        <f>IF(Q1932="",0,COUNTIF($Q$7:Q1932,Q1932))</f>
        <v>0</v>
      </c>
      <c r="G1932" s="332" t="str">
        <f t="shared" si="216"/>
        <v>0</v>
      </c>
      <c r="H1932" s="335">
        <f t="shared" si="217"/>
        <v>46021</v>
      </c>
      <c r="I1932" s="332">
        <f t="shared" si="218"/>
        <v>50</v>
      </c>
      <c r="J1932" s="78"/>
      <c r="K1932" s="304"/>
      <c r="L1932" s="6"/>
      <c r="M1932" s="12"/>
      <c r="N1932" s="6"/>
      <c r="O1932" s="96" t="str">
        <f t="shared" si="219"/>
        <v/>
      </c>
      <c r="P1932" s="12"/>
      <c r="Q1932" s="304"/>
      <c r="R1932" s="5"/>
      <c r="S1932" s="5"/>
      <c r="T1932" s="78"/>
      <c r="U1932" s="78"/>
      <c r="Z1932" s="479">
        <f t="shared" si="220"/>
        <v>12</v>
      </c>
    </row>
    <row r="1933" spans="1:26" ht="18.75" customHeight="1" x14ac:dyDescent="0.35">
      <c r="A1933" s="78"/>
      <c r="B1933" s="332">
        <f>IF(N1933="",0,COUNTIF($N$7:N1933,N1933))</f>
        <v>0</v>
      </c>
      <c r="C1933" s="332" t="str">
        <f t="shared" si="214"/>
        <v>0</v>
      </c>
      <c r="D1933" s="332">
        <f>IF(P1933="",0,COUNTIF($P$7:P1933,P1933))</f>
        <v>0</v>
      </c>
      <c r="E1933" s="332" t="str">
        <f t="shared" si="215"/>
        <v>0</v>
      </c>
      <c r="F1933" s="332">
        <f>IF(Q1933="",0,COUNTIF($Q$7:Q1933,Q1933))</f>
        <v>0</v>
      </c>
      <c r="G1933" s="332" t="str">
        <f t="shared" si="216"/>
        <v>0</v>
      </c>
      <c r="H1933" s="335">
        <f t="shared" si="217"/>
        <v>46021</v>
      </c>
      <c r="I1933" s="332">
        <f t="shared" si="218"/>
        <v>50</v>
      </c>
      <c r="J1933" s="78"/>
      <c r="K1933" s="304"/>
      <c r="L1933" s="6"/>
      <c r="M1933" s="12"/>
      <c r="N1933" s="6"/>
      <c r="O1933" s="96" t="str">
        <f t="shared" si="219"/>
        <v/>
      </c>
      <c r="P1933" s="12"/>
      <c r="Q1933" s="304"/>
      <c r="R1933" s="5"/>
      <c r="S1933" s="5"/>
      <c r="T1933" s="78"/>
      <c r="U1933" s="78"/>
      <c r="Z1933" s="479">
        <f t="shared" si="220"/>
        <v>12</v>
      </c>
    </row>
    <row r="1934" spans="1:26" ht="18.75" customHeight="1" x14ac:dyDescent="0.35">
      <c r="A1934" s="78"/>
      <c r="B1934" s="332">
        <f>IF(N1934="",0,COUNTIF($N$7:N1934,N1934))</f>
        <v>0</v>
      </c>
      <c r="C1934" s="332" t="str">
        <f t="shared" si="214"/>
        <v>0</v>
      </c>
      <c r="D1934" s="332">
        <f>IF(P1934="",0,COUNTIF($P$7:P1934,P1934))</f>
        <v>0</v>
      </c>
      <c r="E1934" s="332" t="str">
        <f t="shared" si="215"/>
        <v>0</v>
      </c>
      <c r="F1934" s="332">
        <f>IF(Q1934="",0,COUNTIF($Q$7:Q1934,Q1934))</f>
        <v>0</v>
      </c>
      <c r="G1934" s="332" t="str">
        <f t="shared" si="216"/>
        <v>0</v>
      </c>
      <c r="H1934" s="335">
        <f t="shared" si="217"/>
        <v>46021</v>
      </c>
      <c r="I1934" s="332">
        <f t="shared" si="218"/>
        <v>50</v>
      </c>
      <c r="J1934" s="78"/>
      <c r="K1934" s="304"/>
      <c r="L1934" s="6"/>
      <c r="M1934" s="12"/>
      <c r="N1934" s="6"/>
      <c r="O1934" s="96" t="str">
        <f t="shared" si="219"/>
        <v/>
      </c>
      <c r="P1934" s="12"/>
      <c r="Q1934" s="304"/>
      <c r="R1934" s="5"/>
      <c r="S1934" s="5"/>
      <c r="T1934" s="78"/>
      <c r="U1934" s="78"/>
      <c r="Z1934" s="479">
        <f t="shared" si="220"/>
        <v>12</v>
      </c>
    </row>
    <row r="1935" spans="1:26" ht="18.75" customHeight="1" x14ac:dyDescent="0.35">
      <c r="A1935" s="78"/>
      <c r="B1935" s="332">
        <f>IF(N1935="",0,COUNTIF($N$7:N1935,N1935))</f>
        <v>0</v>
      </c>
      <c r="C1935" s="332" t="str">
        <f t="shared" si="214"/>
        <v>0</v>
      </c>
      <c r="D1935" s="332">
        <f>IF(P1935="",0,COUNTIF($P$7:P1935,P1935))</f>
        <v>0</v>
      </c>
      <c r="E1935" s="332" t="str">
        <f t="shared" si="215"/>
        <v>0</v>
      </c>
      <c r="F1935" s="332">
        <f>IF(Q1935="",0,COUNTIF($Q$7:Q1935,Q1935))</f>
        <v>0</v>
      </c>
      <c r="G1935" s="332" t="str">
        <f t="shared" si="216"/>
        <v>0</v>
      </c>
      <c r="H1935" s="335">
        <f t="shared" si="217"/>
        <v>46021</v>
      </c>
      <c r="I1935" s="332">
        <f t="shared" si="218"/>
        <v>50</v>
      </c>
      <c r="J1935" s="78"/>
      <c r="K1935" s="304"/>
      <c r="L1935" s="6"/>
      <c r="M1935" s="12"/>
      <c r="N1935" s="6"/>
      <c r="O1935" s="96" t="str">
        <f t="shared" si="219"/>
        <v/>
      </c>
      <c r="P1935" s="12"/>
      <c r="Q1935" s="304"/>
      <c r="R1935" s="5"/>
      <c r="S1935" s="5"/>
      <c r="T1935" s="78"/>
      <c r="U1935" s="78"/>
      <c r="Z1935" s="479">
        <f t="shared" si="220"/>
        <v>12</v>
      </c>
    </row>
    <row r="1936" spans="1:26" ht="18.75" customHeight="1" x14ac:dyDescent="0.35">
      <c r="A1936" s="78"/>
      <c r="B1936" s="332">
        <f>IF(N1936="",0,COUNTIF($N$7:N1936,N1936))</f>
        <v>0</v>
      </c>
      <c r="C1936" s="332" t="str">
        <f t="shared" si="214"/>
        <v>0</v>
      </c>
      <c r="D1936" s="332">
        <f>IF(P1936="",0,COUNTIF($P$7:P1936,P1936))</f>
        <v>0</v>
      </c>
      <c r="E1936" s="332" t="str">
        <f t="shared" si="215"/>
        <v>0</v>
      </c>
      <c r="F1936" s="332">
        <f>IF(Q1936="",0,COUNTIF($Q$7:Q1936,Q1936))</f>
        <v>0</v>
      </c>
      <c r="G1936" s="332" t="str">
        <f t="shared" si="216"/>
        <v>0</v>
      </c>
      <c r="H1936" s="335">
        <f t="shared" si="217"/>
        <v>46021</v>
      </c>
      <c r="I1936" s="332">
        <f t="shared" si="218"/>
        <v>50</v>
      </c>
      <c r="J1936" s="78"/>
      <c r="K1936" s="304"/>
      <c r="L1936" s="6"/>
      <c r="M1936" s="12"/>
      <c r="N1936" s="6"/>
      <c r="O1936" s="96" t="str">
        <f t="shared" si="219"/>
        <v/>
      </c>
      <c r="P1936" s="12"/>
      <c r="Q1936" s="304"/>
      <c r="R1936" s="5"/>
      <c r="S1936" s="5"/>
      <c r="T1936" s="78"/>
      <c r="U1936" s="78"/>
      <c r="Z1936" s="479">
        <f t="shared" si="220"/>
        <v>12</v>
      </c>
    </row>
    <row r="1937" spans="1:26" ht="18.75" customHeight="1" x14ac:dyDescent="0.35">
      <c r="A1937" s="78"/>
      <c r="B1937" s="332">
        <f>IF(N1937="",0,COUNTIF($N$7:N1937,N1937))</f>
        <v>0</v>
      </c>
      <c r="C1937" s="332" t="str">
        <f t="shared" si="214"/>
        <v>0</v>
      </c>
      <c r="D1937" s="332">
        <f>IF(P1937="",0,COUNTIF($P$7:P1937,P1937))</f>
        <v>0</v>
      </c>
      <c r="E1937" s="332" t="str">
        <f t="shared" si="215"/>
        <v>0</v>
      </c>
      <c r="F1937" s="332">
        <f>IF(Q1937="",0,COUNTIF($Q$7:Q1937,Q1937))</f>
        <v>0</v>
      </c>
      <c r="G1937" s="332" t="str">
        <f t="shared" si="216"/>
        <v>0</v>
      </c>
      <c r="H1937" s="335">
        <f t="shared" si="217"/>
        <v>46021</v>
      </c>
      <c r="I1937" s="332">
        <f t="shared" si="218"/>
        <v>50</v>
      </c>
      <c r="J1937" s="78"/>
      <c r="K1937" s="304"/>
      <c r="L1937" s="6"/>
      <c r="M1937" s="12"/>
      <c r="N1937" s="6"/>
      <c r="O1937" s="96" t="str">
        <f t="shared" si="219"/>
        <v/>
      </c>
      <c r="P1937" s="12"/>
      <c r="Q1937" s="304"/>
      <c r="R1937" s="5"/>
      <c r="S1937" s="5"/>
      <c r="T1937" s="78"/>
      <c r="U1937" s="78"/>
      <c r="Z1937" s="479">
        <f t="shared" si="220"/>
        <v>12</v>
      </c>
    </row>
    <row r="1938" spans="1:26" ht="18.75" customHeight="1" x14ac:dyDescent="0.35">
      <c r="A1938" s="78"/>
      <c r="B1938" s="332">
        <f>IF(N1938="",0,COUNTIF($N$7:N1938,N1938))</f>
        <v>0</v>
      </c>
      <c r="C1938" s="332" t="str">
        <f t="shared" si="214"/>
        <v>0</v>
      </c>
      <c r="D1938" s="332">
        <f>IF(P1938="",0,COUNTIF($P$7:P1938,P1938))</f>
        <v>0</v>
      </c>
      <c r="E1938" s="332" t="str">
        <f t="shared" si="215"/>
        <v>0</v>
      </c>
      <c r="F1938" s="332">
        <f>IF(Q1938="",0,COUNTIF($Q$7:Q1938,Q1938))</f>
        <v>0</v>
      </c>
      <c r="G1938" s="332" t="str">
        <f t="shared" si="216"/>
        <v>0</v>
      </c>
      <c r="H1938" s="335">
        <f t="shared" si="217"/>
        <v>46021</v>
      </c>
      <c r="I1938" s="332">
        <f t="shared" si="218"/>
        <v>50</v>
      </c>
      <c r="J1938" s="78"/>
      <c r="K1938" s="304"/>
      <c r="L1938" s="6"/>
      <c r="M1938" s="12"/>
      <c r="N1938" s="6"/>
      <c r="O1938" s="96" t="str">
        <f t="shared" si="219"/>
        <v/>
      </c>
      <c r="P1938" s="12"/>
      <c r="Q1938" s="304"/>
      <c r="R1938" s="5"/>
      <c r="S1938" s="5"/>
      <c r="T1938" s="78"/>
      <c r="U1938" s="78"/>
      <c r="Z1938" s="479">
        <f t="shared" si="220"/>
        <v>12</v>
      </c>
    </row>
    <row r="1939" spans="1:26" ht="18.75" customHeight="1" x14ac:dyDescent="0.35">
      <c r="A1939" s="78"/>
      <c r="B1939" s="332">
        <f>IF(N1939="",0,COUNTIF($N$7:N1939,N1939))</f>
        <v>0</v>
      </c>
      <c r="C1939" s="332" t="str">
        <f t="shared" si="214"/>
        <v>0</v>
      </c>
      <c r="D1939" s="332">
        <f>IF(P1939="",0,COUNTIF($P$7:P1939,P1939))</f>
        <v>0</v>
      </c>
      <c r="E1939" s="332" t="str">
        <f t="shared" si="215"/>
        <v>0</v>
      </c>
      <c r="F1939" s="332">
        <f>IF(Q1939="",0,COUNTIF($Q$7:Q1939,Q1939))</f>
        <v>0</v>
      </c>
      <c r="G1939" s="332" t="str">
        <f t="shared" si="216"/>
        <v>0</v>
      </c>
      <c r="H1939" s="335">
        <f t="shared" si="217"/>
        <v>46021</v>
      </c>
      <c r="I1939" s="332">
        <f t="shared" si="218"/>
        <v>50</v>
      </c>
      <c r="J1939" s="78"/>
      <c r="K1939" s="304"/>
      <c r="L1939" s="6"/>
      <c r="M1939" s="12"/>
      <c r="N1939" s="6"/>
      <c r="O1939" s="96" t="str">
        <f t="shared" si="219"/>
        <v/>
      </c>
      <c r="P1939" s="12"/>
      <c r="Q1939" s="304"/>
      <c r="R1939" s="5"/>
      <c r="S1939" s="5"/>
      <c r="T1939" s="78"/>
      <c r="U1939" s="78"/>
      <c r="Z1939" s="479">
        <f t="shared" si="220"/>
        <v>12</v>
      </c>
    </row>
    <row r="1940" spans="1:26" ht="18.75" customHeight="1" x14ac:dyDescent="0.35">
      <c r="A1940" s="78"/>
      <c r="B1940" s="332">
        <f>IF(N1940="",0,COUNTIF($N$7:N1940,N1940))</f>
        <v>0</v>
      </c>
      <c r="C1940" s="332" t="str">
        <f t="shared" si="214"/>
        <v>0</v>
      </c>
      <c r="D1940" s="332">
        <f>IF(P1940="",0,COUNTIF($P$7:P1940,P1940))</f>
        <v>0</v>
      </c>
      <c r="E1940" s="332" t="str">
        <f t="shared" si="215"/>
        <v>0</v>
      </c>
      <c r="F1940" s="332">
        <f>IF(Q1940="",0,COUNTIF($Q$7:Q1940,Q1940))</f>
        <v>0</v>
      </c>
      <c r="G1940" s="332" t="str">
        <f t="shared" si="216"/>
        <v>0</v>
      </c>
      <c r="H1940" s="335">
        <f t="shared" si="217"/>
        <v>46021</v>
      </c>
      <c r="I1940" s="332">
        <f t="shared" si="218"/>
        <v>50</v>
      </c>
      <c r="J1940" s="78"/>
      <c r="K1940" s="304"/>
      <c r="L1940" s="6"/>
      <c r="M1940" s="12"/>
      <c r="N1940" s="6"/>
      <c r="O1940" s="96" t="str">
        <f t="shared" si="219"/>
        <v/>
      </c>
      <c r="P1940" s="12"/>
      <c r="Q1940" s="304"/>
      <c r="R1940" s="5"/>
      <c r="S1940" s="5"/>
      <c r="T1940" s="78"/>
      <c r="U1940" s="78"/>
      <c r="Z1940" s="479">
        <f t="shared" si="220"/>
        <v>12</v>
      </c>
    </row>
    <row r="1941" spans="1:26" ht="18.75" customHeight="1" x14ac:dyDescent="0.35">
      <c r="A1941" s="78"/>
      <c r="B1941" s="332">
        <f>IF(N1941="",0,COUNTIF($N$7:N1941,N1941))</f>
        <v>0</v>
      </c>
      <c r="C1941" s="332" t="str">
        <f t="shared" si="214"/>
        <v>0</v>
      </c>
      <c r="D1941" s="332">
        <f>IF(P1941="",0,COUNTIF($P$7:P1941,P1941))</f>
        <v>0</v>
      </c>
      <c r="E1941" s="332" t="str">
        <f t="shared" si="215"/>
        <v>0</v>
      </c>
      <c r="F1941" s="332">
        <f>IF(Q1941="",0,COUNTIF($Q$7:Q1941,Q1941))</f>
        <v>0</v>
      </c>
      <c r="G1941" s="332" t="str">
        <f t="shared" si="216"/>
        <v>0</v>
      </c>
      <c r="H1941" s="335">
        <f t="shared" si="217"/>
        <v>46021</v>
      </c>
      <c r="I1941" s="332">
        <f t="shared" si="218"/>
        <v>50</v>
      </c>
      <c r="J1941" s="78"/>
      <c r="K1941" s="304"/>
      <c r="L1941" s="6"/>
      <c r="M1941" s="12"/>
      <c r="N1941" s="6"/>
      <c r="O1941" s="96" t="str">
        <f t="shared" si="219"/>
        <v/>
      </c>
      <c r="P1941" s="12"/>
      <c r="Q1941" s="304"/>
      <c r="R1941" s="5"/>
      <c r="S1941" s="5"/>
      <c r="T1941" s="78"/>
      <c r="U1941" s="78"/>
      <c r="Z1941" s="479">
        <f t="shared" si="220"/>
        <v>12</v>
      </c>
    </row>
    <row r="1942" spans="1:26" ht="18.75" customHeight="1" x14ac:dyDescent="0.35">
      <c r="A1942" s="78"/>
      <c r="B1942" s="332">
        <f>IF(N1942="",0,COUNTIF($N$7:N1942,N1942))</f>
        <v>0</v>
      </c>
      <c r="C1942" s="332" t="str">
        <f t="shared" si="214"/>
        <v>0</v>
      </c>
      <c r="D1942" s="332">
        <f>IF(P1942="",0,COUNTIF($P$7:P1942,P1942))</f>
        <v>0</v>
      </c>
      <c r="E1942" s="332" t="str">
        <f t="shared" si="215"/>
        <v>0</v>
      </c>
      <c r="F1942" s="332">
        <f>IF(Q1942="",0,COUNTIF($Q$7:Q1942,Q1942))</f>
        <v>0</v>
      </c>
      <c r="G1942" s="332" t="str">
        <f t="shared" si="216"/>
        <v>0</v>
      </c>
      <c r="H1942" s="335">
        <f t="shared" si="217"/>
        <v>46021</v>
      </c>
      <c r="I1942" s="332">
        <f t="shared" si="218"/>
        <v>50</v>
      </c>
      <c r="J1942" s="78"/>
      <c r="K1942" s="304"/>
      <c r="L1942" s="6"/>
      <c r="M1942" s="12"/>
      <c r="N1942" s="6"/>
      <c r="O1942" s="96" t="str">
        <f t="shared" si="219"/>
        <v/>
      </c>
      <c r="P1942" s="12"/>
      <c r="Q1942" s="304"/>
      <c r="R1942" s="5"/>
      <c r="S1942" s="5"/>
      <c r="T1942" s="78"/>
      <c r="U1942" s="78"/>
      <c r="Z1942" s="479">
        <f t="shared" si="220"/>
        <v>12</v>
      </c>
    </row>
    <row r="1943" spans="1:26" ht="18.75" customHeight="1" x14ac:dyDescent="0.35">
      <c r="A1943" s="78"/>
      <c r="B1943" s="332">
        <f>IF(N1943="",0,COUNTIF($N$7:N1943,N1943))</f>
        <v>0</v>
      </c>
      <c r="C1943" s="332" t="str">
        <f t="shared" si="214"/>
        <v>0</v>
      </c>
      <c r="D1943" s="332">
        <f>IF(P1943="",0,COUNTIF($P$7:P1943,P1943))</f>
        <v>0</v>
      </c>
      <c r="E1943" s="332" t="str">
        <f t="shared" si="215"/>
        <v>0</v>
      </c>
      <c r="F1943" s="332">
        <f>IF(Q1943="",0,COUNTIF($Q$7:Q1943,Q1943))</f>
        <v>0</v>
      </c>
      <c r="G1943" s="332" t="str">
        <f t="shared" si="216"/>
        <v>0</v>
      </c>
      <c r="H1943" s="335">
        <f t="shared" si="217"/>
        <v>46021</v>
      </c>
      <c r="I1943" s="332">
        <f t="shared" si="218"/>
        <v>50</v>
      </c>
      <c r="J1943" s="78"/>
      <c r="K1943" s="304"/>
      <c r="L1943" s="6"/>
      <c r="M1943" s="12"/>
      <c r="N1943" s="6"/>
      <c r="O1943" s="96" t="str">
        <f t="shared" si="219"/>
        <v/>
      </c>
      <c r="P1943" s="12"/>
      <c r="Q1943" s="304"/>
      <c r="R1943" s="5"/>
      <c r="S1943" s="5"/>
      <c r="T1943" s="78"/>
      <c r="U1943" s="78"/>
      <c r="Z1943" s="479">
        <f t="shared" si="220"/>
        <v>12</v>
      </c>
    </row>
    <row r="1944" spans="1:26" ht="18.75" customHeight="1" x14ac:dyDescent="0.35">
      <c r="A1944" s="78"/>
      <c r="B1944" s="332">
        <f>IF(N1944="",0,COUNTIF($N$7:N1944,N1944))</f>
        <v>0</v>
      </c>
      <c r="C1944" s="332" t="str">
        <f t="shared" si="214"/>
        <v>0</v>
      </c>
      <c r="D1944" s="332">
        <f>IF(P1944="",0,COUNTIF($P$7:P1944,P1944))</f>
        <v>0</v>
      </c>
      <c r="E1944" s="332" t="str">
        <f t="shared" si="215"/>
        <v>0</v>
      </c>
      <c r="F1944" s="332">
        <f>IF(Q1944="",0,COUNTIF($Q$7:Q1944,Q1944))</f>
        <v>0</v>
      </c>
      <c r="G1944" s="332" t="str">
        <f t="shared" si="216"/>
        <v>0</v>
      </c>
      <c r="H1944" s="335">
        <f t="shared" si="217"/>
        <v>46021</v>
      </c>
      <c r="I1944" s="332">
        <f t="shared" si="218"/>
        <v>50</v>
      </c>
      <c r="J1944" s="78"/>
      <c r="K1944" s="304"/>
      <c r="L1944" s="6"/>
      <c r="M1944" s="12"/>
      <c r="N1944" s="6"/>
      <c r="O1944" s="96" t="str">
        <f t="shared" si="219"/>
        <v/>
      </c>
      <c r="P1944" s="12"/>
      <c r="Q1944" s="304"/>
      <c r="R1944" s="5"/>
      <c r="S1944" s="5"/>
      <c r="T1944" s="78"/>
      <c r="U1944" s="78"/>
      <c r="Z1944" s="479">
        <f t="shared" si="220"/>
        <v>12</v>
      </c>
    </row>
    <row r="1945" spans="1:26" ht="18.75" customHeight="1" x14ac:dyDescent="0.35">
      <c r="A1945" s="78"/>
      <c r="B1945" s="332">
        <f>IF(N1945="",0,COUNTIF($N$7:N1945,N1945))</f>
        <v>0</v>
      </c>
      <c r="C1945" s="332" t="str">
        <f t="shared" si="214"/>
        <v>0</v>
      </c>
      <c r="D1945" s="332">
        <f>IF(P1945="",0,COUNTIF($P$7:P1945,P1945))</f>
        <v>0</v>
      </c>
      <c r="E1945" s="332" t="str">
        <f t="shared" si="215"/>
        <v>0</v>
      </c>
      <c r="F1945" s="332">
        <f>IF(Q1945="",0,COUNTIF($Q$7:Q1945,Q1945))</f>
        <v>0</v>
      </c>
      <c r="G1945" s="332" t="str">
        <f t="shared" si="216"/>
        <v>0</v>
      </c>
      <c r="H1945" s="335">
        <f t="shared" si="217"/>
        <v>46021</v>
      </c>
      <c r="I1945" s="332">
        <f t="shared" si="218"/>
        <v>50</v>
      </c>
      <c r="J1945" s="78"/>
      <c r="K1945" s="304"/>
      <c r="L1945" s="6"/>
      <c r="M1945" s="12"/>
      <c r="N1945" s="6"/>
      <c r="O1945" s="96" t="str">
        <f t="shared" si="219"/>
        <v/>
      </c>
      <c r="P1945" s="12"/>
      <c r="Q1945" s="304"/>
      <c r="R1945" s="5"/>
      <c r="S1945" s="5"/>
      <c r="T1945" s="78"/>
      <c r="U1945" s="78"/>
      <c r="Z1945" s="479">
        <f t="shared" si="220"/>
        <v>12</v>
      </c>
    </row>
    <row r="1946" spans="1:26" ht="18.75" customHeight="1" x14ac:dyDescent="0.35">
      <c r="A1946" s="78"/>
      <c r="B1946" s="332">
        <f>IF(N1946="",0,COUNTIF($N$7:N1946,N1946))</f>
        <v>0</v>
      </c>
      <c r="C1946" s="332" t="str">
        <f t="shared" si="214"/>
        <v>0</v>
      </c>
      <c r="D1946" s="332">
        <f>IF(P1946="",0,COUNTIF($P$7:P1946,P1946))</f>
        <v>0</v>
      </c>
      <c r="E1946" s="332" t="str">
        <f t="shared" si="215"/>
        <v>0</v>
      </c>
      <c r="F1946" s="332">
        <f>IF(Q1946="",0,COUNTIF($Q$7:Q1946,Q1946))</f>
        <v>0</v>
      </c>
      <c r="G1946" s="332" t="str">
        <f t="shared" si="216"/>
        <v>0</v>
      </c>
      <c r="H1946" s="335">
        <f t="shared" si="217"/>
        <v>46021</v>
      </c>
      <c r="I1946" s="332">
        <f t="shared" si="218"/>
        <v>50</v>
      </c>
      <c r="J1946" s="78"/>
      <c r="K1946" s="304"/>
      <c r="L1946" s="6"/>
      <c r="M1946" s="12"/>
      <c r="N1946" s="6"/>
      <c r="O1946" s="96" t="str">
        <f t="shared" si="219"/>
        <v/>
      </c>
      <c r="P1946" s="12"/>
      <c r="Q1946" s="304"/>
      <c r="R1946" s="5"/>
      <c r="S1946" s="5"/>
      <c r="T1946" s="78"/>
      <c r="U1946" s="78"/>
      <c r="Z1946" s="479">
        <f t="shared" si="220"/>
        <v>12</v>
      </c>
    </row>
    <row r="1947" spans="1:26" ht="18.75" customHeight="1" x14ac:dyDescent="0.35">
      <c r="A1947" s="78"/>
      <c r="B1947" s="332">
        <f>IF(N1947="",0,COUNTIF($N$7:N1947,N1947))</f>
        <v>0</v>
      </c>
      <c r="C1947" s="332" t="str">
        <f t="shared" si="214"/>
        <v>0</v>
      </c>
      <c r="D1947" s="332">
        <f>IF(P1947="",0,COUNTIF($P$7:P1947,P1947))</f>
        <v>0</v>
      </c>
      <c r="E1947" s="332" t="str">
        <f t="shared" si="215"/>
        <v>0</v>
      </c>
      <c r="F1947" s="332">
        <f>IF(Q1947="",0,COUNTIF($Q$7:Q1947,Q1947))</f>
        <v>0</v>
      </c>
      <c r="G1947" s="332" t="str">
        <f t="shared" si="216"/>
        <v>0</v>
      </c>
      <c r="H1947" s="335">
        <f t="shared" si="217"/>
        <v>46021</v>
      </c>
      <c r="I1947" s="332">
        <f t="shared" si="218"/>
        <v>50</v>
      </c>
      <c r="J1947" s="78"/>
      <c r="K1947" s="304"/>
      <c r="L1947" s="6"/>
      <c r="M1947" s="12"/>
      <c r="N1947" s="6"/>
      <c r="O1947" s="96" t="str">
        <f t="shared" si="219"/>
        <v/>
      </c>
      <c r="P1947" s="12"/>
      <c r="Q1947" s="304"/>
      <c r="R1947" s="5"/>
      <c r="S1947" s="5"/>
      <c r="T1947" s="78"/>
      <c r="U1947" s="78"/>
      <c r="Z1947" s="479">
        <f t="shared" si="220"/>
        <v>12</v>
      </c>
    </row>
    <row r="1948" spans="1:26" ht="18.75" customHeight="1" x14ac:dyDescent="0.35">
      <c r="A1948" s="78"/>
      <c r="B1948" s="332">
        <f>IF(N1948="",0,COUNTIF($N$7:N1948,N1948))</f>
        <v>0</v>
      </c>
      <c r="C1948" s="332" t="str">
        <f t="shared" si="214"/>
        <v>0</v>
      </c>
      <c r="D1948" s="332">
        <f>IF(P1948="",0,COUNTIF($P$7:P1948,P1948))</f>
        <v>0</v>
      </c>
      <c r="E1948" s="332" t="str">
        <f t="shared" si="215"/>
        <v>0</v>
      </c>
      <c r="F1948" s="332">
        <f>IF(Q1948="",0,COUNTIF($Q$7:Q1948,Q1948))</f>
        <v>0</v>
      </c>
      <c r="G1948" s="332" t="str">
        <f t="shared" si="216"/>
        <v>0</v>
      </c>
      <c r="H1948" s="335">
        <f t="shared" si="217"/>
        <v>46021</v>
      </c>
      <c r="I1948" s="332">
        <f t="shared" si="218"/>
        <v>50</v>
      </c>
      <c r="J1948" s="78"/>
      <c r="K1948" s="304"/>
      <c r="L1948" s="6"/>
      <c r="M1948" s="12"/>
      <c r="N1948" s="6"/>
      <c r="O1948" s="96" t="str">
        <f t="shared" si="219"/>
        <v/>
      </c>
      <c r="P1948" s="12"/>
      <c r="Q1948" s="304"/>
      <c r="R1948" s="5"/>
      <c r="S1948" s="5"/>
      <c r="T1948" s="78"/>
      <c r="U1948" s="78"/>
      <c r="Z1948" s="479">
        <f t="shared" si="220"/>
        <v>12</v>
      </c>
    </row>
    <row r="1949" spans="1:26" ht="18.75" customHeight="1" x14ac:dyDescent="0.35">
      <c r="A1949" s="78"/>
      <c r="B1949" s="332">
        <f>IF(N1949="",0,COUNTIF($N$7:N1949,N1949))</f>
        <v>0</v>
      </c>
      <c r="C1949" s="332" t="str">
        <f t="shared" si="214"/>
        <v>0</v>
      </c>
      <c r="D1949" s="332">
        <f>IF(P1949="",0,COUNTIF($P$7:P1949,P1949))</f>
        <v>0</v>
      </c>
      <c r="E1949" s="332" t="str">
        <f t="shared" si="215"/>
        <v>0</v>
      </c>
      <c r="F1949" s="332">
        <f>IF(Q1949="",0,COUNTIF($Q$7:Q1949,Q1949))</f>
        <v>0</v>
      </c>
      <c r="G1949" s="332" t="str">
        <f t="shared" si="216"/>
        <v>0</v>
      </c>
      <c r="H1949" s="335">
        <f t="shared" si="217"/>
        <v>46021</v>
      </c>
      <c r="I1949" s="332">
        <f t="shared" si="218"/>
        <v>50</v>
      </c>
      <c r="J1949" s="78"/>
      <c r="K1949" s="304"/>
      <c r="L1949" s="6"/>
      <c r="M1949" s="12"/>
      <c r="N1949" s="6"/>
      <c r="O1949" s="96" t="str">
        <f t="shared" si="219"/>
        <v/>
      </c>
      <c r="P1949" s="12"/>
      <c r="Q1949" s="304"/>
      <c r="R1949" s="5"/>
      <c r="S1949" s="5"/>
      <c r="T1949" s="78"/>
      <c r="U1949" s="78"/>
      <c r="Z1949" s="479">
        <f t="shared" si="220"/>
        <v>12</v>
      </c>
    </row>
    <row r="1950" spans="1:26" ht="18.75" customHeight="1" x14ac:dyDescent="0.35">
      <c r="A1950" s="78"/>
      <c r="B1950" s="332">
        <f>IF(N1950="",0,COUNTIF($N$7:N1950,N1950))</f>
        <v>0</v>
      </c>
      <c r="C1950" s="332" t="str">
        <f t="shared" si="214"/>
        <v>0</v>
      </c>
      <c r="D1950" s="332">
        <f>IF(P1950="",0,COUNTIF($P$7:P1950,P1950))</f>
        <v>0</v>
      </c>
      <c r="E1950" s="332" t="str">
        <f t="shared" si="215"/>
        <v>0</v>
      </c>
      <c r="F1950" s="332">
        <f>IF(Q1950="",0,COUNTIF($Q$7:Q1950,Q1950))</f>
        <v>0</v>
      </c>
      <c r="G1950" s="332" t="str">
        <f t="shared" si="216"/>
        <v>0</v>
      </c>
      <c r="H1950" s="335">
        <f t="shared" si="217"/>
        <v>46021</v>
      </c>
      <c r="I1950" s="332">
        <f t="shared" si="218"/>
        <v>50</v>
      </c>
      <c r="J1950" s="78"/>
      <c r="K1950" s="304"/>
      <c r="L1950" s="6"/>
      <c r="M1950" s="12"/>
      <c r="N1950" s="6"/>
      <c r="O1950" s="96" t="str">
        <f t="shared" si="219"/>
        <v/>
      </c>
      <c r="P1950" s="12"/>
      <c r="Q1950" s="304"/>
      <c r="R1950" s="5"/>
      <c r="S1950" s="5"/>
      <c r="T1950" s="78"/>
      <c r="U1950" s="78"/>
      <c r="Z1950" s="479">
        <f t="shared" si="220"/>
        <v>12</v>
      </c>
    </row>
    <row r="1951" spans="1:26" ht="18.75" customHeight="1" x14ac:dyDescent="0.35">
      <c r="A1951" s="78"/>
      <c r="B1951" s="332">
        <f>IF(N1951="",0,COUNTIF($N$7:N1951,N1951))</f>
        <v>0</v>
      </c>
      <c r="C1951" s="332" t="str">
        <f t="shared" si="214"/>
        <v>0</v>
      </c>
      <c r="D1951" s="332">
        <f>IF(P1951="",0,COUNTIF($P$7:P1951,P1951))</f>
        <v>0</v>
      </c>
      <c r="E1951" s="332" t="str">
        <f t="shared" si="215"/>
        <v>0</v>
      </c>
      <c r="F1951" s="332">
        <f>IF(Q1951="",0,COUNTIF($Q$7:Q1951,Q1951))</f>
        <v>0</v>
      </c>
      <c r="G1951" s="332" t="str">
        <f t="shared" si="216"/>
        <v>0</v>
      </c>
      <c r="H1951" s="335">
        <f t="shared" si="217"/>
        <v>46021</v>
      </c>
      <c r="I1951" s="332">
        <f t="shared" si="218"/>
        <v>50</v>
      </c>
      <c r="J1951" s="78"/>
      <c r="K1951" s="304"/>
      <c r="L1951" s="6"/>
      <c r="M1951" s="12"/>
      <c r="N1951" s="6"/>
      <c r="O1951" s="96" t="str">
        <f t="shared" si="219"/>
        <v/>
      </c>
      <c r="P1951" s="12"/>
      <c r="Q1951" s="304"/>
      <c r="R1951" s="5"/>
      <c r="S1951" s="5"/>
      <c r="T1951" s="78"/>
      <c r="U1951" s="78"/>
      <c r="Z1951" s="479">
        <f t="shared" si="220"/>
        <v>12</v>
      </c>
    </row>
    <row r="1952" spans="1:26" ht="18.75" customHeight="1" x14ac:dyDescent="0.35">
      <c r="A1952" s="78"/>
      <c r="B1952" s="332">
        <f>IF(N1952="",0,COUNTIF($N$7:N1952,N1952))</f>
        <v>0</v>
      </c>
      <c r="C1952" s="332" t="str">
        <f t="shared" si="214"/>
        <v>0</v>
      </c>
      <c r="D1952" s="332">
        <f>IF(P1952="",0,COUNTIF($P$7:P1952,P1952))</f>
        <v>0</v>
      </c>
      <c r="E1952" s="332" t="str">
        <f t="shared" si="215"/>
        <v>0</v>
      </c>
      <c r="F1952" s="332">
        <f>IF(Q1952="",0,COUNTIF($Q$7:Q1952,Q1952))</f>
        <v>0</v>
      </c>
      <c r="G1952" s="332" t="str">
        <f t="shared" si="216"/>
        <v>0</v>
      </c>
      <c r="H1952" s="335">
        <f t="shared" si="217"/>
        <v>46021</v>
      </c>
      <c r="I1952" s="332">
        <f t="shared" si="218"/>
        <v>50</v>
      </c>
      <c r="J1952" s="78"/>
      <c r="K1952" s="304"/>
      <c r="L1952" s="6"/>
      <c r="M1952" s="12"/>
      <c r="N1952" s="6"/>
      <c r="O1952" s="96" t="str">
        <f t="shared" si="219"/>
        <v/>
      </c>
      <c r="P1952" s="12"/>
      <c r="Q1952" s="304"/>
      <c r="R1952" s="5"/>
      <c r="S1952" s="5"/>
      <c r="T1952" s="78"/>
      <c r="U1952" s="78"/>
      <c r="Z1952" s="479">
        <f t="shared" si="220"/>
        <v>12</v>
      </c>
    </row>
    <row r="1953" spans="1:26" ht="18.75" customHeight="1" x14ac:dyDescent="0.35">
      <c r="A1953" s="78"/>
      <c r="B1953" s="332">
        <f>IF(N1953="",0,COUNTIF($N$7:N1953,N1953))</f>
        <v>0</v>
      </c>
      <c r="C1953" s="332" t="str">
        <f t="shared" si="214"/>
        <v>0</v>
      </c>
      <c r="D1953" s="332">
        <f>IF(P1953="",0,COUNTIF($P$7:P1953,P1953))</f>
        <v>0</v>
      </c>
      <c r="E1953" s="332" t="str">
        <f t="shared" si="215"/>
        <v>0</v>
      </c>
      <c r="F1953" s="332">
        <f>IF(Q1953="",0,COUNTIF($Q$7:Q1953,Q1953))</f>
        <v>0</v>
      </c>
      <c r="G1953" s="332" t="str">
        <f t="shared" si="216"/>
        <v>0</v>
      </c>
      <c r="H1953" s="335">
        <f t="shared" si="217"/>
        <v>46021</v>
      </c>
      <c r="I1953" s="332">
        <f t="shared" si="218"/>
        <v>50</v>
      </c>
      <c r="J1953" s="78"/>
      <c r="K1953" s="304"/>
      <c r="L1953" s="6"/>
      <c r="M1953" s="12"/>
      <c r="N1953" s="6"/>
      <c r="O1953" s="96" t="str">
        <f t="shared" si="219"/>
        <v/>
      </c>
      <c r="P1953" s="12"/>
      <c r="Q1953" s="304"/>
      <c r="R1953" s="5"/>
      <c r="S1953" s="5"/>
      <c r="T1953" s="78"/>
      <c r="U1953" s="78"/>
      <c r="Z1953" s="479">
        <f t="shared" si="220"/>
        <v>12</v>
      </c>
    </row>
    <row r="1954" spans="1:26" ht="18.75" customHeight="1" x14ac:dyDescent="0.35">
      <c r="A1954" s="78"/>
      <c r="B1954" s="332">
        <f>IF(N1954="",0,COUNTIF($N$7:N1954,N1954))</f>
        <v>0</v>
      </c>
      <c r="C1954" s="332" t="str">
        <f t="shared" si="214"/>
        <v>0</v>
      </c>
      <c r="D1954" s="332">
        <f>IF(P1954="",0,COUNTIF($P$7:P1954,P1954))</f>
        <v>0</v>
      </c>
      <c r="E1954" s="332" t="str">
        <f t="shared" si="215"/>
        <v>0</v>
      </c>
      <c r="F1954" s="332">
        <f>IF(Q1954="",0,COUNTIF($Q$7:Q1954,Q1954))</f>
        <v>0</v>
      </c>
      <c r="G1954" s="332" t="str">
        <f t="shared" si="216"/>
        <v>0</v>
      </c>
      <c r="H1954" s="335">
        <f t="shared" si="217"/>
        <v>46021</v>
      </c>
      <c r="I1954" s="332">
        <f t="shared" si="218"/>
        <v>50</v>
      </c>
      <c r="J1954" s="78"/>
      <c r="K1954" s="304"/>
      <c r="L1954" s="6"/>
      <c r="M1954" s="12"/>
      <c r="N1954" s="6"/>
      <c r="O1954" s="96" t="str">
        <f t="shared" si="219"/>
        <v/>
      </c>
      <c r="P1954" s="12"/>
      <c r="Q1954" s="304"/>
      <c r="R1954" s="5"/>
      <c r="S1954" s="5"/>
      <c r="T1954" s="78"/>
      <c r="U1954" s="78"/>
      <c r="Z1954" s="479">
        <f t="shared" si="220"/>
        <v>12</v>
      </c>
    </row>
    <row r="1955" spans="1:26" ht="18.75" customHeight="1" x14ac:dyDescent="0.35">
      <c r="A1955" s="78"/>
      <c r="B1955" s="332">
        <f>IF(N1955="",0,COUNTIF($N$7:N1955,N1955))</f>
        <v>0</v>
      </c>
      <c r="C1955" s="332" t="str">
        <f t="shared" si="214"/>
        <v>0</v>
      </c>
      <c r="D1955" s="332">
        <f>IF(P1955="",0,COUNTIF($P$7:P1955,P1955))</f>
        <v>0</v>
      </c>
      <c r="E1955" s="332" t="str">
        <f t="shared" si="215"/>
        <v>0</v>
      </c>
      <c r="F1955" s="332">
        <f>IF(Q1955="",0,COUNTIF($Q$7:Q1955,Q1955))</f>
        <v>0</v>
      </c>
      <c r="G1955" s="332" t="str">
        <f t="shared" si="216"/>
        <v>0</v>
      </c>
      <c r="H1955" s="335">
        <f t="shared" si="217"/>
        <v>46021</v>
      </c>
      <c r="I1955" s="332">
        <f t="shared" si="218"/>
        <v>50</v>
      </c>
      <c r="J1955" s="78"/>
      <c r="K1955" s="304"/>
      <c r="L1955" s="6"/>
      <c r="M1955" s="12"/>
      <c r="N1955" s="6"/>
      <c r="O1955" s="96" t="str">
        <f t="shared" si="219"/>
        <v/>
      </c>
      <c r="P1955" s="12"/>
      <c r="Q1955" s="304"/>
      <c r="R1955" s="5"/>
      <c r="S1955" s="5"/>
      <c r="T1955" s="78"/>
      <c r="U1955" s="78"/>
      <c r="Z1955" s="479">
        <f t="shared" si="220"/>
        <v>12</v>
      </c>
    </row>
    <row r="1956" spans="1:26" ht="18.75" customHeight="1" x14ac:dyDescent="0.35">
      <c r="A1956" s="78"/>
      <c r="B1956" s="332">
        <f>IF(N1956="",0,COUNTIF($N$7:N1956,N1956))</f>
        <v>0</v>
      </c>
      <c r="C1956" s="332" t="str">
        <f t="shared" si="214"/>
        <v>0</v>
      </c>
      <c r="D1956" s="332">
        <f>IF(P1956="",0,COUNTIF($P$7:P1956,P1956))</f>
        <v>0</v>
      </c>
      <c r="E1956" s="332" t="str">
        <f t="shared" si="215"/>
        <v>0</v>
      </c>
      <c r="F1956" s="332">
        <f>IF(Q1956="",0,COUNTIF($Q$7:Q1956,Q1956))</f>
        <v>0</v>
      </c>
      <c r="G1956" s="332" t="str">
        <f t="shared" si="216"/>
        <v>0</v>
      </c>
      <c r="H1956" s="335">
        <f t="shared" si="217"/>
        <v>46021</v>
      </c>
      <c r="I1956" s="332">
        <f t="shared" si="218"/>
        <v>50</v>
      </c>
      <c r="J1956" s="78"/>
      <c r="K1956" s="304"/>
      <c r="L1956" s="6"/>
      <c r="M1956" s="12"/>
      <c r="N1956" s="6"/>
      <c r="O1956" s="96" t="str">
        <f t="shared" si="219"/>
        <v/>
      </c>
      <c r="P1956" s="12"/>
      <c r="Q1956" s="304"/>
      <c r="R1956" s="5"/>
      <c r="S1956" s="5"/>
      <c r="T1956" s="78"/>
      <c r="U1956" s="78"/>
      <c r="Z1956" s="479">
        <f t="shared" si="220"/>
        <v>12</v>
      </c>
    </row>
    <row r="1957" spans="1:26" ht="18.75" customHeight="1" x14ac:dyDescent="0.35">
      <c r="A1957" s="78"/>
      <c r="B1957" s="332">
        <f>IF(N1957="",0,COUNTIF($N$7:N1957,N1957))</f>
        <v>0</v>
      </c>
      <c r="C1957" s="332" t="str">
        <f t="shared" si="214"/>
        <v>0</v>
      </c>
      <c r="D1957" s="332">
        <f>IF(P1957="",0,COUNTIF($P$7:P1957,P1957))</f>
        <v>0</v>
      </c>
      <c r="E1957" s="332" t="str">
        <f t="shared" si="215"/>
        <v>0</v>
      </c>
      <c r="F1957" s="332">
        <f>IF(Q1957="",0,COUNTIF($Q$7:Q1957,Q1957))</f>
        <v>0</v>
      </c>
      <c r="G1957" s="332" t="str">
        <f t="shared" si="216"/>
        <v>0</v>
      </c>
      <c r="H1957" s="335">
        <f t="shared" si="217"/>
        <v>46021</v>
      </c>
      <c r="I1957" s="332">
        <f t="shared" si="218"/>
        <v>50</v>
      </c>
      <c r="J1957" s="78"/>
      <c r="K1957" s="304"/>
      <c r="L1957" s="6"/>
      <c r="M1957" s="12"/>
      <c r="N1957" s="6"/>
      <c r="O1957" s="96" t="str">
        <f t="shared" si="219"/>
        <v/>
      </c>
      <c r="P1957" s="12"/>
      <c r="Q1957" s="304"/>
      <c r="R1957" s="5"/>
      <c r="S1957" s="5"/>
      <c r="T1957" s="78"/>
      <c r="U1957" s="78"/>
      <c r="Z1957" s="479">
        <f t="shared" si="220"/>
        <v>12</v>
      </c>
    </row>
    <row r="1958" spans="1:26" ht="18.75" customHeight="1" x14ac:dyDescent="0.35">
      <c r="A1958" s="78"/>
      <c r="B1958" s="332">
        <f>IF(N1958="",0,COUNTIF($N$7:N1958,N1958))</f>
        <v>0</v>
      </c>
      <c r="C1958" s="332" t="str">
        <f t="shared" si="214"/>
        <v>0</v>
      </c>
      <c r="D1958" s="332">
        <f>IF(P1958="",0,COUNTIF($P$7:P1958,P1958))</f>
        <v>0</v>
      </c>
      <c r="E1958" s="332" t="str">
        <f t="shared" si="215"/>
        <v>0</v>
      </c>
      <c r="F1958" s="332">
        <f>IF(Q1958="",0,COUNTIF($Q$7:Q1958,Q1958))</f>
        <v>0</v>
      </c>
      <c r="G1958" s="332" t="str">
        <f t="shared" si="216"/>
        <v>0</v>
      </c>
      <c r="H1958" s="335">
        <f t="shared" si="217"/>
        <v>46021</v>
      </c>
      <c r="I1958" s="332">
        <f t="shared" si="218"/>
        <v>50</v>
      </c>
      <c r="J1958" s="78"/>
      <c r="K1958" s="304"/>
      <c r="L1958" s="6"/>
      <c r="M1958" s="12"/>
      <c r="N1958" s="6"/>
      <c r="O1958" s="96" t="str">
        <f t="shared" si="219"/>
        <v/>
      </c>
      <c r="P1958" s="12"/>
      <c r="Q1958" s="304"/>
      <c r="R1958" s="5"/>
      <c r="S1958" s="5"/>
      <c r="T1958" s="78"/>
      <c r="U1958" s="78"/>
      <c r="Z1958" s="479">
        <f t="shared" si="220"/>
        <v>12</v>
      </c>
    </row>
    <row r="1959" spans="1:26" ht="18.75" customHeight="1" x14ac:dyDescent="0.35">
      <c r="A1959" s="78"/>
      <c r="B1959" s="332">
        <f>IF(N1959="",0,COUNTIF($N$7:N1959,N1959))</f>
        <v>0</v>
      </c>
      <c r="C1959" s="332" t="str">
        <f t="shared" si="214"/>
        <v>0</v>
      </c>
      <c r="D1959" s="332">
        <f>IF(P1959="",0,COUNTIF($P$7:P1959,P1959))</f>
        <v>0</v>
      </c>
      <c r="E1959" s="332" t="str">
        <f t="shared" si="215"/>
        <v>0</v>
      </c>
      <c r="F1959" s="332">
        <f>IF(Q1959="",0,COUNTIF($Q$7:Q1959,Q1959))</f>
        <v>0</v>
      </c>
      <c r="G1959" s="332" t="str">
        <f t="shared" si="216"/>
        <v>0</v>
      </c>
      <c r="H1959" s="335">
        <f t="shared" si="217"/>
        <v>46021</v>
      </c>
      <c r="I1959" s="332">
        <f t="shared" si="218"/>
        <v>50</v>
      </c>
      <c r="J1959" s="78"/>
      <c r="K1959" s="304"/>
      <c r="L1959" s="6"/>
      <c r="M1959" s="12"/>
      <c r="N1959" s="6"/>
      <c r="O1959" s="96" t="str">
        <f t="shared" si="219"/>
        <v/>
      </c>
      <c r="P1959" s="12"/>
      <c r="Q1959" s="304"/>
      <c r="R1959" s="5"/>
      <c r="S1959" s="5"/>
      <c r="T1959" s="78"/>
      <c r="U1959" s="78"/>
      <c r="Z1959" s="479">
        <f t="shared" si="220"/>
        <v>12</v>
      </c>
    </row>
    <row r="1960" spans="1:26" ht="18.75" customHeight="1" x14ac:dyDescent="0.35">
      <c r="A1960" s="78"/>
      <c r="B1960" s="332">
        <f>IF(N1960="",0,COUNTIF($N$7:N1960,N1960))</f>
        <v>0</v>
      </c>
      <c r="C1960" s="332" t="str">
        <f t="shared" si="214"/>
        <v>0</v>
      </c>
      <c r="D1960" s="332">
        <f>IF(P1960="",0,COUNTIF($P$7:P1960,P1960))</f>
        <v>0</v>
      </c>
      <c r="E1960" s="332" t="str">
        <f t="shared" si="215"/>
        <v>0</v>
      </c>
      <c r="F1960" s="332">
        <f>IF(Q1960="",0,COUNTIF($Q$7:Q1960,Q1960))</f>
        <v>0</v>
      </c>
      <c r="G1960" s="332" t="str">
        <f t="shared" si="216"/>
        <v>0</v>
      </c>
      <c r="H1960" s="335">
        <f t="shared" si="217"/>
        <v>46021</v>
      </c>
      <c r="I1960" s="332">
        <f t="shared" si="218"/>
        <v>50</v>
      </c>
      <c r="J1960" s="78"/>
      <c r="K1960" s="304"/>
      <c r="L1960" s="6"/>
      <c r="M1960" s="12"/>
      <c r="N1960" s="6"/>
      <c r="O1960" s="96" t="str">
        <f t="shared" si="219"/>
        <v/>
      </c>
      <c r="P1960" s="12"/>
      <c r="Q1960" s="304"/>
      <c r="R1960" s="5"/>
      <c r="S1960" s="5"/>
      <c r="T1960" s="78"/>
      <c r="U1960" s="78"/>
      <c r="Z1960" s="479">
        <f t="shared" si="220"/>
        <v>12</v>
      </c>
    </row>
    <row r="1961" spans="1:26" ht="18.75" customHeight="1" x14ac:dyDescent="0.35">
      <c r="A1961" s="78"/>
      <c r="B1961" s="332">
        <f>IF(N1961="",0,COUNTIF($N$7:N1961,N1961))</f>
        <v>0</v>
      </c>
      <c r="C1961" s="332" t="str">
        <f t="shared" si="214"/>
        <v>0</v>
      </c>
      <c r="D1961" s="332">
        <f>IF(P1961="",0,COUNTIF($P$7:P1961,P1961))</f>
        <v>0</v>
      </c>
      <c r="E1961" s="332" t="str">
        <f t="shared" si="215"/>
        <v>0</v>
      </c>
      <c r="F1961" s="332">
        <f>IF(Q1961="",0,COUNTIF($Q$7:Q1961,Q1961))</f>
        <v>0</v>
      </c>
      <c r="G1961" s="332" t="str">
        <f t="shared" si="216"/>
        <v>0</v>
      </c>
      <c r="H1961" s="335">
        <f t="shared" si="217"/>
        <v>46021</v>
      </c>
      <c r="I1961" s="332">
        <f t="shared" si="218"/>
        <v>50</v>
      </c>
      <c r="J1961" s="78"/>
      <c r="K1961" s="304"/>
      <c r="L1961" s="6"/>
      <c r="M1961" s="12"/>
      <c r="N1961" s="6"/>
      <c r="O1961" s="96" t="str">
        <f t="shared" si="219"/>
        <v/>
      </c>
      <c r="P1961" s="12"/>
      <c r="Q1961" s="304"/>
      <c r="R1961" s="5"/>
      <c r="S1961" s="5"/>
      <c r="T1961" s="78"/>
      <c r="U1961" s="78"/>
      <c r="Z1961" s="479">
        <f t="shared" si="220"/>
        <v>12</v>
      </c>
    </row>
    <row r="1962" spans="1:26" ht="18.75" customHeight="1" x14ac:dyDescent="0.35">
      <c r="A1962" s="78"/>
      <c r="B1962" s="332">
        <f>IF(N1962="",0,COUNTIF($N$7:N1962,N1962))</f>
        <v>0</v>
      </c>
      <c r="C1962" s="332" t="str">
        <f t="shared" si="214"/>
        <v>0</v>
      </c>
      <c r="D1962" s="332">
        <f>IF(P1962="",0,COUNTIF($P$7:P1962,P1962))</f>
        <v>0</v>
      </c>
      <c r="E1962" s="332" t="str">
        <f t="shared" si="215"/>
        <v>0</v>
      </c>
      <c r="F1962" s="332">
        <f>IF(Q1962="",0,COUNTIF($Q$7:Q1962,Q1962))</f>
        <v>0</v>
      </c>
      <c r="G1962" s="332" t="str">
        <f t="shared" si="216"/>
        <v>0</v>
      </c>
      <c r="H1962" s="335">
        <f t="shared" si="217"/>
        <v>46021</v>
      </c>
      <c r="I1962" s="332">
        <f t="shared" si="218"/>
        <v>50</v>
      </c>
      <c r="J1962" s="78"/>
      <c r="K1962" s="304"/>
      <c r="L1962" s="6"/>
      <c r="M1962" s="12"/>
      <c r="N1962" s="6"/>
      <c r="O1962" s="96" t="str">
        <f t="shared" si="219"/>
        <v/>
      </c>
      <c r="P1962" s="12"/>
      <c r="Q1962" s="304"/>
      <c r="R1962" s="5"/>
      <c r="S1962" s="5"/>
      <c r="T1962" s="78"/>
      <c r="U1962" s="78"/>
      <c r="Z1962" s="479">
        <f t="shared" si="220"/>
        <v>12</v>
      </c>
    </row>
    <row r="1963" spans="1:26" ht="18.75" customHeight="1" x14ac:dyDescent="0.35">
      <c r="A1963" s="78"/>
      <c r="B1963" s="332">
        <f>IF(N1963="",0,COUNTIF($N$7:N1963,N1963))</f>
        <v>0</v>
      </c>
      <c r="C1963" s="332" t="str">
        <f t="shared" si="214"/>
        <v>0</v>
      </c>
      <c r="D1963" s="332">
        <f>IF(P1963="",0,COUNTIF($P$7:P1963,P1963))</f>
        <v>0</v>
      </c>
      <c r="E1963" s="332" t="str">
        <f t="shared" si="215"/>
        <v>0</v>
      </c>
      <c r="F1963" s="332">
        <f>IF(Q1963="",0,COUNTIF($Q$7:Q1963,Q1963))</f>
        <v>0</v>
      </c>
      <c r="G1963" s="332" t="str">
        <f t="shared" si="216"/>
        <v>0</v>
      </c>
      <c r="H1963" s="335">
        <f t="shared" si="217"/>
        <v>46021</v>
      </c>
      <c r="I1963" s="332">
        <f t="shared" si="218"/>
        <v>50</v>
      </c>
      <c r="J1963" s="78"/>
      <c r="K1963" s="304"/>
      <c r="L1963" s="6"/>
      <c r="M1963" s="12"/>
      <c r="N1963" s="6"/>
      <c r="O1963" s="96" t="str">
        <f t="shared" si="219"/>
        <v/>
      </c>
      <c r="P1963" s="12"/>
      <c r="Q1963" s="304"/>
      <c r="R1963" s="5"/>
      <c r="S1963" s="5"/>
      <c r="T1963" s="78"/>
      <c r="U1963" s="78"/>
      <c r="Z1963" s="479">
        <f t="shared" si="220"/>
        <v>12</v>
      </c>
    </row>
    <row r="1964" spans="1:26" ht="18.75" customHeight="1" x14ac:dyDescent="0.35">
      <c r="A1964" s="78"/>
      <c r="B1964" s="332">
        <f>IF(N1964="",0,COUNTIF($N$7:N1964,N1964))</f>
        <v>0</v>
      </c>
      <c r="C1964" s="332" t="str">
        <f t="shared" si="214"/>
        <v>0</v>
      </c>
      <c r="D1964" s="332">
        <f>IF(P1964="",0,COUNTIF($P$7:P1964,P1964))</f>
        <v>0</v>
      </c>
      <c r="E1964" s="332" t="str">
        <f t="shared" si="215"/>
        <v>0</v>
      </c>
      <c r="F1964" s="332">
        <f>IF(Q1964="",0,COUNTIF($Q$7:Q1964,Q1964))</f>
        <v>0</v>
      </c>
      <c r="G1964" s="332" t="str">
        <f t="shared" si="216"/>
        <v>0</v>
      </c>
      <c r="H1964" s="335">
        <f t="shared" si="217"/>
        <v>46021</v>
      </c>
      <c r="I1964" s="332">
        <f t="shared" si="218"/>
        <v>50</v>
      </c>
      <c r="J1964" s="78"/>
      <c r="K1964" s="304"/>
      <c r="L1964" s="6"/>
      <c r="M1964" s="12"/>
      <c r="N1964" s="6"/>
      <c r="O1964" s="96" t="str">
        <f t="shared" si="219"/>
        <v/>
      </c>
      <c r="P1964" s="12"/>
      <c r="Q1964" s="304"/>
      <c r="R1964" s="5"/>
      <c r="S1964" s="5"/>
      <c r="T1964" s="78"/>
      <c r="U1964" s="78"/>
      <c r="Z1964" s="479">
        <f t="shared" si="220"/>
        <v>12</v>
      </c>
    </row>
    <row r="1965" spans="1:26" ht="18.75" customHeight="1" x14ac:dyDescent="0.35">
      <c r="A1965" s="78"/>
      <c r="B1965" s="332">
        <f>IF(N1965="",0,COUNTIF($N$7:N1965,N1965))</f>
        <v>0</v>
      </c>
      <c r="C1965" s="332" t="str">
        <f t="shared" si="214"/>
        <v>0</v>
      </c>
      <c r="D1965" s="332">
        <f>IF(P1965="",0,COUNTIF($P$7:P1965,P1965))</f>
        <v>0</v>
      </c>
      <c r="E1965" s="332" t="str">
        <f t="shared" si="215"/>
        <v>0</v>
      </c>
      <c r="F1965" s="332">
        <f>IF(Q1965="",0,COUNTIF($Q$7:Q1965,Q1965))</f>
        <v>0</v>
      </c>
      <c r="G1965" s="332" t="str">
        <f t="shared" si="216"/>
        <v>0</v>
      </c>
      <c r="H1965" s="335">
        <f t="shared" si="217"/>
        <v>46021</v>
      </c>
      <c r="I1965" s="332">
        <f t="shared" si="218"/>
        <v>50</v>
      </c>
      <c r="J1965" s="78"/>
      <c r="K1965" s="304"/>
      <c r="L1965" s="6"/>
      <c r="M1965" s="12"/>
      <c r="N1965" s="6"/>
      <c r="O1965" s="96" t="str">
        <f t="shared" si="219"/>
        <v/>
      </c>
      <c r="P1965" s="12"/>
      <c r="Q1965" s="304"/>
      <c r="R1965" s="5"/>
      <c r="S1965" s="5"/>
      <c r="T1965" s="78"/>
      <c r="U1965" s="78"/>
      <c r="Z1965" s="479">
        <f t="shared" si="220"/>
        <v>12</v>
      </c>
    </row>
    <row r="1966" spans="1:26" ht="18.75" customHeight="1" x14ac:dyDescent="0.35">
      <c r="A1966" s="78"/>
      <c r="B1966" s="332">
        <f>IF(N1966="",0,COUNTIF($N$7:N1966,N1966))</f>
        <v>0</v>
      </c>
      <c r="C1966" s="332" t="str">
        <f t="shared" si="214"/>
        <v>0</v>
      </c>
      <c r="D1966" s="332">
        <f>IF(P1966="",0,COUNTIF($P$7:P1966,P1966))</f>
        <v>0</v>
      </c>
      <c r="E1966" s="332" t="str">
        <f t="shared" si="215"/>
        <v>0</v>
      </c>
      <c r="F1966" s="332">
        <f>IF(Q1966="",0,COUNTIF($Q$7:Q1966,Q1966))</f>
        <v>0</v>
      </c>
      <c r="G1966" s="332" t="str">
        <f t="shared" si="216"/>
        <v>0</v>
      </c>
      <c r="H1966" s="335">
        <f t="shared" si="217"/>
        <v>46021</v>
      </c>
      <c r="I1966" s="332">
        <f t="shared" si="218"/>
        <v>50</v>
      </c>
      <c r="J1966" s="78"/>
      <c r="K1966" s="304"/>
      <c r="L1966" s="6"/>
      <c r="M1966" s="12"/>
      <c r="N1966" s="6"/>
      <c r="O1966" s="96" t="str">
        <f t="shared" si="219"/>
        <v/>
      </c>
      <c r="P1966" s="12"/>
      <c r="Q1966" s="304"/>
      <c r="R1966" s="5"/>
      <c r="S1966" s="5"/>
      <c r="T1966" s="78"/>
      <c r="U1966" s="78"/>
      <c r="Z1966" s="479">
        <f t="shared" si="220"/>
        <v>12</v>
      </c>
    </row>
    <row r="1967" spans="1:26" ht="18.75" customHeight="1" x14ac:dyDescent="0.35">
      <c r="A1967" s="78"/>
      <c r="B1967" s="332">
        <f>IF(N1967="",0,COUNTIF($N$7:N1967,N1967))</f>
        <v>0</v>
      </c>
      <c r="C1967" s="332" t="str">
        <f t="shared" si="214"/>
        <v>0</v>
      </c>
      <c r="D1967" s="332">
        <f>IF(P1967="",0,COUNTIF($P$7:P1967,P1967))</f>
        <v>0</v>
      </c>
      <c r="E1967" s="332" t="str">
        <f t="shared" si="215"/>
        <v>0</v>
      </c>
      <c r="F1967" s="332">
        <f>IF(Q1967="",0,COUNTIF($Q$7:Q1967,Q1967))</f>
        <v>0</v>
      </c>
      <c r="G1967" s="332" t="str">
        <f t="shared" si="216"/>
        <v>0</v>
      </c>
      <c r="H1967" s="335">
        <f t="shared" si="217"/>
        <v>46021</v>
      </c>
      <c r="I1967" s="332">
        <f t="shared" si="218"/>
        <v>50</v>
      </c>
      <c r="J1967" s="78"/>
      <c r="K1967" s="304"/>
      <c r="L1967" s="6"/>
      <c r="M1967" s="12"/>
      <c r="N1967" s="6"/>
      <c r="O1967" s="96" t="str">
        <f t="shared" si="219"/>
        <v/>
      </c>
      <c r="P1967" s="12"/>
      <c r="Q1967" s="304"/>
      <c r="R1967" s="5"/>
      <c r="S1967" s="5"/>
      <c r="T1967" s="78"/>
      <c r="U1967" s="78"/>
      <c r="Z1967" s="479">
        <f t="shared" si="220"/>
        <v>12</v>
      </c>
    </row>
    <row r="1968" spans="1:26" ht="18.75" customHeight="1" x14ac:dyDescent="0.35">
      <c r="A1968" s="78"/>
      <c r="B1968" s="332">
        <f>IF(N1968="",0,COUNTIF($N$7:N1968,N1968))</f>
        <v>0</v>
      </c>
      <c r="C1968" s="332" t="str">
        <f t="shared" si="214"/>
        <v>0</v>
      </c>
      <c r="D1968" s="332">
        <f>IF(P1968="",0,COUNTIF($P$7:P1968,P1968))</f>
        <v>0</v>
      </c>
      <c r="E1968" s="332" t="str">
        <f t="shared" si="215"/>
        <v>0</v>
      </c>
      <c r="F1968" s="332">
        <f>IF(Q1968="",0,COUNTIF($Q$7:Q1968,Q1968))</f>
        <v>0</v>
      </c>
      <c r="G1968" s="332" t="str">
        <f t="shared" si="216"/>
        <v>0</v>
      </c>
      <c r="H1968" s="335">
        <f t="shared" si="217"/>
        <v>46021</v>
      </c>
      <c r="I1968" s="332">
        <f t="shared" si="218"/>
        <v>50</v>
      </c>
      <c r="J1968" s="78"/>
      <c r="K1968" s="304"/>
      <c r="L1968" s="6"/>
      <c r="M1968" s="12"/>
      <c r="N1968" s="6"/>
      <c r="O1968" s="96" t="str">
        <f t="shared" si="219"/>
        <v/>
      </c>
      <c r="P1968" s="12"/>
      <c r="Q1968" s="304"/>
      <c r="R1968" s="5"/>
      <c r="S1968" s="5"/>
      <c r="T1968" s="78"/>
      <c r="U1968" s="78"/>
      <c r="Z1968" s="479">
        <f t="shared" si="220"/>
        <v>12</v>
      </c>
    </row>
    <row r="1969" spans="1:26" ht="18.75" customHeight="1" x14ac:dyDescent="0.35">
      <c r="A1969" s="78"/>
      <c r="B1969" s="332">
        <f>IF(N1969="",0,COUNTIF($N$7:N1969,N1969))</f>
        <v>0</v>
      </c>
      <c r="C1969" s="332" t="str">
        <f t="shared" si="214"/>
        <v>0</v>
      </c>
      <c r="D1969" s="332">
        <f>IF(P1969="",0,COUNTIF($P$7:P1969,P1969))</f>
        <v>0</v>
      </c>
      <c r="E1969" s="332" t="str">
        <f t="shared" si="215"/>
        <v>0</v>
      </c>
      <c r="F1969" s="332">
        <f>IF(Q1969="",0,COUNTIF($Q$7:Q1969,Q1969))</f>
        <v>0</v>
      </c>
      <c r="G1969" s="332" t="str">
        <f t="shared" si="216"/>
        <v>0</v>
      </c>
      <c r="H1969" s="335">
        <f t="shared" si="217"/>
        <v>46021</v>
      </c>
      <c r="I1969" s="332">
        <f t="shared" si="218"/>
        <v>50</v>
      </c>
      <c r="J1969" s="78"/>
      <c r="K1969" s="304"/>
      <c r="L1969" s="6"/>
      <c r="M1969" s="12"/>
      <c r="N1969" s="6"/>
      <c r="O1969" s="96" t="str">
        <f t="shared" si="219"/>
        <v/>
      </c>
      <c r="P1969" s="12"/>
      <c r="Q1969" s="304"/>
      <c r="R1969" s="5"/>
      <c r="S1969" s="5"/>
      <c r="T1969" s="78"/>
      <c r="U1969" s="78"/>
      <c r="Z1969" s="479">
        <f t="shared" si="220"/>
        <v>12</v>
      </c>
    </row>
    <row r="1970" spans="1:26" ht="18.75" customHeight="1" x14ac:dyDescent="0.35">
      <c r="A1970" s="78"/>
      <c r="B1970" s="332">
        <f>IF(N1970="",0,COUNTIF($N$7:N1970,N1970))</f>
        <v>0</v>
      </c>
      <c r="C1970" s="332" t="str">
        <f t="shared" si="214"/>
        <v>0</v>
      </c>
      <c r="D1970" s="332">
        <f>IF(P1970="",0,COUNTIF($P$7:P1970,P1970))</f>
        <v>0</v>
      </c>
      <c r="E1970" s="332" t="str">
        <f t="shared" si="215"/>
        <v>0</v>
      </c>
      <c r="F1970" s="332">
        <f>IF(Q1970="",0,COUNTIF($Q$7:Q1970,Q1970))</f>
        <v>0</v>
      </c>
      <c r="G1970" s="332" t="str">
        <f t="shared" si="216"/>
        <v>0</v>
      </c>
      <c r="H1970" s="335">
        <f t="shared" si="217"/>
        <v>46021</v>
      </c>
      <c r="I1970" s="332">
        <f t="shared" si="218"/>
        <v>50</v>
      </c>
      <c r="J1970" s="78"/>
      <c r="K1970" s="304"/>
      <c r="L1970" s="6"/>
      <c r="M1970" s="12"/>
      <c r="N1970" s="6"/>
      <c r="O1970" s="96" t="str">
        <f t="shared" si="219"/>
        <v/>
      </c>
      <c r="P1970" s="12"/>
      <c r="Q1970" s="304"/>
      <c r="R1970" s="5"/>
      <c r="S1970" s="5"/>
      <c r="T1970" s="78"/>
      <c r="U1970" s="78"/>
      <c r="Z1970" s="479">
        <f t="shared" si="220"/>
        <v>12</v>
      </c>
    </row>
    <row r="1971" spans="1:26" ht="18.75" customHeight="1" x14ac:dyDescent="0.35">
      <c r="A1971" s="78"/>
      <c r="B1971" s="332">
        <f>IF(N1971="",0,COUNTIF($N$7:N1971,N1971))</f>
        <v>0</v>
      </c>
      <c r="C1971" s="332" t="str">
        <f t="shared" si="214"/>
        <v>0</v>
      </c>
      <c r="D1971" s="332">
        <f>IF(P1971="",0,COUNTIF($P$7:P1971,P1971))</f>
        <v>0</v>
      </c>
      <c r="E1971" s="332" t="str">
        <f t="shared" si="215"/>
        <v>0</v>
      </c>
      <c r="F1971" s="332">
        <f>IF(Q1971="",0,COUNTIF($Q$7:Q1971,Q1971))</f>
        <v>0</v>
      </c>
      <c r="G1971" s="332" t="str">
        <f t="shared" si="216"/>
        <v>0</v>
      </c>
      <c r="H1971" s="335">
        <f t="shared" si="217"/>
        <v>46021</v>
      </c>
      <c r="I1971" s="332">
        <f t="shared" si="218"/>
        <v>50</v>
      </c>
      <c r="J1971" s="78"/>
      <c r="K1971" s="304"/>
      <c r="L1971" s="6"/>
      <c r="M1971" s="12"/>
      <c r="N1971" s="6"/>
      <c r="O1971" s="96" t="str">
        <f t="shared" si="219"/>
        <v/>
      </c>
      <c r="P1971" s="12"/>
      <c r="Q1971" s="304"/>
      <c r="R1971" s="5"/>
      <c r="S1971" s="5"/>
      <c r="T1971" s="78"/>
      <c r="U1971" s="78"/>
      <c r="Z1971" s="479">
        <f t="shared" si="220"/>
        <v>12</v>
      </c>
    </row>
    <row r="1972" spans="1:26" ht="18.75" customHeight="1" x14ac:dyDescent="0.35">
      <c r="A1972" s="78"/>
      <c r="B1972" s="332">
        <f>IF(N1972="",0,COUNTIF($N$7:N1972,N1972))</f>
        <v>0</v>
      </c>
      <c r="C1972" s="332" t="str">
        <f t="shared" ref="C1972:C2035" si="221">B1972&amp;N1972</f>
        <v>0</v>
      </c>
      <c r="D1972" s="332">
        <f>IF(P1972="",0,COUNTIF($P$7:P1972,P1972))</f>
        <v>0</v>
      </c>
      <c r="E1972" s="332" t="str">
        <f t="shared" ref="E1972:E2035" si="222">D1972&amp;P1972</f>
        <v>0</v>
      </c>
      <c r="F1972" s="332">
        <f>IF(Q1972="",0,COUNTIF($Q$7:Q1972,Q1972))</f>
        <v>0</v>
      </c>
      <c r="G1972" s="332" t="str">
        <f t="shared" ref="G1972:G2035" si="223">F1972&amp;Q1972</f>
        <v>0</v>
      </c>
      <c r="H1972" s="335">
        <f t="shared" ref="H1972:H2035" si="224">IF(K1972&lt;&gt;"",K1972,H1971)</f>
        <v>46021</v>
      </c>
      <c r="I1972" s="332">
        <f t="shared" ref="I1972:I2035" si="225">IF(L1972&lt;&gt;"",L1972,I1971)</f>
        <v>50</v>
      </c>
      <c r="J1972" s="78"/>
      <c r="K1972" s="304"/>
      <c r="L1972" s="6"/>
      <c r="M1972" s="12"/>
      <c r="N1972" s="6"/>
      <c r="O1972" s="96" t="str">
        <f t="shared" ref="O1972:O2035" si="226">IF(N1972&lt;&gt;"",VLOOKUP(N1972,DA,2,FALSE),"")</f>
        <v/>
      </c>
      <c r="P1972" s="12"/>
      <c r="Q1972" s="304"/>
      <c r="R1972" s="5"/>
      <c r="S1972" s="5"/>
      <c r="T1972" s="78"/>
      <c r="U1972" s="78"/>
      <c r="Z1972" s="479">
        <f t="shared" si="220"/>
        <v>12</v>
      </c>
    </row>
    <row r="1973" spans="1:26" ht="18.75" customHeight="1" x14ac:dyDescent="0.35">
      <c r="A1973" s="78"/>
      <c r="B1973" s="332">
        <f>IF(N1973="",0,COUNTIF($N$7:N1973,N1973))</f>
        <v>0</v>
      </c>
      <c r="C1973" s="332" t="str">
        <f t="shared" si="221"/>
        <v>0</v>
      </c>
      <c r="D1973" s="332">
        <f>IF(P1973="",0,COUNTIF($P$7:P1973,P1973))</f>
        <v>0</v>
      </c>
      <c r="E1973" s="332" t="str">
        <f t="shared" si="222"/>
        <v>0</v>
      </c>
      <c r="F1973" s="332">
        <f>IF(Q1973="",0,COUNTIF($Q$7:Q1973,Q1973))</f>
        <v>0</v>
      </c>
      <c r="G1973" s="332" t="str">
        <f t="shared" si="223"/>
        <v>0</v>
      </c>
      <c r="H1973" s="335">
        <f t="shared" si="224"/>
        <v>46021</v>
      </c>
      <c r="I1973" s="332">
        <f t="shared" si="225"/>
        <v>50</v>
      </c>
      <c r="J1973" s="78"/>
      <c r="K1973" s="304"/>
      <c r="L1973" s="6"/>
      <c r="M1973" s="12"/>
      <c r="N1973" s="6"/>
      <c r="O1973" s="96" t="str">
        <f t="shared" si="226"/>
        <v/>
      </c>
      <c r="P1973" s="12"/>
      <c r="Q1973" s="304"/>
      <c r="R1973" s="5"/>
      <c r="S1973" s="5"/>
      <c r="T1973" s="78"/>
      <c r="U1973" s="78"/>
      <c r="Z1973" s="479">
        <f t="shared" si="220"/>
        <v>12</v>
      </c>
    </row>
    <row r="1974" spans="1:26" ht="18.75" customHeight="1" x14ac:dyDescent="0.35">
      <c r="A1974" s="78"/>
      <c r="B1974" s="332">
        <f>IF(N1974="",0,COUNTIF($N$7:N1974,N1974))</f>
        <v>0</v>
      </c>
      <c r="C1974" s="332" t="str">
        <f t="shared" si="221"/>
        <v>0</v>
      </c>
      <c r="D1974" s="332">
        <f>IF(P1974="",0,COUNTIF($P$7:P1974,P1974))</f>
        <v>0</v>
      </c>
      <c r="E1974" s="332" t="str">
        <f t="shared" si="222"/>
        <v>0</v>
      </c>
      <c r="F1974" s="332">
        <f>IF(Q1974="",0,COUNTIF($Q$7:Q1974,Q1974))</f>
        <v>0</v>
      </c>
      <c r="G1974" s="332" t="str">
        <f t="shared" si="223"/>
        <v>0</v>
      </c>
      <c r="H1974" s="335">
        <f t="shared" si="224"/>
        <v>46021</v>
      </c>
      <c r="I1974" s="332">
        <f t="shared" si="225"/>
        <v>50</v>
      </c>
      <c r="J1974" s="78"/>
      <c r="K1974" s="304"/>
      <c r="L1974" s="6"/>
      <c r="M1974" s="12"/>
      <c r="N1974" s="6"/>
      <c r="O1974" s="96" t="str">
        <f t="shared" si="226"/>
        <v/>
      </c>
      <c r="P1974" s="12"/>
      <c r="Q1974" s="304"/>
      <c r="R1974" s="5"/>
      <c r="S1974" s="5"/>
      <c r="T1974" s="78"/>
      <c r="U1974" s="78"/>
      <c r="Z1974" s="479">
        <f t="shared" si="220"/>
        <v>12</v>
      </c>
    </row>
    <row r="1975" spans="1:26" ht="18.75" customHeight="1" x14ac:dyDescent="0.35">
      <c r="A1975" s="78"/>
      <c r="B1975" s="332">
        <f>IF(N1975="",0,COUNTIF($N$7:N1975,N1975))</f>
        <v>0</v>
      </c>
      <c r="C1975" s="332" t="str">
        <f t="shared" si="221"/>
        <v>0</v>
      </c>
      <c r="D1975" s="332">
        <f>IF(P1975="",0,COUNTIF($P$7:P1975,P1975))</f>
        <v>0</v>
      </c>
      <c r="E1975" s="332" t="str">
        <f t="shared" si="222"/>
        <v>0</v>
      </c>
      <c r="F1975" s="332">
        <f>IF(Q1975="",0,COUNTIF($Q$7:Q1975,Q1975))</f>
        <v>0</v>
      </c>
      <c r="G1975" s="332" t="str">
        <f t="shared" si="223"/>
        <v>0</v>
      </c>
      <c r="H1975" s="335">
        <f t="shared" si="224"/>
        <v>46021</v>
      </c>
      <c r="I1975" s="332">
        <f t="shared" si="225"/>
        <v>50</v>
      </c>
      <c r="J1975" s="78"/>
      <c r="K1975" s="304"/>
      <c r="L1975" s="6"/>
      <c r="M1975" s="12"/>
      <c r="N1975" s="6"/>
      <c r="O1975" s="96" t="str">
        <f t="shared" si="226"/>
        <v/>
      </c>
      <c r="P1975" s="12"/>
      <c r="Q1975" s="304"/>
      <c r="R1975" s="5"/>
      <c r="S1975" s="5"/>
      <c r="T1975" s="78"/>
      <c r="U1975" s="78"/>
      <c r="Z1975" s="479">
        <f t="shared" si="220"/>
        <v>12</v>
      </c>
    </row>
    <row r="1976" spans="1:26" ht="18.75" customHeight="1" x14ac:dyDescent="0.35">
      <c r="A1976" s="78"/>
      <c r="B1976" s="332">
        <f>IF(N1976="",0,COUNTIF($N$7:N1976,N1976))</f>
        <v>0</v>
      </c>
      <c r="C1976" s="332" t="str">
        <f t="shared" si="221"/>
        <v>0</v>
      </c>
      <c r="D1976" s="332">
        <f>IF(P1976="",0,COUNTIF($P$7:P1976,P1976))</f>
        <v>0</v>
      </c>
      <c r="E1976" s="332" t="str">
        <f t="shared" si="222"/>
        <v>0</v>
      </c>
      <c r="F1976" s="332">
        <f>IF(Q1976="",0,COUNTIF($Q$7:Q1976,Q1976))</f>
        <v>0</v>
      </c>
      <c r="G1976" s="332" t="str">
        <f t="shared" si="223"/>
        <v>0</v>
      </c>
      <c r="H1976" s="335">
        <f t="shared" si="224"/>
        <v>46021</v>
      </c>
      <c r="I1976" s="332">
        <f t="shared" si="225"/>
        <v>50</v>
      </c>
      <c r="J1976" s="78"/>
      <c r="K1976" s="304"/>
      <c r="L1976" s="6"/>
      <c r="M1976" s="12"/>
      <c r="N1976" s="6"/>
      <c r="O1976" s="96" t="str">
        <f t="shared" si="226"/>
        <v/>
      </c>
      <c r="P1976" s="12"/>
      <c r="Q1976" s="304"/>
      <c r="R1976" s="5"/>
      <c r="S1976" s="5"/>
      <c r="T1976" s="78"/>
      <c r="U1976" s="78"/>
      <c r="Z1976" s="479">
        <f t="shared" si="220"/>
        <v>12</v>
      </c>
    </row>
    <row r="1977" spans="1:26" ht="18.75" customHeight="1" x14ac:dyDescent="0.35">
      <c r="A1977" s="78"/>
      <c r="B1977" s="332">
        <f>IF(N1977="",0,COUNTIF($N$7:N1977,N1977))</f>
        <v>0</v>
      </c>
      <c r="C1977" s="332" t="str">
        <f t="shared" si="221"/>
        <v>0</v>
      </c>
      <c r="D1977" s="332">
        <f>IF(P1977="",0,COUNTIF($P$7:P1977,P1977))</f>
        <v>0</v>
      </c>
      <c r="E1977" s="332" t="str">
        <f t="shared" si="222"/>
        <v>0</v>
      </c>
      <c r="F1977" s="332">
        <f>IF(Q1977="",0,COUNTIF($Q$7:Q1977,Q1977))</f>
        <v>0</v>
      </c>
      <c r="G1977" s="332" t="str">
        <f t="shared" si="223"/>
        <v>0</v>
      </c>
      <c r="H1977" s="335">
        <f t="shared" si="224"/>
        <v>46021</v>
      </c>
      <c r="I1977" s="332">
        <f t="shared" si="225"/>
        <v>50</v>
      </c>
      <c r="J1977" s="78"/>
      <c r="K1977" s="304"/>
      <c r="L1977" s="6"/>
      <c r="M1977" s="12"/>
      <c r="N1977" s="6"/>
      <c r="O1977" s="96" t="str">
        <f t="shared" si="226"/>
        <v/>
      </c>
      <c r="P1977" s="12"/>
      <c r="Q1977" s="304"/>
      <c r="R1977" s="5"/>
      <c r="S1977" s="5"/>
      <c r="T1977" s="78"/>
      <c r="U1977" s="78"/>
      <c r="Z1977" s="479">
        <f t="shared" si="220"/>
        <v>12</v>
      </c>
    </row>
    <row r="1978" spans="1:26" ht="18.75" customHeight="1" x14ac:dyDescent="0.35">
      <c r="A1978" s="78"/>
      <c r="B1978" s="332">
        <f>IF(N1978="",0,COUNTIF($N$7:N1978,N1978))</f>
        <v>0</v>
      </c>
      <c r="C1978" s="332" t="str">
        <f t="shared" si="221"/>
        <v>0</v>
      </c>
      <c r="D1978" s="332">
        <f>IF(P1978="",0,COUNTIF($P$7:P1978,P1978))</f>
        <v>0</v>
      </c>
      <c r="E1978" s="332" t="str">
        <f t="shared" si="222"/>
        <v>0</v>
      </c>
      <c r="F1978" s="332">
        <f>IF(Q1978="",0,COUNTIF($Q$7:Q1978,Q1978))</f>
        <v>0</v>
      </c>
      <c r="G1978" s="332" t="str">
        <f t="shared" si="223"/>
        <v>0</v>
      </c>
      <c r="H1978" s="335">
        <f t="shared" si="224"/>
        <v>46021</v>
      </c>
      <c r="I1978" s="332">
        <f t="shared" si="225"/>
        <v>50</v>
      </c>
      <c r="J1978" s="78"/>
      <c r="K1978" s="304"/>
      <c r="L1978" s="6"/>
      <c r="M1978" s="12"/>
      <c r="N1978" s="6"/>
      <c r="O1978" s="96" t="str">
        <f t="shared" si="226"/>
        <v/>
      </c>
      <c r="P1978" s="12"/>
      <c r="Q1978" s="304"/>
      <c r="R1978" s="5"/>
      <c r="S1978" s="5"/>
      <c r="T1978" s="78"/>
      <c r="U1978" s="78"/>
      <c r="Z1978" s="479">
        <f t="shared" si="220"/>
        <v>12</v>
      </c>
    </row>
    <row r="1979" spans="1:26" ht="18.75" customHeight="1" x14ac:dyDescent="0.35">
      <c r="A1979" s="78"/>
      <c r="B1979" s="332">
        <f>IF(N1979="",0,COUNTIF($N$7:N1979,N1979))</f>
        <v>0</v>
      </c>
      <c r="C1979" s="332" t="str">
        <f t="shared" si="221"/>
        <v>0</v>
      </c>
      <c r="D1979" s="332">
        <f>IF(P1979="",0,COUNTIF($P$7:P1979,P1979))</f>
        <v>0</v>
      </c>
      <c r="E1979" s="332" t="str">
        <f t="shared" si="222"/>
        <v>0</v>
      </c>
      <c r="F1979" s="332">
        <f>IF(Q1979="",0,COUNTIF($Q$7:Q1979,Q1979))</f>
        <v>0</v>
      </c>
      <c r="G1979" s="332" t="str">
        <f t="shared" si="223"/>
        <v>0</v>
      </c>
      <c r="H1979" s="335">
        <f t="shared" si="224"/>
        <v>46021</v>
      </c>
      <c r="I1979" s="332">
        <f t="shared" si="225"/>
        <v>50</v>
      </c>
      <c r="J1979" s="78"/>
      <c r="K1979" s="304"/>
      <c r="L1979" s="6"/>
      <c r="M1979" s="12"/>
      <c r="N1979" s="6"/>
      <c r="O1979" s="96" t="str">
        <f t="shared" si="226"/>
        <v/>
      </c>
      <c r="P1979" s="12"/>
      <c r="Q1979" s="304"/>
      <c r="R1979" s="5"/>
      <c r="S1979" s="5"/>
      <c r="T1979" s="78"/>
      <c r="U1979" s="78"/>
      <c r="Z1979" s="479">
        <f t="shared" si="220"/>
        <v>12</v>
      </c>
    </row>
    <row r="1980" spans="1:26" ht="18.75" customHeight="1" x14ac:dyDescent="0.35">
      <c r="A1980" s="78"/>
      <c r="B1980" s="332">
        <f>IF(N1980="",0,COUNTIF($N$7:N1980,N1980))</f>
        <v>0</v>
      </c>
      <c r="C1980" s="332" t="str">
        <f t="shared" si="221"/>
        <v>0</v>
      </c>
      <c r="D1980" s="332">
        <f>IF(P1980="",0,COUNTIF($P$7:P1980,P1980))</f>
        <v>0</v>
      </c>
      <c r="E1980" s="332" t="str">
        <f t="shared" si="222"/>
        <v>0</v>
      </c>
      <c r="F1980" s="332">
        <f>IF(Q1980="",0,COUNTIF($Q$7:Q1980,Q1980))</f>
        <v>0</v>
      </c>
      <c r="G1980" s="332" t="str">
        <f t="shared" si="223"/>
        <v>0</v>
      </c>
      <c r="H1980" s="335">
        <f t="shared" si="224"/>
        <v>46021</v>
      </c>
      <c r="I1980" s="332">
        <f t="shared" si="225"/>
        <v>50</v>
      </c>
      <c r="J1980" s="78"/>
      <c r="K1980" s="304"/>
      <c r="L1980" s="6"/>
      <c r="M1980" s="12"/>
      <c r="N1980" s="6"/>
      <c r="O1980" s="96" t="str">
        <f t="shared" si="226"/>
        <v/>
      </c>
      <c r="P1980" s="12"/>
      <c r="Q1980" s="304"/>
      <c r="R1980" s="5"/>
      <c r="S1980" s="5"/>
      <c r="T1980" s="78"/>
      <c r="U1980" s="78"/>
      <c r="Z1980" s="479">
        <f t="shared" si="220"/>
        <v>12</v>
      </c>
    </row>
    <row r="1981" spans="1:26" ht="18.75" customHeight="1" x14ac:dyDescent="0.35">
      <c r="A1981" s="78"/>
      <c r="B1981" s="332">
        <f>IF(N1981="",0,COUNTIF($N$7:N1981,N1981))</f>
        <v>0</v>
      </c>
      <c r="C1981" s="332" t="str">
        <f t="shared" si="221"/>
        <v>0</v>
      </c>
      <c r="D1981" s="332">
        <f>IF(P1981="",0,COUNTIF($P$7:P1981,P1981))</f>
        <v>0</v>
      </c>
      <c r="E1981" s="332" t="str">
        <f t="shared" si="222"/>
        <v>0</v>
      </c>
      <c r="F1981" s="332">
        <f>IF(Q1981="",0,COUNTIF($Q$7:Q1981,Q1981))</f>
        <v>0</v>
      </c>
      <c r="G1981" s="332" t="str">
        <f t="shared" si="223"/>
        <v>0</v>
      </c>
      <c r="H1981" s="335">
        <f t="shared" si="224"/>
        <v>46021</v>
      </c>
      <c r="I1981" s="332">
        <f t="shared" si="225"/>
        <v>50</v>
      </c>
      <c r="J1981" s="78"/>
      <c r="K1981" s="304"/>
      <c r="L1981" s="6"/>
      <c r="M1981" s="12"/>
      <c r="N1981" s="6"/>
      <c r="O1981" s="96" t="str">
        <f t="shared" si="226"/>
        <v/>
      </c>
      <c r="P1981" s="12"/>
      <c r="Q1981" s="304"/>
      <c r="R1981" s="5"/>
      <c r="S1981" s="5"/>
      <c r="T1981" s="78"/>
      <c r="U1981" s="78"/>
      <c r="Z1981" s="479">
        <f t="shared" si="220"/>
        <v>12</v>
      </c>
    </row>
    <row r="1982" spans="1:26" ht="18.75" customHeight="1" x14ac:dyDescent="0.35">
      <c r="A1982" s="78"/>
      <c r="B1982" s="332">
        <f>IF(N1982="",0,COUNTIF($N$7:N1982,N1982))</f>
        <v>0</v>
      </c>
      <c r="C1982" s="332" t="str">
        <f t="shared" si="221"/>
        <v>0</v>
      </c>
      <c r="D1982" s="332">
        <f>IF(P1982="",0,COUNTIF($P$7:P1982,P1982))</f>
        <v>0</v>
      </c>
      <c r="E1982" s="332" t="str">
        <f t="shared" si="222"/>
        <v>0</v>
      </c>
      <c r="F1982" s="332">
        <f>IF(Q1982="",0,COUNTIF($Q$7:Q1982,Q1982))</f>
        <v>0</v>
      </c>
      <c r="G1982" s="332" t="str">
        <f t="shared" si="223"/>
        <v>0</v>
      </c>
      <c r="H1982" s="335">
        <f t="shared" si="224"/>
        <v>46021</v>
      </c>
      <c r="I1982" s="332">
        <f t="shared" si="225"/>
        <v>50</v>
      </c>
      <c r="J1982" s="78"/>
      <c r="K1982" s="304"/>
      <c r="L1982" s="6"/>
      <c r="M1982" s="12"/>
      <c r="N1982" s="6"/>
      <c r="O1982" s="96" t="str">
        <f t="shared" si="226"/>
        <v/>
      </c>
      <c r="P1982" s="12"/>
      <c r="Q1982" s="304"/>
      <c r="R1982" s="5"/>
      <c r="S1982" s="5"/>
      <c r="T1982" s="78"/>
      <c r="U1982" s="78"/>
      <c r="Z1982" s="479">
        <f t="shared" si="220"/>
        <v>12</v>
      </c>
    </row>
    <row r="1983" spans="1:26" ht="18.75" customHeight="1" x14ac:dyDescent="0.35">
      <c r="A1983" s="78"/>
      <c r="B1983" s="332">
        <f>IF(N1983="",0,COUNTIF($N$7:N1983,N1983))</f>
        <v>0</v>
      </c>
      <c r="C1983" s="332" t="str">
        <f t="shared" si="221"/>
        <v>0</v>
      </c>
      <c r="D1983" s="332">
        <f>IF(P1983="",0,COUNTIF($P$7:P1983,P1983))</f>
        <v>0</v>
      </c>
      <c r="E1983" s="332" t="str">
        <f t="shared" si="222"/>
        <v>0</v>
      </c>
      <c r="F1983" s="332">
        <f>IF(Q1983="",0,COUNTIF($Q$7:Q1983,Q1983))</f>
        <v>0</v>
      </c>
      <c r="G1983" s="332" t="str">
        <f t="shared" si="223"/>
        <v>0</v>
      </c>
      <c r="H1983" s="335">
        <f t="shared" si="224"/>
        <v>46021</v>
      </c>
      <c r="I1983" s="332">
        <f t="shared" si="225"/>
        <v>50</v>
      </c>
      <c r="J1983" s="78"/>
      <c r="K1983" s="304"/>
      <c r="L1983" s="6"/>
      <c r="M1983" s="12"/>
      <c r="N1983" s="6"/>
      <c r="O1983" s="96" t="str">
        <f t="shared" si="226"/>
        <v/>
      </c>
      <c r="P1983" s="12"/>
      <c r="Q1983" s="304"/>
      <c r="R1983" s="5"/>
      <c r="S1983" s="5"/>
      <c r="T1983" s="78"/>
      <c r="U1983" s="78"/>
      <c r="Z1983" s="479">
        <f t="shared" si="220"/>
        <v>12</v>
      </c>
    </row>
    <row r="1984" spans="1:26" ht="18.75" customHeight="1" x14ac:dyDescent="0.35">
      <c r="A1984" s="78"/>
      <c r="B1984" s="332">
        <f>IF(N1984="",0,COUNTIF($N$7:N1984,N1984))</f>
        <v>0</v>
      </c>
      <c r="C1984" s="332" t="str">
        <f t="shared" si="221"/>
        <v>0</v>
      </c>
      <c r="D1984" s="332">
        <f>IF(P1984="",0,COUNTIF($P$7:P1984,P1984))</f>
        <v>0</v>
      </c>
      <c r="E1984" s="332" t="str">
        <f t="shared" si="222"/>
        <v>0</v>
      </c>
      <c r="F1984" s="332">
        <f>IF(Q1984="",0,COUNTIF($Q$7:Q1984,Q1984))</f>
        <v>0</v>
      </c>
      <c r="G1984" s="332" t="str">
        <f t="shared" si="223"/>
        <v>0</v>
      </c>
      <c r="H1984" s="335">
        <f t="shared" si="224"/>
        <v>46021</v>
      </c>
      <c r="I1984" s="332">
        <f t="shared" si="225"/>
        <v>50</v>
      </c>
      <c r="J1984" s="78"/>
      <c r="K1984" s="304"/>
      <c r="L1984" s="6"/>
      <c r="M1984" s="12"/>
      <c r="N1984" s="6"/>
      <c r="O1984" s="96" t="str">
        <f t="shared" si="226"/>
        <v/>
      </c>
      <c r="P1984" s="12"/>
      <c r="Q1984" s="304"/>
      <c r="R1984" s="5"/>
      <c r="S1984" s="5"/>
      <c r="T1984" s="78"/>
      <c r="U1984" s="78"/>
      <c r="Z1984" s="479">
        <f t="shared" si="220"/>
        <v>12</v>
      </c>
    </row>
    <row r="1985" spans="1:26" ht="18.75" customHeight="1" x14ac:dyDescent="0.35">
      <c r="A1985" s="78"/>
      <c r="B1985" s="332">
        <f>IF(N1985="",0,COUNTIF($N$7:N1985,N1985))</f>
        <v>0</v>
      </c>
      <c r="C1985" s="332" t="str">
        <f t="shared" si="221"/>
        <v>0</v>
      </c>
      <c r="D1985" s="332">
        <f>IF(P1985="",0,COUNTIF($P$7:P1985,P1985))</f>
        <v>0</v>
      </c>
      <c r="E1985" s="332" t="str">
        <f t="shared" si="222"/>
        <v>0</v>
      </c>
      <c r="F1985" s="332">
        <f>IF(Q1985="",0,COUNTIF($Q$7:Q1985,Q1985))</f>
        <v>0</v>
      </c>
      <c r="G1985" s="332" t="str">
        <f t="shared" si="223"/>
        <v>0</v>
      </c>
      <c r="H1985" s="335">
        <f t="shared" si="224"/>
        <v>46021</v>
      </c>
      <c r="I1985" s="332">
        <f t="shared" si="225"/>
        <v>50</v>
      </c>
      <c r="J1985" s="78"/>
      <c r="K1985" s="304"/>
      <c r="L1985" s="6"/>
      <c r="M1985" s="12"/>
      <c r="N1985" s="6"/>
      <c r="O1985" s="96" t="str">
        <f t="shared" si="226"/>
        <v/>
      </c>
      <c r="P1985" s="12"/>
      <c r="Q1985" s="304"/>
      <c r="R1985" s="5"/>
      <c r="S1985" s="5"/>
      <c r="T1985" s="78"/>
      <c r="U1985" s="78"/>
      <c r="Z1985" s="479">
        <f t="shared" si="220"/>
        <v>12</v>
      </c>
    </row>
    <row r="1986" spans="1:26" ht="18.75" customHeight="1" x14ac:dyDescent="0.35">
      <c r="A1986" s="78"/>
      <c r="B1986" s="332">
        <f>IF(N1986="",0,COUNTIF($N$7:N1986,N1986))</f>
        <v>0</v>
      </c>
      <c r="C1986" s="332" t="str">
        <f t="shared" si="221"/>
        <v>0</v>
      </c>
      <c r="D1986" s="332">
        <f>IF(P1986="",0,COUNTIF($P$7:P1986,P1986))</f>
        <v>0</v>
      </c>
      <c r="E1986" s="332" t="str">
        <f t="shared" si="222"/>
        <v>0</v>
      </c>
      <c r="F1986" s="332">
        <f>IF(Q1986="",0,COUNTIF($Q$7:Q1986,Q1986))</f>
        <v>0</v>
      </c>
      <c r="G1986" s="332" t="str">
        <f t="shared" si="223"/>
        <v>0</v>
      </c>
      <c r="H1986" s="335">
        <f t="shared" si="224"/>
        <v>46021</v>
      </c>
      <c r="I1986" s="332">
        <f t="shared" si="225"/>
        <v>50</v>
      </c>
      <c r="J1986" s="78"/>
      <c r="K1986" s="304"/>
      <c r="L1986" s="6"/>
      <c r="M1986" s="12"/>
      <c r="N1986" s="6"/>
      <c r="O1986" s="96" t="str">
        <f t="shared" si="226"/>
        <v/>
      </c>
      <c r="P1986" s="12"/>
      <c r="Q1986" s="304"/>
      <c r="R1986" s="5"/>
      <c r="S1986" s="5"/>
      <c r="T1986" s="78"/>
      <c r="U1986" s="78"/>
      <c r="Z1986" s="479">
        <f t="shared" si="220"/>
        <v>12</v>
      </c>
    </row>
    <row r="1987" spans="1:26" ht="18.75" customHeight="1" x14ac:dyDescent="0.35">
      <c r="A1987" s="78"/>
      <c r="B1987" s="332">
        <f>IF(N1987="",0,COUNTIF($N$7:N1987,N1987))</f>
        <v>0</v>
      </c>
      <c r="C1987" s="332" t="str">
        <f t="shared" si="221"/>
        <v>0</v>
      </c>
      <c r="D1987" s="332">
        <f>IF(P1987="",0,COUNTIF($P$7:P1987,P1987))</f>
        <v>0</v>
      </c>
      <c r="E1987" s="332" t="str">
        <f t="shared" si="222"/>
        <v>0</v>
      </c>
      <c r="F1987" s="332">
        <f>IF(Q1987="",0,COUNTIF($Q$7:Q1987,Q1987))</f>
        <v>0</v>
      </c>
      <c r="G1987" s="332" t="str">
        <f t="shared" si="223"/>
        <v>0</v>
      </c>
      <c r="H1987" s="335">
        <f t="shared" si="224"/>
        <v>46021</v>
      </c>
      <c r="I1987" s="332">
        <f t="shared" si="225"/>
        <v>50</v>
      </c>
      <c r="J1987" s="78"/>
      <c r="K1987" s="304"/>
      <c r="L1987" s="6"/>
      <c r="M1987" s="12"/>
      <c r="N1987" s="6"/>
      <c r="O1987" s="96" t="str">
        <f t="shared" si="226"/>
        <v/>
      </c>
      <c r="P1987" s="12"/>
      <c r="Q1987" s="304"/>
      <c r="R1987" s="5"/>
      <c r="S1987" s="5"/>
      <c r="T1987" s="78"/>
      <c r="U1987" s="78"/>
      <c r="Z1987" s="479">
        <f t="shared" si="220"/>
        <v>12</v>
      </c>
    </row>
    <row r="1988" spans="1:26" ht="18.75" customHeight="1" x14ac:dyDescent="0.35">
      <c r="A1988" s="78"/>
      <c r="B1988" s="332">
        <f>IF(N1988="",0,COUNTIF($N$7:N1988,N1988))</f>
        <v>0</v>
      </c>
      <c r="C1988" s="332" t="str">
        <f t="shared" si="221"/>
        <v>0</v>
      </c>
      <c r="D1988" s="332">
        <f>IF(P1988="",0,COUNTIF($P$7:P1988,P1988))</f>
        <v>0</v>
      </c>
      <c r="E1988" s="332" t="str">
        <f t="shared" si="222"/>
        <v>0</v>
      </c>
      <c r="F1988" s="332">
        <f>IF(Q1988="",0,COUNTIF($Q$7:Q1988,Q1988))</f>
        <v>0</v>
      </c>
      <c r="G1988" s="332" t="str">
        <f t="shared" si="223"/>
        <v>0</v>
      </c>
      <c r="H1988" s="335">
        <f t="shared" si="224"/>
        <v>46021</v>
      </c>
      <c r="I1988" s="332">
        <f t="shared" si="225"/>
        <v>50</v>
      </c>
      <c r="J1988" s="78"/>
      <c r="K1988" s="304"/>
      <c r="L1988" s="6"/>
      <c r="M1988" s="12"/>
      <c r="N1988" s="6"/>
      <c r="O1988" s="96" t="str">
        <f t="shared" si="226"/>
        <v/>
      </c>
      <c r="P1988" s="12"/>
      <c r="Q1988" s="304"/>
      <c r="R1988" s="5"/>
      <c r="S1988" s="5"/>
      <c r="T1988" s="78"/>
      <c r="U1988" s="78"/>
      <c r="Z1988" s="479">
        <f t="shared" si="220"/>
        <v>12</v>
      </c>
    </row>
    <row r="1989" spans="1:26" ht="18.75" customHeight="1" x14ac:dyDescent="0.35">
      <c r="A1989" s="78"/>
      <c r="B1989" s="332">
        <f>IF(N1989="",0,COUNTIF($N$7:N1989,N1989))</f>
        <v>0</v>
      </c>
      <c r="C1989" s="332" t="str">
        <f t="shared" si="221"/>
        <v>0</v>
      </c>
      <c r="D1989" s="332">
        <f>IF(P1989="",0,COUNTIF($P$7:P1989,P1989))</f>
        <v>0</v>
      </c>
      <c r="E1989" s="332" t="str">
        <f t="shared" si="222"/>
        <v>0</v>
      </c>
      <c r="F1989" s="332">
        <f>IF(Q1989="",0,COUNTIF($Q$7:Q1989,Q1989))</f>
        <v>0</v>
      </c>
      <c r="G1989" s="332" t="str">
        <f t="shared" si="223"/>
        <v>0</v>
      </c>
      <c r="H1989" s="335">
        <f t="shared" si="224"/>
        <v>46021</v>
      </c>
      <c r="I1989" s="332">
        <f t="shared" si="225"/>
        <v>50</v>
      </c>
      <c r="J1989" s="78"/>
      <c r="K1989" s="304"/>
      <c r="L1989" s="6"/>
      <c r="M1989" s="12"/>
      <c r="N1989" s="6"/>
      <c r="O1989" s="96" t="str">
        <f t="shared" si="226"/>
        <v/>
      </c>
      <c r="P1989" s="12"/>
      <c r="Q1989" s="304"/>
      <c r="R1989" s="5"/>
      <c r="S1989" s="5"/>
      <c r="T1989" s="78"/>
      <c r="U1989" s="78"/>
      <c r="Z1989" s="479">
        <f t="shared" si="220"/>
        <v>12</v>
      </c>
    </row>
    <row r="1990" spans="1:26" ht="18.75" customHeight="1" x14ac:dyDescent="0.35">
      <c r="A1990" s="78"/>
      <c r="B1990" s="332">
        <f>IF(N1990="",0,COUNTIF($N$7:N1990,N1990))</f>
        <v>0</v>
      </c>
      <c r="C1990" s="332" t="str">
        <f t="shared" si="221"/>
        <v>0</v>
      </c>
      <c r="D1990" s="332">
        <f>IF(P1990="",0,COUNTIF($P$7:P1990,P1990))</f>
        <v>0</v>
      </c>
      <c r="E1990" s="332" t="str">
        <f t="shared" si="222"/>
        <v>0</v>
      </c>
      <c r="F1990" s="332">
        <f>IF(Q1990="",0,COUNTIF($Q$7:Q1990,Q1990))</f>
        <v>0</v>
      </c>
      <c r="G1990" s="332" t="str">
        <f t="shared" si="223"/>
        <v>0</v>
      </c>
      <c r="H1990" s="335">
        <f t="shared" si="224"/>
        <v>46021</v>
      </c>
      <c r="I1990" s="332">
        <f t="shared" si="225"/>
        <v>50</v>
      </c>
      <c r="J1990" s="78"/>
      <c r="K1990" s="304"/>
      <c r="L1990" s="6"/>
      <c r="M1990" s="12"/>
      <c r="N1990" s="6"/>
      <c r="O1990" s="96" t="str">
        <f t="shared" si="226"/>
        <v/>
      </c>
      <c r="P1990" s="12"/>
      <c r="Q1990" s="304"/>
      <c r="R1990" s="5"/>
      <c r="S1990" s="5"/>
      <c r="T1990" s="78"/>
      <c r="U1990" s="78"/>
      <c r="Z1990" s="479">
        <f t="shared" si="220"/>
        <v>12</v>
      </c>
    </row>
    <row r="1991" spans="1:26" ht="18.75" customHeight="1" x14ac:dyDescent="0.35">
      <c r="A1991" s="78"/>
      <c r="B1991" s="332">
        <f>IF(N1991="",0,COUNTIF($N$7:N1991,N1991))</f>
        <v>0</v>
      </c>
      <c r="C1991" s="332" t="str">
        <f t="shared" si="221"/>
        <v>0</v>
      </c>
      <c r="D1991" s="332">
        <f>IF(P1991="",0,COUNTIF($P$7:P1991,P1991))</f>
        <v>0</v>
      </c>
      <c r="E1991" s="332" t="str">
        <f t="shared" si="222"/>
        <v>0</v>
      </c>
      <c r="F1991" s="332">
        <f>IF(Q1991="",0,COUNTIF($Q$7:Q1991,Q1991))</f>
        <v>0</v>
      </c>
      <c r="G1991" s="332" t="str">
        <f t="shared" si="223"/>
        <v>0</v>
      </c>
      <c r="H1991" s="335">
        <f t="shared" si="224"/>
        <v>46021</v>
      </c>
      <c r="I1991" s="332">
        <f t="shared" si="225"/>
        <v>50</v>
      </c>
      <c r="J1991" s="78"/>
      <c r="K1991" s="304"/>
      <c r="L1991" s="6"/>
      <c r="M1991" s="12"/>
      <c r="N1991" s="6"/>
      <c r="O1991" s="96" t="str">
        <f t="shared" si="226"/>
        <v/>
      </c>
      <c r="P1991" s="12"/>
      <c r="Q1991" s="304"/>
      <c r="R1991" s="5"/>
      <c r="S1991" s="5"/>
      <c r="T1991" s="78"/>
      <c r="U1991" s="78"/>
      <c r="Z1991" s="479">
        <f t="shared" si="220"/>
        <v>12</v>
      </c>
    </row>
    <row r="1992" spans="1:26" ht="18.75" customHeight="1" x14ac:dyDescent="0.35">
      <c r="A1992" s="78"/>
      <c r="B1992" s="332">
        <f>IF(N1992="",0,COUNTIF($N$7:N1992,N1992))</f>
        <v>0</v>
      </c>
      <c r="C1992" s="332" t="str">
        <f t="shared" si="221"/>
        <v>0</v>
      </c>
      <c r="D1992" s="332">
        <f>IF(P1992="",0,COUNTIF($P$7:P1992,P1992))</f>
        <v>0</v>
      </c>
      <c r="E1992" s="332" t="str">
        <f t="shared" si="222"/>
        <v>0</v>
      </c>
      <c r="F1992" s="332">
        <f>IF(Q1992="",0,COUNTIF($Q$7:Q1992,Q1992))</f>
        <v>0</v>
      </c>
      <c r="G1992" s="332" t="str">
        <f t="shared" si="223"/>
        <v>0</v>
      </c>
      <c r="H1992" s="335">
        <f t="shared" si="224"/>
        <v>46021</v>
      </c>
      <c r="I1992" s="332">
        <f t="shared" si="225"/>
        <v>50</v>
      </c>
      <c r="J1992" s="78"/>
      <c r="K1992" s="304"/>
      <c r="L1992" s="6"/>
      <c r="M1992" s="12"/>
      <c r="N1992" s="6"/>
      <c r="O1992" s="96" t="str">
        <f t="shared" si="226"/>
        <v/>
      </c>
      <c r="P1992" s="12"/>
      <c r="Q1992" s="304"/>
      <c r="R1992" s="5"/>
      <c r="S1992" s="5"/>
      <c r="T1992" s="78"/>
      <c r="U1992" s="78"/>
      <c r="Z1992" s="479">
        <f t="shared" ref="Z1992:Z2055" si="227">IF(H1992="","",MONTH(H1992))</f>
        <v>12</v>
      </c>
    </row>
    <row r="1993" spans="1:26" ht="18.75" customHeight="1" x14ac:dyDescent="0.35">
      <c r="A1993" s="78"/>
      <c r="B1993" s="332">
        <f>IF(N1993="",0,COUNTIF($N$7:N1993,N1993))</f>
        <v>0</v>
      </c>
      <c r="C1993" s="332" t="str">
        <f t="shared" si="221"/>
        <v>0</v>
      </c>
      <c r="D1993" s="332">
        <f>IF(P1993="",0,COUNTIF($P$7:P1993,P1993))</f>
        <v>0</v>
      </c>
      <c r="E1993" s="332" t="str">
        <f t="shared" si="222"/>
        <v>0</v>
      </c>
      <c r="F1993" s="332">
        <f>IF(Q1993="",0,COUNTIF($Q$7:Q1993,Q1993))</f>
        <v>0</v>
      </c>
      <c r="G1993" s="332" t="str">
        <f t="shared" si="223"/>
        <v>0</v>
      </c>
      <c r="H1993" s="335">
        <f t="shared" si="224"/>
        <v>46021</v>
      </c>
      <c r="I1993" s="332">
        <f t="shared" si="225"/>
        <v>50</v>
      </c>
      <c r="J1993" s="78"/>
      <c r="K1993" s="304"/>
      <c r="L1993" s="6"/>
      <c r="M1993" s="12"/>
      <c r="N1993" s="6"/>
      <c r="O1993" s="96" t="str">
        <f t="shared" si="226"/>
        <v/>
      </c>
      <c r="P1993" s="12"/>
      <c r="Q1993" s="304"/>
      <c r="R1993" s="5"/>
      <c r="S1993" s="5"/>
      <c r="T1993" s="78"/>
      <c r="U1993" s="78"/>
      <c r="Z1993" s="479">
        <f t="shared" si="227"/>
        <v>12</v>
      </c>
    </row>
    <row r="1994" spans="1:26" ht="18.75" customHeight="1" x14ac:dyDescent="0.35">
      <c r="A1994" s="78"/>
      <c r="B1994" s="332">
        <f>IF(N1994="",0,COUNTIF($N$7:N1994,N1994))</f>
        <v>0</v>
      </c>
      <c r="C1994" s="332" t="str">
        <f t="shared" si="221"/>
        <v>0</v>
      </c>
      <c r="D1994" s="332">
        <f>IF(P1994="",0,COUNTIF($P$7:P1994,P1994))</f>
        <v>0</v>
      </c>
      <c r="E1994" s="332" t="str">
        <f t="shared" si="222"/>
        <v>0</v>
      </c>
      <c r="F1994" s="332">
        <f>IF(Q1994="",0,COUNTIF($Q$7:Q1994,Q1994))</f>
        <v>0</v>
      </c>
      <c r="G1994" s="332" t="str">
        <f t="shared" si="223"/>
        <v>0</v>
      </c>
      <c r="H1994" s="335">
        <f t="shared" si="224"/>
        <v>46021</v>
      </c>
      <c r="I1994" s="332">
        <f t="shared" si="225"/>
        <v>50</v>
      </c>
      <c r="J1994" s="78"/>
      <c r="K1994" s="304"/>
      <c r="L1994" s="6"/>
      <c r="M1994" s="12"/>
      <c r="N1994" s="6"/>
      <c r="O1994" s="96" t="str">
        <f t="shared" si="226"/>
        <v/>
      </c>
      <c r="P1994" s="12"/>
      <c r="Q1994" s="304"/>
      <c r="R1994" s="5"/>
      <c r="S1994" s="5"/>
      <c r="T1994" s="78"/>
      <c r="U1994" s="78"/>
      <c r="Z1994" s="479">
        <f t="shared" si="227"/>
        <v>12</v>
      </c>
    </row>
    <row r="1995" spans="1:26" ht="18.75" customHeight="1" x14ac:dyDescent="0.35">
      <c r="A1995" s="78"/>
      <c r="B1995" s="332">
        <f>IF(N1995="",0,COUNTIF($N$7:N1995,N1995))</f>
        <v>0</v>
      </c>
      <c r="C1995" s="332" t="str">
        <f t="shared" si="221"/>
        <v>0</v>
      </c>
      <c r="D1995" s="332">
        <f>IF(P1995="",0,COUNTIF($P$7:P1995,P1995))</f>
        <v>0</v>
      </c>
      <c r="E1995" s="332" t="str">
        <f t="shared" si="222"/>
        <v>0</v>
      </c>
      <c r="F1995" s="332">
        <f>IF(Q1995="",0,COUNTIF($Q$7:Q1995,Q1995))</f>
        <v>0</v>
      </c>
      <c r="G1995" s="332" t="str">
        <f t="shared" si="223"/>
        <v>0</v>
      </c>
      <c r="H1995" s="335">
        <f t="shared" si="224"/>
        <v>46021</v>
      </c>
      <c r="I1995" s="332">
        <f t="shared" si="225"/>
        <v>50</v>
      </c>
      <c r="J1995" s="78"/>
      <c r="K1995" s="304"/>
      <c r="L1995" s="6"/>
      <c r="M1995" s="12"/>
      <c r="N1995" s="6"/>
      <c r="O1995" s="96" t="str">
        <f t="shared" si="226"/>
        <v/>
      </c>
      <c r="P1995" s="12"/>
      <c r="Q1995" s="304"/>
      <c r="R1995" s="5"/>
      <c r="S1995" s="5"/>
      <c r="T1995" s="78"/>
      <c r="U1995" s="78"/>
      <c r="Z1995" s="479">
        <f t="shared" si="227"/>
        <v>12</v>
      </c>
    </row>
    <row r="1996" spans="1:26" ht="18.75" customHeight="1" x14ac:dyDescent="0.35">
      <c r="A1996" s="78"/>
      <c r="B1996" s="332">
        <f>IF(N1996="",0,COUNTIF($N$7:N1996,N1996))</f>
        <v>0</v>
      </c>
      <c r="C1996" s="332" t="str">
        <f t="shared" si="221"/>
        <v>0</v>
      </c>
      <c r="D1996" s="332">
        <f>IF(P1996="",0,COUNTIF($P$7:P1996,P1996))</f>
        <v>0</v>
      </c>
      <c r="E1996" s="332" t="str">
        <f t="shared" si="222"/>
        <v>0</v>
      </c>
      <c r="F1996" s="332">
        <f>IF(Q1996="",0,COUNTIF($Q$7:Q1996,Q1996))</f>
        <v>0</v>
      </c>
      <c r="G1996" s="332" t="str">
        <f t="shared" si="223"/>
        <v>0</v>
      </c>
      <c r="H1996" s="335">
        <f t="shared" si="224"/>
        <v>46021</v>
      </c>
      <c r="I1996" s="332">
        <f t="shared" si="225"/>
        <v>50</v>
      </c>
      <c r="J1996" s="78"/>
      <c r="K1996" s="304"/>
      <c r="L1996" s="6"/>
      <c r="M1996" s="12"/>
      <c r="N1996" s="6"/>
      <c r="O1996" s="96" t="str">
        <f t="shared" si="226"/>
        <v/>
      </c>
      <c r="P1996" s="12"/>
      <c r="Q1996" s="304"/>
      <c r="R1996" s="5"/>
      <c r="S1996" s="5"/>
      <c r="T1996" s="78"/>
      <c r="U1996" s="78"/>
      <c r="Z1996" s="479">
        <f t="shared" si="227"/>
        <v>12</v>
      </c>
    </row>
    <row r="1997" spans="1:26" ht="18.75" customHeight="1" x14ac:dyDescent="0.35">
      <c r="A1997" s="78"/>
      <c r="B1997" s="332">
        <f>IF(N1997="",0,COUNTIF($N$7:N1997,N1997))</f>
        <v>0</v>
      </c>
      <c r="C1997" s="332" t="str">
        <f t="shared" si="221"/>
        <v>0</v>
      </c>
      <c r="D1997" s="332">
        <f>IF(P1997="",0,COUNTIF($P$7:P1997,P1997))</f>
        <v>0</v>
      </c>
      <c r="E1997" s="332" t="str">
        <f t="shared" si="222"/>
        <v>0</v>
      </c>
      <c r="F1997" s="332">
        <f>IF(Q1997="",0,COUNTIF($Q$7:Q1997,Q1997))</f>
        <v>0</v>
      </c>
      <c r="G1997" s="332" t="str">
        <f t="shared" si="223"/>
        <v>0</v>
      </c>
      <c r="H1997" s="335">
        <f t="shared" si="224"/>
        <v>46021</v>
      </c>
      <c r="I1997" s="332">
        <f t="shared" si="225"/>
        <v>50</v>
      </c>
      <c r="J1997" s="78"/>
      <c r="K1997" s="304"/>
      <c r="L1997" s="6"/>
      <c r="M1997" s="12"/>
      <c r="N1997" s="6"/>
      <c r="O1997" s="96" t="str">
        <f t="shared" si="226"/>
        <v/>
      </c>
      <c r="P1997" s="12"/>
      <c r="Q1997" s="304"/>
      <c r="R1997" s="5"/>
      <c r="S1997" s="5"/>
      <c r="T1997" s="78"/>
      <c r="U1997" s="78"/>
      <c r="Z1997" s="479">
        <f t="shared" si="227"/>
        <v>12</v>
      </c>
    </row>
    <row r="1998" spans="1:26" ht="18.75" customHeight="1" x14ac:dyDescent="0.35">
      <c r="A1998" s="78"/>
      <c r="B1998" s="332">
        <f>IF(N1998="",0,COUNTIF($N$7:N1998,N1998))</f>
        <v>0</v>
      </c>
      <c r="C1998" s="332" t="str">
        <f t="shared" si="221"/>
        <v>0</v>
      </c>
      <c r="D1998" s="332">
        <f>IF(P1998="",0,COUNTIF($P$7:P1998,P1998))</f>
        <v>0</v>
      </c>
      <c r="E1998" s="332" t="str">
        <f t="shared" si="222"/>
        <v>0</v>
      </c>
      <c r="F1998" s="332">
        <f>IF(Q1998="",0,COUNTIF($Q$7:Q1998,Q1998))</f>
        <v>0</v>
      </c>
      <c r="G1998" s="332" t="str">
        <f t="shared" si="223"/>
        <v>0</v>
      </c>
      <c r="H1998" s="335">
        <f t="shared" si="224"/>
        <v>46021</v>
      </c>
      <c r="I1998" s="332">
        <f t="shared" si="225"/>
        <v>50</v>
      </c>
      <c r="J1998" s="78"/>
      <c r="K1998" s="304"/>
      <c r="L1998" s="6"/>
      <c r="M1998" s="12"/>
      <c r="N1998" s="6"/>
      <c r="O1998" s="96" t="str">
        <f t="shared" si="226"/>
        <v/>
      </c>
      <c r="P1998" s="12"/>
      <c r="Q1998" s="304"/>
      <c r="R1998" s="5"/>
      <c r="S1998" s="5"/>
      <c r="T1998" s="78"/>
      <c r="U1998" s="78"/>
      <c r="Z1998" s="479">
        <f t="shared" si="227"/>
        <v>12</v>
      </c>
    </row>
    <row r="1999" spans="1:26" ht="18.75" customHeight="1" x14ac:dyDescent="0.35">
      <c r="A1999" s="78"/>
      <c r="B1999" s="332">
        <f>IF(N1999="",0,COUNTIF($N$7:N1999,N1999))</f>
        <v>0</v>
      </c>
      <c r="C1999" s="332" t="str">
        <f t="shared" si="221"/>
        <v>0</v>
      </c>
      <c r="D1999" s="332">
        <f>IF(P1999="",0,COUNTIF($P$7:P1999,P1999))</f>
        <v>0</v>
      </c>
      <c r="E1999" s="332" t="str">
        <f t="shared" si="222"/>
        <v>0</v>
      </c>
      <c r="F1999" s="332">
        <f>IF(Q1999="",0,COUNTIF($Q$7:Q1999,Q1999))</f>
        <v>0</v>
      </c>
      <c r="G1999" s="332" t="str">
        <f t="shared" si="223"/>
        <v>0</v>
      </c>
      <c r="H1999" s="335">
        <f t="shared" si="224"/>
        <v>46021</v>
      </c>
      <c r="I1999" s="332">
        <f t="shared" si="225"/>
        <v>50</v>
      </c>
      <c r="J1999" s="78"/>
      <c r="K1999" s="304"/>
      <c r="L1999" s="6"/>
      <c r="M1999" s="12"/>
      <c r="N1999" s="6"/>
      <c r="O1999" s="96" t="str">
        <f t="shared" si="226"/>
        <v/>
      </c>
      <c r="P1999" s="12"/>
      <c r="Q1999" s="304"/>
      <c r="R1999" s="5"/>
      <c r="S1999" s="5"/>
      <c r="T1999" s="78"/>
      <c r="U1999" s="78"/>
      <c r="Z1999" s="479">
        <f t="shared" si="227"/>
        <v>12</v>
      </c>
    </row>
    <row r="2000" spans="1:26" ht="18.75" customHeight="1" x14ac:dyDescent="0.35">
      <c r="A2000" s="78"/>
      <c r="B2000" s="332">
        <f>IF(N2000="",0,COUNTIF($N$7:N2000,N2000))</f>
        <v>0</v>
      </c>
      <c r="C2000" s="332" t="str">
        <f t="shared" si="221"/>
        <v>0</v>
      </c>
      <c r="D2000" s="332">
        <f>IF(P2000="",0,COUNTIF($P$7:P2000,P2000))</f>
        <v>0</v>
      </c>
      <c r="E2000" s="332" t="str">
        <f t="shared" si="222"/>
        <v>0</v>
      </c>
      <c r="F2000" s="332">
        <f>IF(Q2000="",0,COUNTIF($Q$7:Q2000,Q2000))</f>
        <v>0</v>
      </c>
      <c r="G2000" s="332" t="str">
        <f t="shared" si="223"/>
        <v>0</v>
      </c>
      <c r="H2000" s="335">
        <f t="shared" si="224"/>
        <v>46021</v>
      </c>
      <c r="I2000" s="332">
        <f t="shared" si="225"/>
        <v>50</v>
      </c>
      <c r="J2000" s="78"/>
      <c r="K2000" s="304"/>
      <c r="L2000" s="6"/>
      <c r="M2000" s="12"/>
      <c r="N2000" s="6"/>
      <c r="O2000" s="96" t="str">
        <f t="shared" si="226"/>
        <v/>
      </c>
      <c r="P2000" s="12"/>
      <c r="Q2000" s="304"/>
      <c r="R2000" s="5"/>
      <c r="S2000" s="5"/>
      <c r="T2000" s="78"/>
      <c r="U2000" s="78"/>
      <c r="Z2000" s="479">
        <f t="shared" si="227"/>
        <v>12</v>
      </c>
    </row>
    <row r="2001" spans="1:26" ht="18.75" customHeight="1" x14ac:dyDescent="0.35">
      <c r="A2001" s="78"/>
      <c r="B2001" s="332">
        <f>IF(N2001="",0,COUNTIF($N$7:N2001,N2001))</f>
        <v>0</v>
      </c>
      <c r="C2001" s="332" t="str">
        <f t="shared" si="221"/>
        <v>0</v>
      </c>
      <c r="D2001" s="332">
        <f>IF(P2001="",0,COUNTIF($P$7:P2001,P2001))</f>
        <v>0</v>
      </c>
      <c r="E2001" s="332" t="str">
        <f t="shared" si="222"/>
        <v>0</v>
      </c>
      <c r="F2001" s="332">
        <f>IF(Q2001="",0,COUNTIF($Q$7:Q2001,Q2001))</f>
        <v>0</v>
      </c>
      <c r="G2001" s="332" t="str">
        <f t="shared" si="223"/>
        <v>0</v>
      </c>
      <c r="H2001" s="335">
        <f t="shared" si="224"/>
        <v>46021</v>
      </c>
      <c r="I2001" s="332">
        <f t="shared" si="225"/>
        <v>50</v>
      </c>
      <c r="J2001" s="78"/>
      <c r="K2001" s="304"/>
      <c r="L2001" s="6"/>
      <c r="M2001" s="12"/>
      <c r="N2001" s="6"/>
      <c r="O2001" s="96" t="str">
        <f t="shared" si="226"/>
        <v/>
      </c>
      <c r="P2001" s="12"/>
      <c r="Q2001" s="304"/>
      <c r="R2001" s="5"/>
      <c r="S2001" s="5"/>
      <c r="T2001" s="78"/>
      <c r="U2001" s="78"/>
      <c r="Z2001" s="479">
        <f t="shared" si="227"/>
        <v>12</v>
      </c>
    </row>
    <row r="2002" spans="1:26" ht="18.75" customHeight="1" x14ac:dyDescent="0.35">
      <c r="A2002" s="78"/>
      <c r="B2002" s="332">
        <f>IF(N2002="",0,COUNTIF($N$7:N2002,N2002))</f>
        <v>0</v>
      </c>
      <c r="C2002" s="332" t="str">
        <f t="shared" si="221"/>
        <v>0</v>
      </c>
      <c r="D2002" s="332">
        <f>IF(P2002="",0,COUNTIF($P$7:P2002,P2002))</f>
        <v>0</v>
      </c>
      <c r="E2002" s="332" t="str">
        <f t="shared" si="222"/>
        <v>0</v>
      </c>
      <c r="F2002" s="332">
        <f>IF(Q2002="",0,COUNTIF($Q$7:Q2002,Q2002))</f>
        <v>0</v>
      </c>
      <c r="G2002" s="332" t="str">
        <f t="shared" si="223"/>
        <v>0</v>
      </c>
      <c r="H2002" s="335">
        <f t="shared" si="224"/>
        <v>46021</v>
      </c>
      <c r="I2002" s="332">
        <f t="shared" si="225"/>
        <v>50</v>
      </c>
      <c r="J2002" s="78"/>
      <c r="K2002" s="304"/>
      <c r="L2002" s="6"/>
      <c r="M2002" s="12"/>
      <c r="N2002" s="6"/>
      <c r="O2002" s="96" t="str">
        <f t="shared" si="226"/>
        <v/>
      </c>
      <c r="P2002" s="12"/>
      <c r="Q2002" s="304"/>
      <c r="R2002" s="5"/>
      <c r="S2002" s="5"/>
      <c r="T2002" s="78"/>
      <c r="U2002" s="78"/>
      <c r="Z2002" s="479">
        <f t="shared" si="227"/>
        <v>12</v>
      </c>
    </row>
    <row r="2003" spans="1:26" ht="18.75" customHeight="1" x14ac:dyDescent="0.35">
      <c r="A2003" s="78"/>
      <c r="B2003" s="332">
        <f>IF(N2003="",0,COUNTIF($N$7:N2003,N2003))</f>
        <v>0</v>
      </c>
      <c r="C2003" s="332" t="str">
        <f t="shared" si="221"/>
        <v>0</v>
      </c>
      <c r="D2003" s="332">
        <f>IF(P2003="",0,COUNTIF($P$7:P2003,P2003))</f>
        <v>0</v>
      </c>
      <c r="E2003" s="332" t="str">
        <f t="shared" si="222"/>
        <v>0</v>
      </c>
      <c r="F2003" s="332">
        <f>IF(Q2003="",0,COUNTIF($Q$7:Q2003,Q2003))</f>
        <v>0</v>
      </c>
      <c r="G2003" s="332" t="str">
        <f t="shared" si="223"/>
        <v>0</v>
      </c>
      <c r="H2003" s="335">
        <f t="shared" si="224"/>
        <v>46021</v>
      </c>
      <c r="I2003" s="332">
        <f t="shared" si="225"/>
        <v>50</v>
      </c>
      <c r="J2003" s="78"/>
      <c r="K2003" s="304"/>
      <c r="L2003" s="6"/>
      <c r="M2003" s="12"/>
      <c r="N2003" s="6"/>
      <c r="O2003" s="96" t="str">
        <f t="shared" si="226"/>
        <v/>
      </c>
      <c r="P2003" s="12"/>
      <c r="Q2003" s="304"/>
      <c r="R2003" s="5"/>
      <c r="S2003" s="5"/>
      <c r="T2003" s="78"/>
      <c r="U2003" s="78"/>
      <c r="Z2003" s="479">
        <f t="shared" si="227"/>
        <v>12</v>
      </c>
    </row>
    <row r="2004" spans="1:26" ht="18.75" customHeight="1" x14ac:dyDescent="0.35">
      <c r="A2004" s="78"/>
      <c r="B2004" s="332">
        <f>IF(N2004="",0,COUNTIF($N$7:N2004,N2004))</f>
        <v>0</v>
      </c>
      <c r="C2004" s="332" t="str">
        <f t="shared" si="221"/>
        <v>0</v>
      </c>
      <c r="D2004" s="332">
        <f>IF(P2004="",0,COUNTIF($P$7:P2004,P2004))</f>
        <v>0</v>
      </c>
      <c r="E2004" s="332" t="str">
        <f t="shared" si="222"/>
        <v>0</v>
      </c>
      <c r="F2004" s="332">
        <f>IF(Q2004="",0,COUNTIF($Q$7:Q2004,Q2004))</f>
        <v>0</v>
      </c>
      <c r="G2004" s="332" t="str">
        <f t="shared" si="223"/>
        <v>0</v>
      </c>
      <c r="H2004" s="335">
        <f t="shared" si="224"/>
        <v>46021</v>
      </c>
      <c r="I2004" s="332">
        <f t="shared" si="225"/>
        <v>50</v>
      </c>
      <c r="J2004" s="78"/>
      <c r="K2004" s="304"/>
      <c r="L2004" s="6"/>
      <c r="M2004" s="12"/>
      <c r="N2004" s="6"/>
      <c r="O2004" s="96" t="str">
        <f t="shared" si="226"/>
        <v/>
      </c>
      <c r="P2004" s="12"/>
      <c r="Q2004" s="304"/>
      <c r="R2004" s="5"/>
      <c r="S2004" s="5"/>
      <c r="T2004" s="78"/>
      <c r="U2004" s="78"/>
      <c r="Z2004" s="479">
        <f t="shared" si="227"/>
        <v>12</v>
      </c>
    </row>
    <row r="2005" spans="1:26" ht="18.75" customHeight="1" x14ac:dyDescent="0.35">
      <c r="A2005" s="78"/>
      <c r="B2005" s="332">
        <f>IF(N2005="",0,COUNTIF($N$7:N2005,N2005))</f>
        <v>0</v>
      </c>
      <c r="C2005" s="332" t="str">
        <f t="shared" si="221"/>
        <v>0</v>
      </c>
      <c r="D2005" s="332">
        <f>IF(P2005="",0,COUNTIF($P$7:P2005,P2005))</f>
        <v>0</v>
      </c>
      <c r="E2005" s="332" t="str">
        <f t="shared" si="222"/>
        <v>0</v>
      </c>
      <c r="F2005" s="332">
        <f>IF(Q2005="",0,COUNTIF($Q$7:Q2005,Q2005))</f>
        <v>0</v>
      </c>
      <c r="G2005" s="332" t="str">
        <f t="shared" si="223"/>
        <v>0</v>
      </c>
      <c r="H2005" s="335">
        <f t="shared" si="224"/>
        <v>46021</v>
      </c>
      <c r="I2005" s="332">
        <f t="shared" si="225"/>
        <v>50</v>
      </c>
      <c r="J2005" s="78"/>
      <c r="K2005" s="304"/>
      <c r="L2005" s="6"/>
      <c r="M2005" s="12"/>
      <c r="N2005" s="6"/>
      <c r="O2005" s="96" t="str">
        <f t="shared" si="226"/>
        <v/>
      </c>
      <c r="P2005" s="12"/>
      <c r="Q2005" s="304"/>
      <c r="R2005" s="5"/>
      <c r="S2005" s="5"/>
      <c r="T2005" s="78"/>
      <c r="U2005" s="78"/>
      <c r="Z2005" s="479">
        <f t="shared" si="227"/>
        <v>12</v>
      </c>
    </row>
    <row r="2006" spans="1:26" ht="18.75" customHeight="1" x14ac:dyDescent="0.35">
      <c r="A2006" s="78"/>
      <c r="B2006" s="332">
        <f>IF(N2006="",0,COUNTIF($N$7:N2006,N2006))</f>
        <v>0</v>
      </c>
      <c r="C2006" s="332" t="str">
        <f t="shared" si="221"/>
        <v>0</v>
      </c>
      <c r="D2006" s="332">
        <f>IF(P2006="",0,COUNTIF($P$7:P2006,P2006))</f>
        <v>0</v>
      </c>
      <c r="E2006" s="332" t="str">
        <f t="shared" si="222"/>
        <v>0</v>
      </c>
      <c r="F2006" s="332">
        <f>IF(Q2006="",0,COUNTIF($Q$7:Q2006,Q2006))</f>
        <v>0</v>
      </c>
      <c r="G2006" s="332" t="str">
        <f t="shared" si="223"/>
        <v>0</v>
      </c>
      <c r="H2006" s="335">
        <f t="shared" si="224"/>
        <v>46021</v>
      </c>
      <c r="I2006" s="332">
        <f t="shared" si="225"/>
        <v>50</v>
      </c>
      <c r="J2006" s="78"/>
      <c r="K2006" s="304"/>
      <c r="L2006" s="6"/>
      <c r="M2006" s="12"/>
      <c r="N2006" s="6"/>
      <c r="O2006" s="96" t="str">
        <f t="shared" si="226"/>
        <v/>
      </c>
      <c r="P2006" s="12"/>
      <c r="Q2006" s="304"/>
      <c r="R2006" s="5"/>
      <c r="S2006" s="5"/>
      <c r="T2006" s="78"/>
      <c r="U2006" s="78"/>
      <c r="Z2006" s="479">
        <f t="shared" si="227"/>
        <v>12</v>
      </c>
    </row>
    <row r="2007" spans="1:26" ht="18.75" customHeight="1" x14ac:dyDescent="0.35">
      <c r="A2007" s="78"/>
      <c r="B2007" s="332">
        <f>IF(N2007="",0,COUNTIF($N$7:N2007,N2007))</f>
        <v>0</v>
      </c>
      <c r="C2007" s="332" t="str">
        <f t="shared" si="221"/>
        <v>0</v>
      </c>
      <c r="D2007" s="332">
        <f>IF(P2007="",0,COUNTIF($P$7:P2007,P2007))</f>
        <v>0</v>
      </c>
      <c r="E2007" s="332" t="str">
        <f t="shared" si="222"/>
        <v>0</v>
      </c>
      <c r="F2007" s="332">
        <f>IF(Q2007="",0,COUNTIF($Q$7:Q2007,Q2007))</f>
        <v>0</v>
      </c>
      <c r="G2007" s="332" t="str">
        <f t="shared" si="223"/>
        <v>0</v>
      </c>
      <c r="H2007" s="335">
        <f t="shared" si="224"/>
        <v>46021</v>
      </c>
      <c r="I2007" s="332">
        <f t="shared" si="225"/>
        <v>50</v>
      </c>
      <c r="J2007" s="78"/>
      <c r="K2007" s="304"/>
      <c r="L2007" s="6"/>
      <c r="M2007" s="12"/>
      <c r="N2007" s="6"/>
      <c r="O2007" s="96" t="str">
        <f t="shared" si="226"/>
        <v/>
      </c>
      <c r="P2007" s="12"/>
      <c r="Q2007" s="304"/>
      <c r="R2007" s="5"/>
      <c r="S2007" s="5"/>
      <c r="T2007" s="78"/>
      <c r="U2007" s="78"/>
      <c r="Z2007" s="479">
        <f t="shared" si="227"/>
        <v>12</v>
      </c>
    </row>
    <row r="2008" spans="1:26" ht="18.75" customHeight="1" x14ac:dyDescent="0.35">
      <c r="A2008" s="78"/>
      <c r="B2008" s="332">
        <f>IF(N2008="",0,COUNTIF($N$7:N2008,N2008))</f>
        <v>0</v>
      </c>
      <c r="C2008" s="332" t="str">
        <f t="shared" si="221"/>
        <v>0</v>
      </c>
      <c r="D2008" s="332">
        <f>IF(P2008="",0,COUNTIF($P$7:P2008,P2008))</f>
        <v>0</v>
      </c>
      <c r="E2008" s="332" t="str">
        <f t="shared" si="222"/>
        <v>0</v>
      </c>
      <c r="F2008" s="332">
        <f>IF(Q2008="",0,COUNTIF($Q$7:Q2008,Q2008))</f>
        <v>0</v>
      </c>
      <c r="G2008" s="332" t="str">
        <f t="shared" si="223"/>
        <v>0</v>
      </c>
      <c r="H2008" s="335">
        <f t="shared" si="224"/>
        <v>46021</v>
      </c>
      <c r="I2008" s="332">
        <f t="shared" si="225"/>
        <v>50</v>
      </c>
      <c r="J2008" s="78"/>
      <c r="K2008" s="304"/>
      <c r="L2008" s="6"/>
      <c r="M2008" s="12"/>
      <c r="N2008" s="6"/>
      <c r="O2008" s="96" t="str">
        <f t="shared" si="226"/>
        <v/>
      </c>
      <c r="P2008" s="12"/>
      <c r="Q2008" s="304"/>
      <c r="R2008" s="5"/>
      <c r="S2008" s="5"/>
      <c r="T2008" s="78"/>
      <c r="U2008" s="78"/>
      <c r="Z2008" s="479">
        <f t="shared" si="227"/>
        <v>12</v>
      </c>
    </row>
    <row r="2009" spans="1:26" ht="18.75" customHeight="1" x14ac:dyDescent="0.35">
      <c r="A2009" s="78"/>
      <c r="B2009" s="332">
        <f>IF(N2009="",0,COUNTIF($N$7:N2009,N2009))</f>
        <v>0</v>
      </c>
      <c r="C2009" s="332" t="str">
        <f t="shared" si="221"/>
        <v>0</v>
      </c>
      <c r="D2009" s="332">
        <f>IF(P2009="",0,COUNTIF($P$7:P2009,P2009))</f>
        <v>0</v>
      </c>
      <c r="E2009" s="332" t="str">
        <f t="shared" si="222"/>
        <v>0</v>
      </c>
      <c r="F2009" s="332">
        <f>IF(Q2009="",0,COUNTIF($Q$7:Q2009,Q2009))</f>
        <v>0</v>
      </c>
      <c r="G2009" s="332" t="str">
        <f t="shared" si="223"/>
        <v>0</v>
      </c>
      <c r="H2009" s="335">
        <f t="shared" si="224"/>
        <v>46021</v>
      </c>
      <c r="I2009" s="332">
        <f t="shared" si="225"/>
        <v>50</v>
      </c>
      <c r="J2009" s="78"/>
      <c r="K2009" s="304"/>
      <c r="L2009" s="6"/>
      <c r="M2009" s="12"/>
      <c r="N2009" s="6"/>
      <c r="O2009" s="96" t="str">
        <f t="shared" si="226"/>
        <v/>
      </c>
      <c r="P2009" s="12"/>
      <c r="Q2009" s="304"/>
      <c r="R2009" s="5"/>
      <c r="S2009" s="5"/>
      <c r="T2009" s="78"/>
      <c r="U2009" s="78"/>
      <c r="Z2009" s="479">
        <f t="shared" si="227"/>
        <v>12</v>
      </c>
    </row>
    <row r="2010" spans="1:26" ht="18.75" customHeight="1" x14ac:dyDescent="0.35">
      <c r="A2010" s="78"/>
      <c r="B2010" s="332">
        <f>IF(N2010="",0,COUNTIF($N$7:N2010,N2010))</f>
        <v>0</v>
      </c>
      <c r="C2010" s="332" t="str">
        <f t="shared" si="221"/>
        <v>0</v>
      </c>
      <c r="D2010" s="332">
        <f>IF(P2010="",0,COUNTIF($P$7:P2010,P2010))</f>
        <v>0</v>
      </c>
      <c r="E2010" s="332" t="str">
        <f t="shared" si="222"/>
        <v>0</v>
      </c>
      <c r="F2010" s="332">
        <f>IF(Q2010="",0,COUNTIF($Q$7:Q2010,Q2010))</f>
        <v>0</v>
      </c>
      <c r="G2010" s="332" t="str">
        <f t="shared" si="223"/>
        <v>0</v>
      </c>
      <c r="H2010" s="335">
        <f t="shared" si="224"/>
        <v>46021</v>
      </c>
      <c r="I2010" s="332">
        <f t="shared" si="225"/>
        <v>50</v>
      </c>
      <c r="J2010" s="78"/>
      <c r="K2010" s="304"/>
      <c r="L2010" s="6"/>
      <c r="M2010" s="12"/>
      <c r="N2010" s="6"/>
      <c r="O2010" s="96" t="str">
        <f t="shared" si="226"/>
        <v/>
      </c>
      <c r="P2010" s="12"/>
      <c r="Q2010" s="304"/>
      <c r="R2010" s="5"/>
      <c r="S2010" s="5"/>
      <c r="T2010" s="78"/>
      <c r="U2010" s="78"/>
      <c r="Z2010" s="479">
        <f t="shared" si="227"/>
        <v>12</v>
      </c>
    </row>
    <row r="2011" spans="1:26" ht="18.75" customHeight="1" x14ac:dyDescent="0.35">
      <c r="A2011" s="78"/>
      <c r="B2011" s="332">
        <f>IF(N2011="",0,COUNTIF($N$7:N2011,N2011))</f>
        <v>0</v>
      </c>
      <c r="C2011" s="332" t="str">
        <f t="shared" si="221"/>
        <v>0</v>
      </c>
      <c r="D2011" s="332">
        <f>IF(P2011="",0,COUNTIF($P$7:P2011,P2011))</f>
        <v>0</v>
      </c>
      <c r="E2011" s="332" t="str">
        <f t="shared" si="222"/>
        <v>0</v>
      </c>
      <c r="F2011" s="332">
        <f>IF(Q2011="",0,COUNTIF($Q$7:Q2011,Q2011))</f>
        <v>0</v>
      </c>
      <c r="G2011" s="332" t="str">
        <f t="shared" si="223"/>
        <v>0</v>
      </c>
      <c r="H2011" s="335">
        <f t="shared" si="224"/>
        <v>46021</v>
      </c>
      <c r="I2011" s="332">
        <f t="shared" si="225"/>
        <v>50</v>
      </c>
      <c r="J2011" s="78"/>
      <c r="K2011" s="304"/>
      <c r="L2011" s="6"/>
      <c r="M2011" s="12"/>
      <c r="N2011" s="6"/>
      <c r="O2011" s="96" t="str">
        <f t="shared" si="226"/>
        <v/>
      </c>
      <c r="P2011" s="12"/>
      <c r="Q2011" s="304"/>
      <c r="R2011" s="5"/>
      <c r="S2011" s="5"/>
      <c r="T2011" s="78"/>
      <c r="U2011" s="78"/>
      <c r="Z2011" s="479">
        <f t="shared" si="227"/>
        <v>12</v>
      </c>
    </row>
    <row r="2012" spans="1:26" ht="18.75" customHeight="1" x14ac:dyDescent="0.35">
      <c r="A2012" s="78"/>
      <c r="B2012" s="332">
        <f>IF(N2012="",0,COUNTIF($N$7:N2012,N2012))</f>
        <v>0</v>
      </c>
      <c r="C2012" s="332" t="str">
        <f t="shared" si="221"/>
        <v>0</v>
      </c>
      <c r="D2012" s="332">
        <f>IF(P2012="",0,COUNTIF($P$7:P2012,P2012))</f>
        <v>0</v>
      </c>
      <c r="E2012" s="332" t="str">
        <f t="shared" si="222"/>
        <v>0</v>
      </c>
      <c r="F2012" s="332">
        <f>IF(Q2012="",0,COUNTIF($Q$7:Q2012,Q2012))</f>
        <v>0</v>
      </c>
      <c r="G2012" s="332" t="str">
        <f t="shared" si="223"/>
        <v>0</v>
      </c>
      <c r="H2012" s="335">
        <f t="shared" si="224"/>
        <v>46021</v>
      </c>
      <c r="I2012" s="332">
        <f t="shared" si="225"/>
        <v>50</v>
      </c>
      <c r="J2012" s="78"/>
      <c r="K2012" s="304"/>
      <c r="L2012" s="6"/>
      <c r="M2012" s="12"/>
      <c r="N2012" s="6"/>
      <c r="O2012" s="96" t="str">
        <f t="shared" si="226"/>
        <v/>
      </c>
      <c r="P2012" s="12"/>
      <c r="Q2012" s="304"/>
      <c r="R2012" s="5"/>
      <c r="S2012" s="5"/>
      <c r="T2012" s="78"/>
      <c r="U2012" s="78"/>
      <c r="Z2012" s="479">
        <f t="shared" si="227"/>
        <v>12</v>
      </c>
    </row>
    <row r="2013" spans="1:26" ht="18.75" customHeight="1" x14ac:dyDescent="0.35">
      <c r="A2013" s="78"/>
      <c r="B2013" s="332">
        <f>IF(N2013="",0,COUNTIF($N$7:N2013,N2013))</f>
        <v>0</v>
      </c>
      <c r="C2013" s="332" t="str">
        <f t="shared" si="221"/>
        <v>0</v>
      </c>
      <c r="D2013" s="332">
        <f>IF(P2013="",0,COUNTIF($P$7:P2013,P2013))</f>
        <v>0</v>
      </c>
      <c r="E2013" s="332" t="str">
        <f t="shared" si="222"/>
        <v>0</v>
      </c>
      <c r="F2013" s="332">
        <f>IF(Q2013="",0,COUNTIF($Q$7:Q2013,Q2013))</f>
        <v>0</v>
      </c>
      <c r="G2013" s="332" t="str">
        <f t="shared" si="223"/>
        <v>0</v>
      </c>
      <c r="H2013" s="335">
        <f t="shared" si="224"/>
        <v>46021</v>
      </c>
      <c r="I2013" s="332">
        <f t="shared" si="225"/>
        <v>50</v>
      </c>
      <c r="J2013" s="78"/>
      <c r="K2013" s="304"/>
      <c r="L2013" s="6"/>
      <c r="M2013" s="12"/>
      <c r="N2013" s="6"/>
      <c r="O2013" s="96" t="str">
        <f t="shared" si="226"/>
        <v/>
      </c>
      <c r="P2013" s="12"/>
      <c r="Q2013" s="304"/>
      <c r="R2013" s="5"/>
      <c r="S2013" s="5"/>
      <c r="T2013" s="78"/>
      <c r="U2013" s="78"/>
      <c r="Z2013" s="479">
        <f t="shared" si="227"/>
        <v>12</v>
      </c>
    </row>
    <row r="2014" spans="1:26" ht="18.75" customHeight="1" x14ac:dyDescent="0.35">
      <c r="A2014" s="78"/>
      <c r="B2014" s="332">
        <f>IF(N2014="",0,COUNTIF($N$7:N2014,N2014))</f>
        <v>0</v>
      </c>
      <c r="C2014" s="332" t="str">
        <f t="shared" si="221"/>
        <v>0</v>
      </c>
      <c r="D2014" s="332">
        <f>IF(P2014="",0,COUNTIF($P$7:P2014,P2014))</f>
        <v>0</v>
      </c>
      <c r="E2014" s="332" t="str">
        <f t="shared" si="222"/>
        <v>0</v>
      </c>
      <c r="F2014" s="332">
        <f>IF(Q2014="",0,COUNTIF($Q$7:Q2014,Q2014))</f>
        <v>0</v>
      </c>
      <c r="G2014" s="332" t="str">
        <f t="shared" si="223"/>
        <v>0</v>
      </c>
      <c r="H2014" s="335">
        <f t="shared" si="224"/>
        <v>46021</v>
      </c>
      <c r="I2014" s="332">
        <f t="shared" si="225"/>
        <v>50</v>
      </c>
      <c r="J2014" s="78"/>
      <c r="K2014" s="304"/>
      <c r="L2014" s="6"/>
      <c r="M2014" s="12"/>
      <c r="N2014" s="6"/>
      <c r="O2014" s="96" t="str">
        <f t="shared" si="226"/>
        <v/>
      </c>
      <c r="P2014" s="12"/>
      <c r="Q2014" s="304"/>
      <c r="R2014" s="5"/>
      <c r="S2014" s="5"/>
      <c r="T2014" s="78"/>
      <c r="U2014" s="78"/>
      <c r="Z2014" s="479">
        <f t="shared" si="227"/>
        <v>12</v>
      </c>
    </row>
    <row r="2015" spans="1:26" ht="18.75" customHeight="1" x14ac:dyDescent="0.35">
      <c r="A2015" s="78"/>
      <c r="B2015" s="332">
        <f>IF(N2015="",0,COUNTIF($N$7:N2015,N2015))</f>
        <v>0</v>
      </c>
      <c r="C2015" s="332" t="str">
        <f t="shared" si="221"/>
        <v>0</v>
      </c>
      <c r="D2015" s="332">
        <f>IF(P2015="",0,COUNTIF($P$7:P2015,P2015))</f>
        <v>0</v>
      </c>
      <c r="E2015" s="332" t="str">
        <f t="shared" si="222"/>
        <v>0</v>
      </c>
      <c r="F2015" s="332">
        <f>IF(Q2015="",0,COUNTIF($Q$7:Q2015,Q2015))</f>
        <v>0</v>
      </c>
      <c r="G2015" s="332" t="str">
        <f t="shared" si="223"/>
        <v>0</v>
      </c>
      <c r="H2015" s="335">
        <f t="shared" si="224"/>
        <v>46021</v>
      </c>
      <c r="I2015" s="332">
        <f t="shared" si="225"/>
        <v>50</v>
      </c>
      <c r="J2015" s="78"/>
      <c r="K2015" s="304"/>
      <c r="L2015" s="6"/>
      <c r="M2015" s="12"/>
      <c r="N2015" s="6"/>
      <c r="O2015" s="96" t="str">
        <f t="shared" si="226"/>
        <v/>
      </c>
      <c r="P2015" s="12"/>
      <c r="Q2015" s="304"/>
      <c r="R2015" s="5"/>
      <c r="S2015" s="5"/>
      <c r="T2015" s="78"/>
      <c r="U2015" s="78"/>
      <c r="Z2015" s="479">
        <f t="shared" si="227"/>
        <v>12</v>
      </c>
    </row>
    <row r="2016" spans="1:26" ht="18.75" customHeight="1" x14ac:dyDescent="0.35">
      <c r="A2016" s="78"/>
      <c r="B2016" s="332">
        <f>IF(N2016="",0,COUNTIF($N$7:N2016,N2016))</f>
        <v>0</v>
      </c>
      <c r="C2016" s="332" t="str">
        <f t="shared" si="221"/>
        <v>0</v>
      </c>
      <c r="D2016" s="332">
        <f>IF(P2016="",0,COUNTIF($P$7:P2016,P2016))</f>
        <v>0</v>
      </c>
      <c r="E2016" s="332" t="str">
        <f t="shared" si="222"/>
        <v>0</v>
      </c>
      <c r="F2016" s="332">
        <f>IF(Q2016="",0,COUNTIF($Q$7:Q2016,Q2016))</f>
        <v>0</v>
      </c>
      <c r="G2016" s="332" t="str">
        <f t="shared" si="223"/>
        <v>0</v>
      </c>
      <c r="H2016" s="335">
        <f t="shared" si="224"/>
        <v>46021</v>
      </c>
      <c r="I2016" s="332">
        <f t="shared" si="225"/>
        <v>50</v>
      </c>
      <c r="J2016" s="78"/>
      <c r="K2016" s="304"/>
      <c r="L2016" s="6"/>
      <c r="M2016" s="12"/>
      <c r="N2016" s="6"/>
      <c r="O2016" s="96" t="str">
        <f t="shared" si="226"/>
        <v/>
      </c>
      <c r="P2016" s="12"/>
      <c r="Q2016" s="304"/>
      <c r="R2016" s="5"/>
      <c r="S2016" s="5"/>
      <c r="T2016" s="78"/>
      <c r="U2016" s="78"/>
      <c r="Z2016" s="479">
        <f t="shared" si="227"/>
        <v>12</v>
      </c>
    </row>
    <row r="2017" spans="1:26" ht="18.75" customHeight="1" x14ac:dyDescent="0.35">
      <c r="A2017" s="78"/>
      <c r="B2017" s="332">
        <f>IF(N2017="",0,COUNTIF($N$7:N2017,N2017))</f>
        <v>0</v>
      </c>
      <c r="C2017" s="332" t="str">
        <f t="shared" si="221"/>
        <v>0</v>
      </c>
      <c r="D2017" s="332">
        <f>IF(P2017="",0,COUNTIF($P$7:P2017,P2017))</f>
        <v>0</v>
      </c>
      <c r="E2017" s="332" t="str">
        <f t="shared" si="222"/>
        <v>0</v>
      </c>
      <c r="F2017" s="332">
        <f>IF(Q2017="",0,COUNTIF($Q$7:Q2017,Q2017))</f>
        <v>0</v>
      </c>
      <c r="G2017" s="332" t="str">
        <f t="shared" si="223"/>
        <v>0</v>
      </c>
      <c r="H2017" s="335">
        <f t="shared" si="224"/>
        <v>46021</v>
      </c>
      <c r="I2017" s="332">
        <f t="shared" si="225"/>
        <v>50</v>
      </c>
      <c r="J2017" s="78"/>
      <c r="K2017" s="304"/>
      <c r="L2017" s="6"/>
      <c r="M2017" s="12"/>
      <c r="N2017" s="6"/>
      <c r="O2017" s="96" t="str">
        <f t="shared" si="226"/>
        <v/>
      </c>
      <c r="P2017" s="12"/>
      <c r="Q2017" s="304"/>
      <c r="R2017" s="5"/>
      <c r="S2017" s="5"/>
      <c r="T2017" s="78"/>
      <c r="U2017" s="78"/>
      <c r="Z2017" s="479">
        <f t="shared" si="227"/>
        <v>12</v>
      </c>
    </row>
    <row r="2018" spans="1:26" ht="18.75" customHeight="1" x14ac:dyDescent="0.35">
      <c r="A2018" s="78"/>
      <c r="B2018" s="332">
        <f>IF(N2018="",0,COUNTIF($N$7:N2018,N2018))</f>
        <v>0</v>
      </c>
      <c r="C2018" s="332" t="str">
        <f t="shared" si="221"/>
        <v>0</v>
      </c>
      <c r="D2018" s="332">
        <f>IF(P2018="",0,COUNTIF($P$7:P2018,P2018))</f>
        <v>0</v>
      </c>
      <c r="E2018" s="332" t="str">
        <f t="shared" si="222"/>
        <v>0</v>
      </c>
      <c r="F2018" s="332">
        <f>IF(Q2018="",0,COUNTIF($Q$7:Q2018,Q2018))</f>
        <v>0</v>
      </c>
      <c r="G2018" s="332" t="str">
        <f t="shared" si="223"/>
        <v>0</v>
      </c>
      <c r="H2018" s="335">
        <f t="shared" si="224"/>
        <v>46021</v>
      </c>
      <c r="I2018" s="332">
        <f t="shared" si="225"/>
        <v>50</v>
      </c>
      <c r="J2018" s="78"/>
      <c r="K2018" s="304"/>
      <c r="L2018" s="6"/>
      <c r="M2018" s="12"/>
      <c r="N2018" s="6"/>
      <c r="O2018" s="96" t="str">
        <f t="shared" si="226"/>
        <v/>
      </c>
      <c r="P2018" s="12"/>
      <c r="Q2018" s="304"/>
      <c r="R2018" s="5"/>
      <c r="S2018" s="5"/>
      <c r="T2018" s="78"/>
      <c r="U2018" s="78"/>
      <c r="Z2018" s="479">
        <f t="shared" si="227"/>
        <v>12</v>
      </c>
    </row>
    <row r="2019" spans="1:26" ht="18.75" customHeight="1" x14ac:dyDescent="0.35">
      <c r="A2019" s="78"/>
      <c r="B2019" s="332">
        <f>IF(N2019="",0,COUNTIF($N$7:N2019,N2019))</f>
        <v>0</v>
      </c>
      <c r="C2019" s="332" t="str">
        <f t="shared" si="221"/>
        <v>0</v>
      </c>
      <c r="D2019" s="332">
        <f>IF(P2019="",0,COUNTIF($P$7:P2019,P2019))</f>
        <v>0</v>
      </c>
      <c r="E2019" s="332" t="str">
        <f t="shared" si="222"/>
        <v>0</v>
      </c>
      <c r="F2019" s="332">
        <f>IF(Q2019="",0,COUNTIF($Q$7:Q2019,Q2019))</f>
        <v>0</v>
      </c>
      <c r="G2019" s="332" t="str">
        <f t="shared" si="223"/>
        <v>0</v>
      </c>
      <c r="H2019" s="335">
        <f t="shared" si="224"/>
        <v>46021</v>
      </c>
      <c r="I2019" s="332">
        <f t="shared" si="225"/>
        <v>50</v>
      </c>
      <c r="J2019" s="78"/>
      <c r="K2019" s="304"/>
      <c r="L2019" s="6"/>
      <c r="M2019" s="12"/>
      <c r="N2019" s="6"/>
      <c r="O2019" s="96" t="str">
        <f t="shared" si="226"/>
        <v/>
      </c>
      <c r="P2019" s="12"/>
      <c r="Q2019" s="304"/>
      <c r="R2019" s="5"/>
      <c r="S2019" s="5"/>
      <c r="T2019" s="78"/>
      <c r="U2019" s="78"/>
      <c r="Z2019" s="479">
        <f t="shared" si="227"/>
        <v>12</v>
      </c>
    </row>
    <row r="2020" spans="1:26" ht="18.75" customHeight="1" x14ac:dyDescent="0.35">
      <c r="A2020" s="78"/>
      <c r="B2020" s="332">
        <f>IF(N2020="",0,COUNTIF($N$7:N2020,N2020))</f>
        <v>0</v>
      </c>
      <c r="C2020" s="332" t="str">
        <f t="shared" si="221"/>
        <v>0</v>
      </c>
      <c r="D2020" s="332">
        <f>IF(P2020="",0,COUNTIF($P$7:P2020,P2020))</f>
        <v>0</v>
      </c>
      <c r="E2020" s="332" t="str">
        <f t="shared" si="222"/>
        <v>0</v>
      </c>
      <c r="F2020" s="332">
        <f>IF(Q2020="",0,COUNTIF($Q$7:Q2020,Q2020))</f>
        <v>0</v>
      </c>
      <c r="G2020" s="332" t="str">
        <f t="shared" si="223"/>
        <v>0</v>
      </c>
      <c r="H2020" s="335">
        <f t="shared" si="224"/>
        <v>46021</v>
      </c>
      <c r="I2020" s="332">
        <f t="shared" si="225"/>
        <v>50</v>
      </c>
      <c r="J2020" s="78"/>
      <c r="K2020" s="304"/>
      <c r="L2020" s="6"/>
      <c r="M2020" s="12"/>
      <c r="N2020" s="6"/>
      <c r="O2020" s="96" t="str">
        <f t="shared" si="226"/>
        <v/>
      </c>
      <c r="P2020" s="12"/>
      <c r="Q2020" s="304"/>
      <c r="R2020" s="5"/>
      <c r="S2020" s="5"/>
      <c r="T2020" s="78"/>
      <c r="U2020" s="78"/>
      <c r="Z2020" s="479">
        <f t="shared" si="227"/>
        <v>12</v>
      </c>
    </row>
    <row r="2021" spans="1:26" ht="18.75" customHeight="1" x14ac:dyDescent="0.35">
      <c r="A2021" s="78"/>
      <c r="B2021" s="332">
        <f>IF(N2021="",0,COUNTIF($N$7:N2021,N2021))</f>
        <v>0</v>
      </c>
      <c r="C2021" s="332" t="str">
        <f t="shared" si="221"/>
        <v>0</v>
      </c>
      <c r="D2021" s="332">
        <f>IF(P2021="",0,COUNTIF($P$7:P2021,P2021))</f>
        <v>0</v>
      </c>
      <c r="E2021" s="332" t="str">
        <f t="shared" si="222"/>
        <v>0</v>
      </c>
      <c r="F2021" s="332">
        <f>IF(Q2021="",0,COUNTIF($Q$7:Q2021,Q2021))</f>
        <v>0</v>
      </c>
      <c r="G2021" s="332" t="str">
        <f t="shared" si="223"/>
        <v>0</v>
      </c>
      <c r="H2021" s="335">
        <f t="shared" si="224"/>
        <v>46021</v>
      </c>
      <c r="I2021" s="332">
        <f t="shared" si="225"/>
        <v>50</v>
      </c>
      <c r="J2021" s="78"/>
      <c r="K2021" s="304"/>
      <c r="L2021" s="6"/>
      <c r="M2021" s="12"/>
      <c r="N2021" s="6"/>
      <c r="O2021" s="96" t="str">
        <f t="shared" si="226"/>
        <v/>
      </c>
      <c r="P2021" s="12"/>
      <c r="Q2021" s="304"/>
      <c r="R2021" s="5"/>
      <c r="S2021" s="5"/>
      <c r="T2021" s="78"/>
      <c r="U2021" s="78"/>
      <c r="Z2021" s="479">
        <f t="shared" si="227"/>
        <v>12</v>
      </c>
    </row>
    <row r="2022" spans="1:26" ht="18.75" customHeight="1" x14ac:dyDescent="0.35">
      <c r="A2022" s="78"/>
      <c r="B2022" s="332">
        <f>IF(N2022="",0,COUNTIF($N$7:N2022,N2022))</f>
        <v>0</v>
      </c>
      <c r="C2022" s="332" t="str">
        <f t="shared" si="221"/>
        <v>0</v>
      </c>
      <c r="D2022" s="332">
        <f>IF(P2022="",0,COUNTIF($P$7:P2022,P2022))</f>
        <v>0</v>
      </c>
      <c r="E2022" s="332" t="str">
        <f t="shared" si="222"/>
        <v>0</v>
      </c>
      <c r="F2022" s="332">
        <f>IF(Q2022="",0,COUNTIF($Q$7:Q2022,Q2022))</f>
        <v>0</v>
      </c>
      <c r="G2022" s="332" t="str">
        <f t="shared" si="223"/>
        <v>0</v>
      </c>
      <c r="H2022" s="335">
        <f t="shared" si="224"/>
        <v>46021</v>
      </c>
      <c r="I2022" s="332">
        <f t="shared" si="225"/>
        <v>50</v>
      </c>
      <c r="J2022" s="78"/>
      <c r="K2022" s="304"/>
      <c r="L2022" s="6"/>
      <c r="M2022" s="12"/>
      <c r="N2022" s="6"/>
      <c r="O2022" s="96" t="str">
        <f t="shared" si="226"/>
        <v/>
      </c>
      <c r="P2022" s="12"/>
      <c r="Q2022" s="304"/>
      <c r="R2022" s="5"/>
      <c r="S2022" s="5"/>
      <c r="T2022" s="78"/>
      <c r="U2022" s="78"/>
      <c r="Z2022" s="479">
        <f t="shared" si="227"/>
        <v>12</v>
      </c>
    </row>
    <row r="2023" spans="1:26" ht="18.75" customHeight="1" x14ac:dyDescent="0.35">
      <c r="A2023" s="78"/>
      <c r="B2023" s="332">
        <f>IF(N2023="",0,COUNTIF($N$7:N2023,N2023))</f>
        <v>0</v>
      </c>
      <c r="C2023" s="332" t="str">
        <f t="shared" si="221"/>
        <v>0</v>
      </c>
      <c r="D2023" s="332">
        <f>IF(P2023="",0,COUNTIF($P$7:P2023,P2023))</f>
        <v>0</v>
      </c>
      <c r="E2023" s="332" t="str">
        <f t="shared" si="222"/>
        <v>0</v>
      </c>
      <c r="F2023" s="332">
        <f>IF(Q2023="",0,COUNTIF($Q$7:Q2023,Q2023))</f>
        <v>0</v>
      </c>
      <c r="G2023" s="332" t="str">
        <f t="shared" si="223"/>
        <v>0</v>
      </c>
      <c r="H2023" s="335">
        <f t="shared" si="224"/>
        <v>46021</v>
      </c>
      <c r="I2023" s="332">
        <f t="shared" si="225"/>
        <v>50</v>
      </c>
      <c r="J2023" s="78"/>
      <c r="K2023" s="304"/>
      <c r="L2023" s="6"/>
      <c r="M2023" s="12"/>
      <c r="N2023" s="6"/>
      <c r="O2023" s="96" t="str">
        <f t="shared" si="226"/>
        <v/>
      </c>
      <c r="P2023" s="12"/>
      <c r="Q2023" s="304"/>
      <c r="R2023" s="5"/>
      <c r="S2023" s="5"/>
      <c r="T2023" s="78"/>
      <c r="U2023" s="78"/>
      <c r="Z2023" s="479">
        <f t="shared" si="227"/>
        <v>12</v>
      </c>
    </row>
    <row r="2024" spans="1:26" ht="18.75" customHeight="1" x14ac:dyDescent="0.35">
      <c r="A2024" s="78"/>
      <c r="B2024" s="332">
        <f>IF(N2024="",0,COUNTIF($N$7:N2024,N2024))</f>
        <v>0</v>
      </c>
      <c r="C2024" s="332" t="str">
        <f t="shared" si="221"/>
        <v>0</v>
      </c>
      <c r="D2024" s="332">
        <f>IF(P2024="",0,COUNTIF($P$7:P2024,P2024))</f>
        <v>0</v>
      </c>
      <c r="E2024" s="332" t="str">
        <f t="shared" si="222"/>
        <v>0</v>
      </c>
      <c r="F2024" s="332">
        <f>IF(Q2024="",0,COUNTIF($Q$7:Q2024,Q2024))</f>
        <v>0</v>
      </c>
      <c r="G2024" s="332" t="str">
        <f t="shared" si="223"/>
        <v>0</v>
      </c>
      <c r="H2024" s="335">
        <f t="shared" si="224"/>
        <v>46021</v>
      </c>
      <c r="I2024" s="332">
        <f t="shared" si="225"/>
        <v>50</v>
      </c>
      <c r="J2024" s="78"/>
      <c r="K2024" s="304"/>
      <c r="L2024" s="6"/>
      <c r="M2024" s="12"/>
      <c r="N2024" s="6"/>
      <c r="O2024" s="96" t="str">
        <f t="shared" si="226"/>
        <v/>
      </c>
      <c r="P2024" s="12"/>
      <c r="Q2024" s="304"/>
      <c r="R2024" s="5"/>
      <c r="S2024" s="5"/>
      <c r="T2024" s="78"/>
      <c r="U2024" s="78"/>
      <c r="Z2024" s="479">
        <f t="shared" si="227"/>
        <v>12</v>
      </c>
    </row>
    <row r="2025" spans="1:26" ht="18.75" customHeight="1" x14ac:dyDescent="0.35">
      <c r="A2025" s="78"/>
      <c r="B2025" s="332">
        <f>IF(N2025="",0,COUNTIF($N$7:N2025,N2025))</f>
        <v>0</v>
      </c>
      <c r="C2025" s="332" t="str">
        <f t="shared" si="221"/>
        <v>0</v>
      </c>
      <c r="D2025" s="332">
        <f>IF(P2025="",0,COUNTIF($P$7:P2025,P2025))</f>
        <v>0</v>
      </c>
      <c r="E2025" s="332" t="str">
        <f t="shared" si="222"/>
        <v>0</v>
      </c>
      <c r="F2025" s="332">
        <f>IF(Q2025="",0,COUNTIF($Q$7:Q2025,Q2025))</f>
        <v>0</v>
      </c>
      <c r="G2025" s="332" t="str">
        <f t="shared" si="223"/>
        <v>0</v>
      </c>
      <c r="H2025" s="335">
        <f t="shared" si="224"/>
        <v>46021</v>
      </c>
      <c r="I2025" s="332">
        <f t="shared" si="225"/>
        <v>50</v>
      </c>
      <c r="J2025" s="78"/>
      <c r="K2025" s="304"/>
      <c r="L2025" s="6"/>
      <c r="M2025" s="12"/>
      <c r="N2025" s="6"/>
      <c r="O2025" s="96" t="str">
        <f t="shared" si="226"/>
        <v/>
      </c>
      <c r="P2025" s="12"/>
      <c r="Q2025" s="304"/>
      <c r="R2025" s="5"/>
      <c r="S2025" s="5"/>
      <c r="T2025" s="78"/>
      <c r="U2025" s="78"/>
      <c r="Z2025" s="479">
        <f t="shared" si="227"/>
        <v>12</v>
      </c>
    </row>
    <row r="2026" spans="1:26" ht="18.75" customHeight="1" x14ac:dyDescent="0.35">
      <c r="A2026" s="78"/>
      <c r="B2026" s="332">
        <f>IF(N2026="",0,COUNTIF($N$7:N2026,N2026))</f>
        <v>0</v>
      </c>
      <c r="C2026" s="332" t="str">
        <f t="shared" si="221"/>
        <v>0</v>
      </c>
      <c r="D2026" s="332">
        <f>IF(P2026="",0,COUNTIF($P$7:P2026,P2026))</f>
        <v>0</v>
      </c>
      <c r="E2026" s="332" t="str">
        <f t="shared" si="222"/>
        <v>0</v>
      </c>
      <c r="F2026" s="332">
        <f>IF(Q2026="",0,COUNTIF($Q$7:Q2026,Q2026))</f>
        <v>0</v>
      </c>
      <c r="G2026" s="332" t="str">
        <f t="shared" si="223"/>
        <v>0</v>
      </c>
      <c r="H2026" s="335">
        <f t="shared" si="224"/>
        <v>46021</v>
      </c>
      <c r="I2026" s="332">
        <f t="shared" si="225"/>
        <v>50</v>
      </c>
      <c r="J2026" s="78"/>
      <c r="K2026" s="304"/>
      <c r="L2026" s="6"/>
      <c r="M2026" s="12"/>
      <c r="N2026" s="6"/>
      <c r="O2026" s="96" t="str">
        <f t="shared" si="226"/>
        <v/>
      </c>
      <c r="P2026" s="12"/>
      <c r="Q2026" s="304"/>
      <c r="R2026" s="5"/>
      <c r="S2026" s="5"/>
      <c r="T2026" s="78"/>
      <c r="U2026" s="78"/>
      <c r="Z2026" s="479">
        <f t="shared" si="227"/>
        <v>12</v>
      </c>
    </row>
    <row r="2027" spans="1:26" ht="18.75" customHeight="1" x14ac:dyDescent="0.35">
      <c r="A2027" s="78"/>
      <c r="B2027" s="332">
        <f>IF(N2027="",0,COUNTIF($N$7:N2027,N2027))</f>
        <v>0</v>
      </c>
      <c r="C2027" s="332" t="str">
        <f t="shared" si="221"/>
        <v>0</v>
      </c>
      <c r="D2027" s="332">
        <f>IF(P2027="",0,COUNTIF($P$7:P2027,P2027))</f>
        <v>0</v>
      </c>
      <c r="E2027" s="332" t="str">
        <f t="shared" si="222"/>
        <v>0</v>
      </c>
      <c r="F2027" s="332">
        <f>IF(Q2027="",0,COUNTIF($Q$7:Q2027,Q2027))</f>
        <v>0</v>
      </c>
      <c r="G2027" s="332" t="str">
        <f t="shared" si="223"/>
        <v>0</v>
      </c>
      <c r="H2027" s="335">
        <f t="shared" si="224"/>
        <v>46021</v>
      </c>
      <c r="I2027" s="332">
        <f t="shared" si="225"/>
        <v>50</v>
      </c>
      <c r="J2027" s="78"/>
      <c r="K2027" s="304"/>
      <c r="L2027" s="6"/>
      <c r="M2027" s="12"/>
      <c r="N2027" s="6"/>
      <c r="O2027" s="96" t="str">
        <f t="shared" si="226"/>
        <v/>
      </c>
      <c r="P2027" s="12"/>
      <c r="Q2027" s="304"/>
      <c r="R2027" s="5"/>
      <c r="S2027" s="5"/>
      <c r="T2027" s="78"/>
      <c r="U2027" s="78"/>
      <c r="Z2027" s="479">
        <f t="shared" si="227"/>
        <v>12</v>
      </c>
    </row>
    <row r="2028" spans="1:26" ht="18.75" customHeight="1" x14ac:dyDescent="0.35">
      <c r="A2028" s="78"/>
      <c r="B2028" s="332">
        <f>IF(N2028="",0,COUNTIF($N$7:N2028,N2028))</f>
        <v>0</v>
      </c>
      <c r="C2028" s="332" t="str">
        <f t="shared" si="221"/>
        <v>0</v>
      </c>
      <c r="D2028" s="332">
        <f>IF(P2028="",0,COUNTIF($P$7:P2028,P2028))</f>
        <v>0</v>
      </c>
      <c r="E2028" s="332" t="str">
        <f t="shared" si="222"/>
        <v>0</v>
      </c>
      <c r="F2028" s="332">
        <f>IF(Q2028="",0,COUNTIF($Q$7:Q2028,Q2028))</f>
        <v>0</v>
      </c>
      <c r="G2028" s="332" t="str">
        <f t="shared" si="223"/>
        <v>0</v>
      </c>
      <c r="H2028" s="335">
        <f t="shared" si="224"/>
        <v>46021</v>
      </c>
      <c r="I2028" s="332">
        <f t="shared" si="225"/>
        <v>50</v>
      </c>
      <c r="J2028" s="78"/>
      <c r="K2028" s="304"/>
      <c r="L2028" s="6"/>
      <c r="M2028" s="12"/>
      <c r="N2028" s="6"/>
      <c r="O2028" s="96" t="str">
        <f t="shared" si="226"/>
        <v/>
      </c>
      <c r="P2028" s="12"/>
      <c r="Q2028" s="304"/>
      <c r="R2028" s="5"/>
      <c r="S2028" s="5"/>
      <c r="T2028" s="78"/>
      <c r="U2028" s="78"/>
      <c r="Z2028" s="479">
        <f t="shared" si="227"/>
        <v>12</v>
      </c>
    </row>
    <row r="2029" spans="1:26" ht="18.75" customHeight="1" x14ac:dyDescent="0.35">
      <c r="A2029" s="78"/>
      <c r="B2029" s="332">
        <f>IF(N2029="",0,COUNTIF($N$7:N2029,N2029))</f>
        <v>0</v>
      </c>
      <c r="C2029" s="332" t="str">
        <f t="shared" si="221"/>
        <v>0</v>
      </c>
      <c r="D2029" s="332">
        <f>IF(P2029="",0,COUNTIF($P$7:P2029,P2029))</f>
        <v>0</v>
      </c>
      <c r="E2029" s="332" t="str">
        <f t="shared" si="222"/>
        <v>0</v>
      </c>
      <c r="F2029" s="332">
        <f>IF(Q2029="",0,COUNTIF($Q$7:Q2029,Q2029))</f>
        <v>0</v>
      </c>
      <c r="G2029" s="332" t="str">
        <f t="shared" si="223"/>
        <v>0</v>
      </c>
      <c r="H2029" s="335">
        <f t="shared" si="224"/>
        <v>46021</v>
      </c>
      <c r="I2029" s="332">
        <f t="shared" si="225"/>
        <v>50</v>
      </c>
      <c r="J2029" s="78"/>
      <c r="K2029" s="304"/>
      <c r="L2029" s="6"/>
      <c r="M2029" s="12"/>
      <c r="N2029" s="6"/>
      <c r="O2029" s="96" t="str">
        <f t="shared" si="226"/>
        <v/>
      </c>
      <c r="P2029" s="12"/>
      <c r="Q2029" s="304"/>
      <c r="R2029" s="5"/>
      <c r="S2029" s="5"/>
      <c r="T2029" s="78"/>
      <c r="U2029" s="78"/>
      <c r="Z2029" s="479">
        <f t="shared" si="227"/>
        <v>12</v>
      </c>
    </row>
    <row r="2030" spans="1:26" ht="18.75" customHeight="1" x14ac:dyDescent="0.35">
      <c r="A2030" s="78"/>
      <c r="B2030" s="332">
        <f>IF(N2030="",0,COUNTIF($N$7:N2030,N2030))</f>
        <v>0</v>
      </c>
      <c r="C2030" s="332" t="str">
        <f t="shared" si="221"/>
        <v>0</v>
      </c>
      <c r="D2030" s="332">
        <f>IF(P2030="",0,COUNTIF($P$7:P2030,P2030))</f>
        <v>0</v>
      </c>
      <c r="E2030" s="332" t="str">
        <f t="shared" si="222"/>
        <v>0</v>
      </c>
      <c r="F2030" s="332">
        <f>IF(Q2030="",0,COUNTIF($Q$7:Q2030,Q2030))</f>
        <v>0</v>
      </c>
      <c r="G2030" s="332" t="str">
        <f t="shared" si="223"/>
        <v>0</v>
      </c>
      <c r="H2030" s="335">
        <f t="shared" si="224"/>
        <v>46021</v>
      </c>
      <c r="I2030" s="332">
        <f t="shared" si="225"/>
        <v>50</v>
      </c>
      <c r="J2030" s="78"/>
      <c r="K2030" s="304"/>
      <c r="L2030" s="6"/>
      <c r="M2030" s="12"/>
      <c r="N2030" s="6"/>
      <c r="O2030" s="96" t="str">
        <f t="shared" si="226"/>
        <v/>
      </c>
      <c r="P2030" s="12"/>
      <c r="Q2030" s="304"/>
      <c r="R2030" s="5"/>
      <c r="S2030" s="5"/>
      <c r="T2030" s="78"/>
      <c r="U2030" s="78"/>
      <c r="Z2030" s="479">
        <f t="shared" si="227"/>
        <v>12</v>
      </c>
    </row>
    <row r="2031" spans="1:26" ht="18.75" customHeight="1" x14ac:dyDescent="0.35">
      <c r="A2031" s="78"/>
      <c r="B2031" s="332">
        <f>IF(N2031="",0,COUNTIF($N$7:N2031,N2031))</f>
        <v>0</v>
      </c>
      <c r="C2031" s="332" t="str">
        <f t="shared" si="221"/>
        <v>0</v>
      </c>
      <c r="D2031" s="332">
        <f>IF(P2031="",0,COUNTIF($P$7:P2031,P2031))</f>
        <v>0</v>
      </c>
      <c r="E2031" s="332" t="str">
        <f t="shared" si="222"/>
        <v>0</v>
      </c>
      <c r="F2031" s="332">
        <f>IF(Q2031="",0,COUNTIF($Q$7:Q2031,Q2031))</f>
        <v>0</v>
      </c>
      <c r="G2031" s="332" t="str">
        <f t="shared" si="223"/>
        <v>0</v>
      </c>
      <c r="H2031" s="335">
        <f t="shared" si="224"/>
        <v>46021</v>
      </c>
      <c r="I2031" s="332">
        <f t="shared" si="225"/>
        <v>50</v>
      </c>
      <c r="J2031" s="78"/>
      <c r="K2031" s="304"/>
      <c r="L2031" s="6"/>
      <c r="M2031" s="12"/>
      <c r="N2031" s="6"/>
      <c r="O2031" s="96" t="str">
        <f t="shared" si="226"/>
        <v/>
      </c>
      <c r="P2031" s="12"/>
      <c r="Q2031" s="304"/>
      <c r="R2031" s="5"/>
      <c r="S2031" s="5"/>
      <c r="T2031" s="78"/>
      <c r="U2031" s="78"/>
      <c r="Z2031" s="479">
        <f t="shared" si="227"/>
        <v>12</v>
      </c>
    </row>
    <row r="2032" spans="1:26" ht="18.75" customHeight="1" x14ac:dyDescent="0.35">
      <c r="A2032" s="78"/>
      <c r="B2032" s="332">
        <f>IF(N2032="",0,COUNTIF($N$7:N2032,N2032))</f>
        <v>0</v>
      </c>
      <c r="C2032" s="332" t="str">
        <f t="shared" si="221"/>
        <v>0</v>
      </c>
      <c r="D2032" s="332">
        <f>IF(P2032="",0,COUNTIF($P$7:P2032,P2032))</f>
        <v>0</v>
      </c>
      <c r="E2032" s="332" t="str">
        <f t="shared" si="222"/>
        <v>0</v>
      </c>
      <c r="F2032" s="332">
        <f>IF(Q2032="",0,COUNTIF($Q$7:Q2032,Q2032))</f>
        <v>0</v>
      </c>
      <c r="G2032" s="332" t="str">
        <f t="shared" si="223"/>
        <v>0</v>
      </c>
      <c r="H2032" s="335">
        <f t="shared" si="224"/>
        <v>46021</v>
      </c>
      <c r="I2032" s="332">
        <f t="shared" si="225"/>
        <v>50</v>
      </c>
      <c r="J2032" s="78"/>
      <c r="K2032" s="304"/>
      <c r="L2032" s="6"/>
      <c r="M2032" s="12"/>
      <c r="N2032" s="6"/>
      <c r="O2032" s="96" t="str">
        <f t="shared" si="226"/>
        <v/>
      </c>
      <c r="P2032" s="12"/>
      <c r="Q2032" s="304"/>
      <c r="R2032" s="5"/>
      <c r="S2032" s="5"/>
      <c r="T2032" s="78"/>
      <c r="U2032" s="78"/>
      <c r="Z2032" s="479">
        <f t="shared" si="227"/>
        <v>12</v>
      </c>
    </row>
    <row r="2033" spans="1:26" ht="18.75" customHeight="1" x14ac:dyDescent="0.35">
      <c r="A2033" s="78"/>
      <c r="B2033" s="332">
        <f>IF(N2033="",0,COUNTIF($N$7:N2033,N2033))</f>
        <v>0</v>
      </c>
      <c r="C2033" s="332" t="str">
        <f t="shared" si="221"/>
        <v>0</v>
      </c>
      <c r="D2033" s="332">
        <f>IF(P2033="",0,COUNTIF($P$7:P2033,P2033))</f>
        <v>0</v>
      </c>
      <c r="E2033" s="332" t="str">
        <f t="shared" si="222"/>
        <v>0</v>
      </c>
      <c r="F2033" s="332">
        <f>IF(Q2033="",0,COUNTIF($Q$7:Q2033,Q2033))</f>
        <v>0</v>
      </c>
      <c r="G2033" s="332" t="str">
        <f t="shared" si="223"/>
        <v>0</v>
      </c>
      <c r="H2033" s="335">
        <f t="shared" si="224"/>
        <v>46021</v>
      </c>
      <c r="I2033" s="332">
        <f t="shared" si="225"/>
        <v>50</v>
      </c>
      <c r="J2033" s="78"/>
      <c r="K2033" s="304"/>
      <c r="L2033" s="6"/>
      <c r="M2033" s="12"/>
      <c r="N2033" s="6"/>
      <c r="O2033" s="96" t="str">
        <f t="shared" si="226"/>
        <v/>
      </c>
      <c r="P2033" s="12"/>
      <c r="Q2033" s="304"/>
      <c r="R2033" s="5"/>
      <c r="S2033" s="5"/>
      <c r="T2033" s="78"/>
      <c r="U2033" s="78"/>
      <c r="Z2033" s="479">
        <f t="shared" si="227"/>
        <v>12</v>
      </c>
    </row>
    <row r="2034" spans="1:26" ht="18.75" customHeight="1" x14ac:dyDescent="0.35">
      <c r="A2034" s="78"/>
      <c r="B2034" s="332">
        <f>IF(N2034="",0,COUNTIF($N$7:N2034,N2034))</f>
        <v>0</v>
      </c>
      <c r="C2034" s="332" t="str">
        <f t="shared" si="221"/>
        <v>0</v>
      </c>
      <c r="D2034" s="332">
        <f>IF(P2034="",0,COUNTIF($P$7:P2034,P2034))</f>
        <v>0</v>
      </c>
      <c r="E2034" s="332" t="str">
        <f t="shared" si="222"/>
        <v>0</v>
      </c>
      <c r="F2034" s="332">
        <f>IF(Q2034="",0,COUNTIF($Q$7:Q2034,Q2034))</f>
        <v>0</v>
      </c>
      <c r="G2034" s="332" t="str">
        <f t="shared" si="223"/>
        <v>0</v>
      </c>
      <c r="H2034" s="335">
        <f t="shared" si="224"/>
        <v>46021</v>
      </c>
      <c r="I2034" s="332">
        <f t="shared" si="225"/>
        <v>50</v>
      </c>
      <c r="J2034" s="78"/>
      <c r="K2034" s="304"/>
      <c r="L2034" s="6"/>
      <c r="M2034" s="12"/>
      <c r="N2034" s="6"/>
      <c r="O2034" s="96" t="str">
        <f t="shared" si="226"/>
        <v/>
      </c>
      <c r="P2034" s="12"/>
      <c r="Q2034" s="304"/>
      <c r="R2034" s="5"/>
      <c r="S2034" s="5"/>
      <c r="T2034" s="78"/>
      <c r="U2034" s="78"/>
      <c r="Z2034" s="479">
        <f t="shared" si="227"/>
        <v>12</v>
      </c>
    </row>
    <row r="2035" spans="1:26" ht="18.75" customHeight="1" x14ac:dyDescent="0.35">
      <c r="A2035" s="78"/>
      <c r="B2035" s="332">
        <f>IF(N2035="",0,COUNTIF($N$7:N2035,N2035))</f>
        <v>0</v>
      </c>
      <c r="C2035" s="332" t="str">
        <f t="shared" si="221"/>
        <v>0</v>
      </c>
      <c r="D2035" s="332">
        <f>IF(P2035="",0,COUNTIF($P$7:P2035,P2035))</f>
        <v>0</v>
      </c>
      <c r="E2035" s="332" t="str">
        <f t="shared" si="222"/>
        <v>0</v>
      </c>
      <c r="F2035" s="332">
        <f>IF(Q2035="",0,COUNTIF($Q$7:Q2035,Q2035))</f>
        <v>0</v>
      </c>
      <c r="G2035" s="332" t="str">
        <f t="shared" si="223"/>
        <v>0</v>
      </c>
      <c r="H2035" s="335">
        <f t="shared" si="224"/>
        <v>46021</v>
      </c>
      <c r="I2035" s="332">
        <f t="shared" si="225"/>
        <v>50</v>
      </c>
      <c r="J2035" s="78"/>
      <c r="K2035" s="304"/>
      <c r="L2035" s="6"/>
      <c r="M2035" s="12"/>
      <c r="N2035" s="6"/>
      <c r="O2035" s="96" t="str">
        <f t="shared" si="226"/>
        <v/>
      </c>
      <c r="P2035" s="12"/>
      <c r="Q2035" s="304"/>
      <c r="R2035" s="5"/>
      <c r="S2035" s="5"/>
      <c r="T2035" s="78"/>
      <c r="U2035" s="78"/>
      <c r="Z2035" s="479">
        <f t="shared" si="227"/>
        <v>12</v>
      </c>
    </row>
    <row r="2036" spans="1:26" ht="18.75" customHeight="1" x14ac:dyDescent="0.35">
      <c r="A2036" s="78"/>
      <c r="B2036" s="332">
        <f>IF(N2036="",0,COUNTIF($N$7:N2036,N2036))</f>
        <v>0</v>
      </c>
      <c r="C2036" s="332" t="str">
        <f t="shared" ref="C2036:C2099" si="228">B2036&amp;N2036</f>
        <v>0</v>
      </c>
      <c r="D2036" s="332">
        <f>IF(P2036="",0,COUNTIF($P$7:P2036,P2036))</f>
        <v>0</v>
      </c>
      <c r="E2036" s="332" t="str">
        <f t="shared" ref="E2036:E2099" si="229">D2036&amp;P2036</f>
        <v>0</v>
      </c>
      <c r="F2036" s="332">
        <f>IF(Q2036="",0,COUNTIF($Q$7:Q2036,Q2036))</f>
        <v>0</v>
      </c>
      <c r="G2036" s="332" t="str">
        <f t="shared" ref="G2036:G2099" si="230">F2036&amp;Q2036</f>
        <v>0</v>
      </c>
      <c r="H2036" s="335">
        <f t="shared" ref="H2036:H2099" si="231">IF(K2036&lt;&gt;"",K2036,H2035)</f>
        <v>46021</v>
      </c>
      <c r="I2036" s="332">
        <f t="shared" ref="I2036:I2099" si="232">IF(L2036&lt;&gt;"",L2036,I2035)</f>
        <v>50</v>
      </c>
      <c r="J2036" s="78"/>
      <c r="K2036" s="304"/>
      <c r="L2036" s="6"/>
      <c r="M2036" s="12"/>
      <c r="N2036" s="6"/>
      <c r="O2036" s="96" t="str">
        <f t="shared" ref="O2036:O2099" si="233">IF(N2036&lt;&gt;"",VLOOKUP(N2036,DA,2,FALSE),"")</f>
        <v/>
      </c>
      <c r="P2036" s="12"/>
      <c r="Q2036" s="304"/>
      <c r="R2036" s="5"/>
      <c r="S2036" s="5"/>
      <c r="T2036" s="78"/>
      <c r="U2036" s="78"/>
      <c r="Z2036" s="479">
        <f t="shared" si="227"/>
        <v>12</v>
      </c>
    </row>
    <row r="2037" spans="1:26" ht="18.75" customHeight="1" x14ac:dyDescent="0.35">
      <c r="A2037" s="78"/>
      <c r="B2037" s="332">
        <f>IF(N2037="",0,COUNTIF($N$7:N2037,N2037))</f>
        <v>0</v>
      </c>
      <c r="C2037" s="332" t="str">
        <f t="shared" si="228"/>
        <v>0</v>
      </c>
      <c r="D2037" s="332">
        <f>IF(P2037="",0,COUNTIF($P$7:P2037,P2037))</f>
        <v>0</v>
      </c>
      <c r="E2037" s="332" t="str">
        <f t="shared" si="229"/>
        <v>0</v>
      </c>
      <c r="F2037" s="332">
        <f>IF(Q2037="",0,COUNTIF($Q$7:Q2037,Q2037))</f>
        <v>0</v>
      </c>
      <c r="G2037" s="332" t="str">
        <f t="shared" si="230"/>
        <v>0</v>
      </c>
      <c r="H2037" s="335">
        <f t="shared" si="231"/>
        <v>46021</v>
      </c>
      <c r="I2037" s="332">
        <f t="shared" si="232"/>
        <v>50</v>
      </c>
      <c r="J2037" s="78"/>
      <c r="K2037" s="304"/>
      <c r="L2037" s="6"/>
      <c r="M2037" s="12"/>
      <c r="N2037" s="6"/>
      <c r="O2037" s="96" t="str">
        <f t="shared" si="233"/>
        <v/>
      </c>
      <c r="P2037" s="12"/>
      <c r="Q2037" s="304"/>
      <c r="R2037" s="5"/>
      <c r="S2037" s="5"/>
      <c r="T2037" s="78"/>
      <c r="U2037" s="78"/>
      <c r="Z2037" s="479">
        <f t="shared" si="227"/>
        <v>12</v>
      </c>
    </row>
    <row r="2038" spans="1:26" ht="18.75" customHeight="1" x14ac:dyDescent="0.35">
      <c r="A2038" s="78"/>
      <c r="B2038" s="332">
        <f>IF(N2038="",0,COUNTIF($N$7:N2038,N2038))</f>
        <v>0</v>
      </c>
      <c r="C2038" s="332" t="str">
        <f t="shared" si="228"/>
        <v>0</v>
      </c>
      <c r="D2038" s="332">
        <f>IF(P2038="",0,COUNTIF($P$7:P2038,P2038))</f>
        <v>0</v>
      </c>
      <c r="E2038" s="332" t="str">
        <f t="shared" si="229"/>
        <v>0</v>
      </c>
      <c r="F2038" s="332">
        <f>IF(Q2038="",0,COUNTIF($Q$7:Q2038,Q2038))</f>
        <v>0</v>
      </c>
      <c r="G2038" s="332" t="str">
        <f t="shared" si="230"/>
        <v>0</v>
      </c>
      <c r="H2038" s="335">
        <f t="shared" si="231"/>
        <v>46021</v>
      </c>
      <c r="I2038" s="332">
        <f t="shared" si="232"/>
        <v>50</v>
      </c>
      <c r="J2038" s="78"/>
      <c r="K2038" s="304"/>
      <c r="L2038" s="6"/>
      <c r="M2038" s="12"/>
      <c r="N2038" s="6"/>
      <c r="O2038" s="96" t="str">
        <f t="shared" si="233"/>
        <v/>
      </c>
      <c r="P2038" s="12"/>
      <c r="Q2038" s="304"/>
      <c r="R2038" s="5"/>
      <c r="S2038" s="5"/>
      <c r="T2038" s="78"/>
      <c r="U2038" s="78"/>
      <c r="Z2038" s="479">
        <f t="shared" si="227"/>
        <v>12</v>
      </c>
    </row>
    <row r="2039" spans="1:26" ht="18.75" customHeight="1" x14ac:dyDescent="0.35">
      <c r="A2039" s="78"/>
      <c r="B2039" s="332">
        <f>IF(N2039="",0,COUNTIF($N$7:N2039,N2039))</f>
        <v>0</v>
      </c>
      <c r="C2039" s="332" t="str">
        <f t="shared" si="228"/>
        <v>0</v>
      </c>
      <c r="D2039" s="332">
        <f>IF(P2039="",0,COUNTIF($P$7:P2039,P2039))</f>
        <v>0</v>
      </c>
      <c r="E2039" s="332" t="str">
        <f t="shared" si="229"/>
        <v>0</v>
      </c>
      <c r="F2039" s="332">
        <f>IF(Q2039="",0,COUNTIF($Q$7:Q2039,Q2039))</f>
        <v>0</v>
      </c>
      <c r="G2039" s="332" t="str">
        <f t="shared" si="230"/>
        <v>0</v>
      </c>
      <c r="H2039" s="335">
        <f t="shared" si="231"/>
        <v>46021</v>
      </c>
      <c r="I2039" s="332">
        <f t="shared" si="232"/>
        <v>50</v>
      </c>
      <c r="J2039" s="78"/>
      <c r="K2039" s="304"/>
      <c r="L2039" s="6"/>
      <c r="M2039" s="12"/>
      <c r="N2039" s="6"/>
      <c r="O2039" s="96" t="str">
        <f t="shared" si="233"/>
        <v/>
      </c>
      <c r="P2039" s="12"/>
      <c r="Q2039" s="304"/>
      <c r="R2039" s="5"/>
      <c r="S2039" s="5"/>
      <c r="T2039" s="78"/>
      <c r="U2039" s="78"/>
      <c r="Z2039" s="479">
        <f t="shared" si="227"/>
        <v>12</v>
      </c>
    </row>
    <row r="2040" spans="1:26" ht="18.75" customHeight="1" x14ac:dyDescent="0.35">
      <c r="A2040" s="78"/>
      <c r="B2040" s="332">
        <f>IF(N2040="",0,COUNTIF($N$7:N2040,N2040))</f>
        <v>0</v>
      </c>
      <c r="C2040" s="332" t="str">
        <f t="shared" si="228"/>
        <v>0</v>
      </c>
      <c r="D2040" s="332">
        <f>IF(P2040="",0,COUNTIF($P$7:P2040,P2040))</f>
        <v>0</v>
      </c>
      <c r="E2040" s="332" t="str">
        <f t="shared" si="229"/>
        <v>0</v>
      </c>
      <c r="F2040" s="332">
        <f>IF(Q2040="",0,COUNTIF($Q$7:Q2040,Q2040))</f>
        <v>0</v>
      </c>
      <c r="G2040" s="332" t="str">
        <f t="shared" si="230"/>
        <v>0</v>
      </c>
      <c r="H2040" s="335">
        <f t="shared" si="231"/>
        <v>46021</v>
      </c>
      <c r="I2040" s="332">
        <f t="shared" si="232"/>
        <v>50</v>
      </c>
      <c r="J2040" s="78"/>
      <c r="K2040" s="304"/>
      <c r="L2040" s="6"/>
      <c r="M2040" s="12"/>
      <c r="N2040" s="6"/>
      <c r="O2040" s="96" t="str">
        <f t="shared" si="233"/>
        <v/>
      </c>
      <c r="P2040" s="12"/>
      <c r="Q2040" s="304"/>
      <c r="R2040" s="5"/>
      <c r="S2040" s="5"/>
      <c r="T2040" s="78"/>
      <c r="U2040" s="78"/>
      <c r="Z2040" s="479">
        <f t="shared" si="227"/>
        <v>12</v>
      </c>
    </row>
    <row r="2041" spans="1:26" ht="18.75" customHeight="1" x14ac:dyDescent="0.35">
      <c r="A2041" s="78"/>
      <c r="B2041" s="332">
        <f>IF(N2041="",0,COUNTIF($N$7:N2041,N2041))</f>
        <v>0</v>
      </c>
      <c r="C2041" s="332" t="str">
        <f t="shared" si="228"/>
        <v>0</v>
      </c>
      <c r="D2041" s="332">
        <f>IF(P2041="",0,COUNTIF($P$7:P2041,P2041))</f>
        <v>0</v>
      </c>
      <c r="E2041" s="332" t="str">
        <f t="shared" si="229"/>
        <v>0</v>
      </c>
      <c r="F2041" s="332">
        <f>IF(Q2041="",0,COUNTIF($Q$7:Q2041,Q2041))</f>
        <v>0</v>
      </c>
      <c r="G2041" s="332" t="str">
        <f t="shared" si="230"/>
        <v>0</v>
      </c>
      <c r="H2041" s="335">
        <f t="shared" si="231"/>
        <v>46021</v>
      </c>
      <c r="I2041" s="332">
        <f t="shared" si="232"/>
        <v>50</v>
      </c>
      <c r="J2041" s="78"/>
      <c r="K2041" s="304"/>
      <c r="L2041" s="6"/>
      <c r="M2041" s="12"/>
      <c r="N2041" s="6"/>
      <c r="O2041" s="96" t="str">
        <f t="shared" si="233"/>
        <v/>
      </c>
      <c r="P2041" s="12"/>
      <c r="Q2041" s="304"/>
      <c r="R2041" s="5"/>
      <c r="S2041" s="5"/>
      <c r="T2041" s="78"/>
      <c r="U2041" s="78"/>
      <c r="Z2041" s="479">
        <f t="shared" si="227"/>
        <v>12</v>
      </c>
    </row>
    <row r="2042" spans="1:26" ht="18.75" customHeight="1" x14ac:dyDescent="0.35">
      <c r="A2042" s="78"/>
      <c r="B2042" s="332">
        <f>IF(N2042="",0,COUNTIF($N$7:N2042,N2042))</f>
        <v>0</v>
      </c>
      <c r="C2042" s="332" t="str">
        <f t="shared" si="228"/>
        <v>0</v>
      </c>
      <c r="D2042" s="332">
        <f>IF(P2042="",0,COUNTIF($P$7:P2042,P2042))</f>
        <v>0</v>
      </c>
      <c r="E2042" s="332" t="str">
        <f t="shared" si="229"/>
        <v>0</v>
      </c>
      <c r="F2042" s="332">
        <f>IF(Q2042="",0,COUNTIF($Q$7:Q2042,Q2042))</f>
        <v>0</v>
      </c>
      <c r="G2042" s="332" t="str">
        <f t="shared" si="230"/>
        <v>0</v>
      </c>
      <c r="H2042" s="335">
        <f t="shared" si="231"/>
        <v>46021</v>
      </c>
      <c r="I2042" s="332">
        <f t="shared" si="232"/>
        <v>50</v>
      </c>
      <c r="J2042" s="78"/>
      <c r="K2042" s="304"/>
      <c r="L2042" s="6"/>
      <c r="M2042" s="12"/>
      <c r="N2042" s="6"/>
      <c r="O2042" s="96" t="str">
        <f t="shared" si="233"/>
        <v/>
      </c>
      <c r="P2042" s="12"/>
      <c r="Q2042" s="304"/>
      <c r="R2042" s="5"/>
      <c r="S2042" s="5"/>
      <c r="T2042" s="78"/>
      <c r="U2042" s="78"/>
      <c r="Z2042" s="479">
        <f t="shared" si="227"/>
        <v>12</v>
      </c>
    </row>
    <row r="2043" spans="1:26" ht="18.75" customHeight="1" x14ac:dyDescent="0.35">
      <c r="A2043" s="78"/>
      <c r="B2043" s="332">
        <f>IF(N2043="",0,COUNTIF($N$7:N2043,N2043))</f>
        <v>0</v>
      </c>
      <c r="C2043" s="332" t="str">
        <f t="shared" si="228"/>
        <v>0</v>
      </c>
      <c r="D2043" s="332">
        <f>IF(P2043="",0,COUNTIF($P$7:P2043,P2043))</f>
        <v>0</v>
      </c>
      <c r="E2043" s="332" t="str">
        <f t="shared" si="229"/>
        <v>0</v>
      </c>
      <c r="F2043" s="332">
        <f>IF(Q2043="",0,COUNTIF($Q$7:Q2043,Q2043))</f>
        <v>0</v>
      </c>
      <c r="G2043" s="332" t="str">
        <f t="shared" si="230"/>
        <v>0</v>
      </c>
      <c r="H2043" s="335">
        <f t="shared" si="231"/>
        <v>46021</v>
      </c>
      <c r="I2043" s="332">
        <f t="shared" si="232"/>
        <v>50</v>
      </c>
      <c r="J2043" s="78"/>
      <c r="K2043" s="304"/>
      <c r="L2043" s="6"/>
      <c r="M2043" s="12"/>
      <c r="N2043" s="6"/>
      <c r="O2043" s="96" t="str">
        <f t="shared" si="233"/>
        <v/>
      </c>
      <c r="P2043" s="12"/>
      <c r="Q2043" s="304"/>
      <c r="R2043" s="5"/>
      <c r="S2043" s="5"/>
      <c r="T2043" s="78"/>
      <c r="U2043" s="78"/>
      <c r="Z2043" s="479">
        <f t="shared" si="227"/>
        <v>12</v>
      </c>
    </row>
    <row r="2044" spans="1:26" ht="18.75" customHeight="1" x14ac:dyDescent="0.35">
      <c r="A2044" s="78"/>
      <c r="B2044" s="332">
        <f>IF(N2044="",0,COUNTIF($N$7:N2044,N2044))</f>
        <v>0</v>
      </c>
      <c r="C2044" s="332" t="str">
        <f t="shared" si="228"/>
        <v>0</v>
      </c>
      <c r="D2044" s="332">
        <f>IF(P2044="",0,COUNTIF($P$7:P2044,P2044))</f>
        <v>0</v>
      </c>
      <c r="E2044" s="332" t="str">
        <f t="shared" si="229"/>
        <v>0</v>
      </c>
      <c r="F2044" s="332">
        <f>IF(Q2044="",0,COUNTIF($Q$7:Q2044,Q2044))</f>
        <v>0</v>
      </c>
      <c r="G2044" s="332" t="str">
        <f t="shared" si="230"/>
        <v>0</v>
      </c>
      <c r="H2044" s="335">
        <f t="shared" si="231"/>
        <v>46021</v>
      </c>
      <c r="I2044" s="332">
        <f t="shared" si="232"/>
        <v>50</v>
      </c>
      <c r="J2044" s="78"/>
      <c r="K2044" s="304"/>
      <c r="L2044" s="6"/>
      <c r="M2044" s="12"/>
      <c r="N2044" s="6"/>
      <c r="O2044" s="96" t="str">
        <f t="shared" si="233"/>
        <v/>
      </c>
      <c r="P2044" s="12"/>
      <c r="Q2044" s="304"/>
      <c r="R2044" s="5"/>
      <c r="S2044" s="5"/>
      <c r="T2044" s="78"/>
      <c r="U2044" s="78"/>
      <c r="Z2044" s="479">
        <f t="shared" si="227"/>
        <v>12</v>
      </c>
    </row>
    <row r="2045" spans="1:26" ht="18.75" customHeight="1" x14ac:dyDescent="0.35">
      <c r="A2045" s="78"/>
      <c r="B2045" s="332">
        <f>IF(N2045="",0,COUNTIF($N$7:N2045,N2045))</f>
        <v>0</v>
      </c>
      <c r="C2045" s="332" t="str">
        <f t="shared" si="228"/>
        <v>0</v>
      </c>
      <c r="D2045" s="332">
        <f>IF(P2045="",0,COUNTIF($P$7:P2045,P2045))</f>
        <v>0</v>
      </c>
      <c r="E2045" s="332" t="str">
        <f t="shared" si="229"/>
        <v>0</v>
      </c>
      <c r="F2045" s="332">
        <f>IF(Q2045="",0,COUNTIF($Q$7:Q2045,Q2045))</f>
        <v>0</v>
      </c>
      <c r="G2045" s="332" t="str">
        <f t="shared" si="230"/>
        <v>0</v>
      </c>
      <c r="H2045" s="335">
        <f t="shared" si="231"/>
        <v>46021</v>
      </c>
      <c r="I2045" s="332">
        <f t="shared" si="232"/>
        <v>50</v>
      </c>
      <c r="J2045" s="78"/>
      <c r="K2045" s="304"/>
      <c r="L2045" s="6"/>
      <c r="M2045" s="12"/>
      <c r="N2045" s="6"/>
      <c r="O2045" s="96" t="str">
        <f t="shared" si="233"/>
        <v/>
      </c>
      <c r="P2045" s="12"/>
      <c r="Q2045" s="304"/>
      <c r="R2045" s="5"/>
      <c r="S2045" s="5"/>
      <c r="T2045" s="78"/>
      <c r="U2045" s="78"/>
      <c r="Z2045" s="479">
        <f t="shared" si="227"/>
        <v>12</v>
      </c>
    </row>
    <row r="2046" spans="1:26" ht="18.75" customHeight="1" x14ac:dyDescent="0.35">
      <c r="A2046" s="78"/>
      <c r="B2046" s="332">
        <f>IF(N2046="",0,COUNTIF($N$7:N2046,N2046))</f>
        <v>0</v>
      </c>
      <c r="C2046" s="332" t="str">
        <f t="shared" si="228"/>
        <v>0</v>
      </c>
      <c r="D2046" s="332">
        <f>IF(P2046="",0,COUNTIF($P$7:P2046,P2046))</f>
        <v>0</v>
      </c>
      <c r="E2046" s="332" t="str">
        <f t="shared" si="229"/>
        <v>0</v>
      </c>
      <c r="F2046" s="332">
        <f>IF(Q2046="",0,COUNTIF($Q$7:Q2046,Q2046))</f>
        <v>0</v>
      </c>
      <c r="G2046" s="332" t="str">
        <f t="shared" si="230"/>
        <v>0</v>
      </c>
      <c r="H2046" s="335">
        <f t="shared" si="231"/>
        <v>46021</v>
      </c>
      <c r="I2046" s="332">
        <f t="shared" si="232"/>
        <v>50</v>
      </c>
      <c r="J2046" s="78"/>
      <c r="K2046" s="304"/>
      <c r="L2046" s="6"/>
      <c r="M2046" s="12"/>
      <c r="N2046" s="6"/>
      <c r="O2046" s="96" t="str">
        <f t="shared" si="233"/>
        <v/>
      </c>
      <c r="P2046" s="12"/>
      <c r="Q2046" s="304"/>
      <c r="R2046" s="5"/>
      <c r="S2046" s="5"/>
      <c r="T2046" s="78"/>
      <c r="U2046" s="78"/>
      <c r="Z2046" s="479">
        <f t="shared" si="227"/>
        <v>12</v>
      </c>
    </row>
    <row r="2047" spans="1:26" ht="18.75" customHeight="1" x14ac:dyDescent="0.35">
      <c r="A2047" s="78"/>
      <c r="B2047" s="332">
        <f>IF(N2047="",0,COUNTIF($N$7:N2047,N2047))</f>
        <v>0</v>
      </c>
      <c r="C2047" s="332" t="str">
        <f t="shared" si="228"/>
        <v>0</v>
      </c>
      <c r="D2047" s="332">
        <f>IF(P2047="",0,COUNTIF($P$7:P2047,P2047))</f>
        <v>0</v>
      </c>
      <c r="E2047" s="332" t="str">
        <f t="shared" si="229"/>
        <v>0</v>
      </c>
      <c r="F2047" s="332">
        <f>IF(Q2047="",0,COUNTIF($Q$7:Q2047,Q2047))</f>
        <v>0</v>
      </c>
      <c r="G2047" s="332" t="str">
        <f t="shared" si="230"/>
        <v>0</v>
      </c>
      <c r="H2047" s="335">
        <f t="shared" si="231"/>
        <v>46021</v>
      </c>
      <c r="I2047" s="332">
        <f t="shared" si="232"/>
        <v>50</v>
      </c>
      <c r="J2047" s="78"/>
      <c r="K2047" s="304"/>
      <c r="L2047" s="6"/>
      <c r="M2047" s="12"/>
      <c r="N2047" s="6"/>
      <c r="O2047" s="96" t="str">
        <f t="shared" si="233"/>
        <v/>
      </c>
      <c r="P2047" s="12"/>
      <c r="Q2047" s="304"/>
      <c r="R2047" s="5"/>
      <c r="S2047" s="5"/>
      <c r="T2047" s="78"/>
      <c r="U2047" s="78"/>
      <c r="Z2047" s="479">
        <f t="shared" si="227"/>
        <v>12</v>
      </c>
    </row>
    <row r="2048" spans="1:26" ht="18.75" customHeight="1" x14ac:dyDescent="0.35">
      <c r="A2048" s="78"/>
      <c r="B2048" s="332">
        <f>IF(N2048="",0,COUNTIF($N$7:N2048,N2048))</f>
        <v>0</v>
      </c>
      <c r="C2048" s="332" t="str">
        <f t="shared" si="228"/>
        <v>0</v>
      </c>
      <c r="D2048" s="332">
        <f>IF(P2048="",0,COUNTIF($P$7:P2048,P2048))</f>
        <v>0</v>
      </c>
      <c r="E2048" s="332" t="str">
        <f t="shared" si="229"/>
        <v>0</v>
      </c>
      <c r="F2048" s="332">
        <f>IF(Q2048="",0,COUNTIF($Q$7:Q2048,Q2048))</f>
        <v>0</v>
      </c>
      <c r="G2048" s="332" t="str">
        <f t="shared" si="230"/>
        <v>0</v>
      </c>
      <c r="H2048" s="335">
        <f t="shared" si="231"/>
        <v>46021</v>
      </c>
      <c r="I2048" s="332">
        <f t="shared" si="232"/>
        <v>50</v>
      </c>
      <c r="J2048" s="78"/>
      <c r="K2048" s="304"/>
      <c r="L2048" s="6"/>
      <c r="M2048" s="12"/>
      <c r="N2048" s="6"/>
      <c r="O2048" s="96" t="str">
        <f t="shared" si="233"/>
        <v/>
      </c>
      <c r="P2048" s="12"/>
      <c r="Q2048" s="304"/>
      <c r="R2048" s="5"/>
      <c r="S2048" s="5"/>
      <c r="T2048" s="78"/>
      <c r="U2048" s="78"/>
      <c r="Z2048" s="479">
        <f t="shared" si="227"/>
        <v>12</v>
      </c>
    </row>
    <row r="2049" spans="1:26" ht="18.75" customHeight="1" x14ac:dyDescent="0.35">
      <c r="A2049" s="78"/>
      <c r="B2049" s="332">
        <f>IF(N2049="",0,COUNTIF($N$7:N2049,N2049))</f>
        <v>0</v>
      </c>
      <c r="C2049" s="332" t="str">
        <f t="shared" si="228"/>
        <v>0</v>
      </c>
      <c r="D2049" s="332">
        <f>IF(P2049="",0,COUNTIF($P$7:P2049,P2049))</f>
        <v>0</v>
      </c>
      <c r="E2049" s="332" t="str">
        <f t="shared" si="229"/>
        <v>0</v>
      </c>
      <c r="F2049" s="332">
        <f>IF(Q2049="",0,COUNTIF($Q$7:Q2049,Q2049))</f>
        <v>0</v>
      </c>
      <c r="G2049" s="332" t="str">
        <f t="shared" si="230"/>
        <v>0</v>
      </c>
      <c r="H2049" s="335">
        <f t="shared" si="231"/>
        <v>46021</v>
      </c>
      <c r="I2049" s="332">
        <f t="shared" si="232"/>
        <v>50</v>
      </c>
      <c r="J2049" s="78"/>
      <c r="K2049" s="304"/>
      <c r="L2049" s="6"/>
      <c r="M2049" s="12"/>
      <c r="N2049" s="6"/>
      <c r="O2049" s="96" t="str">
        <f t="shared" si="233"/>
        <v/>
      </c>
      <c r="P2049" s="12"/>
      <c r="Q2049" s="304"/>
      <c r="R2049" s="5"/>
      <c r="S2049" s="5"/>
      <c r="T2049" s="78"/>
      <c r="U2049" s="78"/>
      <c r="Z2049" s="479">
        <f t="shared" si="227"/>
        <v>12</v>
      </c>
    </row>
    <row r="2050" spans="1:26" ht="18.75" customHeight="1" x14ac:dyDescent="0.35">
      <c r="A2050" s="78"/>
      <c r="B2050" s="332">
        <f>IF(N2050="",0,COUNTIF($N$7:N2050,N2050))</f>
        <v>0</v>
      </c>
      <c r="C2050" s="332" t="str">
        <f t="shared" si="228"/>
        <v>0</v>
      </c>
      <c r="D2050" s="332">
        <f>IF(P2050="",0,COUNTIF($P$7:P2050,P2050))</f>
        <v>0</v>
      </c>
      <c r="E2050" s="332" t="str">
        <f t="shared" si="229"/>
        <v>0</v>
      </c>
      <c r="F2050" s="332">
        <f>IF(Q2050="",0,COUNTIF($Q$7:Q2050,Q2050))</f>
        <v>0</v>
      </c>
      <c r="G2050" s="332" t="str">
        <f t="shared" si="230"/>
        <v>0</v>
      </c>
      <c r="H2050" s="335">
        <f t="shared" si="231"/>
        <v>46021</v>
      </c>
      <c r="I2050" s="332">
        <f t="shared" si="232"/>
        <v>50</v>
      </c>
      <c r="J2050" s="78"/>
      <c r="K2050" s="304"/>
      <c r="L2050" s="6"/>
      <c r="M2050" s="12"/>
      <c r="N2050" s="6"/>
      <c r="O2050" s="96" t="str">
        <f t="shared" si="233"/>
        <v/>
      </c>
      <c r="P2050" s="12"/>
      <c r="Q2050" s="304"/>
      <c r="R2050" s="5"/>
      <c r="S2050" s="5"/>
      <c r="T2050" s="78"/>
      <c r="U2050" s="78"/>
      <c r="Z2050" s="479">
        <f t="shared" si="227"/>
        <v>12</v>
      </c>
    </row>
    <row r="2051" spans="1:26" ht="18.75" customHeight="1" x14ac:dyDescent="0.35">
      <c r="A2051" s="78"/>
      <c r="B2051" s="332">
        <f>IF(N2051="",0,COUNTIF($N$7:N2051,N2051))</f>
        <v>0</v>
      </c>
      <c r="C2051" s="332" t="str">
        <f t="shared" si="228"/>
        <v>0</v>
      </c>
      <c r="D2051" s="332">
        <f>IF(P2051="",0,COUNTIF($P$7:P2051,P2051))</f>
        <v>0</v>
      </c>
      <c r="E2051" s="332" t="str">
        <f t="shared" si="229"/>
        <v>0</v>
      </c>
      <c r="F2051" s="332">
        <f>IF(Q2051="",0,COUNTIF($Q$7:Q2051,Q2051))</f>
        <v>0</v>
      </c>
      <c r="G2051" s="332" t="str">
        <f t="shared" si="230"/>
        <v>0</v>
      </c>
      <c r="H2051" s="335">
        <f t="shared" si="231"/>
        <v>46021</v>
      </c>
      <c r="I2051" s="332">
        <f t="shared" si="232"/>
        <v>50</v>
      </c>
      <c r="J2051" s="78"/>
      <c r="K2051" s="304"/>
      <c r="L2051" s="6"/>
      <c r="M2051" s="12"/>
      <c r="N2051" s="6"/>
      <c r="O2051" s="96" t="str">
        <f t="shared" si="233"/>
        <v/>
      </c>
      <c r="P2051" s="12"/>
      <c r="Q2051" s="304"/>
      <c r="R2051" s="5"/>
      <c r="S2051" s="5"/>
      <c r="T2051" s="78"/>
      <c r="U2051" s="78"/>
      <c r="Z2051" s="479">
        <f t="shared" si="227"/>
        <v>12</v>
      </c>
    </row>
    <row r="2052" spans="1:26" ht="18.75" customHeight="1" x14ac:dyDescent="0.35">
      <c r="A2052" s="78"/>
      <c r="B2052" s="332">
        <f>IF(N2052="",0,COUNTIF($N$7:N2052,N2052))</f>
        <v>0</v>
      </c>
      <c r="C2052" s="332" t="str">
        <f t="shared" si="228"/>
        <v>0</v>
      </c>
      <c r="D2052" s="332">
        <f>IF(P2052="",0,COUNTIF($P$7:P2052,P2052))</f>
        <v>0</v>
      </c>
      <c r="E2052" s="332" t="str">
        <f t="shared" si="229"/>
        <v>0</v>
      </c>
      <c r="F2052" s="332">
        <f>IF(Q2052="",0,COUNTIF($Q$7:Q2052,Q2052))</f>
        <v>0</v>
      </c>
      <c r="G2052" s="332" t="str">
        <f t="shared" si="230"/>
        <v>0</v>
      </c>
      <c r="H2052" s="335">
        <f t="shared" si="231"/>
        <v>46021</v>
      </c>
      <c r="I2052" s="332">
        <f t="shared" si="232"/>
        <v>50</v>
      </c>
      <c r="J2052" s="78"/>
      <c r="K2052" s="304"/>
      <c r="L2052" s="6"/>
      <c r="M2052" s="12"/>
      <c r="N2052" s="6"/>
      <c r="O2052" s="96" t="str">
        <f t="shared" si="233"/>
        <v/>
      </c>
      <c r="P2052" s="12"/>
      <c r="Q2052" s="304"/>
      <c r="R2052" s="5"/>
      <c r="S2052" s="5"/>
      <c r="T2052" s="78"/>
      <c r="U2052" s="78"/>
      <c r="Z2052" s="479">
        <f t="shared" si="227"/>
        <v>12</v>
      </c>
    </row>
    <row r="2053" spans="1:26" ht="18.75" customHeight="1" x14ac:dyDescent="0.35">
      <c r="A2053" s="78"/>
      <c r="B2053" s="332">
        <f>IF(N2053="",0,COUNTIF($N$7:N2053,N2053))</f>
        <v>0</v>
      </c>
      <c r="C2053" s="332" t="str">
        <f t="shared" si="228"/>
        <v>0</v>
      </c>
      <c r="D2053" s="332">
        <f>IF(P2053="",0,COUNTIF($P$7:P2053,P2053))</f>
        <v>0</v>
      </c>
      <c r="E2053" s="332" t="str">
        <f t="shared" si="229"/>
        <v>0</v>
      </c>
      <c r="F2053" s="332">
        <f>IF(Q2053="",0,COUNTIF($Q$7:Q2053,Q2053))</f>
        <v>0</v>
      </c>
      <c r="G2053" s="332" t="str">
        <f t="shared" si="230"/>
        <v>0</v>
      </c>
      <c r="H2053" s="335">
        <f t="shared" si="231"/>
        <v>46021</v>
      </c>
      <c r="I2053" s="332">
        <f t="shared" si="232"/>
        <v>50</v>
      </c>
      <c r="J2053" s="78"/>
      <c r="K2053" s="304"/>
      <c r="L2053" s="6"/>
      <c r="M2053" s="12"/>
      <c r="N2053" s="6"/>
      <c r="O2053" s="96" t="str">
        <f t="shared" si="233"/>
        <v/>
      </c>
      <c r="P2053" s="12"/>
      <c r="Q2053" s="304"/>
      <c r="R2053" s="5"/>
      <c r="S2053" s="5"/>
      <c r="T2053" s="78"/>
      <c r="U2053" s="78"/>
      <c r="Z2053" s="479">
        <f t="shared" si="227"/>
        <v>12</v>
      </c>
    </row>
    <row r="2054" spans="1:26" ht="18.75" customHeight="1" x14ac:dyDescent="0.35">
      <c r="A2054" s="78"/>
      <c r="B2054" s="332">
        <f>IF(N2054="",0,COUNTIF($N$7:N2054,N2054))</f>
        <v>0</v>
      </c>
      <c r="C2054" s="332" t="str">
        <f t="shared" si="228"/>
        <v>0</v>
      </c>
      <c r="D2054" s="332">
        <f>IF(P2054="",0,COUNTIF($P$7:P2054,P2054))</f>
        <v>0</v>
      </c>
      <c r="E2054" s="332" t="str">
        <f t="shared" si="229"/>
        <v>0</v>
      </c>
      <c r="F2054" s="332">
        <f>IF(Q2054="",0,COUNTIF($Q$7:Q2054,Q2054))</f>
        <v>0</v>
      </c>
      <c r="G2054" s="332" t="str">
        <f t="shared" si="230"/>
        <v>0</v>
      </c>
      <c r="H2054" s="335">
        <f t="shared" si="231"/>
        <v>46021</v>
      </c>
      <c r="I2054" s="332">
        <f t="shared" si="232"/>
        <v>50</v>
      </c>
      <c r="J2054" s="78"/>
      <c r="K2054" s="304"/>
      <c r="L2054" s="6"/>
      <c r="M2054" s="12"/>
      <c r="N2054" s="6"/>
      <c r="O2054" s="96" t="str">
        <f t="shared" si="233"/>
        <v/>
      </c>
      <c r="P2054" s="12"/>
      <c r="Q2054" s="304"/>
      <c r="R2054" s="5"/>
      <c r="S2054" s="5"/>
      <c r="T2054" s="78"/>
      <c r="U2054" s="78"/>
      <c r="Z2054" s="479">
        <f t="shared" si="227"/>
        <v>12</v>
      </c>
    </row>
    <row r="2055" spans="1:26" ht="18.75" customHeight="1" x14ac:dyDescent="0.35">
      <c r="A2055" s="78"/>
      <c r="B2055" s="332">
        <f>IF(N2055="",0,COUNTIF($N$7:N2055,N2055))</f>
        <v>0</v>
      </c>
      <c r="C2055" s="332" t="str">
        <f t="shared" si="228"/>
        <v>0</v>
      </c>
      <c r="D2055" s="332">
        <f>IF(P2055="",0,COUNTIF($P$7:P2055,P2055))</f>
        <v>0</v>
      </c>
      <c r="E2055" s="332" t="str">
        <f t="shared" si="229"/>
        <v>0</v>
      </c>
      <c r="F2055" s="332">
        <f>IF(Q2055="",0,COUNTIF($Q$7:Q2055,Q2055))</f>
        <v>0</v>
      </c>
      <c r="G2055" s="332" t="str">
        <f t="shared" si="230"/>
        <v>0</v>
      </c>
      <c r="H2055" s="335">
        <f t="shared" si="231"/>
        <v>46021</v>
      </c>
      <c r="I2055" s="332">
        <f t="shared" si="232"/>
        <v>50</v>
      </c>
      <c r="J2055" s="78"/>
      <c r="K2055" s="304"/>
      <c r="L2055" s="6"/>
      <c r="M2055" s="12"/>
      <c r="N2055" s="6"/>
      <c r="O2055" s="96" t="str">
        <f t="shared" si="233"/>
        <v/>
      </c>
      <c r="P2055" s="12"/>
      <c r="Q2055" s="304"/>
      <c r="R2055" s="5"/>
      <c r="S2055" s="5"/>
      <c r="T2055" s="78"/>
      <c r="U2055" s="78"/>
      <c r="Z2055" s="479">
        <f t="shared" si="227"/>
        <v>12</v>
      </c>
    </row>
    <row r="2056" spans="1:26" ht="18.75" customHeight="1" x14ac:dyDescent="0.35">
      <c r="A2056" s="78"/>
      <c r="B2056" s="332">
        <f>IF(N2056="",0,COUNTIF($N$7:N2056,N2056))</f>
        <v>0</v>
      </c>
      <c r="C2056" s="332" t="str">
        <f t="shared" si="228"/>
        <v>0</v>
      </c>
      <c r="D2056" s="332">
        <f>IF(P2056="",0,COUNTIF($P$7:P2056,P2056))</f>
        <v>0</v>
      </c>
      <c r="E2056" s="332" t="str">
        <f t="shared" si="229"/>
        <v>0</v>
      </c>
      <c r="F2056" s="332">
        <f>IF(Q2056="",0,COUNTIF($Q$7:Q2056,Q2056))</f>
        <v>0</v>
      </c>
      <c r="G2056" s="332" t="str">
        <f t="shared" si="230"/>
        <v>0</v>
      </c>
      <c r="H2056" s="335">
        <f t="shared" si="231"/>
        <v>46021</v>
      </c>
      <c r="I2056" s="332">
        <f t="shared" si="232"/>
        <v>50</v>
      </c>
      <c r="J2056" s="78"/>
      <c r="K2056" s="304"/>
      <c r="L2056" s="6"/>
      <c r="M2056" s="12"/>
      <c r="N2056" s="6"/>
      <c r="O2056" s="96" t="str">
        <f t="shared" si="233"/>
        <v/>
      </c>
      <c r="P2056" s="12"/>
      <c r="Q2056" s="304"/>
      <c r="R2056" s="5"/>
      <c r="S2056" s="5"/>
      <c r="T2056" s="78"/>
      <c r="U2056" s="78"/>
      <c r="Z2056" s="479">
        <f t="shared" ref="Z2056:Z2119" si="234">IF(H2056="","",MONTH(H2056))</f>
        <v>12</v>
      </c>
    </row>
    <row r="2057" spans="1:26" ht="18.75" customHeight="1" x14ac:dyDescent="0.35">
      <c r="A2057" s="78"/>
      <c r="B2057" s="332">
        <f>IF(N2057="",0,COUNTIF($N$7:N2057,N2057))</f>
        <v>0</v>
      </c>
      <c r="C2057" s="332" t="str">
        <f t="shared" si="228"/>
        <v>0</v>
      </c>
      <c r="D2057" s="332">
        <f>IF(P2057="",0,COUNTIF($P$7:P2057,P2057))</f>
        <v>0</v>
      </c>
      <c r="E2057" s="332" t="str">
        <f t="shared" si="229"/>
        <v>0</v>
      </c>
      <c r="F2057" s="332">
        <f>IF(Q2057="",0,COUNTIF($Q$7:Q2057,Q2057))</f>
        <v>0</v>
      </c>
      <c r="G2057" s="332" t="str">
        <f t="shared" si="230"/>
        <v>0</v>
      </c>
      <c r="H2057" s="335">
        <f t="shared" si="231"/>
        <v>46021</v>
      </c>
      <c r="I2057" s="332">
        <f t="shared" si="232"/>
        <v>50</v>
      </c>
      <c r="J2057" s="78"/>
      <c r="K2057" s="304"/>
      <c r="L2057" s="6"/>
      <c r="M2057" s="12"/>
      <c r="N2057" s="6"/>
      <c r="O2057" s="96" t="str">
        <f t="shared" si="233"/>
        <v/>
      </c>
      <c r="P2057" s="12"/>
      <c r="Q2057" s="304"/>
      <c r="R2057" s="5"/>
      <c r="S2057" s="5"/>
      <c r="T2057" s="78"/>
      <c r="U2057" s="78"/>
      <c r="Z2057" s="479">
        <f t="shared" si="234"/>
        <v>12</v>
      </c>
    </row>
    <row r="2058" spans="1:26" ht="18.75" customHeight="1" x14ac:dyDescent="0.35">
      <c r="A2058" s="78"/>
      <c r="B2058" s="332">
        <f>IF(N2058="",0,COUNTIF($N$7:N2058,N2058))</f>
        <v>0</v>
      </c>
      <c r="C2058" s="332" t="str">
        <f t="shared" si="228"/>
        <v>0</v>
      </c>
      <c r="D2058" s="332">
        <f>IF(P2058="",0,COUNTIF($P$7:P2058,P2058))</f>
        <v>0</v>
      </c>
      <c r="E2058" s="332" t="str">
        <f t="shared" si="229"/>
        <v>0</v>
      </c>
      <c r="F2058" s="332">
        <f>IF(Q2058="",0,COUNTIF($Q$7:Q2058,Q2058))</f>
        <v>0</v>
      </c>
      <c r="G2058" s="332" t="str">
        <f t="shared" si="230"/>
        <v>0</v>
      </c>
      <c r="H2058" s="335">
        <f t="shared" si="231"/>
        <v>46021</v>
      </c>
      <c r="I2058" s="332">
        <f t="shared" si="232"/>
        <v>50</v>
      </c>
      <c r="J2058" s="78"/>
      <c r="K2058" s="304"/>
      <c r="L2058" s="6"/>
      <c r="M2058" s="12"/>
      <c r="N2058" s="6"/>
      <c r="O2058" s="96" t="str">
        <f t="shared" si="233"/>
        <v/>
      </c>
      <c r="P2058" s="12"/>
      <c r="Q2058" s="304"/>
      <c r="R2058" s="5"/>
      <c r="S2058" s="5"/>
      <c r="T2058" s="78"/>
      <c r="U2058" s="78"/>
      <c r="Z2058" s="479">
        <f t="shared" si="234"/>
        <v>12</v>
      </c>
    </row>
    <row r="2059" spans="1:26" ht="18.75" customHeight="1" x14ac:dyDescent="0.35">
      <c r="A2059" s="78"/>
      <c r="B2059" s="332">
        <f>IF(N2059="",0,COUNTIF($N$7:N2059,N2059))</f>
        <v>0</v>
      </c>
      <c r="C2059" s="332" t="str">
        <f t="shared" si="228"/>
        <v>0</v>
      </c>
      <c r="D2059" s="332">
        <f>IF(P2059="",0,COUNTIF($P$7:P2059,P2059))</f>
        <v>0</v>
      </c>
      <c r="E2059" s="332" t="str">
        <f t="shared" si="229"/>
        <v>0</v>
      </c>
      <c r="F2059" s="332">
        <f>IF(Q2059="",0,COUNTIF($Q$7:Q2059,Q2059))</f>
        <v>0</v>
      </c>
      <c r="G2059" s="332" t="str">
        <f t="shared" si="230"/>
        <v>0</v>
      </c>
      <c r="H2059" s="335">
        <f t="shared" si="231"/>
        <v>46021</v>
      </c>
      <c r="I2059" s="332">
        <f t="shared" si="232"/>
        <v>50</v>
      </c>
      <c r="J2059" s="78"/>
      <c r="K2059" s="304"/>
      <c r="L2059" s="6"/>
      <c r="M2059" s="12"/>
      <c r="N2059" s="6"/>
      <c r="O2059" s="96" t="str">
        <f t="shared" si="233"/>
        <v/>
      </c>
      <c r="P2059" s="12"/>
      <c r="Q2059" s="304"/>
      <c r="R2059" s="5"/>
      <c r="S2059" s="5"/>
      <c r="T2059" s="78"/>
      <c r="U2059" s="78"/>
      <c r="Z2059" s="479">
        <f t="shared" si="234"/>
        <v>12</v>
      </c>
    </row>
    <row r="2060" spans="1:26" ht="18.75" customHeight="1" x14ac:dyDescent="0.35">
      <c r="A2060" s="78"/>
      <c r="B2060" s="332">
        <f>IF(N2060="",0,COUNTIF($N$7:N2060,N2060))</f>
        <v>0</v>
      </c>
      <c r="C2060" s="332" t="str">
        <f t="shared" si="228"/>
        <v>0</v>
      </c>
      <c r="D2060" s="332">
        <f>IF(P2060="",0,COUNTIF($P$7:P2060,P2060))</f>
        <v>0</v>
      </c>
      <c r="E2060" s="332" t="str">
        <f t="shared" si="229"/>
        <v>0</v>
      </c>
      <c r="F2060" s="332">
        <f>IF(Q2060="",0,COUNTIF($Q$7:Q2060,Q2060))</f>
        <v>0</v>
      </c>
      <c r="G2060" s="332" t="str">
        <f t="shared" si="230"/>
        <v>0</v>
      </c>
      <c r="H2060" s="335">
        <f t="shared" si="231"/>
        <v>46021</v>
      </c>
      <c r="I2060" s="332">
        <f t="shared" si="232"/>
        <v>50</v>
      </c>
      <c r="J2060" s="78"/>
      <c r="K2060" s="304"/>
      <c r="L2060" s="6"/>
      <c r="M2060" s="12"/>
      <c r="N2060" s="6"/>
      <c r="O2060" s="96" t="str">
        <f t="shared" si="233"/>
        <v/>
      </c>
      <c r="P2060" s="12"/>
      <c r="Q2060" s="304"/>
      <c r="R2060" s="5"/>
      <c r="S2060" s="5"/>
      <c r="T2060" s="78"/>
      <c r="U2060" s="78"/>
      <c r="Z2060" s="479">
        <f t="shared" si="234"/>
        <v>12</v>
      </c>
    </row>
    <row r="2061" spans="1:26" ht="18.75" customHeight="1" x14ac:dyDescent="0.35">
      <c r="A2061" s="78"/>
      <c r="B2061" s="332">
        <f>IF(N2061="",0,COUNTIF($N$7:N2061,N2061))</f>
        <v>0</v>
      </c>
      <c r="C2061" s="332" t="str">
        <f t="shared" si="228"/>
        <v>0</v>
      </c>
      <c r="D2061" s="332">
        <f>IF(P2061="",0,COUNTIF($P$7:P2061,P2061))</f>
        <v>0</v>
      </c>
      <c r="E2061" s="332" t="str">
        <f t="shared" si="229"/>
        <v>0</v>
      </c>
      <c r="F2061" s="332">
        <f>IF(Q2061="",0,COUNTIF($Q$7:Q2061,Q2061))</f>
        <v>0</v>
      </c>
      <c r="G2061" s="332" t="str">
        <f t="shared" si="230"/>
        <v>0</v>
      </c>
      <c r="H2061" s="335">
        <f t="shared" si="231"/>
        <v>46021</v>
      </c>
      <c r="I2061" s="332">
        <f t="shared" si="232"/>
        <v>50</v>
      </c>
      <c r="J2061" s="78"/>
      <c r="K2061" s="304"/>
      <c r="L2061" s="6"/>
      <c r="M2061" s="12"/>
      <c r="N2061" s="6"/>
      <c r="O2061" s="96" t="str">
        <f t="shared" si="233"/>
        <v/>
      </c>
      <c r="P2061" s="12"/>
      <c r="Q2061" s="304"/>
      <c r="R2061" s="5"/>
      <c r="S2061" s="5"/>
      <c r="T2061" s="78"/>
      <c r="U2061" s="78"/>
      <c r="Z2061" s="479">
        <f t="shared" si="234"/>
        <v>12</v>
      </c>
    </row>
    <row r="2062" spans="1:26" ht="18.75" customHeight="1" x14ac:dyDescent="0.35">
      <c r="A2062" s="78"/>
      <c r="B2062" s="332">
        <f>IF(N2062="",0,COUNTIF($N$7:N2062,N2062))</f>
        <v>0</v>
      </c>
      <c r="C2062" s="332" t="str">
        <f t="shared" si="228"/>
        <v>0</v>
      </c>
      <c r="D2062" s="332">
        <f>IF(P2062="",0,COUNTIF($P$7:P2062,P2062))</f>
        <v>0</v>
      </c>
      <c r="E2062" s="332" t="str">
        <f t="shared" si="229"/>
        <v>0</v>
      </c>
      <c r="F2062" s="332">
        <f>IF(Q2062="",0,COUNTIF($Q$7:Q2062,Q2062))</f>
        <v>0</v>
      </c>
      <c r="G2062" s="332" t="str">
        <f t="shared" si="230"/>
        <v>0</v>
      </c>
      <c r="H2062" s="335">
        <f t="shared" si="231"/>
        <v>46021</v>
      </c>
      <c r="I2062" s="332">
        <f t="shared" si="232"/>
        <v>50</v>
      </c>
      <c r="J2062" s="78"/>
      <c r="K2062" s="304"/>
      <c r="L2062" s="6"/>
      <c r="M2062" s="12"/>
      <c r="N2062" s="6"/>
      <c r="O2062" s="96" t="str">
        <f t="shared" si="233"/>
        <v/>
      </c>
      <c r="P2062" s="12"/>
      <c r="Q2062" s="304"/>
      <c r="R2062" s="5"/>
      <c r="S2062" s="5"/>
      <c r="T2062" s="78"/>
      <c r="U2062" s="78"/>
      <c r="Z2062" s="479">
        <f t="shared" si="234"/>
        <v>12</v>
      </c>
    </row>
    <row r="2063" spans="1:26" ht="18.75" customHeight="1" x14ac:dyDescent="0.35">
      <c r="A2063" s="78"/>
      <c r="B2063" s="332">
        <f>IF(N2063="",0,COUNTIF($N$7:N2063,N2063))</f>
        <v>0</v>
      </c>
      <c r="C2063" s="332" t="str">
        <f t="shared" si="228"/>
        <v>0</v>
      </c>
      <c r="D2063" s="332">
        <f>IF(P2063="",0,COUNTIF($P$7:P2063,P2063))</f>
        <v>0</v>
      </c>
      <c r="E2063" s="332" t="str">
        <f t="shared" si="229"/>
        <v>0</v>
      </c>
      <c r="F2063" s="332">
        <f>IF(Q2063="",0,COUNTIF($Q$7:Q2063,Q2063))</f>
        <v>0</v>
      </c>
      <c r="G2063" s="332" t="str">
        <f t="shared" si="230"/>
        <v>0</v>
      </c>
      <c r="H2063" s="335">
        <f t="shared" si="231"/>
        <v>46021</v>
      </c>
      <c r="I2063" s="332">
        <f t="shared" si="232"/>
        <v>50</v>
      </c>
      <c r="J2063" s="78"/>
      <c r="K2063" s="304"/>
      <c r="L2063" s="6"/>
      <c r="M2063" s="12"/>
      <c r="N2063" s="6"/>
      <c r="O2063" s="96" t="str">
        <f t="shared" si="233"/>
        <v/>
      </c>
      <c r="P2063" s="12"/>
      <c r="Q2063" s="304"/>
      <c r="R2063" s="5"/>
      <c r="S2063" s="5"/>
      <c r="T2063" s="78"/>
      <c r="U2063" s="78"/>
      <c r="Z2063" s="479">
        <f t="shared" si="234"/>
        <v>12</v>
      </c>
    </row>
    <row r="2064" spans="1:26" ht="18.75" customHeight="1" x14ac:dyDescent="0.35">
      <c r="A2064" s="78"/>
      <c r="B2064" s="332">
        <f>IF(N2064="",0,COUNTIF($N$7:N2064,N2064))</f>
        <v>0</v>
      </c>
      <c r="C2064" s="332" t="str">
        <f t="shared" si="228"/>
        <v>0</v>
      </c>
      <c r="D2064" s="332">
        <f>IF(P2064="",0,COUNTIF($P$7:P2064,P2064))</f>
        <v>0</v>
      </c>
      <c r="E2064" s="332" t="str">
        <f t="shared" si="229"/>
        <v>0</v>
      </c>
      <c r="F2064" s="332">
        <f>IF(Q2064="",0,COUNTIF($Q$7:Q2064,Q2064))</f>
        <v>0</v>
      </c>
      <c r="G2064" s="332" t="str">
        <f t="shared" si="230"/>
        <v>0</v>
      </c>
      <c r="H2064" s="335">
        <f t="shared" si="231"/>
        <v>46021</v>
      </c>
      <c r="I2064" s="332">
        <f t="shared" si="232"/>
        <v>50</v>
      </c>
      <c r="J2064" s="78"/>
      <c r="K2064" s="304"/>
      <c r="L2064" s="6"/>
      <c r="M2064" s="12"/>
      <c r="N2064" s="6"/>
      <c r="O2064" s="96" t="str">
        <f t="shared" si="233"/>
        <v/>
      </c>
      <c r="P2064" s="12"/>
      <c r="Q2064" s="304"/>
      <c r="R2064" s="5"/>
      <c r="S2064" s="5"/>
      <c r="T2064" s="78"/>
      <c r="U2064" s="78"/>
      <c r="Z2064" s="479">
        <f t="shared" si="234"/>
        <v>12</v>
      </c>
    </row>
    <row r="2065" spans="1:26" ht="18.75" customHeight="1" x14ac:dyDescent="0.35">
      <c r="A2065" s="78"/>
      <c r="B2065" s="332">
        <f>IF(N2065="",0,COUNTIF($N$7:N2065,N2065))</f>
        <v>0</v>
      </c>
      <c r="C2065" s="332" t="str">
        <f t="shared" si="228"/>
        <v>0</v>
      </c>
      <c r="D2065" s="332">
        <f>IF(P2065="",0,COUNTIF($P$7:P2065,P2065))</f>
        <v>0</v>
      </c>
      <c r="E2065" s="332" t="str">
        <f t="shared" si="229"/>
        <v>0</v>
      </c>
      <c r="F2065" s="332">
        <f>IF(Q2065="",0,COUNTIF($Q$7:Q2065,Q2065))</f>
        <v>0</v>
      </c>
      <c r="G2065" s="332" t="str">
        <f t="shared" si="230"/>
        <v>0</v>
      </c>
      <c r="H2065" s="335">
        <f t="shared" si="231"/>
        <v>46021</v>
      </c>
      <c r="I2065" s="332">
        <f t="shared" si="232"/>
        <v>50</v>
      </c>
      <c r="J2065" s="78"/>
      <c r="K2065" s="304"/>
      <c r="L2065" s="6"/>
      <c r="M2065" s="12"/>
      <c r="N2065" s="6"/>
      <c r="O2065" s="96" t="str">
        <f t="shared" si="233"/>
        <v/>
      </c>
      <c r="P2065" s="12"/>
      <c r="Q2065" s="304"/>
      <c r="R2065" s="5"/>
      <c r="S2065" s="5"/>
      <c r="T2065" s="78"/>
      <c r="U2065" s="78"/>
      <c r="Z2065" s="479">
        <f t="shared" si="234"/>
        <v>12</v>
      </c>
    </row>
    <row r="2066" spans="1:26" ht="18.75" customHeight="1" x14ac:dyDescent="0.35">
      <c r="A2066" s="78"/>
      <c r="B2066" s="332">
        <f>IF(N2066="",0,COUNTIF($N$7:N2066,N2066))</f>
        <v>0</v>
      </c>
      <c r="C2066" s="332" t="str">
        <f t="shared" si="228"/>
        <v>0</v>
      </c>
      <c r="D2066" s="332">
        <f>IF(P2066="",0,COUNTIF($P$7:P2066,P2066))</f>
        <v>0</v>
      </c>
      <c r="E2066" s="332" t="str">
        <f t="shared" si="229"/>
        <v>0</v>
      </c>
      <c r="F2066" s="332">
        <f>IF(Q2066="",0,COUNTIF($Q$7:Q2066,Q2066))</f>
        <v>0</v>
      </c>
      <c r="G2066" s="332" t="str">
        <f t="shared" si="230"/>
        <v>0</v>
      </c>
      <c r="H2066" s="335">
        <f t="shared" si="231"/>
        <v>46021</v>
      </c>
      <c r="I2066" s="332">
        <f t="shared" si="232"/>
        <v>50</v>
      </c>
      <c r="J2066" s="78"/>
      <c r="K2066" s="304"/>
      <c r="L2066" s="6"/>
      <c r="M2066" s="12"/>
      <c r="N2066" s="6"/>
      <c r="O2066" s="96" t="str">
        <f t="shared" si="233"/>
        <v/>
      </c>
      <c r="P2066" s="12"/>
      <c r="Q2066" s="304"/>
      <c r="R2066" s="5"/>
      <c r="S2066" s="5"/>
      <c r="T2066" s="78"/>
      <c r="U2066" s="78"/>
      <c r="Z2066" s="479">
        <f t="shared" si="234"/>
        <v>12</v>
      </c>
    </row>
    <row r="2067" spans="1:26" ht="18.75" customHeight="1" x14ac:dyDescent="0.35">
      <c r="A2067" s="78"/>
      <c r="B2067" s="332">
        <f>IF(N2067="",0,COUNTIF($N$7:N2067,N2067))</f>
        <v>0</v>
      </c>
      <c r="C2067" s="332" t="str">
        <f t="shared" si="228"/>
        <v>0</v>
      </c>
      <c r="D2067" s="332">
        <f>IF(P2067="",0,COUNTIF($P$7:P2067,P2067))</f>
        <v>0</v>
      </c>
      <c r="E2067" s="332" t="str">
        <f t="shared" si="229"/>
        <v>0</v>
      </c>
      <c r="F2067" s="332">
        <f>IF(Q2067="",0,COUNTIF($Q$7:Q2067,Q2067))</f>
        <v>0</v>
      </c>
      <c r="G2067" s="332" t="str">
        <f t="shared" si="230"/>
        <v>0</v>
      </c>
      <c r="H2067" s="335">
        <f t="shared" si="231"/>
        <v>46021</v>
      </c>
      <c r="I2067" s="332">
        <f t="shared" si="232"/>
        <v>50</v>
      </c>
      <c r="J2067" s="78"/>
      <c r="K2067" s="304"/>
      <c r="L2067" s="6"/>
      <c r="M2067" s="12"/>
      <c r="N2067" s="6"/>
      <c r="O2067" s="96" t="str">
        <f t="shared" si="233"/>
        <v/>
      </c>
      <c r="P2067" s="12"/>
      <c r="Q2067" s="304"/>
      <c r="R2067" s="5"/>
      <c r="S2067" s="5"/>
      <c r="T2067" s="78"/>
      <c r="U2067" s="78"/>
      <c r="Z2067" s="479">
        <f t="shared" si="234"/>
        <v>12</v>
      </c>
    </row>
    <row r="2068" spans="1:26" ht="18.75" customHeight="1" x14ac:dyDescent="0.35">
      <c r="A2068" s="78"/>
      <c r="B2068" s="332">
        <f>IF(N2068="",0,COUNTIF($N$7:N2068,N2068))</f>
        <v>0</v>
      </c>
      <c r="C2068" s="332" t="str">
        <f t="shared" si="228"/>
        <v>0</v>
      </c>
      <c r="D2068" s="332">
        <f>IF(P2068="",0,COUNTIF($P$7:P2068,P2068))</f>
        <v>0</v>
      </c>
      <c r="E2068" s="332" t="str">
        <f t="shared" si="229"/>
        <v>0</v>
      </c>
      <c r="F2068" s="332">
        <f>IF(Q2068="",0,COUNTIF($Q$7:Q2068,Q2068))</f>
        <v>0</v>
      </c>
      <c r="G2068" s="332" t="str">
        <f t="shared" si="230"/>
        <v>0</v>
      </c>
      <c r="H2068" s="335">
        <f t="shared" si="231"/>
        <v>46021</v>
      </c>
      <c r="I2068" s="332">
        <f t="shared" si="232"/>
        <v>50</v>
      </c>
      <c r="J2068" s="78"/>
      <c r="K2068" s="304"/>
      <c r="L2068" s="6"/>
      <c r="M2068" s="12"/>
      <c r="N2068" s="6"/>
      <c r="O2068" s="96" t="str">
        <f t="shared" si="233"/>
        <v/>
      </c>
      <c r="P2068" s="12"/>
      <c r="Q2068" s="304"/>
      <c r="R2068" s="5"/>
      <c r="S2068" s="5"/>
      <c r="T2068" s="78"/>
      <c r="U2068" s="78"/>
      <c r="Z2068" s="479">
        <f t="shared" si="234"/>
        <v>12</v>
      </c>
    </row>
    <row r="2069" spans="1:26" ht="18.75" customHeight="1" x14ac:dyDescent="0.35">
      <c r="A2069" s="78"/>
      <c r="B2069" s="332">
        <f>IF(N2069="",0,COUNTIF($N$7:N2069,N2069))</f>
        <v>0</v>
      </c>
      <c r="C2069" s="332" t="str">
        <f t="shared" si="228"/>
        <v>0</v>
      </c>
      <c r="D2069" s="332">
        <f>IF(P2069="",0,COUNTIF($P$7:P2069,P2069))</f>
        <v>0</v>
      </c>
      <c r="E2069" s="332" t="str">
        <f t="shared" si="229"/>
        <v>0</v>
      </c>
      <c r="F2069" s="332">
        <f>IF(Q2069="",0,COUNTIF($Q$7:Q2069,Q2069))</f>
        <v>0</v>
      </c>
      <c r="G2069" s="332" t="str">
        <f t="shared" si="230"/>
        <v>0</v>
      </c>
      <c r="H2069" s="335">
        <f t="shared" si="231"/>
        <v>46021</v>
      </c>
      <c r="I2069" s="332">
        <f t="shared" si="232"/>
        <v>50</v>
      </c>
      <c r="J2069" s="78"/>
      <c r="K2069" s="304"/>
      <c r="L2069" s="6"/>
      <c r="M2069" s="12"/>
      <c r="N2069" s="6"/>
      <c r="O2069" s="96" t="str">
        <f t="shared" si="233"/>
        <v/>
      </c>
      <c r="P2069" s="12"/>
      <c r="Q2069" s="304"/>
      <c r="R2069" s="5"/>
      <c r="S2069" s="5"/>
      <c r="T2069" s="78"/>
      <c r="U2069" s="78"/>
      <c r="Z2069" s="479">
        <f t="shared" si="234"/>
        <v>12</v>
      </c>
    </row>
    <row r="2070" spans="1:26" ht="18.75" customHeight="1" x14ac:dyDescent="0.35">
      <c r="A2070" s="78"/>
      <c r="B2070" s="332">
        <f>IF(N2070="",0,COUNTIF($N$7:N2070,N2070))</f>
        <v>0</v>
      </c>
      <c r="C2070" s="332" t="str">
        <f t="shared" si="228"/>
        <v>0</v>
      </c>
      <c r="D2070" s="332">
        <f>IF(P2070="",0,COUNTIF($P$7:P2070,P2070))</f>
        <v>0</v>
      </c>
      <c r="E2070" s="332" t="str">
        <f t="shared" si="229"/>
        <v>0</v>
      </c>
      <c r="F2070" s="332">
        <f>IF(Q2070="",0,COUNTIF($Q$7:Q2070,Q2070))</f>
        <v>0</v>
      </c>
      <c r="G2070" s="332" t="str">
        <f t="shared" si="230"/>
        <v>0</v>
      </c>
      <c r="H2070" s="335">
        <f t="shared" si="231"/>
        <v>46021</v>
      </c>
      <c r="I2070" s="332">
        <f t="shared" si="232"/>
        <v>50</v>
      </c>
      <c r="J2070" s="78"/>
      <c r="K2070" s="304"/>
      <c r="L2070" s="6"/>
      <c r="M2070" s="12"/>
      <c r="N2070" s="6"/>
      <c r="O2070" s="96" t="str">
        <f t="shared" si="233"/>
        <v/>
      </c>
      <c r="P2070" s="12"/>
      <c r="Q2070" s="304"/>
      <c r="R2070" s="5"/>
      <c r="S2070" s="5"/>
      <c r="T2070" s="78"/>
      <c r="U2070" s="78"/>
      <c r="Z2070" s="479">
        <f t="shared" si="234"/>
        <v>12</v>
      </c>
    </row>
    <row r="2071" spans="1:26" ht="18.75" customHeight="1" x14ac:dyDescent="0.35">
      <c r="A2071" s="78"/>
      <c r="B2071" s="332">
        <f>IF(N2071="",0,COUNTIF($N$7:N2071,N2071))</f>
        <v>0</v>
      </c>
      <c r="C2071" s="332" t="str">
        <f t="shared" si="228"/>
        <v>0</v>
      </c>
      <c r="D2071" s="332">
        <f>IF(P2071="",0,COUNTIF($P$7:P2071,P2071))</f>
        <v>0</v>
      </c>
      <c r="E2071" s="332" t="str">
        <f t="shared" si="229"/>
        <v>0</v>
      </c>
      <c r="F2071" s="332">
        <f>IF(Q2071="",0,COUNTIF($Q$7:Q2071,Q2071))</f>
        <v>0</v>
      </c>
      <c r="G2071" s="332" t="str">
        <f t="shared" si="230"/>
        <v>0</v>
      </c>
      <c r="H2071" s="335">
        <f t="shared" si="231"/>
        <v>46021</v>
      </c>
      <c r="I2071" s="332">
        <f t="shared" si="232"/>
        <v>50</v>
      </c>
      <c r="J2071" s="78"/>
      <c r="K2071" s="304"/>
      <c r="L2071" s="6"/>
      <c r="M2071" s="12"/>
      <c r="N2071" s="6"/>
      <c r="O2071" s="96" t="str">
        <f t="shared" si="233"/>
        <v/>
      </c>
      <c r="P2071" s="12"/>
      <c r="Q2071" s="304"/>
      <c r="R2071" s="5"/>
      <c r="S2071" s="5"/>
      <c r="T2071" s="78"/>
      <c r="U2071" s="78"/>
      <c r="Z2071" s="479">
        <f t="shared" si="234"/>
        <v>12</v>
      </c>
    </row>
    <row r="2072" spans="1:26" ht="18.75" customHeight="1" x14ac:dyDescent="0.35">
      <c r="A2072" s="78"/>
      <c r="B2072" s="332">
        <f>IF(N2072="",0,COUNTIF($N$7:N2072,N2072))</f>
        <v>0</v>
      </c>
      <c r="C2072" s="332" t="str">
        <f t="shared" si="228"/>
        <v>0</v>
      </c>
      <c r="D2072" s="332">
        <f>IF(P2072="",0,COUNTIF($P$7:P2072,P2072))</f>
        <v>0</v>
      </c>
      <c r="E2072" s="332" t="str">
        <f t="shared" si="229"/>
        <v>0</v>
      </c>
      <c r="F2072" s="332">
        <f>IF(Q2072="",0,COUNTIF($Q$7:Q2072,Q2072))</f>
        <v>0</v>
      </c>
      <c r="G2072" s="332" t="str">
        <f t="shared" si="230"/>
        <v>0</v>
      </c>
      <c r="H2072" s="335">
        <f t="shared" si="231"/>
        <v>46021</v>
      </c>
      <c r="I2072" s="332">
        <f t="shared" si="232"/>
        <v>50</v>
      </c>
      <c r="J2072" s="78"/>
      <c r="K2072" s="304"/>
      <c r="L2072" s="6"/>
      <c r="M2072" s="12"/>
      <c r="N2072" s="6"/>
      <c r="O2072" s="96" t="str">
        <f t="shared" si="233"/>
        <v/>
      </c>
      <c r="P2072" s="12"/>
      <c r="Q2072" s="304"/>
      <c r="R2072" s="5"/>
      <c r="S2072" s="5"/>
      <c r="T2072" s="78"/>
      <c r="U2072" s="78"/>
      <c r="Z2072" s="479">
        <f t="shared" si="234"/>
        <v>12</v>
      </c>
    </row>
    <row r="2073" spans="1:26" ht="18.75" customHeight="1" x14ac:dyDescent="0.35">
      <c r="A2073" s="78"/>
      <c r="B2073" s="332">
        <f>IF(N2073="",0,COUNTIF($N$7:N2073,N2073))</f>
        <v>0</v>
      </c>
      <c r="C2073" s="332" t="str">
        <f t="shared" si="228"/>
        <v>0</v>
      </c>
      <c r="D2073" s="332">
        <f>IF(P2073="",0,COUNTIF($P$7:P2073,P2073))</f>
        <v>0</v>
      </c>
      <c r="E2073" s="332" t="str">
        <f t="shared" si="229"/>
        <v>0</v>
      </c>
      <c r="F2073" s="332">
        <f>IF(Q2073="",0,COUNTIF($Q$7:Q2073,Q2073))</f>
        <v>0</v>
      </c>
      <c r="G2073" s="332" t="str">
        <f t="shared" si="230"/>
        <v>0</v>
      </c>
      <c r="H2073" s="335">
        <f t="shared" si="231"/>
        <v>46021</v>
      </c>
      <c r="I2073" s="332">
        <f t="shared" si="232"/>
        <v>50</v>
      </c>
      <c r="J2073" s="78"/>
      <c r="K2073" s="304"/>
      <c r="L2073" s="6"/>
      <c r="M2073" s="12"/>
      <c r="N2073" s="6"/>
      <c r="O2073" s="96" t="str">
        <f t="shared" si="233"/>
        <v/>
      </c>
      <c r="P2073" s="12"/>
      <c r="Q2073" s="304"/>
      <c r="R2073" s="5"/>
      <c r="S2073" s="5"/>
      <c r="T2073" s="78"/>
      <c r="U2073" s="78"/>
      <c r="Z2073" s="479">
        <f t="shared" si="234"/>
        <v>12</v>
      </c>
    </row>
    <row r="2074" spans="1:26" ht="18.75" customHeight="1" x14ac:dyDescent="0.35">
      <c r="A2074" s="78"/>
      <c r="B2074" s="332">
        <f>IF(N2074="",0,COUNTIF($N$7:N2074,N2074))</f>
        <v>0</v>
      </c>
      <c r="C2074" s="332" t="str">
        <f t="shared" si="228"/>
        <v>0</v>
      </c>
      <c r="D2074" s="332">
        <f>IF(P2074="",0,COUNTIF($P$7:P2074,P2074))</f>
        <v>0</v>
      </c>
      <c r="E2074" s="332" t="str">
        <f t="shared" si="229"/>
        <v>0</v>
      </c>
      <c r="F2074" s="332">
        <f>IF(Q2074="",0,COUNTIF($Q$7:Q2074,Q2074))</f>
        <v>0</v>
      </c>
      <c r="G2074" s="332" t="str">
        <f t="shared" si="230"/>
        <v>0</v>
      </c>
      <c r="H2074" s="335">
        <f t="shared" si="231"/>
        <v>46021</v>
      </c>
      <c r="I2074" s="332">
        <f t="shared" si="232"/>
        <v>50</v>
      </c>
      <c r="J2074" s="78"/>
      <c r="K2074" s="304"/>
      <c r="L2074" s="6"/>
      <c r="M2074" s="12"/>
      <c r="N2074" s="6"/>
      <c r="O2074" s="96" t="str">
        <f t="shared" si="233"/>
        <v/>
      </c>
      <c r="P2074" s="12"/>
      <c r="Q2074" s="304"/>
      <c r="R2074" s="5"/>
      <c r="S2074" s="5"/>
      <c r="T2074" s="78"/>
      <c r="U2074" s="78"/>
      <c r="Z2074" s="479">
        <f t="shared" si="234"/>
        <v>12</v>
      </c>
    </row>
    <row r="2075" spans="1:26" ht="18.75" customHeight="1" x14ac:dyDescent="0.35">
      <c r="A2075" s="78"/>
      <c r="B2075" s="332">
        <f>IF(N2075="",0,COUNTIF($N$7:N2075,N2075))</f>
        <v>0</v>
      </c>
      <c r="C2075" s="332" t="str">
        <f t="shared" si="228"/>
        <v>0</v>
      </c>
      <c r="D2075" s="332">
        <f>IF(P2075="",0,COUNTIF($P$7:P2075,P2075))</f>
        <v>0</v>
      </c>
      <c r="E2075" s="332" t="str">
        <f t="shared" si="229"/>
        <v>0</v>
      </c>
      <c r="F2075" s="332">
        <f>IF(Q2075="",0,COUNTIF($Q$7:Q2075,Q2075))</f>
        <v>0</v>
      </c>
      <c r="G2075" s="332" t="str">
        <f t="shared" si="230"/>
        <v>0</v>
      </c>
      <c r="H2075" s="335">
        <f t="shared" si="231"/>
        <v>46021</v>
      </c>
      <c r="I2075" s="332">
        <f t="shared" si="232"/>
        <v>50</v>
      </c>
      <c r="J2075" s="78"/>
      <c r="K2075" s="304"/>
      <c r="L2075" s="6"/>
      <c r="M2075" s="12"/>
      <c r="N2075" s="6"/>
      <c r="O2075" s="96" t="str">
        <f t="shared" si="233"/>
        <v/>
      </c>
      <c r="P2075" s="12"/>
      <c r="Q2075" s="304"/>
      <c r="R2075" s="5"/>
      <c r="S2075" s="5"/>
      <c r="T2075" s="78"/>
      <c r="U2075" s="78"/>
      <c r="Z2075" s="479">
        <f t="shared" si="234"/>
        <v>12</v>
      </c>
    </row>
    <row r="2076" spans="1:26" ht="18.75" customHeight="1" x14ac:dyDescent="0.35">
      <c r="A2076" s="78"/>
      <c r="B2076" s="332">
        <f>IF(N2076="",0,COUNTIF($N$7:N2076,N2076))</f>
        <v>0</v>
      </c>
      <c r="C2076" s="332" t="str">
        <f t="shared" si="228"/>
        <v>0</v>
      </c>
      <c r="D2076" s="332">
        <f>IF(P2076="",0,COUNTIF($P$7:P2076,P2076))</f>
        <v>0</v>
      </c>
      <c r="E2076" s="332" t="str">
        <f t="shared" si="229"/>
        <v>0</v>
      </c>
      <c r="F2076" s="332">
        <f>IF(Q2076="",0,COUNTIF($Q$7:Q2076,Q2076))</f>
        <v>0</v>
      </c>
      <c r="G2076" s="332" t="str">
        <f t="shared" si="230"/>
        <v>0</v>
      </c>
      <c r="H2076" s="335">
        <f t="shared" si="231"/>
        <v>46021</v>
      </c>
      <c r="I2076" s="332">
        <f t="shared" si="232"/>
        <v>50</v>
      </c>
      <c r="J2076" s="78"/>
      <c r="K2076" s="304"/>
      <c r="L2076" s="6"/>
      <c r="M2076" s="12"/>
      <c r="N2076" s="6"/>
      <c r="O2076" s="96" t="str">
        <f t="shared" si="233"/>
        <v/>
      </c>
      <c r="P2076" s="12"/>
      <c r="Q2076" s="304"/>
      <c r="R2076" s="5"/>
      <c r="S2076" s="5"/>
      <c r="T2076" s="78"/>
      <c r="U2076" s="78"/>
      <c r="Z2076" s="479">
        <f t="shared" si="234"/>
        <v>12</v>
      </c>
    </row>
    <row r="2077" spans="1:26" ht="18.75" customHeight="1" x14ac:dyDescent="0.35">
      <c r="A2077" s="78"/>
      <c r="B2077" s="332">
        <f>IF(N2077="",0,COUNTIF($N$7:N2077,N2077))</f>
        <v>0</v>
      </c>
      <c r="C2077" s="332" t="str">
        <f t="shared" si="228"/>
        <v>0</v>
      </c>
      <c r="D2077" s="332">
        <f>IF(P2077="",0,COUNTIF($P$7:P2077,P2077))</f>
        <v>0</v>
      </c>
      <c r="E2077" s="332" t="str">
        <f t="shared" si="229"/>
        <v>0</v>
      </c>
      <c r="F2077" s="332">
        <f>IF(Q2077="",0,COUNTIF($Q$7:Q2077,Q2077))</f>
        <v>0</v>
      </c>
      <c r="G2077" s="332" t="str">
        <f t="shared" si="230"/>
        <v>0</v>
      </c>
      <c r="H2077" s="335">
        <f t="shared" si="231"/>
        <v>46021</v>
      </c>
      <c r="I2077" s="332">
        <f t="shared" si="232"/>
        <v>50</v>
      </c>
      <c r="J2077" s="78"/>
      <c r="K2077" s="304"/>
      <c r="L2077" s="6"/>
      <c r="M2077" s="12"/>
      <c r="N2077" s="6"/>
      <c r="O2077" s="96" t="str">
        <f t="shared" si="233"/>
        <v/>
      </c>
      <c r="P2077" s="12"/>
      <c r="Q2077" s="304"/>
      <c r="R2077" s="5"/>
      <c r="S2077" s="5"/>
      <c r="T2077" s="78"/>
      <c r="U2077" s="78"/>
      <c r="Z2077" s="479">
        <f t="shared" si="234"/>
        <v>12</v>
      </c>
    </row>
    <row r="2078" spans="1:26" ht="18.75" customHeight="1" x14ac:dyDescent="0.35">
      <c r="A2078" s="78"/>
      <c r="B2078" s="332">
        <f>IF(N2078="",0,COUNTIF($N$7:N2078,N2078))</f>
        <v>0</v>
      </c>
      <c r="C2078" s="332" t="str">
        <f t="shared" si="228"/>
        <v>0</v>
      </c>
      <c r="D2078" s="332">
        <f>IF(P2078="",0,COUNTIF($P$7:P2078,P2078))</f>
        <v>0</v>
      </c>
      <c r="E2078" s="332" t="str">
        <f t="shared" si="229"/>
        <v>0</v>
      </c>
      <c r="F2078" s="332">
        <f>IF(Q2078="",0,COUNTIF($Q$7:Q2078,Q2078))</f>
        <v>0</v>
      </c>
      <c r="G2078" s="332" t="str">
        <f t="shared" si="230"/>
        <v>0</v>
      </c>
      <c r="H2078" s="335">
        <f t="shared" si="231"/>
        <v>46021</v>
      </c>
      <c r="I2078" s="332">
        <f t="shared" si="232"/>
        <v>50</v>
      </c>
      <c r="J2078" s="78"/>
      <c r="K2078" s="304"/>
      <c r="L2078" s="6"/>
      <c r="M2078" s="12"/>
      <c r="N2078" s="6"/>
      <c r="O2078" s="96" t="str">
        <f t="shared" si="233"/>
        <v/>
      </c>
      <c r="P2078" s="12"/>
      <c r="Q2078" s="304"/>
      <c r="R2078" s="5"/>
      <c r="S2078" s="5"/>
      <c r="T2078" s="78"/>
      <c r="U2078" s="78"/>
      <c r="Z2078" s="479">
        <f t="shared" si="234"/>
        <v>12</v>
      </c>
    </row>
    <row r="2079" spans="1:26" ht="18.75" customHeight="1" x14ac:dyDescent="0.35">
      <c r="A2079" s="78"/>
      <c r="B2079" s="332">
        <f>IF(N2079="",0,COUNTIF($N$7:N2079,N2079))</f>
        <v>0</v>
      </c>
      <c r="C2079" s="332" t="str">
        <f t="shared" si="228"/>
        <v>0</v>
      </c>
      <c r="D2079" s="332">
        <f>IF(P2079="",0,COUNTIF($P$7:P2079,P2079))</f>
        <v>0</v>
      </c>
      <c r="E2079" s="332" t="str">
        <f t="shared" si="229"/>
        <v>0</v>
      </c>
      <c r="F2079" s="332">
        <f>IF(Q2079="",0,COUNTIF($Q$7:Q2079,Q2079))</f>
        <v>0</v>
      </c>
      <c r="G2079" s="332" t="str">
        <f t="shared" si="230"/>
        <v>0</v>
      </c>
      <c r="H2079" s="335">
        <f t="shared" si="231"/>
        <v>46021</v>
      </c>
      <c r="I2079" s="332">
        <f t="shared" si="232"/>
        <v>50</v>
      </c>
      <c r="J2079" s="78"/>
      <c r="K2079" s="304"/>
      <c r="L2079" s="6"/>
      <c r="M2079" s="12"/>
      <c r="N2079" s="6"/>
      <c r="O2079" s="96" t="str">
        <f t="shared" si="233"/>
        <v/>
      </c>
      <c r="P2079" s="12"/>
      <c r="Q2079" s="304"/>
      <c r="R2079" s="5"/>
      <c r="S2079" s="5"/>
      <c r="T2079" s="78"/>
      <c r="U2079" s="78"/>
      <c r="Z2079" s="479">
        <f t="shared" si="234"/>
        <v>12</v>
      </c>
    </row>
    <row r="2080" spans="1:26" ht="18.75" customHeight="1" x14ac:dyDescent="0.35">
      <c r="A2080" s="78"/>
      <c r="B2080" s="332">
        <f>IF(N2080="",0,COUNTIF($N$7:N2080,N2080))</f>
        <v>0</v>
      </c>
      <c r="C2080" s="332" t="str">
        <f t="shared" si="228"/>
        <v>0</v>
      </c>
      <c r="D2080" s="332">
        <f>IF(P2080="",0,COUNTIF($P$7:P2080,P2080))</f>
        <v>0</v>
      </c>
      <c r="E2080" s="332" t="str">
        <f t="shared" si="229"/>
        <v>0</v>
      </c>
      <c r="F2080" s="332">
        <f>IF(Q2080="",0,COUNTIF($Q$7:Q2080,Q2080))</f>
        <v>0</v>
      </c>
      <c r="G2080" s="332" t="str">
        <f t="shared" si="230"/>
        <v>0</v>
      </c>
      <c r="H2080" s="335">
        <f t="shared" si="231"/>
        <v>46021</v>
      </c>
      <c r="I2080" s="332">
        <f t="shared" si="232"/>
        <v>50</v>
      </c>
      <c r="J2080" s="78"/>
      <c r="K2080" s="304"/>
      <c r="L2080" s="6"/>
      <c r="M2080" s="12"/>
      <c r="N2080" s="6"/>
      <c r="O2080" s="96" t="str">
        <f t="shared" si="233"/>
        <v/>
      </c>
      <c r="P2080" s="12"/>
      <c r="Q2080" s="304"/>
      <c r="R2080" s="5"/>
      <c r="S2080" s="5"/>
      <c r="T2080" s="78"/>
      <c r="U2080" s="78"/>
      <c r="Z2080" s="479">
        <f t="shared" si="234"/>
        <v>12</v>
      </c>
    </row>
    <row r="2081" spans="1:26" ht="18.75" customHeight="1" x14ac:dyDescent="0.35">
      <c r="A2081" s="78"/>
      <c r="B2081" s="332">
        <f>IF(N2081="",0,COUNTIF($N$7:N2081,N2081))</f>
        <v>0</v>
      </c>
      <c r="C2081" s="332" t="str">
        <f t="shared" si="228"/>
        <v>0</v>
      </c>
      <c r="D2081" s="332">
        <f>IF(P2081="",0,COUNTIF($P$7:P2081,P2081))</f>
        <v>0</v>
      </c>
      <c r="E2081" s="332" t="str">
        <f t="shared" si="229"/>
        <v>0</v>
      </c>
      <c r="F2081" s="332">
        <f>IF(Q2081="",0,COUNTIF($Q$7:Q2081,Q2081))</f>
        <v>0</v>
      </c>
      <c r="G2081" s="332" t="str">
        <f t="shared" si="230"/>
        <v>0</v>
      </c>
      <c r="H2081" s="335">
        <f t="shared" si="231"/>
        <v>46021</v>
      </c>
      <c r="I2081" s="332">
        <f t="shared" si="232"/>
        <v>50</v>
      </c>
      <c r="J2081" s="78"/>
      <c r="K2081" s="304"/>
      <c r="L2081" s="6"/>
      <c r="M2081" s="12"/>
      <c r="N2081" s="6"/>
      <c r="O2081" s="96" t="str">
        <f t="shared" si="233"/>
        <v/>
      </c>
      <c r="P2081" s="12"/>
      <c r="Q2081" s="304"/>
      <c r="R2081" s="5"/>
      <c r="S2081" s="5"/>
      <c r="T2081" s="78"/>
      <c r="U2081" s="78"/>
      <c r="Z2081" s="479">
        <f t="shared" si="234"/>
        <v>12</v>
      </c>
    </row>
    <row r="2082" spans="1:26" ht="18.75" customHeight="1" x14ac:dyDescent="0.35">
      <c r="A2082" s="78"/>
      <c r="B2082" s="332">
        <f>IF(N2082="",0,COUNTIF($N$7:N2082,N2082))</f>
        <v>0</v>
      </c>
      <c r="C2082" s="332" t="str">
        <f t="shared" si="228"/>
        <v>0</v>
      </c>
      <c r="D2082" s="332">
        <f>IF(P2082="",0,COUNTIF($P$7:P2082,P2082))</f>
        <v>0</v>
      </c>
      <c r="E2082" s="332" t="str">
        <f t="shared" si="229"/>
        <v>0</v>
      </c>
      <c r="F2082" s="332">
        <f>IF(Q2082="",0,COUNTIF($Q$7:Q2082,Q2082))</f>
        <v>0</v>
      </c>
      <c r="G2082" s="332" t="str">
        <f t="shared" si="230"/>
        <v>0</v>
      </c>
      <c r="H2082" s="335">
        <f t="shared" si="231"/>
        <v>46021</v>
      </c>
      <c r="I2082" s="332">
        <f t="shared" si="232"/>
        <v>50</v>
      </c>
      <c r="J2082" s="78"/>
      <c r="K2082" s="304"/>
      <c r="L2082" s="6"/>
      <c r="M2082" s="12"/>
      <c r="N2082" s="6"/>
      <c r="O2082" s="96" t="str">
        <f t="shared" si="233"/>
        <v/>
      </c>
      <c r="P2082" s="12"/>
      <c r="Q2082" s="304"/>
      <c r="R2082" s="5"/>
      <c r="S2082" s="5"/>
      <c r="T2082" s="78"/>
      <c r="U2082" s="78"/>
      <c r="Z2082" s="479">
        <f t="shared" si="234"/>
        <v>12</v>
      </c>
    </row>
    <row r="2083" spans="1:26" ht="18.75" customHeight="1" x14ac:dyDescent="0.35">
      <c r="A2083" s="78"/>
      <c r="B2083" s="332">
        <f>IF(N2083="",0,COUNTIF($N$7:N2083,N2083))</f>
        <v>0</v>
      </c>
      <c r="C2083" s="332" t="str">
        <f t="shared" si="228"/>
        <v>0</v>
      </c>
      <c r="D2083" s="332">
        <f>IF(P2083="",0,COUNTIF($P$7:P2083,P2083))</f>
        <v>0</v>
      </c>
      <c r="E2083" s="332" t="str">
        <f t="shared" si="229"/>
        <v>0</v>
      </c>
      <c r="F2083" s="332">
        <f>IF(Q2083="",0,COUNTIF($Q$7:Q2083,Q2083))</f>
        <v>0</v>
      </c>
      <c r="G2083" s="332" t="str">
        <f t="shared" si="230"/>
        <v>0</v>
      </c>
      <c r="H2083" s="335">
        <f t="shared" si="231"/>
        <v>46021</v>
      </c>
      <c r="I2083" s="332">
        <f t="shared" si="232"/>
        <v>50</v>
      </c>
      <c r="J2083" s="78"/>
      <c r="K2083" s="304"/>
      <c r="L2083" s="6"/>
      <c r="M2083" s="12"/>
      <c r="N2083" s="6"/>
      <c r="O2083" s="96" t="str">
        <f t="shared" si="233"/>
        <v/>
      </c>
      <c r="P2083" s="12"/>
      <c r="Q2083" s="304"/>
      <c r="R2083" s="5"/>
      <c r="S2083" s="5"/>
      <c r="T2083" s="78"/>
      <c r="U2083" s="78"/>
      <c r="Z2083" s="479">
        <f t="shared" si="234"/>
        <v>12</v>
      </c>
    </row>
    <row r="2084" spans="1:26" ht="18.75" customHeight="1" x14ac:dyDescent="0.35">
      <c r="A2084" s="78"/>
      <c r="B2084" s="332">
        <f>IF(N2084="",0,COUNTIF($N$7:N2084,N2084))</f>
        <v>0</v>
      </c>
      <c r="C2084" s="332" t="str">
        <f t="shared" si="228"/>
        <v>0</v>
      </c>
      <c r="D2084" s="332">
        <f>IF(P2084="",0,COUNTIF($P$7:P2084,P2084))</f>
        <v>0</v>
      </c>
      <c r="E2084" s="332" t="str">
        <f t="shared" si="229"/>
        <v>0</v>
      </c>
      <c r="F2084" s="332">
        <f>IF(Q2084="",0,COUNTIF($Q$7:Q2084,Q2084))</f>
        <v>0</v>
      </c>
      <c r="G2084" s="332" t="str">
        <f t="shared" si="230"/>
        <v>0</v>
      </c>
      <c r="H2084" s="335">
        <f t="shared" si="231"/>
        <v>46021</v>
      </c>
      <c r="I2084" s="332">
        <f t="shared" si="232"/>
        <v>50</v>
      </c>
      <c r="J2084" s="78"/>
      <c r="K2084" s="304"/>
      <c r="L2084" s="6"/>
      <c r="M2084" s="12"/>
      <c r="N2084" s="6"/>
      <c r="O2084" s="96" t="str">
        <f t="shared" si="233"/>
        <v/>
      </c>
      <c r="P2084" s="12"/>
      <c r="Q2084" s="304"/>
      <c r="R2084" s="5"/>
      <c r="S2084" s="5"/>
      <c r="T2084" s="78"/>
      <c r="U2084" s="78"/>
      <c r="Z2084" s="479">
        <f t="shared" si="234"/>
        <v>12</v>
      </c>
    </row>
    <row r="2085" spans="1:26" ht="18.75" customHeight="1" x14ac:dyDescent="0.35">
      <c r="A2085" s="78"/>
      <c r="B2085" s="332">
        <f>IF(N2085="",0,COUNTIF($N$7:N2085,N2085))</f>
        <v>0</v>
      </c>
      <c r="C2085" s="332" t="str">
        <f t="shared" si="228"/>
        <v>0</v>
      </c>
      <c r="D2085" s="332">
        <f>IF(P2085="",0,COUNTIF($P$7:P2085,P2085))</f>
        <v>0</v>
      </c>
      <c r="E2085" s="332" t="str">
        <f t="shared" si="229"/>
        <v>0</v>
      </c>
      <c r="F2085" s="332">
        <f>IF(Q2085="",0,COUNTIF($Q$7:Q2085,Q2085))</f>
        <v>0</v>
      </c>
      <c r="G2085" s="332" t="str">
        <f t="shared" si="230"/>
        <v>0</v>
      </c>
      <c r="H2085" s="335">
        <f t="shared" si="231"/>
        <v>46021</v>
      </c>
      <c r="I2085" s="332">
        <f t="shared" si="232"/>
        <v>50</v>
      </c>
      <c r="J2085" s="78"/>
      <c r="K2085" s="304"/>
      <c r="L2085" s="6"/>
      <c r="M2085" s="12"/>
      <c r="N2085" s="6"/>
      <c r="O2085" s="96" t="str">
        <f t="shared" si="233"/>
        <v/>
      </c>
      <c r="P2085" s="12"/>
      <c r="Q2085" s="304"/>
      <c r="R2085" s="5"/>
      <c r="S2085" s="5"/>
      <c r="T2085" s="78"/>
      <c r="U2085" s="78"/>
      <c r="Z2085" s="479">
        <f t="shared" si="234"/>
        <v>12</v>
      </c>
    </row>
    <row r="2086" spans="1:26" ht="18.75" customHeight="1" x14ac:dyDescent="0.35">
      <c r="A2086" s="78"/>
      <c r="B2086" s="332">
        <f>IF(N2086="",0,COUNTIF($N$7:N2086,N2086))</f>
        <v>0</v>
      </c>
      <c r="C2086" s="332" t="str">
        <f t="shared" si="228"/>
        <v>0</v>
      </c>
      <c r="D2086" s="332">
        <f>IF(P2086="",0,COUNTIF($P$7:P2086,P2086))</f>
        <v>0</v>
      </c>
      <c r="E2086" s="332" t="str">
        <f t="shared" si="229"/>
        <v>0</v>
      </c>
      <c r="F2086" s="332">
        <f>IF(Q2086="",0,COUNTIF($Q$7:Q2086,Q2086))</f>
        <v>0</v>
      </c>
      <c r="G2086" s="332" t="str">
        <f t="shared" si="230"/>
        <v>0</v>
      </c>
      <c r="H2086" s="335">
        <f t="shared" si="231"/>
        <v>46021</v>
      </c>
      <c r="I2086" s="332">
        <f t="shared" si="232"/>
        <v>50</v>
      </c>
      <c r="J2086" s="78"/>
      <c r="K2086" s="304"/>
      <c r="L2086" s="6"/>
      <c r="M2086" s="12"/>
      <c r="N2086" s="6"/>
      <c r="O2086" s="96" t="str">
        <f t="shared" si="233"/>
        <v/>
      </c>
      <c r="P2086" s="12"/>
      <c r="Q2086" s="304"/>
      <c r="R2086" s="5"/>
      <c r="S2086" s="5"/>
      <c r="T2086" s="78"/>
      <c r="U2086" s="78"/>
      <c r="Z2086" s="479">
        <f t="shared" si="234"/>
        <v>12</v>
      </c>
    </row>
    <row r="2087" spans="1:26" ht="18.75" customHeight="1" x14ac:dyDescent="0.35">
      <c r="A2087" s="78"/>
      <c r="B2087" s="332">
        <f>IF(N2087="",0,COUNTIF($N$7:N2087,N2087))</f>
        <v>0</v>
      </c>
      <c r="C2087" s="332" t="str">
        <f t="shared" si="228"/>
        <v>0</v>
      </c>
      <c r="D2087" s="332">
        <f>IF(P2087="",0,COUNTIF($P$7:P2087,P2087))</f>
        <v>0</v>
      </c>
      <c r="E2087" s="332" t="str">
        <f t="shared" si="229"/>
        <v>0</v>
      </c>
      <c r="F2087" s="332">
        <f>IF(Q2087="",0,COUNTIF($Q$7:Q2087,Q2087))</f>
        <v>0</v>
      </c>
      <c r="G2087" s="332" t="str">
        <f t="shared" si="230"/>
        <v>0</v>
      </c>
      <c r="H2087" s="335">
        <f t="shared" si="231"/>
        <v>46021</v>
      </c>
      <c r="I2087" s="332">
        <f t="shared" si="232"/>
        <v>50</v>
      </c>
      <c r="J2087" s="78"/>
      <c r="K2087" s="304"/>
      <c r="L2087" s="6"/>
      <c r="M2087" s="12"/>
      <c r="N2087" s="6"/>
      <c r="O2087" s="96" t="str">
        <f t="shared" si="233"/>
        <v/>
      </c>
      <c r="P2087" s="12"/>
      <c r="Q2087" s="304"/>
      <c r="R2087" s="5"/>
      <c r="S2087" s="5"/>
      <c r="T2087" s="78"/>
      <c r="U2087" s="78"/>
      <c r="Z2087" s="479">
        <f t="shared" si="234"/>
        <v>12</v>
      </c>
    </row>
    <row r="2088" spans="1:26" ht="18.75" customHeight="1" x14ac:dyDescent="0.35">
      <c r="A2088" s="78"/>
      <c r="B2088" s="332">
        <f>IF(N2088="",0,COUNTIF($N$7:N2088,N2088))</f>
        <v>0</v>
      </c>
      <c r="C2088" s="332" t="str">
        <f t="shared" si="228"/>
        <v>0</v>
      </c>
      <c r="D2088" s="332">
        <f>IF(P2088="",0,COUNTIF($P$7:P2088,P2088))</f>
        <v>0</v>
      </c>
      <c r="E2088" s="332" t="str">
        <f t="shared" si="229"/>
        <v>0</v>
      </c>
      <c r="F2088" s="332">
        <f>IF(Q2088="",0,COUNTIF($Q$7:Q2088,Q2088))</f>
        <v>0</v>
      </c>
      <c r="G2088" s="332" t="str">
        <f t="shared" si="230"/>
        <v>0</v>
      </c>
      <c r="H2088" s="335">
        <f t="shared" si="231"/>
        <v>46021</v>
      </c>
      <c r="I2088" s="332">
        <f t="shared" si="232"/>
        <v>50</v>
      </c>
      <c r="J2088" s="78"/>
      <c r="K2088" s="304"/>
      <c r="L2088" s="6"/>
      <c r="M2088" s="12"/>
      <c r="N2088" s="6"/>
      <c r="O2088" s="96" t="str">
        <f t="shared" si="233"/>
        <v/>
      </c>
      <c r="P2088" s="12"/>
      <c r="Q2088" s="304"/>
      <c r="R2088" s="5"/>
      <c r="S2088" s="5"/>
      <c r="T2088" s="78"/>
      <c r="U2088" s="78"/>
      <c r="Z2088" s="479">
        <f t="shared" si="234"/>
        <v>12</v>
      </c>
    </row>
    <row r="2089" spans="1:26" ht="18.75" customHeight="1" x14ac:dyDescent="0.35">
      <c r="A2089" s="78"/>
      <c r="B2089" s="332">
        <f>IF(N2089="",0,COUNTIF($N$7:N2089,N2089))</f>
        <v>0</v>
      </c>
      <c r="C2089" s="332" t="str">
        <f t="shared" si="228"/>
        <v>0</v>
      </c>
      <c r="D2089" s="332">
        <f>IF(P2089="",0,COUNTIF($P$7:P2089,P2089))</f>
        <v>0</v>
      </c>
      <c r="E2089" s="332" t="str">
        <f t="shared" si="229"/>
        <v>0</v>
      </c>
      <c r="F2089" s="332">
        <f>IF(Q2089="",0,COUNTIF($Q$7:Q2089,Q2089))</f>
        <v>0</v>
      </c>
      <c r="G2089" s="332" t="str">
        <f t="shared" si="230"/>
        <v>0</v>
      </c>
      <c r="H2089" s="335">
        <f t="shared" si="231"/>
        <v>46021</v>
      </c>
      <c r="I2089" s="332">
        <f t="shared" si="232"/>
        <v>50</v>
      </c>
      <c r="J2089" s="78"/>
      <c r="K2089" s="304"/>
      <c r="L2089" s="6"/>
      <c r="M2089" s="12"/>
      <c r="N2089" s="6"/>
      <c r="O2089" s="96" t="str">
        <f t="shared" si="233"/>
        <v/>
      </c>
      <c r="P2089" s="12"/>
      <c r="Q2089" s="304"/>
      <c r="R2089" s="5"/>
      <c r="S2089" s="5"/>
      <c r="T2089" s="78"/>
      <c r="U2089" s="78"/>
      <c r="Z2089" s="479">
        <f t="shared" si="234"/>
        <v>12</v>
      </c>
    </row>
    <row r="2090" spans="1:26" ht="18.75" customHeight="1" x14ac:dyDescent="0.35">
      <c r="A2090" s="78"/>
      <c r="B2090" s="332">
        <f>IF(N2090="",0,COUNTIF($N$7:N2090,N2090))</f>
        <v>0</v>
      </c>
      <c r="C2090" s="332" t="str">
        <f t="shared" si="228"/>
        <v>0</v>
      </c>
      <c r="D2090" s="332">
        <f>IF(P2090="",0,COUNTIF($P$7:P2090,P2090))</f>
        <v>0</v>
      </c>
      <c r="E2090" s="332" t="str">
        <f t="shared" si="229"/>
        <v>0</v>
      </c>
      <c r="F2090" s="332">
        <f>IF(Q2090="",0,COUNTIF($Q$7:Q2090,Q2090))</f>
        <v>0</v>
      </c>
      <c r="G2090" s="332" t="str">
        <f t="shared" si="230"/>
        <v>0</v>
      </c>
      <c r="H2090" s="335">
        <f t="shared" si="231"/>
        <v>46021</v>
      </c>
      <c r="I2090" s="332">
        <f t="shared" si="232"/>
        <v>50</v>
      </c>
      <c r="J2090" s="78"/>
      <c r="K2090" s="304"/>
      <c r="L2090" s="6"/>
      <c r="M2090" s="12"/>
      <c r="N2090" s="6"/>
      <c r="O2090" s="96" t="str">
        <f t="shared" si="233"/>
        <v/>
      </c>
      <c r="P2090" s="12"/>
      <c r="Q2090" s="304"/>
      <c r="R2090" s="5"/>
      <c r="S2090" s="5"/>
      <c r="T2090" s="78"/>
      <c r="U2090" s="78"/>
      <c r="Z2090" s="479">
        <f t="shared" si="234"/>
        <v>12</v>
      </c>
    </row>
    <row r="2091" spans="1:26" ht="18.75" customHeight="1" x14ac:dyDescent="0.35">
      <c r="A2091" s="78"/>
      <c r="B2091" s="332">
        <f>IF(N2091="",0,COUNTIF($N$7:N2091,N2091))</f>
        <v>0</v>
      </c>
      <c r="C2091" s="332" t="str">
        <f t="shared" si="228"/>
        <v>0</v>
      </c>
      <c r="D2091" s="332">
        <f>IF(P2091="",0,COUNTIF($P$7:P2091,P2091))</f>
        <v>0</v>
      </c>
      <c r="E2091" s="332" t="str">
        <f t="shared" si="229"/>
        <v>0</v>
      </c>
      <c r="F2091" s="332">
        <f>IF(Q2091="",0,COUNTIF($Q$7:Q2091,Q2091))</f>
        <v>0</v>
      </c>
      <c r="G2091" s="332" t="str">
        <f t="shared" si="230"/>
        <v>0</v>
      </c>
      <c r="H2091" s="335">
        <f t="shared" si="231"/>
        <v>46021</v>
      </c>
      <c r="I2091" s="332">
        <f t="shared" si="232"/>
        <v>50</v>
      </c>
      <c r="J2091" s="78"/>
      <c r="K2091" s="304"/>
      <c r="L2091" s="6"/>
      <c r="M2091" s="12"/>
      <c r="N2091" s="6"/>
      <c r="O2091" s="96" t="str">
        <f t="shared" si="233"/>
        <v/>
      </c>
      <c r="P2091" s="12"/>
      <c r="Q2091" s="304"/>
      <c r="R2091" s="5"/>
      <c r="S2091" s="5"/>
      <c r="T2091" s="78"/>
      <c r="U2091" s="78"/>
      <c r="Z2091" s="479">
        <f t="shared" si="234"/>
        <v>12</v>
      </c>
    </row>
    <row r="2092" spans="1:26" ht="18.75" customHeight="1" x14ac:dyDescent="0.35">
      <c r="A2092" s="78"/>
      <c r="B2092" s="332">
        <f>IF(N2092="",0,COUNTIF($N$7:N2092,N2092))</f>
        <v>0</v>
      </c>
      <c r="C2092" s="332" t="str">
        <f t="shared" si="228"/>
        <v>0</v>
      </c>
      <c r="D2092" s="332">
        <f>IF(P2092="",0,COUNTIF($P$7:P2092,P2092))</f>
        <v>0</v>
      </c>
      <c r="E2092" s="332" t="str">
        <f t="shared" si="229"/>
        <v>0</v>
      </c>
      <c r="F2092" s="332">
        <f>IF(Q2092="",0,COUNTIF($Q$7:Q2092,Q2092))</f>
        <v>0</v>
      </c>
      <c r="G2092" s="332" t="str">
        <f t="shared" si="230"/>
        <v>0</v>
      </c>
      <c r="H2092" s="335">
        <f t="shared" si="231"/>
        <v>46021</v>
      </c>
      <c r="I2092" s="332">
        <f t="shared" si="232"/>
        <v>50</v>
      </c>
      <c r="J2092" s="78"/>
      <c r="K2092" s="304"/>
      <c r="L2092" s="6"/>
      <c r="M2092" s="12"/>
      <c r="N2092" s="6"/>
      <c r="O2092" s="96" t="str">
        <f t="shared" si="233"/>
        <v/>
      </c>
      <c r="P2092" s="12"/>
      <c r="Q2092" s="304"/>
      <c r="R2092" s="5"/>
      <c r="S2092" s="5"/>
      <c r="T2092" s="78"/>
      <c r="U2092" s="78"/>
      <c r="Z2092" s="479">
        <f t="shared" si="234"/>
        <v>12</v>
      </c>
    </row>
    <row r="2093" spans="1:26" ht="18.75" customHeight="1" x14ac:dyDescent="0.35">
      <c r="A2093" s="78"/>
      <c r="B2093" s="332">
        <f>IF(N2093="",0,COUNTIF($N$7:N2093,N2093))</f>
        <v>0</v>
      </c>
      <c r="C2093" s="332" t="str">
        <f t="shared" si="228"/>
        <v>0</v>
      </c>
      <c r="D2093" s="332">
        <f>IF(P2093="",0,COUNTIF($P$7:P2093,P2093))</f>
        <v>0</v>
      </c>
      <c r="E2093" s="332" t="str">
        <f t="shared" si="229"/>
        <v>0</v>
      </c>
      <c r="F2093" s="332">
        <f>IF(Q2093="",0,COUNTIF($Q$7:Q2093,Q2093))</f>
        <v>0</v>
      </c>
      <c r="G2093" s="332" t="str">
        <f t="shared" si="230"/>
        <v>0</v>
      </c>
      <c r="H2093" s="335">
        <f t="shared" si="231"/>
        <v>46021</v>
      </c>
      <c r="I2093" s="332">
        <f t="shared" si="232"/>
        <v>50</v>
      </c>
      <c r="J2093" s="78"/>
      <c r="K2093" s="304"/>
      <c r="L2093" s="6"/>
      <c r="M2093" s="12"/>
      <c r="N2093" s="6"/>
      <c r="O2093" s="96" t="str">
        <f t="shared" si="233"/>
        <v/>
      </c>
      <c r="P2093" s="12"/>
      <c r="Q2093" s="304"/>
      <c r="R2093" s="5"/>
      <c r="S2093" s="5"/>
      <c r="T2093" s="78"/>
      <c r="U2093" s="78"/>
      <c r="Z2093" s="479">
        <f t="shared" si="234"/>
        <v>12</v>
      </c>
    </row>
    <row r="2094" spans="1:26" ht="18.75" customHeight="1" x14ac:dyDescent="0.35">
      <c r="A2094" s="78"/>
      <c r="B2094" s="332">
        <f>IF(N2094="",0,COUNTIF($N$7:N2094,N2094))</f>
        <v>0</v>
      </c>
      <c r="C2094" s="332" t="str">
        <f t="shared" si="228"/>
        <v>0</v>
      </c>
      <c r="D2094" s="332">
        <f>IF(P2094="",0,COUNTIF($P$7:P2094,P2094))</f>
        <v>0</v>
      </c>
      <c r="E2094" s="332" t="str">
        <f t="shared" si="229"/>
        <v>0</v>
      </c>
      <c r="F2094" s="332">
        <f>IF(Q2094="",0,COUNTIF($Q$7:Q2094,Q2094))</f>
        <v>0</v>
      </c>
      <c r="G2094" s="332" t="str">
        <f t="shared" si="230"/>
        <v>0</v>
      </c>
      <c r="H2094" s="335">
        <f t="shared" si="231"/>
        <v>46021</v>
      </c>
      <c r="I2094" s="332">
        <f t="shared" si="232"/>
        <v>50</v>
      </c>
      <c r="J2094" s="78"/>
      <c r="K2094" s="304"/>
      <c r="L2094" s="6"/>
      <c r="M2094" s="12"/>
      <c r="N2094" s="6"/>
      <c r="O2094" s="96" t="str">
        <f t="shared" si="233"/>
        <v/>
      </c>
      <c r="P2094" s="12"/>
      <c r="Q2094" s="304"/>
      <c r="R2094" s="5"/>
      <c r="S2094" s="5"/>
      <c r="T2094" s="78"/>
      <c r="U2094" s="78"/>
      <c r="Z2094" s="479">
        <f t="shared" si="234"/>
        <v>12</v>
      </c>
    </row>
    <row r="2095" spans="1:26" ht="18.75" customHeight="1" x14ac:dyDescent="0.35">
      <c r="A2095" s="78"/>
      <c r="B2095" s="332">
        <f>IF(N2095="",0,COUNTIF($N$7:N2095,N2095))</f>
        <v>0</v>
      </c>
      <c r="C2095" s="332" t="str">
        <f t="shared" si="228"/>
        <v>0</v>
      </c>
      <c r="D2095" s="332">
        <f>IF(P2095="",0,COUNTIF($P$7:P2095,P2095))</f>
        <v>0</v>
      </c>
      <c r="E2095" s="332" t="str">
        <f t="shared" si="229"/>
        <v>0</v>
      </c>
      <c r="F2095" s="332">
        <f>IF(Q2095="",0,COUNTIF($Q$7:Q2095,Q2095))</f>
        <v>0</v>
      </c>
      <c r="G2095" s="332" t="str">
        <f t="shared" si="230"/>
        <v>0</v>
      </c>
      <c r="H2095" s="335">
        <f t="shared" si="231"/>
        <v>46021</v>
      </c>
      <c r="I2095" s="332">
        <f t="shared" si="232"/>
        <v>50</v>
      </c>
      <c r="J2095" s="78"/>
      <c r="K2095" s="304"/>
      <c r="L2095" s="6"/>
      <c r="M2095" s="12"/>
      <c r="N2095" s="6"/>
      <c r="O2095" s="96" t="str">
        <f t="shared" si="233"/>
        <v/>
      </c>
      <c r="P2095" s="12"/>
      <c r="Q2095" s="304"/>
      <c r="R2095" s="5"/>
      <c r="S2095" s="5"/>
      <c r="T2095" s="78"/>
      <c r="U2095" s="78"/>
      <c r="Z2095" s="479">
        <f t="shared" si="234"/>
        <v>12</v>
      </c>
    </row>
    <row r="2096" spans="1:26" ht="18.75" customHeight="1" x14ac:dyDescent="0.35">
      <c r="A2096" s="78"/>
      <c r="B2096" s="332">
        <f>IF(N2096="",0,COUNTIF($N$7:N2096,N2096))</f>
        <v>0</v>
      </c>
      <c r="C2096" s="332" t="str">
        <f t="shared" si="228"/>
        <v>0</v>
      </c>
      <c r="D2096" s="332">
        <f>IF(P2096="",0,COUNTIF($P$7:P2096,P2096))</f>
        <v>0</v>
      </c>
      <c r="E2096" s="332" t="str">
        <f t="shared" si="229"/>
        <v>0</v>
      </c>
      <c r="F2096" s="332">
        <f>IF(Q2096="",0,COUNTIF($Q$7:Q2096,Q2096))</f>
        <v>0</v>
      </c>
      <c r="G2096" s="332" t="str">
        <f t="shared" si="230"/>
        <v>0</v>
      </c>
      <c r="H2096" s="335">
        <f t="shared" si="231"/>
        <v>46021</v>
      </c>
      <c r="I2096" s="332">
        <f t="shared" si="232"/>
        <v>50</v>
      </c>
      <c r="J2096" s="78"/>
      <c r="K2096" s="304"/>
      <c r="L2096" s="6"/>
      <c r="M2096" s="12"/>
      <c r="N2096" s="6"/>
      <c r="O2096" s="96" t="str">
        <f t="shared" si="233"/>
        <v/>
      </c>
      <c r="P2096" s="12"/>
      <c r="Q2096" s="304"/>
      <c r="R2096" s="5"/>
      <c r="S2096" s="5"/>
      <c r="T2096" s="78"/>
      <c r="U2096" s="78"/>
      <c r="Z2096" s="479">
        <f t="shared" si="234"/>
        <v>12</v>
      </c>
    </row>
    <row r="2097" spans="1:26" ht="18.75" customHeight="1" x14ac:dyDescent="0.35">
      <c r="A2097" s="78"/>
      <c r="B2097" s="332">
        <f>IF(N2097="",0,COUNTIF($N$7:N2097,N2097))</f>
        <v>0</v>
      </c>
      <c r="C2097" s="332" t="str">
        <f t="shared" si="228"/>
        <v>0</v>
      </c>
      <c r="D2097" s="332">
        <f>IF(P2097="",0,COUNTIF($P$7:P2097,P2097))</f>
        <v>0</v>
      </c>
      <c r="E2097" s="332" t="str">
        <f t="shared" si="229"/>
        <v>0</v>
      </c>
      <c r="F2097" s="332">
        <f>IF(Q2097="",0,COUNTIF($Q$7:Q2097,Q2097))</f>
        <v>0</v>
      </c>
      <c r="G2097" s="332" t="str">
        <f t="shared" si="230"/>
        <v>0</v>
      </c>
      <c r="H2097" s="335">
        <f t="shared" si="231"/>
        <v>46021</v>
      </c>
      <c r="I2097" s="332">
        <f t="shared" si="232"/>
        <v>50</v>
      </c>
      <c r="J2097" s="78"/>
      <c r="K2097" s="304"/>
      <c r="L2097" s="6"/>
      <c r="M2097" s="12"/>
      <c r="N2097" s="6"/>
      <c r="O2097" s="96" t="str">
        <f t="shared" si="233"/>
        <v/>
      </c>
      <c r="P2097" s="12"/>
      <c r="Q2097" s="304"/>
      <c r="R2097" s="5"/>
      <c r="S2097" s="5"/>
      <c r="T2097" s="78"/>
      <c r="U2097" s="78"/>
      <c r="Z2097" s="479">
        <f t="shared" si="234"/>
        <v>12</v>
      </c>
    </row>
    <row r="2098" spans="1:26" ht="18.75" customHeight="1" x14ac:dyDescent="0.35">
      <c r="A2098" s="78"/>
      <c r="B2098" s="332">
        <f>IF(N2098="",0,COUNTIF($N$7:N2098,N2098))</f>
        <v>0</v>
      </c>
      <c r="C2098" s="332" t="str">
        <f t="shared" si="228"/>
        <v>0</v>
      </c>
      <c r="D2098" s="332">
        <f>IF(P2098="",0,COUNTIF($P$7:P2098,P2098))</f>
        <v>0</v>
      </c>
      <c r="E2098" s="332" t="str">
        <f t="shared" si="229"/>
        <v>0</v>
      </c>
      <c r="F2098" s="332">
        <f>IF(Q2098="",0,COUNTIF($Q$7:Q2098,Q2098))</f>
        <v>0</v>
      </c>
      <c r="G2098" s="332" t="str">
        <f t="shared" si="230"/>
        <v>0</v>
      </c>
      <c r="H2098" s="335">
        <f t="shared" si="231"/>
        <v>46021</v>
      </c>
      <c r="I2098" s="332">
        <f t="shared" si="232"/>
        <v>50</v>
      </c>
      <c r="J2098" s="78"/>
      <c r="K2098" s="304"/>
      <c r="L2098" s="6"/>
      <c r="M2098" s="12"/>
      <c r="N2098" s="6"/>
      <c r="O2098" s="96" t="str">
        <f t="shared" si="233"/>
        <v/>
      </c>
      <c r="P2098" s="12"/>
      <c r="Q2098" s="304"/>
      <c r="R2098" s="5"/>
      <c r="S2098" s="5"/>
      <c r="T2098" s="78"/>
      <c r="U2098" s="78"/>
      <c r="Z2098" s="479">
        <f t="shared" si="234"/>
        <v>12</v>
      </c>
    </row>
    <row r="2099" spans="1:26" ht="18.75" customHeight="1" x14ac:dyDescent="0.35">
      <c r="A2099" s="78"/>
      <c r="B2099" s="332">
        <f>IF(N2099="",0,COUNTIF($N$7:N2099,N2099))</f>
        <v>0</v>
      </c>
      <c r="C2099" s="332" t="str">
        <f t="shared" si="228"/>
        <v>0</v>
      </c>
      <c r="D2099" s="332">
        <f>IF(P2099="",0,COUNTIF($P$7:P2099,P2099))</f>
        <v>0</v>
      </c>
      <c r="E2099" s="332" t="str">
        <f t="shared" si="229"/>
        <v>0</v>
      </c>
      <c r="F2099" s="332">
        <f>IF(Q2099="",0,COUNTIF($Q$7:Q2099,Q2099))</f>
        <v>0</v>
      </c>
      <c r="G2099" s="332" t="str">
        <f t="shared" si="230"/>
        <v>0</v>
      </c>
      <c r="H2099" s="335">
        <f t="shared" si="231"/>
        <v>46021</v>
      </c>
      <c r="I2099" s="332">
        <f t="shared" si="232"/>
        <v>50</v>
      </c>
      <c r="J2099" s="78"/>
      <c r="K2099" s="304"/>
      <c r="L2099" s="6"/>
      <c r="M2099" s="12"/>
      <c r="N2099" s="6"/>
      <c r="O2099" s="96" t="str">
        <f t="shared" si="233"/>
        <v/>
      </c>
      <c r="P2099" s="12"/>
      <c r="Q2099" s="304"/>
      <c r="R2099" s="5"/>
      <c r="S2099" s="5"/>
      <c r="T2099" s="78"/>
      <c r="U2099" s="78"/>
      <c r="Z2099" s="479">
        <f t="shared" si="234"/>
        <v>12</v>
      </c>
    </row>
    <row r="2100" spans="1:26" ht="18.75" customHeight="1" x14ac:dyDescent="0.35">
      <c r="A2100" s="78"/>
      <c r="B2100" s="332">
        <f>IF(N2100="",0,COUNTIF($N$7:N2100,N2100))</f>
        <v>0</v>
      </c>
      <c r="C2100" s="332" t="str">
        <f t="shared" ref="C2100:C2163" si="235">B2100&amp;N2100</f>
        <v>0</v>
      </c>
      <c r="D2100" s="332">
        <f>IF(P2100="",0,COUNTIF($P$7:P2100,P2100))</f>
        <v>0</v>
      </c>
      <c r="E2100" s="332" t="str">
        <f t="shared" ref="E2100:E2163" si="236">D2100&amp;P2100</f>
        <v>0</v>
      </c>
      <c r="F2100" s="332">
        <f>IF(Q2100="",0,COUNTIF($Q$7:Q2100,Q2100))</f>
        <v>0</v>
      </c>
      <c r="G2100" s="332" t="str">
        <f t="shared" ref="G2100:G2163" si="237">F2100&amp;Q2100</f>
        <v>0</v>
      </c>
      <c r="H2100" s="335">
        <f t="shared" ref="H2100:H2163" si="238">IF(K2100&lt;&gt;"",K2100,H2099)</f>
        <v>46021</v>
      </c>
      <c r="I2100" s="332">
        <f t="shared" ref="I2100:I2163" si="239">IF(L2100&lt;&gt;"",L2100,I2099)</f>
        <v>50</v>
      </c>
      <c r="J2100" s="78"/>
      <c r="K2100" s="304"/>
      <c r="L2100" s="6"/>
      <c r="M2100" s="12"/>
      <c r="N2100" s="6"/>
      <c r="O2100" s="96" t="str">
        <f t="shared" ref="O2100:O2163" si="240">IF(N2100&lt;&gt;"",VLOOKUP(N2100,DA,2,FALSE),"")</f>
        <v/>
      </c>
      <c r="P2100" s="12"/>
      <c r="Q2100" s="304"/>
      <c r="R2100" s="5"/>
      <c r="S2100" s="5"/>
      <c r="T2100" s="78"/>
      <c r="U2100" s="78"/>
      <c r="Z2100" s="479">
        <f t="shared" si="234"/>
        <v>12</v>
      </c>
    </row>
    <row r="2101" spans="1:26" ht="18.75" customHeight="1" x14ac:dyDescent="0.35">
      <c r="A2101" s="78"/>
      <c r="B2101" s="332">
        <f>IF(N2101="",0,COUNTIF($N$7:N2101,N2101))</f>
        <v>0</v>
      </c>
      <c r="C2101" s="332" t="str">
        <f t="shared" si="235"/>
        <v>0</v>
      </c>
      <c r="D2101" s="332">
        <f>IF(P2101="",0,COUNTIF($P$7:P2101,P2101))</f>
        <v>0</v>
      </c>
      <c r="E2101" s="332" t="str">
        <f t="shared" si="236"/>
        <v>0</v>
      </c>
      <c r="F2101" s="332">
        <f>IF(Q2101="",0,COUNTIF($Q$7:Q2101,Q2101))</f>
        <v>0</v>
      </c>
      <c r="G2101" s="332" t="str">
        <f t="shared" si="237"/>
        <v>0</v>
      </c>
      <c r="H2101" s="335">
        <f t="shared" si="238"/>
        <v>46021</v>
      </c>
      <c r="I2101" s="332">
        <f t="shared" si="239"/>
        <v>50</v>
      </c>
      <c r="J2101" s="78"/>
      <c r="K2101" s="304"/>
      <c r="L2101" s="6"/>
      <c r="M2101" s="12"/>
      <c r="N2101" s="6"/>
      <c r="O2101" s="96" t="str">
        <f t="shared" si="240"/>
        <v/>
      </c>
      <c r="P2101" s="12"/>
      <c r="Q2101" s="304"/>
      <c r="R2101" s="5"/>
      <c r="S2101" s="5"/>
      <c r="T2101" s="78"/>
      <c r="U2101" s="78"/>
      <c r="Z2101" s="479">
        <f t="shared" si="234"/>
        <v>12</v>
      </c>
    </row>
    <row r="2102" spans="1:26" ht="18.75" customHeight="1" x14ac:dyDescent="0.35">
      <c r="A2102" s="78"/>
      <c r="B2102" s="332">
        <f>IF(N2102="",0,COUNTIF($N$7:N2102,N2102))</f>
        <v>0</v>
      </c>
      <c r="C2102" s="332" t="str">
        <f t="shared" si="235"/>
        <v>0</v>
      </c>
      <c r="D2102" s="332">
        <f>IF(P2102="",0,COUNTIF($P$7:P2102,P2102))</f>
        <v>0</v>
      </c>
      <c r="E2102" s="332" t="str">
        <f t="shared" si="236"/>
        <v>0</v>
      </c>
      <c r="F2102" s="332">
        <f>IF(Q2102="",0,COUNTIF($Q$7:Q2102,Q2102))</f>
        <v>0</v>
      </c>
      <c r="G2102" s="332" t="str">
        <f t="shared" si="237"/>
        <v>0</v>
      </c>
      <c r="H2102" s="335">
        <f t="shared" si="238"/>
        <v>46021</v>
      </c>
      <c r="I2102" s="332">
        <f t="shared" si="239"/>
        <v>50</v>
      </c>
      <c r="J2102" s="78"/>
      <c r="K2102" s="304"/>
      <c r="L2102" s="6"/>
      <c r="M2102" s="12"/>
      <c r="N2102" s="6"/>
      <c r="O2102" s="96" t="str">
        <f t="shared" si="240"/>
        <v/>
      </c>
      <c r="P2102" s="12"/>
      <c r="Q2102" s="304"/>
      <c r="R2102" s="5"/>
      <c r="S2102" s="5"/>
      <c r="T2102" s="78"/>
      <c r="U2102" s="78"/>
      <c r="Z2102" s="479">
        <f t="shared" si="234"/>
        <v>12</v>
      </c>
    </row>
    <row r="2103" spans="1:26" ht="18.75" customHeight="1" x14ac:dyDescent="0.35">
      <c r="A2103" s="78"/>
      <c r="B2103" s="332">
        <f>IF(N2103="",0,COUNTIF($N$7:N2103,N2103))</f>
        <v>0</v>
      </c>
      <c r="C2103" s="332" t="str">
        <f t="shared" si="235"/>
        <v>0</v>
      </c>
      <c r="D2103" s="332">
        <f>IF(P2103="",0,COUNTIF($P$7:P2103,P2103))</f>
        <v>0</v>
      </c>
      <c r="E2103" s="332" t="str">
        <f t="shared" si="236"/>
        <v>0</v>
      </c>
      <c r="F2103" s="332">
        <f>IF(Q2103="",0,COUNTIF($Q$7:Q2103,Q2103))</f>
        <v>0</v>
      </c>
      <c r="G2103" s="332" t="str">
        <f t="shared" si="237"/>
        <v>0</v>
      </c>
      <c r="H2103" s="335">
        <f t="shared" si="238"/>
        <v>46021</v>
      </c>
      <c r="I2103" s="332">
        <f t="shared" si="239"/>
        <v>50</v>
      </c>
      <c r="J2103" s="78"/>
      <c r="K2103" s="304"/>
      <c r="L2103" s="6"/>
      <c r="M2103" s="12"/>
      <c r="N2103" s="6"/>
      <c r="O2103" s="96" t="str">
        <f t="shared" si="240"/>
        <v/>
      </c>
      <c r="P2103" s="12"/>
      <c r="Q2103" s="304"/>
      <c r="R2103" s="5"/>
      <c r="S2103" s="5"/>
      <c r="T2103" s="78"/>
      <c r="U2103" s="78"/>
      <c r="Z2103" s="479">
        <f t="shared" si="234"/>
        <v>12</v>
      </c>
    </row>
    <row r="2104" spans="1:26" ht="18.75" customHeight="1" x14ac:dyDescent="0.35">
      <c r="A2104" s="78"/>
      <c r="B2104" s="332">
        <f>IF(N2104="",0,COUNTIF($N$7:N2104,N2104))</f>
        <v>0</v>
      </c>
      <c r="C2104" s="332" t="str">
        <f t="shared" si="235"/>
        <v>0</v>
      </c>
      <c r="D2104" s="332">
        <f>IF(P2104="",0,COUNTIF($P$7:P2104,P2104))</f>
        <v>0</v>
      </c>
      <c r="E2104" s="332" t="str">
        <f t="shared" si="236"/>
        <v>0</v>
      </c>
      <c r="F2104" s="332">
        <f>IF(Q2104="",0,COUNTIF($Q$7:Q2104,Q2104))</f>
        <v>0</v>
      </c>
      <c r="G2104" s="332" t="str">
        <f t="shared" si="237"/>
        <v>0</v>
      </c>
      <c r="H2104" s="335">
        <f t="shared" si="238"/>
        <v>46021</v>
      </c>
      <c r="I2104" s="332">
        <f t="shared" si="239"/>
        <v>50</v>
      </c>
      <c r="J2104" s="78"/>
      <c r="K2104" s="304"/>
      <c r="L2104" s="6"/>
      <c r="M2104" s="12"/>
      <c r="N2104" s="6"/>
      <c r="O2104" s="96" t="str">
        <f t="shared" si="240"/>
        <v/>
      </c>
      <c r="P2104" s="12"/>
      <c r="Q2104" s="304"/>
      <c r="R2104" s="5"/>
      <c r="S2104" s="5"/>
      <c r="T2104" s="78"/>
      <c r="U2104" s="78"/>
      <c r="Z2104" s="479">
        <f t="shared" si="234"/>
        <v>12</v>
      </c>
    </row>
    <row r="2105" spans="1:26" ht="18.75" customHeight="1" x14ac:dyDescent="0.35">
      <c r="A2105" s="78"/>
      <c r="B2105" s="332">
        <f>IF(N2105="",0,COUNTIF($N$7:N2105,N2105))</f>
        <v>0</v>
      </c>
      <c r="C2105" s="332" t="str">
        <f t="shared" si="235"/>
        <v>0</v>
      </c>
      <c r="D2105" s="332">
        <f>IF(P2105="",0,COUNTIF($P$7:P2105,P2105))</f>
        <v>0</v>
      </c>
      <c r="E2105" s="332" t="str">
        <f t="shared" si="236"/>
        <v>0</v>
      </c>
      <c r="F2105" s="332">
        <f>IF(Q2105="",0,COUNTIF($Q$7:Q2105,Q2105))</f>
        <v>0</v>
      </c>
      <c r="G2105" s="332" t="str">
        <f t="shared" si="237"/>
        <v>0</v>
      </c>
      <c r="H2105" s="335">
        <f t="shared" si="238"/>
        <v>46021</v>
      </c>
      <c r="I2105" s="332">
        <f t="shared" si="239"/>
        <v>50</v>
      </c>
      <c r="J2105" s="78"/>
      <c r="K2105" s="304"/>
      <c r="L2105" s="6"/>
      <c r="M2105" s="12"/>
      <c r="N2105" s="6"/>
      <c r="O2105" s="96" t="str">
        <f t="shared" si="240"/>
        <v/>
      </c>
      <c r="P2105" s="12"/>
      <c r="Q2105" s="304"/>
      <c r="R2105" s="5"/>
      <c r="S2105" s="5"/>
      <c r="T2105" s="78"/>
      <c r="U2105" s="78"/>
      <c r="Z2105" s="479">
        <f t="shared" si="234"/>
        <v>12</v>
      </c>
    </row>
    <row r="2106" spans="1:26" ht="18.75" customHeight="1" x14ac:dyDescent="0.35">
      <c r="A2106" s="78"/>
      <c r="B2106" s="332">
        <f>IF(N2106="",0,COUNTIF($N$7:N2106,N2106))</f>
        <v>0</v>
      </c>
      <c r="C2106" s="332" t="str">
        <f t="shared" si="235"/>
        <v>0</v>
      </c>
      <c r="D2106" s="332">
        <f>IF(P2106="",0,COUNTIF($P$7:P2106,P2106))</f>
        <v>0</v>
      </c>
      <c r="E2106" s="332" t="str">
        <f t="shared" si="236"/>
        <v>0</v>
      </c>
      <c r="F2106" s="332">
        <f>IF(Q2106="",0,COUNTIF($Q$7:Q2106,Q2106))</f>
        <v>0</v>
      </c>
      <c r="G2106" s="332" t="str">
        <f t="shared" si="237"/>
        <v>0</v>
      </c>
      <c r="H2106" s="335">
        <f t="shared" si="238"/>
        <v>46021</v>
      </c>
      <c r="I2106" s="332">
        <f t="shared" si="239"/>
        <v>50</v>
      </c>
      <c r="J2106" s="78"/>
      <c r="K2106" s="304"/>
      <c r="L2106" s="6"/>
      <c r="M2106" s="12"/>
      <c r="N2106" s="6"/>
      <c r="O2106" s="96" t="str">
        <f t="shared" si="240"/>
        <v/>
      </c>
      <c r="P2106" s="12"/>
      <c r="Q2106" s="304"/>
      <c r="R2106" s="5"/>
      <c r="S2106" s="5"/>
      <c r="T2106" s="78"/>
      <c r="U2106" s="78"/>
      <c r="Z2106" s="479">
        <f t="shared" si="234"/>
        <v>12</v>
      </c>
    </row>
    <row r="2107" spans="1:26" ht="18.75" customHeight="1" x14ac:dyDescent="0.35">
      <c r="A2107" s="78"/>
      <c r="B2107" s="332">
        <f>IF(N2107="",0,COUNTIF($N$7:N2107,N2107))</f>
        <v>0</v>
      </c>
      <c r="C2107" s="332" t="str">
        <f t="shared" si="235"/>
        <v>0</v>
      </c>
      <c r="D2107" s="332">
        <f>IF(P2107="",0,COUNTIF($P$7:P2107,P2107))</f>
        <v>0</v>
      </c>
      <c r="E2107" s="332" t="str">
        <f t="shared" si="236"/>
        <v>0</v>
      </c>
      <c r="F2107" s="332">
        <f>IF(Q2107="",0,COUNTIF($Q$7:Q2107,Q2107))</f>
        <v>0</v>
      </c>
      <c r="G2107" s="332" t="str">
        <f t="shared" si="237"/>
        <v>0</v>
      </c>
      <c r="H2107" s="335">
        <f t="shared" si="238"/>
        <v>46021</v>
      </c>
      <c r="I2107" s="332">
        <f t="shared" si="239"/>
        <v>50</v>
      </c>
      <c r="J2107" s="78"/>
      <c r="K2107" s="304"/>
      <c r="L2107" s="6"/>
      <c r="M2107" s="12"/>
      <c r="N2107" s="6"/>
      <c r="O2107" s="96" t="str">
        <f t="shared" si="240"/>
        <v/>
      </c>
      <c r="P2107" s="12"/>
      <c r="Q2107" s="304"/>
      <c r="R2107" s="5"/>
      <c r="S2107" s="5"/>
      <c r="T2107" s="78"/>
      <c r="U2107" s="78"/>
      <c r="Z2107" s="479">
        <f t="shared" si="234"/>
        <v>12</v>
      </c>
    </row>
    <row r="2108" spans="1:26" ht="18.75" customHeight="1" x14ac:dyDescent="0.35">
      <c r="A2108" s="78"/>
      <c r="B2108" s="332">
        <f>IF(N2108="",0,COUNTIF($N$7:N2108,N2108))</f>
        <v>0</v>
      </c>
      <c r="C2108" s="332" t="str">
        <f t="shared" si="235"/>
        <v>0</v>
      </c>
      <c r="D2108" s="332">
        <f>IF(P2108="",0,COUNTIF($P$7:P2108,P2108))</f>
        <v>0</v>
      </c>
      <c r="E2108" s="332" t="str">
        <f t="shared" si="236"/>
        <v>0</v>
      </c>
      <c r="F2108" s="332">
        <f>IF(Q2108="",0,COUNTIF($Q$7:Q2108,Q2108))</f>
        <v>0</v>
      </c>
      <c r="G2108" s="332" t="str">
        <f t="shared" si="237"/>
        <v>0</v>
      </c>
      <c r="H2108" s="335">
        <f t="shared" si="238"/>
        <v>46021</v>
      </c>
      <c r="I2108" s="332">
        <f t="shared" si="239"/>
        <v>50</v>
      </c>
      <c r="J2108" s="78"/>
      <c r="K2108" s="304"/>
      <c r="L2108" s="6"/>
      <c r="M2108" s="12"/>
      <c r="N2108" s="6"/>
      <c r="O2108" s="96" t="str">
        <f t="shared" si="240"/>
        <v/>
      </c>
      <c r="P2108" s="12"/>
      <c r="Q2108" s="304"/>
      <c r="R2108" s="5"/>
      <c r="S2108" s="5"/>
      <c r="T2108" s="78"/>
      <c r="U2108" s="78"/>
      <c r="Z2108" s="479">
        <f t="shared" si="234"/>
        <v>12</v>
      </c>
    </row>
    <row r="2109" spans="1:26" ht="18.75" customHeight="1" x14ac:dyDescent="0.35">
      <c r="A2109" s="78"/>
      <c r="B2109" s="332">
        <f>IF(N2109="",0,COUNTIF($N$7:N2109,N2109))</f>
        <v>0</v>
      </c>
      <c r="C2109" s="332" t="str">
        <f t="shared" si="235"/>
        <v>0</v>
      </c>
      <c r="D2109" s="332">
        <f>IF(P2109="",0,COUNTIF($P$7:P2109,P2109))</f>
        <v>0</v>
      </c>
      <c r="E2109" s="332" t="str">
        <f t="shared" si="236"/>
        <v>0</v>
      </c>
      <c r="F2109" s="332">
        <f>IF(Q2109="",0,COUNTIF($Q$7:Q2109,Q2109))</f>
        <v>0</v>
      </c>
      <c r="G2109" s="332" t="str">
        <f t="shared" si="237"/>
        <v>0</v>
      </c>
      <c r="H2109" s="335">
        <f t="shared" si="238"/>
        <v>46021</v>
      </c>
      <c r="I2109" s="332">
        <f t="shared" si="239"/>
        <v>50</v>
      </c>
      <c r="J2109" s="78"/>
      <c r="K2109" s="304"/>
      <c r="L2109" s="6"/>
      <c r="M2109" s="12"/>
      <c r="N2109" s="6"/>
      <c r="O2109" s="96" t="str">
        <f t="shared" si="240"/>
        <v/>
      </c>
      <c r="P2109" s="12"/>
      <c r="Q2109" s="304"/>
      <c r="R2109" s="5"/>
      <c r="S2109" s="5"/>
      <c r="T2109" s="78"/>
      <c r="U2109" s="78"/>
      <c r="Z2109" s="479">
        <f t="shared" si="234"/>
        <v>12</v>
      </c>
    </row>
    <row r="2110" spans="1:26" ht="18.75" customHeight="1" x14ac:dyDescent="0.35">
      <c r="A2110" s="78"/>
      <c r="B2110" s="332">
        <f>IF(N2110="",0,COUNTIF($N$7:N2110,N2110))</f>
        <v>0</v>
      </c>
      <c r="C2110" s="332" t="str">
        <f t="shared" si="235"/>
        <v>0</v>
      </c>
      <c r="D2110" s="332">
        <f>IF(P2110="",0,COUNTIF($P$7:P2110,P2110))</f>
        <v>0</v>
      </c>
      <c r="E2110" s="332" t="str">
        <f t="shared" si="236"/>
        <v>0</v>
      </c>
      <c r="F2110" s="332">
        <f>IF(Q2110="",0,COUNTIF($Q$7:Q2110,Q2110))</f>
        <v>0</v>
      </c>
      <c r="G2110" s="332" t="str">
        <f t="shared" si="237"/>
        <v>0</v>
      </c>
      <c r="H2110" s="335">
        <f t="shared" si="238"/>
        <v>46021</v>
      </c>
      <c r="I2110" s="332">
        <f t="shared" si="239"/>
        <v>50</v>
      </c>
      <c r="J2110" s="78"/>
      <c r="K2110" s="304"/>
      <c r="L2110" s="6"/>
      <c r="M2110" s="12"/>
      <c r="N2110" s="6"/>
      <c r="O2110" s="96" t="str">
        <f t="shared" si="240"/>
        <v/>
      </c>
      <c r="P2110" s="12"/>
      <c r="Q2110" s="304"/>
      <c r="R2110" s="5"/>
      <c r="S2110" s="5"/>
      <c r="T2110" s="78"/>
      <c r="U2110" s="78"/>
      <c r="Z2110" s="479">
        <f t="shared" si="234"/>
        <v>12</v>
      </c>
    </row>
    <row r="2111" spans="1:26" ht="18.75" customHeight="1" x14ac:dyDescent="0.35">
      <c r="A2111" s="78"/>
      <c r="B2111" s="332">
        <f>IF(N2111="",0,COUNTIF($N$7:N2111,N2111))</f>
        <v>0</v>
      </c>
      <c r="C2111" s="332" t="str">
        <f t="shared" si="235"/>
        <v>0</v>
      </c>
      <c r="D2111" s="332">
        <f>IF(P2111="",0,COUNTIF($P$7:P2111,P2111))</f>
        <v>0</v>
      </c>
      <c r="E2111" s="332" t="str">
        <f t="shared" si="236"/>
        <v>0</v>
      </c>
      <c r="F2111" s="332">
        <f>IF(Q2111="",0,COUNTIF($Q$7:Q2111,Q2111))</f>
        <v>0</v>
      </c>
      <c r="G2111" s="332" t="str">
        <f t="shared" si="237"/>
        <v>0</v>
      </c>
      <c r="H2111" s="335">
        <f t="shared" si="238"/>
        <v>46021</v>
      </c>
      <c r="I2111" s="332">
        <f t="shared" si="239"/>
        <v>50</v>
      </c>
      <c r="J2111" s="78"/>
      <c r="K2111" s="304"/>
      <c r="L2111" s="6"/>
      <c r="M2111" s="12"/>
      <c r="N2111" s="6"/>
      <c r="O2111" s="96" t="str">
        <f t="shared" si="240"/>
        <v/>
      </c>
      <c r="P2111" s="12"/>
      <c r="Q2111" s="304"/>
      <c r="R2111" s="5"/>
      <c r="S2111" s="5"/>
      <c r="T2111" s="78"/>
      <c r="U2111" s="78"/>
      <c r="Z2111" s="479">
        <f t="shared" si="234"/>
        <v>12</v>
      </c>
    </row>
    <row r="2112" spans="1:26" ht="18.75" customHeight="1" x14ac:dyDescent="0.35">
      <c r="A2112" s="78"/>
      <c r="B2112" s="332">
        <f>IF(N2112="",0,COUNTIF($N$7:N2112,N2112))</f>
        <v>0</v>
      </c>
      <c r="C2112" s="332" t="str">
        <f t="shared" si="235"/>
        <v>0</v>
      </c>
      <c r="D2112" s="332">
        <f>IF(P2112="",0,COUNTIF($P$7:P2112,P2112))</f>
        <v>0</v>
      </c>
      <c r="E2112" s="332" t="str">
        <f t="shared" si="236"/>
        <v>0</v>
      </c>
      <c r="F2112" s="332">
        <f>IF(Q2112="",0,COUNTIF($Q$7:Q2112,Q2112))</f>
        <v>0</v>
      </c>
      <c r="G2112" s="332" t="str">
        <f t="shared" si="237"/>
        <v>0</v>
      </c>
      <c r="H2112" s="335">
        <f t="shared" si="238"/>
        <v>46021</v>
      </c>
      <c r="I2112" s="332">
        <f t="shared" si="239"/>
        <v>50</v>
      </c>
      <c r="J2112" s="78"/>
      <c r="K2112" s="304"/>
      <c r="L2112" s="6"/>
      <c r="M2112" s="12"/>
      <c r="N2112" s="6"/>
      <c r="O2112" s="96" t="str">
        <f t="shared" si="240"/>
        <v/>
      </c>
      <c r="P2112" s="12"/>
      <c r="Q2112" s="304"/>
      <c r="R2112" s="5"/>
      <c r="S2112" s="5"/>
      <c r="T2112" s="78"/>
      <c r="U2112" s="78"/>
      <c r="Z2112" s="479">
        <f t="shared" si="234"/>
        <v>12</v>
      </c>
    </row>
    <row r="2113" spans="1:26" ht="18.75" customHeight="1" x14ac:dyDescent="0.35">
      <c r="A2113" s="78"/>
      <c r="B2113" s="332">
        <f>IF(N2113="",0,COUNTIF($N$7:N2113,N2113))</f>
        <v>0</v>
      </c>
      <c r="C2113" s="332" t="str">
        <f t="shared" si="235"/>
        <v>0</v>
      </c>
      <c r="D2113" s="332">
        <f>IF(P2113="",0,COUNTIF($P$7:P2113,P2113))</f>
        <v>0</v>
      </c>
      <c r="E2113" s="332" t="str">
        <f t="shared" si="236"/>
        <v>0</v>
      </c>
      <c r="F2113" s="332">
        <f>IF(Q2113="",0,COUNTIF($Q$7:Q2113,Q2113))</f>
        <v>0</v>
      </c>
      <c r="G2113" s="332" t="str">
        <f t="shared" si="237"/>
        <v>0</v>
      </c>
      <c r="H2113" s="335">
        <f t="shared" si="238"/>
        <v>46021</v>
      </c>
      <c r="I2113" s="332">
        <f t="shared" si="239"/>
        <v>50</v>
      </c>
      <c r="J2113" s="78"/>
      <c r="K2113" s="304"/>
      <c r="L2113" s="6"/>
      <c r="M2113" s="12"/>
      <c r="N2113" s="6"/>
      <c r="O2113" s="96" t="str">
        <f t="shared" si="240"/>
        <v/>
      </c>
      <c r="P2113" s="12"/>
      <c r="Q2113" s="304"/>
      <c r="R2113" s="5"/>
      <c r="S2113" s="5"/>
      <c r="T2113" s="78"/>
      <c r="U2113" s="78"/>
      <c r="Z2113" s="479">
        <f t="shared" si="234"/>
        <v>12</v>
      </c>
    </row>
    <row r="2114" spans="1:26" ht="18.75" customHeight="1" x14ac:dyDescent="0.35">
      <c r="A2114" s="78"/>
      <c r="B2114" s="332">
        <f>IF(N2114="",0,COUNTIF($N$7:N2114,N2114))</f>
        <v>0</v>
      </c>
      <c r="C2114" s="332" t="str">
        <f t="shared" si="235"/>
        <v>0</v>
      </c>
      <c r="D2114" s="332">
        <f>IF(P2114="",0,COUNTIF($P$7:P2114,P2114))</f>
        <v>0</v>
      </c>
      <c r="E2114" s="332" t="str">
        <f t="shared" si="236"/>
        <v>0</v>
      </c>
      <c r="F2114" s="332">
        <f>IF(Q2114="",0,COUNTIF($Q$7:Q2114,Q2114))</f>
        <v>0</v>
      </c>
      <c r="G2114" s="332" t="str">
        <f t="shared" si="237"/>
        <v>0</v>
      </c>
      <c r="H2114" s="335">
        <f t="shared" si="238"/>
        <v>46021</v>
      </c>
      <c r="I2114" s="332">
        <f t="shared" si="239"/>
        <v>50</v>
      </c>
      <c r="J2114" s="78"/>
      <c r="K2114" s="304"/>
      <c r="L2114" s="6"/>
      <c r="M2114" s="12"/>
      <c r="N2114" s="6"/>
      <c r="O2114" s="96" t="str">
        <f t="shared" si="240"/>
        <v/>
      </c>
      <c r="P2114" s="12"/>
      <c r="Q2114" s="304"/>
      <c r="R2114" s="5"/>
      <c r="S2114" s="5"/>
      <c r="T2114" s="78"/>
      <c r="U2114" s="78"/>
      <c r="Z2114" s="479">
        <f t="shared" si="234"/>
        <v>12</v>
      </c>
    </row>
    <row r="2115" spans="1:26" ht="18.75" customHeight="1" x14ac:dyDescent="0.35">
      <c r="A2115" s="78"/>
      <c r="B2115" s="332">
        <f>IF(N2115="",0,COUNTIF($N$7:N2115,N2115))</f>
        <v>0</v>
      </c>
      <c r="C2115" s="332" t="str">
        <f t="shared" si="235"/>
        <v>0</v>
      </c>
      <c r="D2115" s="332">
        <f>IF(P2115="",0,COUNTIF($P$7:P2115,P2115))</f>
        <v>0</v>
      </c>
      <c r="E2115" s="332" t="str">
        <f t="shared" si="236"/>
        <v>0</v>
      </c>
      <c r="F2115" s="332">
        <f>IF(Q2115="",0,COUNTIF($Q$7:Q2115,Q2115))</f>
        <v>0</v>
      </c>
      <c r="G2115" s="332" t="str">
        <f t="shared" si="237"/>
        <v>0</v>
      </c>
      <c r="H2115" s="335">
        <f t="shared" si="238"/>
        <v>46021</v>
      </c>
      <c r="I2115" s="332">
        <f t="shared" si="239"/>
        <v>50</v>
      </c>
      <c r="J2115" s="78"/>
      <c r="K2115" s="304"/>
      <c r="L2115" s="6"/>
      <c r="M2115" s="12"/>
      <c r="N2115" s="6"/>
      <c r="O2115" s="96" t="str">
        <f t="shared" si="240"/>
        <v/>
      </c>
      <c r="P2115" s="12"/>
      <c r="Q2115" s="304"/>
      <c r="R2115" s="5"/>
      <c r="S2115" s="5"/>
      <c r="T2115" s="78"/>
      <c r="U2115" s="78"/>
      <c r="Z2115" s="479">
        <f t="shared" si="234"/>
        <v>12</v>
      </c>
    </row>
    <row r="2116" spans="1:26" ht="18.75" customHeight="1" x14ac:dyDescent="0.35">
      <c r="A2116" s="78"/>
      <c r="B2116" s="332">
        <f>IF(N2116="",0,COUNTIF($N$7:N2116,N2116))</f>
        <v>0</v>
      </c>
      <c r="C2116" s="332" t="str">
        <f t="shared" si="235"/>
        <v>0</v>
      </c>
      <c r="D2116" s="332">
        <f>IF(P2116="",0,COUNTIF($P$7:P2116,P2116))</f>
        <v>0</v>
      </c>
      <c r="E2116" s="332" t="str">
        <f t="shared" si="236"/>
        <v>0</v>
      </c>
      <c r="F2116" s="332">
        <f>IF(Q2116="",0,COUNTIF($Q$7:Q2116,Q2116))</f>
        <v>0</v>
      </c>
      <c r="G2116" s="332" t="str">
        <f t="shared" si="237"/>
        <v>0</v>
      </c>
      <c r="H2116" s="335">
        <f t="shared" si="238"/>
        <v>46021</v>
      </c>
      <c r="I2116" s="332">
        <f t="shared" si="239"/>
        <v>50</v>
      </c>
      <c r="J2116" s="78"/>
      <c r="K2116" s="304"/>
      <c r="L2116" s="6"/>
      <c r="M2116" s="12"/>
      <c r="N2116" s="6"/>
      <c r="O2116" s="96" t="str">
        <f t="shared" si="240"/>
        <v/>
      </c>
      <c r="P2116" s="12"/>
      <c r="Q2116" s="304"/>
      <c r="R2116" s="5"/>
      <c r="S2116" s="5"/>
      <c r="T2116" s="78"/>
      <c r="U2116" s="78"/>
      <c r="Z2116" s="479">
        <f t="shared" si="234"/>
        <v>12</v>
      </c>
    </row>
    <row r="2117" spans="1:26" ht="18.75" customHeight="1" x14ac:dyDescent="0.35">
      <c r="A2117" s="78"/>
      <c r="B2117" s="332">
        <f>IF(N2117="",0,COUNTIF($N$7:N2117,N2117))</f>
        <v>0</v>
      </c>
      <c r="C2117" s="332" t="str">
        <f t="shared" si="235"/>
        <v>0</v>
      </c>
      <c r="D2117" s="332">
        <f>IF(P2117="",0,COUNTIF($P$7:P2117,P2117))</f>
        <v>0</v>
      </c>
      <c r="E2117" s="332" t="str">
        <f t="shared" si="236"/>
        <v>0</v>
      </c>
      <c r="F2117" s="332">
        <f>IF(Q2117="",0,COUNTIF($Q$7:Q2117,Q2117))</f>
        <v>0</v>
      </c>
      <c r="G2117" s="332" t="str">
        <f t="shared" si="237"/>
        <v>0</v>
      </c>
      <c r="H2117" s="335">
        <f t="shared" si="238"/>
        <v>46021</v>
      </c>
      <c r="I2117" s="332">
        <f t="shared" si="239"/>
        <v>50</v>
      </c>
      <c r="J2117" s="78"/>
      <c r="K2117" s="304"/>
      <c r="L2117" s="6"/>
      <c r="M2117" s="12"/>
      <c r="N2117" s="6"/>
      <c r="O2117" s="96" t="str">
        <f t="shared" si="240"/>
        <v/>
      </c>
      <c r="P2117" s="12"/>
      <c r="Q2117" s="304"/>
      <c r="R2117" s="5"/>
      <c r="S2117" s="5"/>
      <c r="T2117" s="78"/>
      <c r="U2117" s="78"/>
      <c r="Z2117" s="479">
        <f t="shared" si="234"/>
        <v>12</v>
      </c>
    </row>
    <row r="2118" spans="1:26" ht="18.75" customHeight="1" x14ac:dyDescent="0.35">
      <c r="A2118" s="78"/>
      <c r="B2118" s="332">
        <f>IF(N2118="",0,COUNTIF($N$7:N2118,N2118))</f>
        <v>0</v>
      </c>
      <c r="C2118" s="332" t="str">
        <f t="shared" si="235"/>
        <v>0</v>
      </c>
      <c r="D2118" s="332">
        <f>IF(P2118="",0,COUNTIF($P$7:P2118,P2118))</f>
        <v>0</v>
      </c>
      <c r="E2118" s="332" t="str">
        <f t="shared" si="236"/>
        <v>0</v>
      </c>
      <c r="F2118" s="332">
        <f>IF(Q2118="",0,COUNTIF($Q$7:Q2118,Q2118))</f>
        <v>0</v>
      </c>
      <c r="G2118" s="332" t="str">
        <f t="shared" si="237"/>
        <v>0</v>
      </c>
      <c r="H2118" s="335">
        <f t="shared" si="238"/>
        <v>46021</v>
      </c>
      <c r="I2118" s="332">
        <f t="shared" si="239"/>
        <v>50</v>
      </c>
      <c r="J2118" s="78"/>
      <c r="K2118" s="304"/>
      <c r="L2118" s="6"/>
      <c r="M2118" s="12"/>
      <c r="N2118" s="6"/>
      <c r="O2118" s="96" t="str">
        <f t="shared" si="240"/>
        <v/>
      </c>
      <c r="P2118" s="12"/>
      <c r="Q2118" s="304"/>
      <c r="R2118" s="5"/>
      <c r="S2118" s="5"/>
      <c r="T2118" s="78"/>
      <c r="U2118" s="78"/>
      <c r="Z2118" s="479">
        <f t="shared" si="234"/>
        <v>12</v>
      </c>
    </row>
    <row r="2119" spans="1:26" ht="18.75" customHeight="1" x14ac:dyDescent="0.35">
      <c r="A2119" s="78"/>
      <c r="B2119" s="332">
        <f>IF(N2119="",0,COUNTIF($N$7:N2119,N2119))</f>
        <v>0</v>
      </c>
      <c r="C2119" s="332" t="str">
        <f t="shared" si="235"/>
        <v>0</v>
      </c>
      <c r="D2119" s="332">
        <f>IF(P2119="",0,COUNTIF($P$7:P2119,P2119))</f>
        <v>0</v>
      </c>
      <c r="E2119" s="332" t="str">
        <f t="shared" si="236"/>
        <v>0</v>
      </c>
      <c r="F2119" s="332">
        <f>IF(Q2119="",0,COUNTIF($Q$7:Q2119,Q2119))</f>
        <v>0</v>
      </c>
      <c r="G2119" s="332" t="str">
        <f t="shared" si="237"/>
        <v>0</v>
      </c>
      <c r="H2119" s="335">
        <f t="shared" si="238"/>
        <v>46021</v>
      </c>
      <c r="I2119" s="332">
        <f t="shared" si="239"/>
        <v>50</v>
      </c>
      <c r="J2119" s="78"/>
      <c r="K2119" s="304"/>
      <c r="L2119" s="6"/>
      <c r="M2119" s="12"/>
      <c r="N2119" s="6"/>
      <c r="O2119" s="96" t="str">
        <f t="shared" si="240"/>
        <v/>
      </c>
      <c r="P2119" s="12"/>
      <c r="Q2119" s="304"/>
      <c r="R2119" s="5"/>
      <c r="S2119" s="5"/>
      <c r="T2119" s="78"/>
      <c r="U2119" s="78"/>
      <c r="Z2119" s="479">
        <f t="shared" si="234"/>
        <v>12</v>
      </c>
    </row>
    <row r="2120" spans="1:26" ht="18.75" customHeight="1" x14ac:dyDescent="0.35">
      <c r="A2120" s="78"/>
      <c r="B2120" s="332">
        <f>IF(N2120="",0,COUNTIF($N$7:N2120,N2120))</f>
        <v>0</v>
      </c>
      <c r="C2120" s="332" t="str">
        <f t="shared" si="235"/>
        <v>0</v>
      </c>
      <c r="D2120" s="332">
        <f>IF(P2120="",0,COUNTIF($P$7:P2120,P2120))</f>
        <v>0</v>
      </c>
      <c r="E2120" s="332" t="str">
        <f t="shared" si="236"/>
        <v>0</v>
      </c>
      <c r="F2120" s="332">
        <f>IF(Q2120="",0,COUNTIF($Q$7:Q2120,Q2120))</f>
        <v>0</v>
      </c>
      <c r="G2120" s="332" t="str">
        <f t="shared" si="237"/>
        <v>0</v>
      </c>
      <c r="H2120" s="335">
        <f t="shared" si="238"/>
        <v>46021</v>
      </c>
      <c r="I2120" s="332">
        <f t="shared" si="239"/>
        <v>50</v>
      </c>
      <c r="J2120" s="78"/>
      <c r="K2120" s="304"/>
      <c r="L2120" s="6"/>
      <c r="M2120" s="12"/>
      <c r="N2120" s="6"/>
      <c r="O2120" s="96" t="str">
        <f t="shared" si="240"/>
        <v/>
      </c>
      <c r="P2120" s="12"/>
      <c r="Q2120" s="304"/>
      <c r="R2120" s="5"/>
      <c r="S2120" s="5"/>
      <c r="T2120" s="78"/>
      <c r="U2120" s="78"/>
      <c r="Z2120" s="479">
        <f t="shared" ref="Z2120:Z2183" si="241">IF(H2120="","",MONTH(H2120))</f>
        <v>12</v>
      </c>
    </row>
    <row r="2121" spans="1:26" ht="18.75" customHeight="1" x14ac:dyDescent="0.35">
      <c r="A2121" s="78"/>
      <c r="B2121" s="332">
        <f>IF(N2121="",0,COUNTIF($N$7:N2121,N2121))</f>
        <v>0</v>
      </c>
      <c r="C2121" s="332" t="str">
        <f t="shared" si="235"/>
        <v>0</v>
      </c>
      <c r="D2121" s="332">
        <f>IF(P2121="",0,COUNTIF($P$7:P2121,P2121))</f>
        <v>0</v>
      </c>
      <c r="E2121" s="332" t="str">
        <f t="shared" si="236"/>
        <v>0</v>
      </c>
      <c r="F2121" s="332">
        <f>IF(Q2121="",0,COUNTIF($Q$7:Q2121,Q2121))</f>
        <v>0</v>
      </c>
      <c r="G2121" s="332" t="str">
        <f t="shared" si="237"/>
        <v>0</v>
      </c>
      <c r="H2121" s="335">
        <f t="shared" si="238"/>
        <v>46021</v>
      </c>
      <c r="I2121" s="332">
        <f t="shared" si="239"/>
        <v>50</v>
      </c>
      <c r="J2121" s="78"/>
      <c r="K2121" s="304"/>
      <c r="L2121" s="6"/>
      <c r="M2121" s="12"/>
      <c r="N2121" s="6"/>
      <c r="O2121" s="96" t="str">
        <f t="shared" si="240"/>
        <v/>
      </c>
      <c r="P2121" s="12"/>
      <c r="Q2121" s="304"/>
      <c r="R2121" s="5"/>
      <c r="S2121" s="5"/>
      <c r="T2121" s="78"/>
      <c r="U2121" s="78"/>
      <c r="Z2121" s="479">
        <f t="shared" si="241"/>
        <v>12</v>
      </c>
    </row>
    <row r="2122" spans="1:26" ht="18.75" customHeight="1" x14ac:dyDescent="0.35">
      <c r="A2122" s="78"/>
      <c r="B2122" s="332">
        <f>IF(N2122="",0,COUNTIF($N$7:N2122,N2122))</f>
        <v>0</v>
      </c>
      <c r="C2122" s="332" t="str">
        <f t="shared" si="235"/>
        <v>0</v>
      </c>
      <c r="D2122" s="332">
        <f>IF(P2122="",0,COUNTIF($P$7:P2122,P2122))</f>
        <v>0</v>
      </c>
      <c r="E2122" s="332" t="str">
        <f t="shared" si="236"/>
        <v>0</v>
      </c>
      <c r="F2122" s="332">
        <f>IF(Q2122="",0,COUNTIF($Q$7:Q2122,Q2122))</f>
        <v>0</v>
      </c>
      <c r="G2122" s="332" t="str">
        <f t="shared" si="237"/>
        <v>0</v>
      </c>
      <c r="H2122" s="335">
        <f t="shared" si="238"/>
        <v>46021</v>
      </c>
      <c r="I2122" s="332">
        <f t="shared" si="239"/>
        <v>50</v>
      </c>
      <c r="J2122" s="78"/>
      <c r="K2122" s="304"/>
      <c r="L2122" s="6"/>
      <c r="M2122" s="12"/>
      <c r="N2122" s="6"/>
      <c r="O2122" s="96" t="str">
        <f t="shared" si="240"/>
        <v/>
      </c>
      <c r="P2122" s="12"/>
      <c r="Q2122" s="304"/>
      <c r="R2122" s="5"/>
      <c r="S2122" s="5"/>
      <c r="T2122" s="78"/>
      <c r="U2122" s="78"/>
      <c r="Z2122" s="479">
        <f t="shared" si="241"/>
        <v>12</v>
      </c>
    </row>
    <row r="2123" spans="1:26" ht="18.75" customHeight="1" x14ac:dyDescent="0.35">
      <c r="A2123" s="78"/>
      <c r="B2123" s="332">
        <f>IF(N2123="",0,COUNTIF($N$7:N2123,N2123))</f>
        <v>0</v>
      </c>
      <c r="C2123" s="332" t="str">
        <f t="shared" si="235"/>
        <v>0</v>
      </c>
      <c r="D2123" s="332">
        <f>IF(P2123="",0,COUNTIF($P$7:P2123,P2123))</f>
        <v>0</v>
      </c>
      <c r="E2123" s="332" t="str">
        <f t="shared" si="236"/>
        <v>0</v>
      </c>
      <c r="F2123" s="332">
        <f>IF(Q2123="",0,COUNTIF($Q$7:Q2123,Q2123))</f>
        <v>0</v>
      </c>
      <c r="G2123" s="332" t="str">
        <f t="shared" si="237"/>
        <v>0</v>
      </c>
      <c r="H2123" s="335">
        <f t="shared" si="238"/>
        <v>46021</v>
      </c>
      <c r="I2123" s="332">
        <f t="shared" si="239"/>
        <v>50</v>
      </c>
      <c r="J2123" s="78"/>
      <c r="K2123" s="304"/>
      <c r="L2123" s="6"/>
      <c r="M2123" s="12"/>
      <c r="N2123" s="6"/>
      <c r="O2123" s="96" t="str">
        <f t="shared" si="240"/>
        <v/>
      </c>
      <c r="P2123" s="12"/>
      <c r="Q2123" s="304"/>
      <c r="R2123" s="5"/>
      <c r="S2123" s="5"/>
      <c r="T2123" s="78"/>
      <c r="U2123" s="78"/>
      <c r="Z2123" s="479">
        <f t="shared" si="241"/>
        <v>12</v>
      </c>
    </row>
    <row r="2124" spans="1:26" ht="18.75" customHeight="1" x14ac:dyDescent="0.35">
      <c r="A2124" s="78"/>
      <c r="B2124" s="332">
        <f>IF(N2124="",0,COUNTIF($N$7:N2124,N2124))</f>
        <v>0</v>
      </c>
      <c r="C2124" s="332" t="str">
        <f t="shared" si="235"/>
        <v>0</v>
      </c>
      <c r="D2124" s="332">
        <f>IF(P2124="",0,COUNTIF($P$7:P2124,P2124))</f>
        <v>0</v>
      </c>
      <c r="E2124" s="332" t="str">
        <f t="shared" si="236"/>
        <v>0</v>
      </c>
      <c r="F2124" s="332">
        <f>IF(Q2124="",0,COUNTIF($Q$7:Q2124,Q2124))</f>
        <v>0</v>
      </c>
      <c r="G2124" s="332" t="str">
        <f t="shared" si="237"/>
        <v>0</v>
      </c>
      <c r="H2124" s="335">
        <f t="shared" si="238"/>
        <v>46021</v>
      </c>
      <c r="I2124" s="332">
        <f t="shared" si="239"/>
        <v>50</v>
      </c>
      <c r="J2124" s="78"/>
      <c r="K2124" s="304"/>
      <c r="L2124" s="6"/>
      <c r="M2124" s="12"/>
      <c r="N2124" s="6"/>
      <c r="O2124" s="96" t="str">
        <f t="shared" si="240"/>
        <v/>
      </c>
      <c r="P2124" s="12"/>
      <c r="Q2124" s="304"/>
      <c r="R2124" s="5"/>
      <c r="S2124" s="5"/>
      <c r="T2124" s="78"/>
      <c r="U2124" s="78"/>
      <c r="Z2124" s="479">
        <f t="shared" si="241"/>
        <v>12</v>
      </c>
    </row>
    <row r="2125" spans="1:26" ht="18.75" customHeight="1" x14ac:dyDescent="0.35">
      <c r="A2125" s="78"/>
      <c r="B2125" s="332">
        <f>IF(N2125="",0,COUNTIF($N$7:N2125,N2125))</f>
        <v>0</v>
      </c>
      <c r="C2125" s="332" t="str">
        <f t="shared" si="235"/>
        <v>0</v>
      </c>
      <c r="D2125" s="332">
        <f>IF(P2125="",0,COUNTIF($P$7:P2125,P2125))</f>
        <v>0</v>
      </c>
      <c r="E2125" s="332" t="str">
        <f t="shared" si="236"/>
        <v>0</v>
      </c>
      <c r="F2125" s="332">
        <f>IF(Q2125="",0,COUNTIF($Q$7:Q2125,Q2125))</f>
        <v>0</v>
      </c>
      <c r="G2125" s="332" t="str">
        <f t="shared" si="237"/>
        <v>0</v>
      </c>
      <c r="H2125" s="335">
        <f t="shared" si="238"/>
        <v>46021</v>
      </c>
      <c r="I2125" s="332">
        <f t="shared" si="239"/>
        <v>50</v>
      </c>
      <c r="J2125" s="78"/>
      <c r="K2125" s="304"/>
      <c r="L2125" s="6"/>
      <c r="M2125" s="12"/>
      <c r="N2125" s="6"/>
      <c r="O2125" s="96" t="str">
        <f t="shared" si="240"/>
        <v/>
      </c>
      <c r="P2125" s="12"/>
      <c r="Q2125" s="304"/>
      <c r="R2125" s="5"/>
      <c r="S2125" s="5"/>
      <c r="T2125" s="78"/>
      <c r="U2125" s="78"/>
      <c r="Z2125" s="479">
        <f t="shared" si="241"/>
        <v>12</v>
      </c>
    </row>
    <row r="2126" spans="1:26" ht="18.75" customHeight="1" x14ac:dyDescent="0.35">
      <c r="A2126" s="78"/>
      <c r="B2126" s="332">
        <f>IF(N2126="",0,COUNTIF($N$7:N2126,N2126))</f>
        <v>0</v>
      </c>
      <c r="C2126" s="332" t="str">
        <f t="shared" si="235"/>
        <v>0</v>
      </c>
      <c r="D2126" s="332">
        <f>IF(P2126="",0,COUNTIF($P$7:P2126,P2126))</f>
        <v>0</v>
      </c>
      <c r="E2126" s="332" t="str">
        <f t="shared" si="236"/>
        <v>0</v>
      </c>
      <c r="F2126" s="332">
        <f>IF(Q2126="",0,COUNTIF($Q$7:Q2126,Q2126))</f>
        <v>0</v>
      </c>
      <c r="G2126" s="332" t="str">
        <f t="shared" si="237"/>
        <v>0</v>
      </c>
      <c r="H2126" s="335">
        <f t="shared" si="238"/>
        <v>46021</v>
      </c>
      <c r="I2126" s="332">
        <f t="shared" si="239"/>
        <v>50</v>
      </c>
      <c r="J2126" s="78"/>
      <c r="K2126" s="304"/>
      <c r="L2126" s="6"/>
      <c r="M2126" s="12"/>
      <c r="N2126" s="6"/>
      <c r="O2126" s="96" t="str">
        <f t="shared" si="240"/>
        <v/>
      </c>
      <c r="P2126" s="12"/>
      <c r="Q2126" s="304"/>
      <c r="R2126" s="5"/>
      <c r="S2126" s="5"/>
      <c r="T2126" s="78"/>
      <c r="U2126" s="78"/>
      <c r="Z2126" s="479">
        <f t="shared" si="241"/>
        <v>12</v>
      </c>
    </row>
    <row r="2127" spans="1:26" ht="18.75" customHeight="1" x14ac:dyDescent="0.35">
      <c r="A2127" s="78"/>
      <c r="B2127" s="332">
        <f>IF(N2127="",0,COUNTIF($N$7:N2127,N2127))</f>
        <v>0</v>
      </c>
      <c r="C2127" s="332" t="str">
        <f t="shared" si="235"/>
        <v>0</v>
      </c>
      <c r="D2127" s="332">
        <f>IF(P2127="",0,COUNTIF($P$7:P2127,P2127))</f>
        <v>0</v>
      </c>
      <c r="E2127" s="332" t="str">
        <f t="shared" si="236"/>
        <v>0</v>
      </c>
      <c r="F2127" s="332">
        <f>IF(Q2127="",0,COUNTIF($Q$7:Q2127,Q2127))</f>
        <v>0</v>
      </c>
      <c r="G2127" s="332" t="str">
        <f t="shared" si="237"/>
        <v>0</v>
      </c>
      <c r="H2127" s="335">
        <f t="shared" si="238"/>
        <v>46021</v>
      </c>
      <c r="I2127" s="332">
        <f t="shared" si="239"/>
        <v>50</v>
      </c>
      <c r="J2127" s="78"/>
      <c r="K2127" s="304"/>
      <c r="L2127" s="6"/>
      <c r="M2127" s="12"/>
      <c r="N2127" s="6"/>
      <c r="O2127" s="96" t="str">
        <f t="shared" si="240"/>
        <v/>
      </c>
      <c r="P2127" s="12"/>
      <c r="Q2127" s="304"/>
      <c r="R2127" s="5"/>
      <c r="S2127" s="5"/>
      <c r="T2127" s="78"/>
      <c r="U2127" s="78"/>
      <c r="Z2127" s="479">
        <f t="shared" si="241"/>
        <v>12</v>
      </c>
    </row>
    <row r="2128" spans="1:26" ht="18.75" customHeight="1" x14ac:dyDescent="0.35">
      <c r="A2128" s="78"/>
      <c r="B2128" s="332">
        <f>IF(N2128="",0,COUNTIF($N$7:N2128,N2128))</f>
        <v>0</v>
      </c>
      <c r="C2128" s="332" t="str">
        <f t="shared" si="235"/>
        <v>0</v>
      </c>
      <c r="D2128" s="332">
        <f>IF(P2128="",0,COUNTIF($P$7:P2128,P2128))</f>
        <v>0</v>
      </c>
      <c r="E2128" s="332" t="str">
        <f t="shared" si="236"/>
        <v>0</v>
      </c>
      <c r="F2128" s="332">
        <f>IF(Q2128="",0,COUNTIF($Q$7:Q2128,Q2128))</f>
        <v>0</v>
      </c>
      <c r="G2128" s="332" t="str">
        <f t="shared" si="237"/>
        <v>0</v>
      </c>
      <c r="H2128" s="335">
        <f t="shared" si="238"/>
        <v>46021</v>
      </c>
      <c r="I2128" s="332">
        <f t="shared" si="239"/>
        <v>50</v>
      </c>
      <c r="J2128" s="78"/>
      <c r="K2128" s="304"/>
      <c r="L2128" s="6"/>
      <c r="M2128" s="12"/>
      <c r="N2128" s="6"/>
      <c r="O2128" s="96" t="str">
        <f t="shared" si="240"/>
        <v/>
      </c>
      <c r="P2128" s="12"/>
      <c r="Q2128" s="304"/>
      <c r="R2128" s="5"/>
      <c r="S2128" s="5"/>
      <c r="T2128" s="78"/>
      <c r="U2128" s="78"/>
      <c r="Z2128" s="479">
        <f t="shared" si="241"/>
        <v>12</v>
      </c>
    </row>
    <row r="2129" spans="1:26" ht="18.75" customHeight="1" x14ac:dyDescent="0.35">
      <c r="A2129" s="78"/>
      <c r="B2129" s="332">
        <f>IF(N2129="",0,COUNTIF($N$7:N2129,N2129))</f>
        <v>0</v>
      </c>
      <c r="C2129" s="332" t="str">
        <f t="shared" si="235"/>
        <v>0</v>
      </c>
      <c r="D2129" s="332">
        <f>IF(P2129="",0,COUNTIF($P$7:P2129,P2129))</f>
        <v>0</v>
      </c>
      <c r="E2129" s="332" t="str">
        <f t="shared" si="236"/>
        <v>0</v>
      </c>
      <c r="F2129" s="332">
        <f>IF(Q2129="",0,COUNTIF($Q$7:Q2129,Q2129))</f>
        <v>0</v>
      </c>
      <c r="G2129" s="332" t="str">
        <f t="shared" si="237"/>
        <v>0</v>
      </c>
      <c r="H2129" s="335">
        <f t="shared" si="238"/>
        <v>46021</v>
      </c>
      <c r="I2129" s="332">
        <f t="shared" si="239"/>
        <v>50</v>
      </c>
      <c r="J2129" s="78"/>
      <c r="K2129" s="304"/>
      <c r="L2129" s="6"/>
      <c r="M2129" s="12"/>
      <c r="N2129" s="6"/>
      <c r="O2129" s="96" t="str">
        <f t="shared" si="240"/>
        <v/>
      </c>
      <c r="P2129" s="12"/>
      <c r="Q2129" s="304"/>
      <c r="R2129" s="5"/>
      <c r="S2129" s="5"/>
      <c r="T2129" s="78"/>
      <c r="U2129" s="78"/>
      <c r="Z2129" s="479">
        <f t="shared" si="241"/>
        <v>12</v>
      </c>
    </row>
    <row r="2130" spans="1:26" ht="18.75" customHeight="1" x14ac:dyDescent="0.35">
      <c r="A2130" s="78"/>
      <c r="B2130" s="332">
        <f>IF(N2130="",0,COUNTIF($N$7:N2130,N2130))</f>
        <v>0</v>
      </c>
      <c r="C2130" s="332" t="str">
        <f t="shared" si="235"/>
        <v>0</v>
      </c>
      <c r="D2130" s="332">
        <f>IF(P2130="",0,COUNTIF($P$7:P2130,P2130))</f>
        <v>0</v>
      </c>
      <c r="E2130" s="332" t="str">
        <f t="shared" si="236"/>
        <v>0</v>
      </c>
      <c r="F2130" s="332">
        <f>IF(Q2130="",0,COUNTIF($Q$7:Q2130,Q2130))</f>
        <v>0</v>
      </c>
      <c r="G2130" s="332" t="str">
        <f t="shared" si="237"/>
        <v>0</v>
      </c>
      <c r="H2130" s="335">
        <f t="shared" si="238"/>
        <v>46021</v>
      </c>
      <c r="I2130" s="332">
        <f t="shared" si="239"/>
        <v>50</v>
      </c>
      <c r="J2130" s="78"/>
      <c r="K2130" s="304"/>
      <c r="L2130" s="6"/>
      <c r="M2130" s="12"/>
      <c r="N2130" s="6"/>
      <c r="O2130" s="96" t="str">
        <f t="shared" si="240"/>
        <v/>
      </c>
      <c r="P2130" s="12"/>
      <c r="Q2130" s="304"/>
      <c r="R2130" s="5"/>
      <c r="S2130" s="5"/>
      <c r="T2130" s="78"/>
      <c r="U2130" s="78"/>
      <c r="Z2130" s="479">
        <f t="shared" si="241"/>
        <v>12</v>
      </c>
    </row>
    <row r="2131" spans="1:26" ht="18.75" customHeight="1" x14ac:dyDescent="0.35">
      <c r="A2131" s="78"/>
      <c r="B2131" s="332">
        <f>IF(N2131="",0,COUNTIF($N$7:N2131,N2131))</f>
        <v>0</v>
      </c>
      <c r="C2131" s="332" t="str">
        <f t="shared" si="235"/>
        <v>0</v>
      </c>
      <c r="D2131" s="332">
        <f>IF(P2131="",0,COUNTIF($P$7:P2131,P2131))</f>
        <v>0</v>
      </c>
      <c r="E2131" s="332" t="str">
        <f t="shared" si="236"/>
        <v>0</v>
      </c>
      <c r="F2131" s="332">
        <f>IF(Q2131="",0,COUNTIF($Q$7:Q2131,Q2131))</f>
        <v>0</v>
      </c>
      <c r="G2131" s="332" t="str">
        <f t="shared" si="237"/>
        <v>0</v>
      </c>
      <c r="H2131" s="335">
        <f t="shared" si="238"/>
        <v>46021</v>
      </c>
      <c r="I2131" s="332">
        <f t="shared" si="239"/>
        <v>50</v>
      </c>
      <c r="J2131" s="78"/>
      <c r="K2131" s="304"/>
      <c r="L2131" s="6"/>
      <c r="M2131" s="12"/>
      <c r="N2131" s="6"/>
      <c r="O2131" s="96" t="str">
        <f t="shared" si="240"/>
        <v/>
      </c>
      <c r="P2131" s="12"/>
      <c r="Q2131" s="304"/>
      <c r="R2131" s="5"/>
      <c r="S2131" s="5"/>
      <c r="T2131" s="78"/>
      <c r="U2131" s="78"/>
      <c r="Z2131" s="479">
        <f t="shared" si="241"/>
        <v>12</v>
      </c>
    </row>
    <row r="2132" spans="1:26" ht="18.75" customHeight="1" x14ac:dyDescent="0.35">
      <c r="A2132" s="78"/>
      <c r="B2132" s="332">
        <f>IF(N2132="",0,COUNTIF($N$7:N2132,N2132))</f>
        <v>0</v>
      </c>
      <c r="C2132" s="332" t="str">
        <f t="shared" si="235"/>
        <v>0</v>
      </c>
      <c r="D2132" s="332">
        <f>IF(P2132="",0,COUNTIF($P$7:P2132,P2132))</f>
        <v>0</v>
      </c>
      <c r="E2132" s="332" t="str">
        <f t="shared" si="236"/>
        <v>0</v>
      </c>
      <c r="F2132" s="332">
        <f>IF(Q2132="",0,COUNTIF($Q$7:Q2132,Q2132))</f>
        <v>0</v>
      </c>
      <c r="G2132" s="332" t="str">
        <f t="shared" si="237"/>
        <v>0</v>
      </c>
      <c r="H2132" s="335">
        <f t="shared" si="238"/>
        <v>46021</v>
      </c>
      <c r="I2132" s="332">
        <f t="shared" si="239"/>
        <v>50</v>
      </c>
      <c r="J2132" s="78"/>
      <c r="K2132" s="304"/>
      <c r="L2132" s="6"/>
      <c r="M2132" s="12"/>
      <c r="N2132" s="6"/>
      <c r="O2132" s="96" t="str">
        <f t="shared" si="240"/>
        <v/>
      </c>
      <c r="P2132" s="12"/>
      <c r="Q2132" s="304"/>
      <c r="R2132" s="5"/>
      <c r="S2132" s="5"/>
      <c r="T2132" s="78"/>
      <c r="U2132" s="78"/>
      <c r="Z2132" s="479">
        <f t="shared" si="241"/>
        <v>12</v>
      </c>
    </row>
    <row r="2133" spans="1:26" ht="18.75" customHeight="1" x14ac:dyDescent="0.35">
      <c r="A2133" s="78"/>
      <c r="B2133" s="332">
        <f>IF(N2133="",0,COUNTIF($N$7:N2133,N2133))</f>
        <v>0</v>
      </c>
      <c r="C2133" s="332" t="str">
        <f t="shared" si="235"/>
        <v>0</v>
      </c>
      <c r="D2133" s="332">
        <f>IF(P2133="",0,COUNTIF($P$7:P2133,P2133))</f>
        <v>0</v>
      </c>
      <c r="E2133" s="332" t="str">
        <f t="shared" si="236"/>
        <v>0</v>
      </c>
      <c r="F2133" s="332">
        <f>IF(Q2133="",0,COUNTIF($Q$7:Q2133,Q2133))</f>
        <v>0</v>
      </c>
      <c r="G2133" s="332" t="str">
        <f t="shared" si="237"/>
        <v>0</v>
      </c>
      <c r="H2133" s="335">
        <f t="shared" si="238"/>
        <v>46021</v>
      </c>
      <c r="I2133" s="332">
        <f t="shared" si="239"/>
        <v>50</v>
      </c>
      <c r="J2133" s="78"/>
      <c r="K2133" s="304"/>
      <c r="L2133" s="6"/>
      <c r="M2133" s="12"/>
      <c r="N2133" s="6"/>
      <c r="O2133" s="96" t="str">
        <f t="shared" si="240"/>
        <v/>
      </c>
      <c r="P2133" s="12"/>
      <c r="Q2133" s="304"/>
      <c r="R2133" s="5"/>
      <c r="S2133" s="5"/>
      <c r="T2133" s="78"/>
      <c r="U2133" s="78"/>
      <c r="Z2133" s="479">
        <f t="shared" si="241"/>
        <v>12</v>
      </c>
    </row>
    <row r="2134" spans="1:26" ht="18.75" customHeight="1" x14ac:dyDescent="0.35">
      <c r="A2134" s="78"/>
      <c r="B2134" s="332">
        <f>IF(N2134="",0,COUNTIF($N$7:N2134,N2134))</f>
        <v>0</v>
      </c>
      <c r="C2134" s="332" t="str">
        <f t="shared" si="235"/>
        <v>0</v>
      </c>
      <c r="D2134" s="332">
        <f>IF(P2134="",0,COUNTIF($P$7:P2134,P2134))</f>
        <v>0</v>
      </c>
      <c r="E2134" s="332" t="str">
        <f t="shared" si="236"/>
        <v>0</v>
      </c>
      <c r="F2134" s="332">
        <f>IF(Q2134="",0,COUNTIF($Q$7:Q2134,Q2134))</f>
        <v>0</v>
      </c>
      <c r="G2134" s="332" t="str">
        <f t="shared" si="237"/>
        <v>0</v>
      </c>
      <c r="H2134" s="335">
        <f t="shared" si="238"/>
        <v>46021</v>
      </c>
      <c r="I2134" s="332">
        <f t="shared" si="239"/>
        <v>50</v>
      </c>
      <c r="J2134" s="78"/>
      <c r="K2134" s="304"/>
      <c r="L2134" s="6"/>
      <c r="M2134" s="12"/>
      <c r="N2134" s="6"/>
      <c r="O2134" s="96" t="str">
        <f t="shared" si="240"/>
        <v/>
      </c>
      <c r="P2134" s="12"/>
      <c r="Q2134" s="304"/>
      <c r="R2134" s="5"/>
      <c r="S2134" s="5"/>
      <c r="T2134" s="78"/>
      <c r="U2134" s="78"/>
      <c r="Z2134" s="479">
        <f t="shared" si="241"/>
        <v>12</v>
      </c>
    </row>
    <row r="2135" spans="1:26" ht="18.75" customHeight="1" x14ac:dyDescent="0.35">
      <c r="A2135" s="78"/>
      <c r="B2135" s="332">
        <f>IF(N2135="",0,COUNTIF($N$7:N2135,N2135))</f>
        <v>0</v>
      </c>
      <c r="C2135" s="332" t="str">
        <f t="shared" si="235"/>
        <v>0</v>
      </c>
      <c r="D2135" s="332">
        <f>IF(P2135="",0,COUNTIF($P$7:P2135,P2135))</f>
        <v>0</v>
      </c>
      <c r="E2135" s="332" t="str">
        <f t="shared" si="236"/>
        <v>0</v>
      </c>
      <c r="F2135" s="332">
        <f>IF(Q2135="",0,COUNTIF($Q$7:Q2135,Q2135))</f>
        <v>0</v>
      </c>
      <c r="G2135" s="332" t="str">
        <f t="shared" si="237"/>
        <v>0</v>
      </c>
      <c r="H2135" s="335">
        <f t="shared" si="238"/>
        <v>46021</v>
      </c>
      <c r="I2135" s="332">
        <f t="shared" si="239"/>
        <v>50</v>
      </c>
      <c r="J2135" s="78"/>
      <c r="K2135" s="304"/>
      <c r="L2135" s="6"/>
      <c r="M2135" s="12"/>
      <c r="N2135" s="6"/>
      <c r="O2135" s="96" t="str">
        <f t="shared" si="240"/>
        <v/>
      </c>
      <c r="P2135" s="12"/>
      <c r="Q2135" s="304"/>
      <c r="R2135" s="5"/>
      <c r="S2135" s="5"/>
      <c r="T2135" s="78"/>
      <c r="U2135" s="78"/>
      <c r="Z2135" s="479">
        <f t="shared" si="241"/>
        <v>12</v>
      </c>
    </row>
    <row r="2136" spans="1:26" ht="18.75" customHeight="1" x14ac:dyDescent="0.35">
      <c r="A2136" s="78"/>
      <c r="B2136" s="332">
        <f>IF(N2136="",0,COUNTIF($N$7:N2136,N2136))</f>
        <v>0</v>
      </c>
      <c r="C2136" s="332" t="str">
        <f t="shared" si="235"/>
        <v>0</v>
      </c>
      <c r="D2136" s="332">
        <f>IF(P2136="",0,COUNTIF($P$7:P2136,P2136))</f>
        <v>0</v>
      </c>
      <c r="E2136" s="332" t="str">
        <f t="shared" si="236"/>
        <v>0</v>
      </c>
      <c r="F2136" s="332">
        <f>IF(Q2136="",0,COUNTIF($Q$7:Q2136,Q2136))</f>
        <v>0</v>
      </c>
      <c r="G2136" s="332" t="str">
        <f t="shared" si="237"/>
        <v>0</v>
      </c>
      <c r="H2136" s="335">
        <f t="shared" si="238"/>
        <v>46021</v>
      </c>
      <c r="I2136" s="332">
        <f t="shared" si="239"/>
        <v>50</v>
      </c>
      <c r="J2136" s="78"/>
      <c r="K2136" s="304"/>
      <c r="L2136" s="6"/>
      <c r="M2136" s="12"/>
      <c r="N2136" s="6"/>
      <c r="O2136" s="96" t="str">
        <f t="shared" si="240"/>
        <v/>
      </c>
      <c r="P2136" s="12"/>
      <c r="Q2136" s="304"/>
      <c r="R2136" s="5"/>
      <c r="S2136" s="5"/>
      <c r="T2136" s="78"/>
      <c r="U2136" s="78"/>
      <c r="Z2136" s="479">
        <f t="shared" si="241"/>
        <v>12</v>
      </c>
    </row>
    <row r="2137" spans="1:26" ht="18.75" customHeight="1" x14ac:dyDescent="0.35">
      <c r="A2137" s="78"/>
      <c r="B2137" s="332">
        <f>IF(N2137="",0,COUNTIF($N$7:N2137,N2137))</f>
        <v>0</v>
      </c>
      <c r="C2137" s="332" t="str">
        <f t="shared" si="235"/>
        <v>0</v>
      </c>
      <c r="D2137" s="332">
        <f>IF(P2137="",0,COUNTIF($P$7:P2137,P2137))</f>
        <v>0</v>
      </c>
      <c r="E2137" s="332" t="str">
        <f t="shared" si="236"/>
        <v>0</v>
      </c>
      <c r="F2137" s="332">
        <f>IF(Q2137="",0,COUNTIF($Q$7:Q2137,Q2137))</f>
        <v>0</v>
      </c>
      <c r="G2137" s="332" t="str">
        <f t="shared" si="237"/>
        <v>0</v>
      </c>
      <c r="H2137" s="335">
        <f t="shared" si="238"/>
        <v>46021</v>
      </c>
      <c r="I2137" s="332">
        <f t="shared" si="239"/>
        <v>50</v>
      </c>
      <c r="J2137" s="78"/>
      <c r="K2137" s="304"/>
      <c r="L2137" s="6"/>
      <c r="M2137" s="12"/>
      <c r="N2137" s="6"/>
      <c r="O2137" s="96" t="str">
        <f t="shared" si="240"/>
        <v/>
      </c>
      <c r="P2137" s="12"/>
      <c r="Q2137" s="304"/>
      <c r="R2137" s="5"/>
      <c r="S2137" s="5"/>
      <c r="T2137" s="78"/>
      <c r="U2137" s="78"/>
      <c r="Z2137" s="479">
        <f t="shared" si="241"/>
        <v>12</v>
      </c>
    </row>
    <row r="2138" spans="1:26" ht="18.75" customHeight="1" x14ac:dyDescent="0.35">
      <c r="A2138" s="78"/>
      <c r="B2138" s="332">
        <f>IF(N2138="",0,COUNTIF($N$7:N2138,N2138))</f>
        <v>0</v>
      </c>
      <c r="C2138" s="332" t="str">
        <f t="shared" si="235"/>
        <v>0</v>
      </c>
      <c r="D2138" s="332">
        <f>IF(P2138="",0,COUNTIF($P$7:P2138,P2138))</f>
        <v>0</v>
      </c>
      <c r="E2138" s="332" t="str">
        <f t="shared" si="236"/>
        <v>0</v>
      </c>
      <c r="F2138" s="332">
        <f>IF(Q2138="",0,COUNTIF($Q$7:Q2138,Q2138))</f>
        <v>0</v>
      </c>
      <c r="G2138" s="332" t="str">
        <f t="shared" si="237"/>
        <v>0</v>
      </c>
      <c r="H2138" s="335">
        <f t="shared" si="238"/>
        <v>46021</v>
      </c>
      <c r="I2138" s="332">
        <f t="shared" si="239"/>
        <v>50</v>
      </c>
      <c r="J2138" s="78"/>
      <c r="K2138" s="304"/>
      <c r="L2138" s="6"/>
      <c r="M2138" s="12"/>
      <c r="N2138" s="6"/>
      <c r="O2138" s="96" t="str">
        <f t="shared" si="240"/>
        <v/>
      </c>
      <c r="P2138" s="12"/>
      <c r="Q2138" s="304"/>
      <c r="R2138" s="5"/>
      <c r="S2138" s="5"/>
      <c r="T2138" s="78"/>
      <c r="U2138" s="78"/>
      <c r="Z2138" s="479">
        <f t="shared" si="241"/>
        <v>12</v>
      </c>
    </row>
    <row r="2139" spans="1:26" ht="18.75" customHeight="1" x14ac:dyDescent="0.35">
      <c r="A2139" s="78"/>
      <c r="B2139" s="332">
        <f>IF(N2139="",0,COUNTIF($N$7:N2139,N2139))</f>
        <v>0</v>
      </c>
      <c r="C2139" s="332" t="str">
        <f t="shared" si="235"/>
        <v>0</v>
      </c>
      <c r="D2139" s="332">
        <f>IF(P2139="",0,COUNTIF($P$7:P2139,P2139))</f>
        <v>0</v>
      </c>
      <c r="E2139" s="332" t="str">
        <f t="shared" si="236"/>
        <v>0</v>
      </c>
      <c r="F2139" s="332">
        <f>IF(Q2139="",0,COUNTIF($Q$7:Q2139,Q2139))</f>
        <v>0</v>
      </c>
      <c r="G2139" s="332" t="str">
        <f t="shared" si="237"/>
        <v>0</v>
      </c>
      <c r="H2139" s="335">
        <f t="shared" si="238"/>
        <v>46021</v>
      </c>
      <c r="I2139" s="332">
        <f t="shared" si="239"/>
        <v>50</v>
      </c>
      <c r="J2139" s="78"/>
      <c r="K2139" s="304"/>
      <c r="L2139" s="6"/>
      <c r="M2139" s="12"/>
      <c r="N2139" s="6"/>
      <c r="O2139" s="96" t="str">
        <f t="shared" si="240"/>
        <v/>
      </c>
      <c r="P2139" s="12"/>
      <c r="Q2139" s="304"/>
      <c r="R2139" s="5"/>
      <c r="S2139" s="5"/>
      <c r="T2139" s="78"/>
      <c r="U2139" s="78"/>
      <c r="Z2139" s="479">
        <f t="shared" si="241"/>
        <v>12</v>
      </c>
    </row>
    <row r="2140" spans="1:26" ht="18.75" customHeight="1" x14ac:dyDescent="0.35">
      <c r="A2140" s="78"/>
      <c r="B2140" s="332">
        <f>IF(N2140="",0,COUNTIF($N$7:N2140,N2140))</f>
        <v>0</v>
      </c>
      <c r="C2140" s="332" t="str">
        <f t="shared" si="235"/>
        <v>0</v>
      </c>
      <c r="D2140" s="332">
        <f>IF(P2140="",0,COUNTIF($P$7:P2140,P2140))</f>
        <v>0</v>
      </c>
      <c r="E2140" s="332" t="str">
        <f t="shared" si="236"/>
        <v>0</v>
      </c>
      <c r="F2140" s="332">
        <f>IF(Q2140="",0,COUNTIF($Q$7:Q2140,Q2140))</f>
        <v>0</v>
      </c>
      <c r="G2140" s="332" t="str">
        <f t="shared" si="237"/>
        <v>0</v>
      </c>
      <c r="H2140" s="335">
        <f t="shared" si="238"/>
        <v>46021</v>
      </c>
      <c r="I2140" s="332">
        <f t="shared" si="239"/>
        <v>50</v>
      </c>
      <c r="J2140" s="78"/>
      <c r="K2140" s="304"/>
      <c r="L2140" s="6"/>
      <c r="M2140" s="12"/>
      <c r="N2140" s="6"/>
      <c r="O2140" s="96" t="str">
        <f t="shared" si="240"/>
        <v/>
      </c>
      <c r="P2140" s="12"/>
      <c r="Q2140" s="304"/>
      <c r="R2140" s="5"/>
      <c r="S2140" s="5"/>
      <c r="T2140" s="78"/>
      <c r="U2140" s="78"/>
      <c r="Z2140" s="479">
        <f t="shared" si="241"/>
        <v>12</v>
      </c>
    </row>
    <row r="2141" spans="1:26" ht="18.75" customHeight="1" x14ac:dyDescent="0.35">
      <c r="A2141" s="78"/>
      <c r="B2141" s="332">
        <f>IF(N2141="",0,COUNTIF($N$7:N2141,N2141))</f>
        <v>0</v>
      </c>
      <c r="C2141" s="332" t="str">
        <f t="shared" si="235"/>
        <v>0</v>
      </c>
      <c r="D2141" s="332">
        <f>IF(P2141="",0,COUNTIF($P$7:P2141,P2141))</f>
        <v>0</v>
      </c>
      <c r="E2141" s="332" t="str">
        <f t="shared" si="236"/>
        <v>0</v>
      </c>
      <c r="F2141" s="332">
        <f>IF(Q2141="",0,COUNTIF($Q$7:Q2141,Q2141))</f>
        <v>0</v>
      </c>
      <c r="G2141" s="332" t="str">
        <f t="shared" si="237"/>
        <v>0</v>
      </c>
      <c r="H2141" s="335">
        <f t="shared" si="238"/>
        <v>46021</v>
      </c>
      <c r="I2141" s="332">
        <f t="shared" si="239"/>
        <v>50</v>
      </c>
      <c r="J2141" s="78"/>
      <c r="K2141" s="304"/>
      <c r="L2141" s="6"/>
      <c r="M2141" s="12"/>
      <c r="N2141" s="6"/>
      <c r="O2141" s="96" t="str">
        <f t="shared" si="240"/>
        <v/>
      </c>
      <c r="P2141" s="12"/>
      <c r="Q2141" s="304"/>
      <c r="R2141" s="5"/>
      <c r="S2141" s="5"/>
      <c r="T2141" s="78"/>
      <c r="U2141" s="78"/>
      <c r="Z2141" s="479">
        <f t="shared" si="241"/>
        <v>12</v>
      </c>
    </row>
    <row r="2142" spans="1:26" ht="18.75" customHeight="1" x14ac:dyDescent="0.35">
      <c r="A2142" s="78"/>
      <c r="B2142" s="332">
        <f>IF(N2142="",0,COUNTIF($N$7:N2142,N2142))</f>
        <v>0</v>
      </c>
      <c r="C2142" s="332" t="str">
        <f t="shared" si="235"/>
        <v>0</v>
      </c>
      <c r="D2142" s="332">
        <f>IF(P2142="",0,COUNTIF($P$7:P2142,P2142))</f>
        <v>0</v>
      </c>
      <c r="E2142" s="332" t="str">
        <f t="shared" si="236"/>
        <v>0</v>
      </c>
      <c r="F2142" s="332">
        <f>IF(Q2142="",0,COUNTIF($Q$7:Q2142,Q2142))</f>
        <v>0</v>
      </c>
      <c r="G2142" s="332" t="str">
        <f t="shared" si="237"/>
        <v>0</v>
      </c>
      <c r="H2142" s="335">
        <f t="shared" si="238"/>
        <v>46021</v>
      </c>
      <c r="I2142" s="332">
        <f t="shared" si="239"/>
        <v>50</v>
      </c>
      <c r="J2142" s="78"/>
      <c r="K2142" s="304"/>
      <c r="L2142" s="6"/>
      <c r="M2142" s="12"/>
      <c r="N2142" s="6"/>
      <c r="O2142" s="96" t="str">
        <f t="shared" si="240"/>
        <v/>
      </c>
      <c r="P2142" s="12"/>
      <c r="Q2142" s="304"/>
      <c r="R2142" s="5"/>
      <c r="S2142" s="5"/>
      <c r="T2142" s="78"/>
      <c r="U2142" s="78"/>
      <c r="Z2142" s="479">
        <f t="shared" si="241"/>
        <v>12</v>
      </c>
    </row>
    <row r="2143" spans="1:26" ht="18.75" customHeight="1" x14ac:dyDescent="0.35">
      <c r="A2143" s="78"/>
      <c r="B2143" s="332">
        <f>IF(N2143="",0,COUNTIF($N$7:N2143,N2143))</f>
        <v>0</v>
      </c>
      <c r="C2143" s="332" t="str">
        <f t="shared" si="235"/>
        <v>0</v>
      </c>
      <c r="D2143" s="332">
        <f>IF(P2143="",0,COUNTIF($P$7:P2143,P2143))</f>
        <v>0</v>
      </c>
      <c r="E2143" s="332" t="str">
        <f t="shared" si="236"/>
        <v>0</v>
      </c>
      <c r="F2143" s="332">
        <f>IF(Q2143="",0,COUNTIF($Q$7:Q2143,Q2143))</f>
        <v>0</v>
      </c>
      <c r="G2143" s="332" t="str">
        <f t="shared" si="237"/>
        <v>0</v>
      </c>
      <c r="H2143" s="335">
        <f t="shared" si="238"/>
        <v>46021</v>
      </c>
      <c r="I2143" s="332">
        <f t="shared" si="239"/>
        <v>50</v>
      </c>
      <c r="J2143" s="78"/>
      <c r="K2143" s="304"/>
      <c r="L2143" s="6"/>
      <c r="M2143" s="12"/>
      <c r="N2143" s="6"/>
      <c r="O2143" s="96" t="str">
        <f t="shared" si="240"/>
        <v/>
      </c>
      <c r="P2143" s="12"/>
      <c r="Q2143" s="304"/>
      <c r="R2143" s="5"/>
      <c r="S2143" s="5"/>
      <c r="T2143" s="78"/>
      <c r="U2143" s="78"/>
      <c r="Z2143" s="479">
        <f t="shared" si="241"/>
        <v>12</v>
      </c>
    </row>
    <row r="2144" spans="1:26" ht="18.75" customHeight="1" x14ac:dyDescent="0.35">
      <c r="A2144" s="78"/>
      <c r="B2144" s="332">
        <f>IF(N2144="",0,COUNTIF($N$7:N2144,N2144))</f>
        <v>0</v>
      </c>
      <c r="C2144" s="332" t="str">
        <f t="shared" si="235"/>
        <v>0</v>
      </c>
      <c r="D2144" s="332">
        <f>IF(P2144="",0,COUNTIF($P$7:P2144,P2144))</f>
        <v>0</v>
      </c>
      <c r="E2144" s="332" t="str">
        <f t="shared" si="236"/>
        <v>0</v>
      </c>
      <c r="F2144" s="332">
        <f>IF(Q2144="",0,COUNTIF($Q$7:Q2144,Q2144))</f>
        <v>0</v>
      </c>
      <c r="G2144" s="332" t="str">
        <f t="shared" si="237"/>
        <v>0</v>
      </c>
      <c r="H2144" s="335">
        <f t="shared" si="238"/>
        <v>46021</v>
      </c>
      <c r="I2144" s="332">
        <f t="shared" si="239"/>
        <v>50</v>
      </c>
      <c r="J2144" s="78"/>
      <c r="K2144" s="304"/>
      <c r="L2144" s="6"/>
      <c r="M2144" s="12"/>
      <c r="N2144" s="6"/>
      <c r="O2144" s="96" t="str">
        <f t="shared" si="240"/>
        <v/>
      </c>
      <c r="P2144" s="12"/>
      <c r="Q2144" s="304"/>
      <c r="R2144" s="5"/>
      <c r="S2144" s="5"/>
      <c r="T2144" s="78"/>
      <c r="U2144" s="78"/>
      <c r="Z2144" s="479">
        <f t="shared" si="241"/>
        <v>12</v>
      </c>
    </row>
    <row r="2145" spans="1:26" ht="18.75" customHeight="1" x14ac:dyDescent="0.35">
      <c r="A2145" s="78"/>
      <c r="B2145" s="332">
        <f>IF(N2145="",0,COUNTIF($N$7:N2145,N2145))</f>
        <v>0</v>
      </c>
      <c r="C2145" s="332" t="str">
        <f t="shared" si="235"/>
        <v>0</v>
      </c>
      <c r="D2145" s="332">
        <f>IF(P2145="",0,COUNTIF($P$7:P2145,P2145))</f>
        <v>0</v>
      </c>
      <c r="E2145" s="332" t="str">
        <f t="shared" si="236"/>
        <v>0</v>
      </c>
      <c r="F2145" s="332">
        <f>IF(Q2145="",0,COUNTIF($Q$7:Q2145,Q2145))</f>
        <v>0</v>
      </c>
      <c r="G2145" s="332" t="str">
        <f t="shared" si="237"/>
        <v>0</v>
      </c>
      <c r="H2145" s="335">
        <f t="shared" si="238"/>
        <v>46021</v>
      </c>
      <c r="I2145" s="332">
        <f t="shared" si="239"/>
        <v>50</v>
      </c>
      <c r="J2145" s="78"/>
      <c r="K2145" s="304"/>
      <c r="L2145" s="6"/>
      <c r="M2145" s="12"/>
      <c r="N2145" s="6"/>
      <c r="O2145" s="96" t="str">
        <f t="shared" si="240"/>
        <v/>
      </c>
      <c r="P2145" s="12"/>
      <c r="Q2145" s="304"/>
      <c r="R2145" s="5"/>
      <c r="S2145" s="5"/>
      <c r="T2145" s="78"/>
      <c r="U2145" s="78"/>
      <c r="Z2145" s="479">
        <f t="shared" si="241"/>
        <v>12</v>
      </c>
    </row>
    <row r="2146" spans="1:26" ht="18.75" customHeight="1" x14ac:dyDescent="0.35">
      <c r="A2146" s="78"/>
      <c r="B2146" s="332">
        <f>IF(N2146="",0,COUNTIF($N$7:N2146,N2146))</f>
        <v>0</v>
      </c>
      <c r="C2146" s="332" t="str">
        <f t="shared" si="235"/>
        <v>0</v>
      </c>
      <c r="D2146" s="332">
        <f>IF(P2146="",0,COUNTIF($P$7:P2146,P2146))</f>
        <v>0</v>
      </c>
      <c r="E2146" s="332" t="str">
        <f t="shared" si="236"/>
        <v>0</v>
      </c>
      <c r="F2146" s="332">
        <f>IF(Q2146="",0,COUNTIF($Q$7:Q2146,Q2146))</f>
        <v>0</v>
      </c>
      <c r="G2146" s="332" t="str">
        <f t="shared" si="237"/>
        <v>0</v>
      </c>
      <c r="H2146" s="335">
        <f t="shared" si="238"/>
        <v>46021</v>
      </c>
      <c r="I2146" s="332">
        <f t="shared" si="239"/>
        <v>50</v>
      </c>
      <c r="J2146" s="78"/>
      <c r="K2146" s="304"/>
      <c r="L2146" s="6"/>
      <c r="M2146" s="12"/>
      <c r="N2146" s="6"/>
      <c r="O2146" s="96" t="str">
        <f t="shared" si="240"/>
        <v/>
      </c>
      <c r="P2146" s="12"/>
      <c r="Q2146" s="304"/>
      <c r="R2146" s="5"/>
      <c r="S2146" s="5"/>
      <c r="T2146" s="78"/>
      <c r="U2146" s="78"/>
      <c r="Z2146" s="479">
        <f t="shared" si="241"/>
        <v>12</v>
      </c>
    </row>
    <row r="2147" spans="1:26" ht="18.75" customHeight="1" x14ac:dyDescent="0.35">
      <c r="A2147" s="78"/>
      <c r="B2147" s="332">
        <f>IF(N2147="",0,COUNTIF($N$7:N2147,N2147))</f>
        <v>0</v>
      </c>
      <c r="C2147" s="332" t="str">
        <f t="shared" si="235"/>
        <v>0</v>
      </c>
      <c r="D2147" s="332">
        <f>IF(P2147="",0,COUNTIF($P$7:P2147,P2147))</f>
        <v>0</v>
      </c>
      <c r="E2147" s="332" t="str">
        <f t="shared" si="236"/>
        <v>0</v>
      </c>
      <c r="F2147" s="332">
        <f>IF(Q2147="",0,COUNTIF($Q$7:Q2147,Q2147))</f>
        <v>0</v>
      </c>
      <c r="G2147" s="332" t="str">
        <f t="shared" si="237"/>
        <v>0</v>
      </c>
      <c r="H2147" s="335">
        <f t="shared" si="238"/>
        <v>46021</v>
      </c>
      <c r="I2147" s="332">
        <f t="shared" si="239"/>
        <v>50</v>
      </c>
      <c r="J2147" s="78"/>
      <c r="K2147" s="304"/>
      <c r="L2147" s="6"/>
      <c r="M2147" s="12"/>
      <c r="N2147" s="6"/>
      <c r="O2147" s="96" t="str">
        <f t="shared" si="240"/>
        <v/>
      </c>
      <c r="P2147" s="12"/>
      <c r="Q2147" s="304"/>
      <c r="R2147" s="5"/>
      <c r="S2147" s="5"/>
      <c r="T2147" s="78"/>
      <c r="U2147" s="78"/>
      <c r="Z2147" s="479">
        <f t="shared" si="241"/>
        <v>12</v>
      </c>
    </row>
    <row r="2148" spans="1:26" ht="18.75" customHeight="1" x14ac:dyDescent="0.35">
      <c r="A2148" s="78"/>
      <c r="B2148" s="332">
        <f>IF(N2148="",0,COUNTIF($N$7:N2148,N2148))</f>
        <v>0</v>
      </c>
      <c r="C2148" s="332" t="str">
        <f t="shared" si="235"/>
        <v>0</v>
      </c>
      <c r="D2148" s="332">
        <f>IF(P2148="",0,COUNTIF($P$7:P2148,P2148))</f>
        <v>0</v>
      </c>
      <c r="E2148" s="332" t="str">
        <f t="shared" si="236"/>
        <v>0</v>
      </c>
      <c r="F2148" s="332">
        <f>IF(Q2148="",0,COUNTIF($Q$7:Q2148,Q2148))</f>
        <v>0</v>
      </c>
      <c r="G2148" s="332" t="str">
        <f t="shared" si="237"/>
        <v>0</v>
      </c>
      <c r="H2148" s="335">
        <f t="shared" si="238"/>
        <v>46021</v>
      </c>
      <c r="I2148" s="332">
        <f t="shared" si="239"/>
        <v>50</v>
      </c>
      <c r="J2148" s="78"/>
      <c r="K2148" s="304"/>
      <c r="L2148" s="6"/>
      <c r="M2148" s="12"/>
      <c r="N2148" s="6"/>
      <c r="O2148" s="96" t="str">
        <f t="shared" si="240"/>
        <v/>
      </c>
      <c r="P2148" s="12"/>
      <c r="Q2148" s="304"/>
      <c r="R2148" s="5"/>
      <c r="S2148" s="5"/>
      <c r="T2148" s="78"/>
      <c r="U2148" s="78"/>
      <c r="Z2148" s="479">
        <f t="shared" si="241"/>
        <v>12</v>
      </c>
    </row>
    <row r="2149" spans="1:26" ht="18.75" customHeight="1" x14ac:dyDescent="0.35">
      <c r="A2149" s="78"/>
      <c r="B2149" s="332">
        <f>IF(N2149="",0,COUNTIF($N$7:N2149,N2149))</f>
        <v>0</v>
      </c>
      <c r="C2149" s="332" t="str">
        <f t="shared" si="235"/>
        <v>0</v>
      </c>
      <c r="D2149" s="332">
        <f>IF(P2149="",0,COUNTIF($P$7:P2149,P2149))</f>
        <v>0</v>
      </c>
      <c r="E2149" s="332" t="str">
        <f t="shared" si="236"/>
        <v>0</v>
      </c>
      <c r="F2149" s="332">
        <f>IF(Q2149="",0,COUNTIF($Q$7:Q2149,Q2149))</f>
        <v>0</v>
      </c>
      <c r="G2149" s="332" t="str">
        <f t="shared" si="237"/>
        <v>0</v>
      </c>
      <c r="H2149" s="335">
        <f t="shared" si="238"/>
        <v>46021</v>
      </c>
      <c r="I2149" s="332">
        <f t="shared" si="239"/>
        <v>50</v>
      </c>
      <c r="J2149" s="78"/>
      <c r="K2149" s="304"/>
      <c r="L2149" s="6"/>
      <c r="M2149" s="12"/>
      <c r="N2149" s="6"/>
      <c r="O2149" s="96" t="str">
        <f t="shared" si="240"/>
        <v/>
      </c>
      <c r="P2149" s="12"/>
      <c r="Q2149" s="304"/>
      <c r="R2149" s="5"/>
      <c r="S2149" s="5"/>
      <c r="T2149" s="78"/>
      <c r="U2149" s="78"/>
      <c r="Z2149" s="479">
        <f t="shared" si="241"/>
        <v>12</v>
      </c>
    </row>
    <row r="2150" spans="1:26" ht="18.75" customHeight="1" x14ac:dyDescent="0.35">
      <c r="A2150" s="78"/>
      <c r="B2150" s="332">
        <f>IF(N2150="",0,COUNTIF($N$7:N2150,N2150))</f>
        <v>0</v>
      </c>
      <c r="C2150" s="332" t="str">
        <f t="shared" si="235"/>
        <v>0</v>
      </c>
      <c r="D2150" s="332">
        <f>IF(P2150="",0,COUNTIF($P$7:P2150,P2150))</f>
        <v>0</v>
      </c>
      <c r="E2150" s="332" t="str">
        <f t="shared" si="236"/>
        <v>0</v>
      </c>
      <c r="F2150" s="332">
        <f>IF(Q2150="",0,COUNTIF($Q$7:Q2150,Q2150))</f>
        <v>0</v>
      </c>
      <c r="G2150" s="332" t="str">
        <f t="shared" si="237"/>
        <v>0</v>
      </c>
      <c r="H2150" s="335">
        <f t="shared" si="238"/>
        <v>46021</v>
      </c>
      <c r="I2150" s="332">
        <f t="shared" si="239"/>
        <v>50</v>
      </c>
      <c r="J2150" s="78"/>
      <c r="K2150" s="304"/>
      <c r="L2150" s="6"/>
      <c r="M2150" s="12"/>
      <c r="N2150" s="6"/>
      <c r="O2150" s="96" t="str">
        <f t="shared" si="240"/>
        <v/>
      </c>
      <c r="P2150" s="12"/>
      <c r="Q2150" s="304"/>
      <c r="R2150" s="5"/>
      <c r="S2150" s="5"/>
      <c r="T2150" s="78"/>
      <c r="U2150" s="78"/>
      <c r="Z2150" s="479">
        <f t="shared" si="241"/>
        <v>12</v>
      </c>
    </row>
    <row r="2151" spans="1:26" ht="18.75" customHeight="1" x14ac:dyDescent="0.35">
      <c r="A2151" s="78"/>
      <c r="B2151" s="332">
        <f>IF(N2151="",0,COUNTIF($N$7:N2151,N2151))</f>
        <v>0</v>
      </c>
      <c r="C2151" s="332" t="str">
        <f t="shared" si="235"/>
        <v>0</v>
      </c>
      <c r="D2151" s="332">
        <f>IF(P2151="",0,COUNTIF($P$7:P2151,P2151))</f>
        <v>0</v>
      </c>
      <c r="E2151" s="332" t="str">
        <f t="shared" si="236"/>
        <v>0</v>
      </c>
      <c r="F2151" s="332">
        <f>IF(Q2151="",0,COUNTIF($Q$7:Q2151,Q2151))</f>
        <v>0</v>
      </c>
      <c r="G2151" s="332" t="str">
        <f t="shared" si="237"/>
        <v>0</v>
      </c>
      <c r="H2151" s="335">
        <f t="shared" si="238"/>
        <v>46021</v>
      </c>
      <c r="I2151" s="332">
        <f t="shared" si="239"/>
        <v>50</v>
      </c>
      <c r="J2151" s="78"/>
      <c r="K2151" s="304"/>
      <c r="L2151" s="6"/>
      <c r="M2151" s="12"/>
      <c r="N2151" s="6"/>
      <c r="O2151" s="96" t="str">
        <f t="shared" si="240"/>
        <v/>
      </c>
      <c r="P2151" s="12"/>
      <c r="Q2151" s="304"/>
      <c r="R2151" s="5"/>
      <c r="S2151" s="5"/>
      <c r="T2151" s="78"/>
      <c r="U2151" s="78"/>
      <c r="Z2151" s="479">
        <f t="shared" si="241"/>
        <v>12</v>
      </c>
    </row>
    <row r="2152" spans="1:26" ht="18.75" customHeight="1" x14ac:dyDescent="0.35">
      <c r="A2152" s="78"/>
      <c r="B2152" s="332">
        <f>IF(N2152="",0,COUNTIF($N$7:N2152,N2152))</f>
        <v>0</v>
      </c>
      <c r="C2152" s="332" t="str">
        <f t="shared" si="235"/>
        <v>0</v>
      </c>
      <c r="D2152" s="332">
        <f>IF(P2152="",0,COUNTIF($P$7:P2152,P2152))</f>
        <v>0</v>
      </c>
      <c r="E2152" s="332" t="str">
        <f t="shared" si="236"/>
        <v>0</v>
      </c>
      <c r="F2152" s="332">
        <f>IF(Q2152="",0,COUNTIF($Q$7:Q2152,Q2152))</f>
        <v>0</v>
      </c>
      <c r="G2152" s="332" t="str">
        <f t="shared" si="237"/>
        <v>0</v>
      </c>
      <c r="H2152" s="335">
        <f t="shared" si="238"/>
        <v>46021</v>
      </c>
      <c r="I2152" s="332">
        <f t="shared" si="239"/>
        <v>50</v>
      </c>
      <c r="J2152" s="78"/>
      <c r="K2152" s="304"/>
      <c r="L2152" s="6"/>
      <c r="M2152" s="12"/>
      <c r="N2152" s="6"/>
      <c r="O2152" s="96" t="str">
        <f t="shared" si="240"/>
        <v/>
      </c>
      <c r="P2152" s="12"/>
      <c r="Q2152" s="304"/>
      <c r="R2152" s="5"/>
      <c r="S2152" s="5"/>
      <c r="T2152" s="78"/>
      <c r="U2152" s="78"/>
      <c r="Z2152" s="479">
        <f t="shared" si="241"/>
        <v>12</v>
      </c>
    </row>
    <row r="2153" spans="1:26" ht="18.75" customHeight="1" x14ac:dyDescent="0.35">
      <c r="A2153" s="78"/>
      <c r="B2153" s="332">
        <f>IF(N2153="",0,COUNTIF($N$7:N2153,N2153))</f>
        <v>0</v>
      </c>
      <c r="C2153" s="332" t="str">
        <f t="shared" si="235"/>
        <v>0</v>
      </c>
      <c r="D2153" s="332">
        <f>IF(P2153="",0,COUNTIF($P$7:P2153,P2153))</f>
        <v>0</v>
      </c>
      <c r="E2153" s="332" t="str">
        <f t="shared" si="236"/>
        <v>0</v>
      </c>
      <c r="F2153" s="332">
        <f>IF(Q2153="",0,COUNTIF($Q$7:Q2153,Q2153))</f>
        <v>0</v>
      </c>
      <c r="G2153" s="332" t="str">
        <f t="shared" si="237"/>
        <v>0</v>
      </c>
      <c r="H2153" s="335">
        <f t="shared" si="238"/>
        <v>46021</v>
      </c>
      <c r="I2153" s="332">
        <f t="shared" si="239"/>
        <v>50</v>
      </c>
      <c r="J2153" s="78"/>
      <c r="K2153" s="304"/>
      <c r="L2153" s="6"/>
      <c r="M2153" s="12"/>
      <c r="N2153" s="6"/>
      <c r="O2153" s="96" t="str">
        <f t="shared" si="240"/>
        <v/>
      </c>
      <c r="P2153" s="12"/>
      <c r="Q2153" s="304"/>
      <c r="R2153" s="5"/>
      <c r="S2153" s="5"/>
      <c r="T2153" s="78"/>
      <c r="U2153" s="78"/>
      <c r="Z2153" s="479">
        <f t="shared" si="241"/>
        <v>12</v>
      </c>
    </row>
    <row r="2154" spans="1:26" ht="18.75" customHeight="1" x14ac:dyDescent="0.35">
      <c r="A2154" s="78"/>
      <c r="B2154" s="332">
        <f>IF(N2154="",0,COUNTIF($N$7:N2154,N2154))</f>
        <v>0</v>
      </c>
      <c r="C2154" s="332" t="str">
        <f t="shared" si="235"/>
        <v>0</v>
      </c>
      <c r="D2154" s="332">
        <f>IF(P2154="",0,COUNTIF($P$7:P2154,P2154))</f>
        <v>0</v>
      </c>
      <c r="E2154" s="332" t="str">
        <f t="shared" si="236"/>
        <v>0</v>
      </c>
      <c r="F2154" s="332">
        <f>IF(Q2154="",0,COUNTIF($Q$7:Q2154,Q2154))</f>
        <v>0</v>
      </c>
      <c r="G2154" s="332" t="str">
        <f t="shared" si="237"/>
        <v>0</v>
      </c>
      <c r="H2154" s="335">
        <f t="shared" si="238"/>
        <v>46021</v>
      </c>
      <c r="I2154" s="332">
        <f t="shared" si="239"/>
        <v>50</v>
      </c>
      <c r="J2154" s="78"/>
      <c r="K2154" s="304"/>
      <c r="L2154" s="6"/>
      <c r="M2154" s="12"/>
      <c r="N2154" s="6"/>
      <c r="O2154" s="96" t="str">
        <f t="shared" si="240"/>
        <v/>
      </c>
      <c r="P2154" s="12"/>
      <c r="Q2154" s="304"/>
      <c r="R2154" s="5"/>
      <c r="S2154" s="5"/>
      <c r="T2154" s="78"/>
      <c r="U2154" s="78"/>
      <c r="Z2154" s="479">
        <f t="shared" si="241"/>
        <v>12</v>
      </c>
    </row>
    <row r="2155" spans="1:26" ht="18.75" customHeight="1" x14ac:dyDescent="0.35">
      <c r="A2155" s="78"/>
      <c r="B2155" s="332">
        <f>IF(N2155="",0,COUNTIF($N$7:N2155,N2155))</f>
        <v>0</v>
      </c>
      <c r="C2155" s="332" t="str">
        <f t="shared" si="235"/>
        <v>0</v>
      </c>
      <c r="D2155" s="332">
        <f>IF(P2155="",0,COUNTIF($P$7:P2155,P2155))</f>
        <v>0</v>
      </c>
      <c r="E2155" s="332" t="str">
        <f t="shared" si="236"/>
        <v>0</v>
      </c>
      <c r="F2155" s="332">
        <f>IF(Q2155="",0,COUNTIF($Q$7:Q2155,Q2155))</f>
        <v>0</v>
      </c>
      <c r="G2155" s="332" t="str">
        <f t="shared" si="237"/>
        <v>0</v>
      </c>
      <c r="H2155" s="335">
        <f t="shared" si="238"/>
        <v>46021</v>
      </c>
      <c r="I2155" s="332">
        <f t="shared" si="239"/>
        <v>50</v>
      </c>
      <c r="J2155" s="78"/>
      <c r="K2155" s="304"/>
      <c r="L2155" s="6"/>
      <c r="M2155" s="12"/>
      <c r="N2155" s="6"/>
      <c r="O2155" s="96" t="str">
        <f t="shared" si="240"/>
        <v/>
      </c>
      <c r="P2155" s="12"/>
      <c r="Q2155" s="304"/>
      <c r="R2155" s="5"/>
      <c r="S2155" s="5"/>
      <c r="T2155" s="78"/>
      <c r="U2155" s="78"/>
      <c r="Z2155" s="479">
        <f t="shared" si="241"/>
        <v>12</v>
      </c>
    </row>
    <row r="2156" spans="1:26" ht="18.75" customHeight="1" x14ac:dyDescent="0.35">
      <c r="A2156" s="78"/>
      <c r="B2156" s="332">
        <f>IF(N2156="",0,COUNTIF($N$7:N2156,N2156))</f>
        <v>0</v>
      </c>
      <c r="C2156" s="332" t="str">
        <f t="shared" si="235"/>
        <v>0</v>
      </c>
      <c r="D2156" s="332">
        <f>IF(P2156="",0,COUNTIF($P$7:P2156,P2156))</f>
        <v>0</v>
      </c>
      <c r="E2156" s="332" t="str">
        <f t="shared" si="236"/>
        <v>0</v>
      </c>
      <c r="F2156" s="332">
        <f>IF(Q2156="",0,COUNTIF($Q$7:Q2156,Q2156))</f>
        <v>0</v>
      </c>
      <c r="G2156" s="332" t="str">
        <f t="shared" si="237"/>
        <v>0</v>
      </c>
      <c r="H2156" s="335">
        <f t="shared" si="238"/>
        <v>46021</v>
      </c>
      <c r="I2156" s="332">
        <f t="shared" si="239"/>
        <v>50</v>
      </c>
      <c r="J2156" s="78"/>
      <c r="K2156" s="304"/>
      <c r="L2156" s="6"/>
      <c r="M2156" s="12"/>
      <c r="N2156" s="6"/>
      <c r="O2156" s="96" t="str">
        <f t="shared" si="240"/>
        <v/>
      </c>
      <c r="P2156" s="12"/>
      <c r="Q2156" s="304"/>
      <c r="R2156" s="5"/>
      <c r="S2156" s="5"/>
      <c r="T2156" s="78"/>
      <c r="U2156" s="78"/>
      <c r="Z2156" s="479">
        <f t="shared" si="241"/>
        <v>12</v>
      </c>
    </row>
    <row r="2157" spans="1:26" ht="18.75" customHeight="1" x14ac:dyDescent="0.35">
      <c r="A2157" s="78"/>
      <c r="B2157" s="332">
        <f>IF(N2157="",0,COUNTIF($N$7:N2157,N2157))</f>
        <v>0</v>
      </c>
      <c r="C2157" s="332" t="str">
        <f t="shared" si="235"/>
        <v>0</v>
      </c>
      <c r="D2157" s="332">
        <f>IF(P2157="",0,COUNTIF($P$7:P2157,P2157))</f>
        <v>0</v>
      </c>
      <c r="E2157" s="332" t="str">
        <f t="shared" si="236"/>
        <v>0</v>
      </c>
      <c r="F2157" s="332">
        <f>IF(Q2157="",0,COUNTIF($Q$7:Q2157,Q2157))</f>
        <v>0</v>
      </c>
      <c r="G2157" s="332" t="str">
        <f t="shared" si="237"/>
        <v>0</v>
      </c>
      <c r="H2157" s="335">
        <f t="shared" si="238"/>
        <v>46021</v>
      </c>
      <c r="I2157" s="332">
        <f t="shared" si="239"/>
        <v>50</v>
      </c>
      <c r="J2157" s="78"/>
      <c r="K2157" s="304"/>
      <c r="L2157" s="6"/>
      <c r="M2157" s="12"/>
      <c r="N2157" s="6"/>
      <c r="O2157" s="96" t="str">
        <f t="shared" si="240"/>
        <v/>
      </c>
      <c r="P2157" s="12"/>
      <c r="Q2157" s="304"/>
      <c r="R2157" s="5"/>
      <c r="S2157" s="5"/>
      <c r="T2157" s="78"/>
      <c r="U2157" s="78"/>
      <c r="Z2157" s="479">
        <f t="shared" si="241"/>
        <v>12</v>
      </c>
    </row>
    <row r="2158" spans="1:26" ht="18.75" customHeight="1" x14ac:dyDescent="0.35">
      <c r="A2158" s="78"/>
      <c r="B2158" s="332">
        <f>IF(N2158="",0,COUNTIF($N$7:N2158,N2158))</f>
        <v>0</v>
      </c>
      <c r="C2158" s="332" t="str">
        <f t="shared" si="235"/>
        <v>0</v>
      </c>
      <c r="D2158" s="332">
        <f>IF(P2158="",0,COUNTIF($P$7:P2158,P2158))</f>
        <v>0</v>
      </c>
      <c r="E2158" s="332" t="str">
        <f t="shared" si="236"/>
        <v>0</v>
      </c>
      <c r="F2158" s="332">
        <f>IF(Q2158="",0,COUNTIF($Q$7:Q2158,Q2158))</f>
        <v>0</v>
      </c>
      <c r="G2158" s="332" t="str">
        <f t="shared" si="237"/>
        <v>0</v>
      </c>
      <c r="H2158" s="335">
        <f t="shared" si="238"/>
        <v>46021</v>
      </c>
      <c r="I2158" s="332">
        <f t="shared" si="239"/>
        <v>50</v>
      </c>
      <c r="J2158" s="78"/>
      <c r="K2158" s="304"/>
      <c r="L2158" s="6"/>
      <c r="M2158" s="12"/>
      <c r="N2158" s="6"/>
      <c r="O2158" s="96" t="str">
        <f t="shared" si="240"/>
        <v/>
      </c>
      <c r="P2158" s="12"/>
      <c r="Q2158" s="304"/>
      <c r="R2158" s="5"/>
      <c r="S2158" s="5"/>
      <c r="T2158" s="78"/>
      <c r="U2158" s="78"/>
      <c r="Z2158" s="479">
        <f t="shared" si="241"/>
        <v>12</v>
      </c>
    </row>
    <row r="2159" spans="1:26" ht="18.75" customHeight="1" x14ac:dyDescent="0.35">
      <c r="A2159" s="78"/>
      <c r="B2159" s="332">
        <f>IF(N2159="",0,COUNTIF($N$7:N2159,N2159))</f>
        <v>0</v>
      </c>
      <c r="C2159" s="332" t="str">
        <f t="shared" si="235"/>
        <v>0</v>
      </c>
      <c r="D2159" s="332">
        <f>IF(P2159="",0,COUNTIF($P$7:P2159,P2159))</f>
        <v>0</v>
      </c>
      <c r="E2159" s="332" t="str">
        <f t="shared" si="236"/>
        <v>0</v>
      </c>
      <c r="F2159" s="332">
        <f>IF(Q2159="",0,COUNTIF($Q$7:Q2159,Q2159))</f>
        <v>0</v>
      </c>
      <c r="G2159" s="332" t="str">
        <f t="shared" si="237"/>
        <v>0</v>
      </c>
      <c r="H2159" s="335">
        <f t="shared" si="238"/>
        <v>46021</v>
      </c>
      <c r="I2159" s="332">
        <f t="shared" si="239"/>
        <v>50</v>
      </c>
      <c r="J2159" s="78"/>
      <c r="K2159" s="304"/>
      <c r="L2159" s="6"/>
      <c r="M2159" s="12"/>
      <c r="N2159" s="6"/>
      <c r="O2159" s="96" t="str">
        <f t="shared" si="240"/>
        <v/>
      </c>
      <c r="P2159" s="12"/>
      <c r="Q2159" s="304"/>
      <c r="R2159" s="5"/>
      <c r="S2159" s="5"/>
      <c r="T2159" s="78"/>
      <c r="U2159" s="78"/>
      <c r="Z2159" s="479">
        <f t="shared" si="241"/>
        <v>12</v>
      </c>
    </row>
    <row r="2160" spans="1:26" ht="18.75" customHeight="1" x14ac:dyDescent="0.35">
      <c r="A2160" s="78"/>
      <c r="B2160" s="332">
        <f>IF(N2160="",0,COUNTIF($N$7:N2160,N2160))</f>
        <v>0</v>
      </c>
      <c r="C2160" s="332" t="str">
        <f t="shared" si="235"/>
        <v>0</v>
      </c>
      <c r="D2160" s="332">
        <f>IF(P2160="",0,COUNTIF($P$7:P2160,P2160))</f>
        <v>0</v>
      </c>
      <c r="E2160" s="332" t="str">
        <f t="shared" si="236"/>
        <v>0</v>
      </c>
      <c r="F2160" s="332">
        <f>IF(Q2160="",0,COUNTIF($Q$7:Q2160,Q2160))</f>
        <v>0</v>
      </c>
      <c r="G2160" s="332" t="str">
        <f t="shared" si="237"/>
        <v>0</v>
      </c>
      <c r="H2160" s="335">
        <f t="shared" si="238"/>
        <v>46021</v>
      </c>
      <c r="I2160" s="332">
        <f t="shared" si="239"/>
        <v>50</v>
      </c>
      <c r="J2160" s="78"/>
      <c r="K2160" s="304"/>
      <c r="L2160" s="6"/>
      <c r="M2160" s="12"/>
      <c r="N2160" s="6"/>
      <c r="O2160" s="96" t="str">
        <f t="shared" si="240"/>
        <v/>
      </c>
      <c r="P2160" s="12"/>
      <c r="Q2160" s="304"/>
      <c r="R2160" s="5"/>
      <c r="S2160" s="5"/>
      <c r="T2160" s="78"/>
      <c r="U2160" s="78"/>
      <c r="Z2160" s="479">
        <f t="shared" si="241"/>
        <v>12</v>
      </c>
    </row>
    <row r="2161" spans="1:26" ht="18.75" customHeight="1" x14ac:dyDescent="0.35">
      <c r="A2161" s="78"/>
      <c r="B2161" s="332">
        <f>IF(N2161="",0,COUNTIF($N$7:N2161,N2161))</f>
        <v>0</v>
      </c>
      <c r="C2161" s="332" t="str">
        <f t="shared" si="235"/>
        <v>0</v>
      </c>
      <c r="D2161" s="332">
        <f>IF(P2161="",0,COUNTIF($P$7:P2161,P2161))</f>
        <v>0</v>
      </c>
      <c r="E2161" s="332" t="str">
        <f t="shared" si="236"/>
        <v>0</v>
      </c>
      <c r="F2161" s="332">
        <f>IF(Q2161="",0,COUNTIF($Q$7:Q2161,Q2161))</f>
        <v>0</v>
      </c>
      <c r="G2161" s="332" t="str">
        <f t="shared" si="237"/>
        <v>0</v>
      </c>
      <c r="H2161" s="335">
        <f t="shared" si="238"/>
        <v>46021</v>
      </c>
      <c r="I2161" s="332">
        <f t="shared" si="239"/>
        <v>50</v>
      </c>
      <c r="J2161" s="78"/>
      <c r="K2161" s="304"/>
      <c r="L2161" s="6"/>
      <c r="M2161" s="12"/>
      <c r="N2161" s="6"/>
      <c r="O2161" s="96" t="str">
        <f t="shared" si="240"/>
        <v/>
      </c>
      <c r="P2161" s="12"/>
      <c r="Q2161" s="304"/>
      <c r="R2161" s="5"/>
      <c r="S2161" s="5"/>
      <c r="T2161" s="78"/>
      <c r="U2161" s="78"/>
      <c r="Z2161" s="479">
        <f t="shared" si="241"/>
        <v>12</v>
      </c>
    </row>
    <row r="2162" spans="1:26" ht="18.75" customHeight="1" x14ac:dyDescent="0.35">
      <c r="A2162" s="78"/>
      <c r="B2162" s="332">
        <f>IF(N2162="",0,COUNTIF($N$7:N2162,N2162))</f>
        <v>0</v>
      </c>
      <c r="C2162" s="332" t="str">
        <f t="shared" si="235"/>
        <v>0</v>
      </c>
      <c r="D2162" s="332">
        <f>IF(P2162="",0,COUNTIF($P$7:P2162,P2162))</f>
        <v>0</v>
      </c>
      <c r="E2162" s="332" t="str">
        <f t="shared" si="236"/>
        <v>0</v>
      </c>
      <c r="F2162" s="332">
        <f>IF(Q2162="",0,COUNTIF($Q$7:Q2162,Q2162))</f>
        <v>0</v>
      </c>
      <c r="G2162" s="332" t="str">
        <f t="shared" si="237"/>
        <v>0</v>
      </c>
      <c r="H2162" s="335">
        <f t="shared" si="238"/>
        <v>46021</v>
      </c>
      <c r="I2162" s="332">
        <f t="shared" si="239"/>
        <v>50</v>
      </c>
      <c r="J2162" s="78"/>
      <c r="K2162" s="304"/>
      <c r="L2162" s="6"/>
      <c r="M2162" s="12"/>
      <c r="N2162" s="6"/>
      <c r="O2162" s="96" t="str">
        <f t="shared" si="240"/>
        <v/>
      </c>
      <c r="P2162" s="12"/>
      <c r="Q2162" s="304"/>
      <c r="R2162" s="5"/>
      <c r="S2162" s="5"/>
      <c r="T2162" s="78"/>
      <c r="U2162" s="78"/>
      <c r="Z2162" s="479">
        <f t="shared" si="241"/>
        <v>12</v>
      </c>
    </row>
    <row r="2163" spans="1:26" ht="18.75" customHeight="1" x14ac:dyDescent="0.35">
      <c r="A2163" s="78"/>
      <c r="B2163" s="332">
        <f>IF(N2163="",0,COUNTIF($N$7:N2163,N2163))</f>
        <v>0</v>
      </c>
      <c r="C2163" s="332" t="str">
        <f t="shared" si="235"/>
        <v>0</v>
      </c>
      <c r="D2163" s="332">
        <f>IF(P2163="",0,COUNTIF($P$7:P2163,P2163))</f>
        <v>0</v>
      </c>
      <c r="E2163" s="332" t="str">
        <f t="shared" si="236"/>
        <v>0</v>
      </c>
      <c r="F2163" s="332">
        <f>IF(Q2163="",0,COUNTIF($Q$7:Q2163,Q2163))</f>
        <v>0</v>
      </c>
      <c r="G2163" s="332" t="str">
        <f t="shared" si="237"/>
        <v>0</v>
      </c>
      <c r="H2163" s="335">
        <f t="shared" si="238"/>
        <v>46021</v>
      </c>
      <c r="I2163" s="332">
        <f t="shared" si="239"/>
        <v>50</v>
      </c>
      <c r="J2163" s="78"/>
      <c r="K2163" s="304"/>
      <c r="L2163" s="6"/>
      <c r="M2163" s="12"/>
      <c r="N2163" s="6"/>
      <c r="O2163" s="96" t="str">
        <f t="shared" si="240"/>
        <v/>
      </c>
      <c r="P2163" s="12"/>
      <c r="Q2163" s="304"/>
      <c r="R2163" s="5"/>
      <c r="S2163" s="5"/>
      <c r="T2163" s="78"/>
      <c r="U2163" s="78"/>
      <c r="Z2163" s="479">
        <f t="shared" si="241"/>
        <v>12</v>
      </c>
    </row>
    <row r="2164" spans="1:26" ht="18.75" customHeight="1" x14ac:dyDescent="0.35">
      <c r="A2164" s="78"/>
      <c r="B2164" s="332">
        <f>IF(N2164="",0,COUNTIF($N$7:N2164,N2164))</f>
        <v>0</v>
      </c>
      <c r="C2164" s="332" t="str">
        <f t="shared" ref="C2164:C2227" si="242">B2164&amp;N2164</f>
        <v>0</v>
      </c>
      <c r="D2164" s="332">
        <f>IF(P2164="",0,COUNTIF($P$7:P2164,P2164))</f>
        <v>0</v>
      </c>
      <c r="E2164" s="332" t="str">
        <f t="shared" ref="E2164:E2227" si="243">D2164&amp;P2164</f>
        <v>0</v>
      </c>
      <c r="F2164" s="332">
        <f>IF(Q2164="",0,COUNTIF($Q$7:Q2164,Q2164))</f>
        <v>0</v>
      </c>
      <c r="G2164" s="332" t="str">
        <f t="shared" ref="G2164:G2227" si="244">F2164&amp;Q2164</f>
        <v>0</v>
      </c>
      <c r="H2164" s="335">
        <f t="shared" ref="H2164:H2227" si="245">IF(K2164&lt;&gt;"",K2164,H2163)</f>
        <v>46021</v>
      </c>
      <c r="I2164" s="332">
        <f t="shared" ref="I2164:I2227" si="246">IF(L2164&lt;&gt;"",L2164,I2163)</f>
        <v>50</v>
      </c>
      <c r="J2164" s="78"/>
      <c r="K2164" s="304"/>
      <c r="L2164" s="6"/>
      <c r="M2164" s="12"/>
      <c r="N2164" s="6"/>
      <c r="O2164" s="96" t="str">
        <f t="shared" ref="O2164:O2227" si="247">IF(N2164&lt;&gt;"",VLOOKUP(N2164,DA,2,FALSE),"")</f>
        <v/>
      </c>
      <c r="P2164" s="12"/>
      <c r="Q2164" s="304"/>
      <c r="R2164" s="5"/>
      <c r="S2164" s="5"/>
      <c r="T2164" s="78"/>
      <c r="U2164" s="78"/>
      <c r="Z2164" s="479">
        <f t="shared" si="241"/>
        <v>12</v>
      </c>
    </row>
    <row r="2165" spans="1:26" ht="18.75" customHeight="1" x14ac:dyDescent="0.35">
      <c r="A2165" s="78"/>
      <c r="B2165" s="332">
        <f>IF(N2165="",0,COUNTIF($N$7:N2165,N2165))</f>
        <v>0</v>
      </c>
      <c r="C2165" s="332" t="str">
        <f t="shared" si="242"/>
        <v>0</v>
      </c>
      <c r="D2165" s="332">
        <f>IF(P2165="",0,COUNTIF($P$7:P2165,P2165))</f>
        <v>0</v>
      </c>
      <c r="E2165" s="332" t="str">
        <f t="shared" si="243"/>
        <v>0</v>
      </c>
      <c r="F2165" s="332">
        <f>IF(Q2165="",0,COUNTIF($Q$7:Q2165,Q2165))</f>
        <v>0</v>
      </c>
      <c r="G2165" s="332" t="str">
        <f t="shared" si="244"/>
        <v>0</v>
      </c>
      <c r="H2165" s="335">
        <f t="shared" si="245"/>
        <v>46021</v>
      </c>
      <c r="I2165" s="332">
        <f t="shared" si="246"/>
        <v>50</v>
      </c>
      <c r="J2165" s="78"/>
      <c r="K2165" s="304"/>
      <c r="L2165" s="6"/>
      <c r="M2165" s="12"/>
      <c r="N2165" s="6"/>
      <c r="O2165" s="96" t="str">
        <f t="shared" si="247"/>
        <v/>
      </c>
      <c r="P2165" s="12"/>
      <c r="Q2165" s="304"/>
      <c r="R2165" s="5"/>
      <c r="S2165" s="5"/>
      <c r="T2165" s="78"/>
      <c r="U2165" s="78"/>
      <c r="Z2165" s="479">
        <f t="shared" si="241"/>
        <v>12</v>
      </c>
    </row>
    <row r="2166" spans="1:26" ht="18.75" customHeight="1" x14ac:dyDescent="0.35">
      <c r="A2166" s="78"/>
      <c r="B2166" s="332">
        <f>IF(N2166="",0,COUNTIF($N$7:N2166,N2166))</f>
        <v>0</v>
      </c>
      <c r="C2166" s="332" t="str">
        <f t="shared" si="242"/>
        <v>0</v>
      </c>
      <c r="D2166" s="332">
        <f>IF(P2166="",0,COUNTIF($P$7:P2166,P2166))</f>
        <v>0</v>
      </c>
      <c r="E2166" s="332" t="str">
        <f t="shared" si="243"/>
        <v>0</v>
      </c>
      <c r="F2166" s="332">
        <f>IF(Q2166="",0,COUNTIF($Q$7:Q2166,Q2166))</f>
        <v>0</v>
      </c>
      <c r="G2166" s="332" t="str">
        <f t="shared" si="244"/>
        <v>0</v>
      </c>
      <c r="H2166" s="335">
        <f t="shared" si="245"/>
        <v>46021</v>
      </c>
      <c r="I2166" s="332">
        <f t="shared" si="246"/>
        <v>50</v>
      </c>
      <c r="J2166" s="78"/>
      <c r="K2166" s="304"/>
      <c r="L2166" s="6"/>
      <c r="M2166" s="12"/>
      <c r="N2166" s="6"/>
      <c r="O2166" s="96" t="str">
        <f t="shared" si="247"/>
        <v/>
      </c>
      <c r="P2166" s="12"/>
      <c r="Q2166" s="304"/>
      <c r="R2166" s="5"/>
      <c r="S2166" s="5"/>
      <c r="T2166" s="78"/>
      <c r="U2166" s="78"/>
      <c r="Z2166" s="479">
        <f t="shared" si="241"/>
        <v>12</v>
      </c>
    </row>
    <row r="2167" spans="1:26" ht="18.75" customHeight="1" x14ac:dyDescent="0.35">
      <c r="A2167" s="78"/>
      <c r="B2167" s="332">
        <f>IF(N2167="",0,COUNTIF($N$7:N2167,N2167))</f>
        <v>0</v>
      </c>
      <c r="C2167" s="332" t="str">
        <f t="shared" si="242"/>
        <v>0</v>
      </c>
      <c r="D2167" s="332">
        <f>IF(P2167="",0,COUNTIF($P$7:P2167,P2167))</f>
        <v>0</v>
      </c>
      <c r="E2167" s="332" t="str">
        <f t="shared" si="243"/>
        <v>0</v>
      </c>
      <c r="F2167" s="332">
        <f>IF(Q2167="",0,COUNTIF($Q$7:Q2167,Q2167))</f>
        <v>0</v>
      </c>
      <c r="G2167" s="332" t="str">
        <f t="shared" si="244"/>
        <v>0</v>
      </c>
      <c r="H2167" s="335">
        <f t="shared" si="245"/>
        <v>46021</v>
      </c>
      <c r="I2167" s="332">
        <f t="shared" si="246"/>
        <v>50</v>
      </c>
      <c r="J2167" s="78"/>
      <c r="K2167" s="304"/>
      <c r="L2167" s="6"/>
      <c r="M2167" s="12"/>
      <c r="N2167" s="6"/>
      <c r="O2167" s="96" t="str">
        <f t="shared" si="247"/>
        <v/>
      </c>
      <c r="P2167" s="12"/>
      <c r="Q2167" s="304"/>
      <c r="R2167" s="5"/>
      <c r="S2167" s="5"/>
      <c r="T2167" s="78"/>
      <c r="U2167" s="78"/>
      <c r="Z2167" s="479">
        <f t="shared" si="241"/>
        <v>12</v>
      </c>
    </row>
    <row r="2168" spans="1:26" ht="18.75" customHeight="1" x14ac:dyDescent="0.35">
      <c r="A2168" s="78"/>
      <c r="B2168" s="332">
        <f>IF(N2168="",0,COUNTIF($N$7:N2168,N2168))</f>
        <v>0</v>
      </c>
      <c r="C2168" s="332" t="str">
        <f t="shared" si="242"/>
        <v>0</v>
      </c>
      <c r="D2168" s="332">
        <f>IF(P2168="",0,COUNTIF($P$7:P2168,P2168))</f>
        <v>0</v>
      </c>
      <c r="E2168" s="332" t="str">
        <f t="shared" si="243"/>
        <v>0</v>
      </c>
      <c r="F2168" s="332">
        <f>IF(Q2168="",0,COUNTIF($Q$7:Q2168,Q2168))</f>
        <v>0</v>
      </c>
      <c r="G2168" s="332" t="str">
        <f t="shared" si="244"/>
        <v>0</v>
      </c>
      <c r="H2168" s="335">
        <f t="shared" si="245"/>
        <v>46021</v>
      </c>
      <c r="I2168" s="332">
        <f t="shared" si="246"/>
        <v>50</v>
      </c>
      <c r="J2168" s="78"/>
      <c r="K2168" s="304"/>
      <c r="L2168" s="6"/>
      <c r="M2168" s="12"/>
      <c r="N2168" s="6"/>
      <c r="O2168" s="96" t="str">
        <f t="shared" si="247"/>
        <v/>
      </c>
      <c r="P2168" s="12"/>
      <c r="Q2168" s="304"/>
      <c r="R2168" s="5"/>
      <c r="S2168" s="5"/>
      <c r="T2168" s="78"/>
      <c r="U2168" s="78"/>
      <c r="Z2168" s="479">
        <f t="shared" si="241"/>
        <v>12</v>
      </c>
    </row>
    <row r="2169" spans="1:26" ht="18.75" customHeight="1" x14ac:dyDescent="0.35">
      <c r="A2169" s="78"/>
      <c r="B2169" s="332">
        <f>IF(N2169="",0,COUNTIF($N$7:N2169,N2169))</f>
        <v>0</v>
      </c>
      <c r="C2169" s="332" t="str">
        <f t="shared" si="242"/>
        <v>0</v>
      </c>
      <c r="D2169" s="332">
        <f>IF(P2169="",0,COUNTIF($P$7:P2169,P2169))</f>
        <v>0</v>
      </c>
      <c r="E2169" s="332" t="str">
        <f t="shared" si="243"/>
        <v>0</v>
      </c>
      <c r="F2169" s="332">
        <f>IF(Q2169="",0,COUNTIF($Q$7:Q2169,Q2169))</f>
        <v>0</v>
      </c>
      <c r="G2169" s="332" t="str">
        <f t="shared" si="244"/>
        <v>0</v>
      </c>
      <c r="H2169" s="335">
        <f t="shared" si="245"/>
        <v>46021</v>
      </c>
      <c r="I2169" s="332">
        <f t="shared" si="246"/>
        <v>50</v>
      </c>
      <c r="J2169" s="78"/>
      <c r="K2169" s="304"/>
      <c r="L2169" s="6"/>
      <c r="M2169" s="12"/>
      <c r="N2169" s="6"/>
      <c r="O2169" s="96" t="str">
        <f t="shared" si="247"/>
        <v/>
      </c>
      <c r="P2169" s="12"/>
      <c r="Q2169" s="304"/>
      <c r="R2169" s="5"/>
      <c r="S2169" s="5"/>
      <c r="T2169" s="78"/>
      <c r="U2169" s="78"/>
      <c r="Z2169" s="479">
        <f t="shared" si="241"/>
        <v>12</v>
      </c>
    </row>
    <row r="2170" spans="1:26" ht="18.75" customHeight="1" x14ac:dyDescent="0.35">
      <c r="A2170" s="78"/>
      <c r="B2170" s="332">
        <f>IF(N2170="",0,COUNTIF($N$7:N2170,N2170))</f>
        <v>0</v>
      </c>
      <c r="C2170" s="332" t="str">
        <f t="shared" si="242"/>
        <v>0</v>
      </c>
      <c r="D2170" s="332">
        <f>IF(P2170="",0,COUNTIF($P$7:P2170,P2170))</f>
        <v>0</v>
      </c>
      <c r="E2170" s="332" t="str">
        <f t="shared" si="243"/>
        <v>0</v>
      </c>
      <c r="F2170" s="332">
        <f>IF(Q2170="",0,COUNTIF($Q$7:Q2170,Q2170))</f>
        <v>0</v>
      </c>
      <c r="G2170" s="332" t="str">
        <f t="shared" si="244"/>
        <v>0</v>
      </c>
      <c r="H2170" s="335">
        <f t="shared" si="245"/>
        <v>46021</v>
      </c>
      <c r="I2170" s="332">
        <f t="shared" si="246"/>
        <v>50</v>
      </c>
      <c r="J2170" s="78"/>
      <c r="K2170" s="304"/>
      <c r="L2170" s="6"/>
      <c r="M2170" s="12"/>
      <c r="N2170" s="6"/>
      <c r="O2170" s="96" t="str">
        <f t="shared" si="247"/>
        <v/>
      </c>
      <c r="P2170" s="12"/>
      <c r="Q2170" s="304"/>
      <c r="R2170" s="5"/>
      <c r="S2170" s="5"/>
      <c r="T2170" s="78"/>
      <c r="U2170" s="78"/>
      <c r="Z2170" s="479">
        <f t="shared" si="241"/>
        <v>12</v>
      </c>
    </row>
    <row r="2171" spans="1:26" ht="18.75" customHeight="1" x14ac:dyDescent="0.35">
      <c r="A2171" s="78"/>
      <c r="B2171" s="332">
        <f>IF(N2171="",0,COUNTIF($N$7:N2171,N2171))</f>
        <v>0</v>
      </c>
      <c r="C2171" s="332" t="str">
        <f t="shared" si="242"/>
        <v>0</v>
      </c>
      <c r="D2171" s="332">
        <f>IF(P2171="",0,COUNTIF($P$7:P2171,P2171))</f>
        <v>0</v>
      </c>
      <c r="E2171" s="332" t="str">
        <f t="shared" si="243"/>
        <v>0</v>
      </c>
      <c r="F2171" s="332">
        <f>IF(Q2171="",0,COUNTIF($Q$7:Q2171,Q2171))</f>
        <v>0</v>
      </c>
      <c r="G2171" s="332" t="str">
        <f t="shared" si="244"/>
        <v>0</v>
      </c>
      <c r="H2171" s="335">
        <f t="shared" si="245"/>
        <v>46021</v>
      </c>
      <c r="I2171" s="332">
        <f t="shared" si="246"/>
        <v>50</v>
      </c>
      <c r="J2171" s="78"/>
      <c r="K2171" s="304"/>
      <c r="L2171" s="6"/>
      <c r="M2171" s="12"/>
      <c r="N2171" s="6"/>
      <c r="O2171" s="96" t="str">
        <f t="shared" si="247"/>
        <v/>
      </c>
      <c r="P2171" s="12"/>
      <c r="Q2171" s="304"/>
      <c r="R2171" s="5"/>
      <c r="S2171" s="5"/>
      <c r="T2171" s="78"/>
      <c r="U2171" s="78"/>
      <c r="Z2171" s="479">
        <f t="shared" si="241"/>
        <v>12</v>
      </c>
    </row>
    <row r="2172" spans="1:26" ht="18.75" customHeight="1" x14ac:dyDescent="0.35">
      <c r="A2172" s="78"/>
      <c r="B2172" s="332">
        <f>IF(N2172="",0,COUNTIF($N$7:N2172,N2172))</f>
        <v>0</v>
      </c>
      <c r="C2172" s="332" t="str">
        <f t="shared" si="242"/>
        <v>0</v>
      </c>
      <c r="D2172" s="332">
        <f>IF(P2172="",0,COUNTIF($P$7:P2172,P2172))</f>
        <v>0</v>
      </c>
      <c r="E2172" s="332" t="str">
        <f t="shared" si="243"/>
        <v>0</v>
      </c>
      <c r="F2172" s="332">
        <f>IF(Q2172="",0,COUNTIF($Q$7:Q2172,Q2172))</f>
        <v>0</v>
      </c>
      <c r="G2172" s="332" t="str">
        <f t="shared" si="244"/>
        <v>0</v>
      </c>
      <c r="H2172" s="335">
        <f t="shared" si="245"/>
        <v>46021</v>
      </c>
      <c r="I2172" s="332">
        <f t="shared" si="246"/>
        <v>50</v>
      </c>
      <c r="J2172" s="78"/>
      <c r="K2172" s="304"/>
      <c r="L2172" s="6"/>
      <c r="M2172" s="12"/>
      <c r="N2172" s="6"/>
      <c r="O2172" s="96" t="str">
        <f t="shared" si="247"/>
        <v/>
      </c>
      <c r="P2172" s="12"/>
      <c r="Q2172" s="304"/>
      <c r="R2172" s="5"/>
      <c r="S2172" s="5"/>
      <c r="T2172" s="78"/>
      <c r="U2172" s="78"/>
      <c r="Z2172" s="479">
        <f t="shared" si="241"/>
        <v>12</v>
      </c>
    </row>
    <row r="2173" spans="1:26" ht="18.75" customHeight="1" x14ac:dyDescent="0.35">
      <c r="A2173" s="78"/>
      <c r="B2173" s="332">
        <f>IF(N2173="",0,COUNTIF($N$7:N2173,N2173))</f>
        <v>0</v>
      </c>
      <c r="C2173" s="332" t="str">
        <f t="shared" si="242"/>
        <v>0</v>
      </c>
      <c r="D2173" s="332">
        <f>IF(P2173="",0,COUNTIF($P$7:P2173,P2173))</f>
        <v>0</v>
      </c>
      <c r="E2173" s="332" t="str">
        <f t="shared" si="243"/>
        <v>0</v>
      </c>
      <c r="F2173" s="332">
        <f>IF(Q2173="",0,COUNTIF($Q$7:Q2173,Q2173))</f>
        <v>0</v>
      </c>
      <c r="G2173" s="332" t="str">
        <f t="shared" si="244"/>
        <v>0</v>
      </c>
      <c r="H2173" s="335">
        <f t="shared" si="245"/>
        <v>46021</v>
      </c>
      <c r="I2173" s="332">
        <f t="shared" si="246"/>
        <v>50</v>
      </c>
      <c r="J2173" s="78"/>
      <c r="K2173" s="304"/>
      <c r="L2173" s="6"/>
      <c r="M2173" s="12"/>
      <c r="N2173" s="6"/>
      <c r="O2173" s="96" t="str">
        <f t="shared" si="247"/>
        <v/>
      </c>
      <c r="P2173" s="12"/>
      <c r="Q2173" s="304"/>
      <c r="R2173" s="5"/>
      <c r="S2173" s="5"/>
      <c r="T2173" s="78"/>
      <c r="U2173" s="78"/>
      <c r="Z2173" s="479">
        <f t="shared" si="241"/>
        <v>12</v>
      </c>
    </row>
    <row r="2174" spans="1:26" ht="18.75" customHeight="1" x14ac:dyDescent="0.35">
      <c r="A2174" s="78"/>
      <c r="B2174" s="332">
        <f>IF(N2174="",0,COUNTIF($N$7:N2174,N2174))</f>
        <v>0</v>
      </c>
      <c r="C2174" s="332" t="str">
        <f t="shared" si="242"/>
        <v>0</v>
      </c>
      <c r="D2174" s="332">
        <f>IF(P2174="",0,COUNTIF($P$7:P2174,P2174))</f>
        <v>0</v>
      </c>
      <c r="E2174" s="332" t="str">
        <f t="shared" si="243"/>
        <v>0</v>
      </c>
      <c r="F2174" s="332">
        <f>IF(Q2174="",0,COUNTIF($Q$7:Q2174,Q2174))</f>
        <v>0</v>
      </c>
      <c r="G2174" s="332" t="str">
        <f t="shared" si="244"/>
        <v>0</v>
      </c>
      <c r="H2174" s="335">
        <f t="shared" si="245"/>
        <v>46021</v>
      </c>
      <c r="I2174" s="332">
        <f t="shared" si="246"/>
        <v>50</v>
      </c>
      <c r="J2174" s="78"/>
      <c r="K2174" s="304"/>
      <c r="L2174" s="6"/>
      <c r="M2174" s="12"/>
      <c r="N2174" s="6"/>
      <c r="O2174" s="96" t="str">
        <f t="shared" si="247"/>
        <v/>
      </c>
      <c r="P2174" s="12"/>
      <c r="Q2174" s="304"/>
      <c r="R2174" s="5"/>
      <c r="S2174" s="5"/>
      <c r="T2174" s="78"/>
      <c r="U2174" s="78"/>
      <c r="Z2174" s="479">
        <f t="shared" si="241"/>
        <v>12</v>
      </c>
    </row>
    <row r="2175" spans="1:26" ht="18.75" customHeight="1" x14ac:dyDescent="0.35">
      <c r="A2175" s="78"/>
      <c r="B2175" s="332">
        <f>IF(N2175="",0,COUNTIF($N$7:N2175,N2175))</f>
        <v>0</v>
      </c>
      <c r="C2175" s="332" t="str">
        <f t="shared" si="242"/>
        <v>0</v>
      </c>
      <c r="D2175" s="332">
        <f>IF(P2175="",0,COUNTIF($P$7:P2175,P2175))</f>
        <v>0</v>
      </c>
      <c r="E2175" s="332" t="str">
        <f t="shared" si="243"/>
        <v>0</v>
      </c>
      <c r="F2175" s="332">
        <f>IF(Q2175="",0,COUNTIF($Q$7:Q2175,Q2175))</f>
        <v>0</v>
      </c>
      <c r="G2175" s="332" t="str">
        <f t="shared" si="244"/>
        <v>0</v>
      </c>
      <c r="H2175" s="335">
        <f t="shared" si="245"/>
        <v>46021</v>
      </c>
      <c r="I2175" s="332">
        <f t="shared" si="246"/>
        <v>50</v>
      </c>
      <c r="J2175" s="78"/>
      <c r="K2175" s="304"/>
      <c r="L2175" s="6"/>
      <c r="M2175" s="12"/>
      <c r="N2175" s="6"/>
      <c r="O2175" s="96" t="str">
        <f t="shared" si="247"/>
        <v/>
      </c>
      <c r="P2175" s="12"/>
      <c r="Q2175" s="304"/>
      <c r="R2175" s="5"/>
      <c r="S2175" s="5"/>
      <c r="T2175" s="78"/>
      <c r="U2175" s="78"/>
      <c r="Z2175" s="479">
        <f t="shared" si="241"/>
        <v>12</v>
      </c>
    </row>
    <row r="2176" spans="1:26" ht="18.75" customHeight="1" x14ac:dyDescent="0.35">
      <c r="A2176" s="78"/>
      <c r="B2176" s="332">
        <f>IF(N2176="",0,COUNTIF($N$7:N2176,N2176))</f>
        <v>0</v>
      </c>
      <c r="C2176" s="332" t="str">
        <f t="shared" si="242"/>
        <v>0</v>
      </c>
      <c r="D2176" s="332">
        <f>IF(P2176="",0,COUNTIF($P$7:P2176,P2176))</f>
        <v>0</v>
      </c>
      <c r="E2176" s="332" t="str">
        <f t="shared" si="243"/>
        <v>0</v>
      </c>
      <c r="F2176" s="332">
        <f>IF(Q2176="",0,COUNTIF($Q$7:Q2176,Q2176))</f>
        <v>0</v>
      </c>
      <c r="G2176" s="332" t="str">
        <f t="shared" si="244"/>
        <v>0</v>
      </c>
      <c r="H2176" s="335">
        <f t="shared" si="245"/>
        <v>46021</v>
      </c>
      <c r="I2176" s="332">
        <f t="shared" si="246"/>
        <v>50</v>
      </c>
      <c r="J2176" s="78"/>
      <c r="K2176" s="304"/>
      <c r="L2176" s="6"/>
      <c r="M2176" s="12"/>
      <c r="N2176" s="6"/>
      <c r="O2176" s="96" t="str">
        <f t="shared" si="247"/>
        <v/>
      </c>
      <c r="P2176" s="12"/>
      <c r="Q2176" s="304"/>
      <c r="R2176" s="5"/>
      <c r="S2176" s="5"/>
      <c r="T2176" s="78"/>
      <c r="U2176" s="78"/>
      <c r="Z2176" s="479">
        <f t="shared" si="241"/>
        <v>12</v>
      </c>
    </row>
    <row r="2177" spans="1:26" ht="18.75" customHeight="1" x14ac:dyDescent="0.35">
      <c r="A2177" s="78"/>
      <c r="B2177" s="332">
        <f>IF(N2177="",0,COUNTIF($N$7:N2177,N2177))</f>
        <v>0</v>
      </c>
      <c r="C2177" s="332" t="str">
        <f t="shared" si="242"/>
        <v>0</v>
      </c>
      <c r="D2177" s="332">
        <f>IF(P2177="",0,COUNTIF($P$7:P2177,P2177))</f>
        <v>0</v>
      </c>
      <c r="E2177" s="332" t="str">
        <f t="shared" si="243"/>
        <v>0</v>
      </c>
      <c r="F2177" s="332">
        <f>IF(Q2177="",0,COUNTIF($Q$7:Q2177,Q2177))</f>
        <v>0</v>
      </c>
      <c r="G2177" s="332" t="str">
        <f t="shared" si="244"/>
        <v>0</v>
      </c>
      <c r="H2177" s="335">
        <f t="shared" si="245"/>
        <v>46021</v>
      </c>
      <c r="I2177" s="332">
        <f t="shared" si="246"/>
        <v>50</v>
      </c>
      <c r="J2177" s="78"/>
      <c r="K2177" s="304"/>
      <c r="L2177" s="6"/>
      <c r="M2177" s="12"/>
      <c r="N2177" s="6"/>
      <c r="O2177" s="96" t="str">
        <f t="shared" si="247"/>
        <v/>
      </c>
      <c r="P2177" s="12"/>
      <c r="Q2177" s="304"/>
      <c r="R2177" s="5"/>
      <c r="S2177" s="5"/>
      <c r="T2177" s="78"/>
      <c r="U2177" s="78"/>
      <c r="Z2177" s="479">
        <f t="shared" si="241"/>
        <v>12</v>
      </c>
    </row>
    <row r="2178" spans="1:26" ht="18.75" customHeight="1" x14ac:dyDescent="0.35">
      <c r="A2178" s="78"/>
      <c r="B2178" s="332">
        <f>IF(N2178="",0,COUNTIF($N$7:N2178,N2178))</f>
        <v>0</v>
      </c>
      <c r="C2178" s="332" t="str">
        <f t="shared" si="242"/>
        <v>0</v>
      </c>
      <c r="D2178" s="332">
        <f>IF(P2178="",0,COUNTIF($P$7:P2178,P2178))</f>
        <v>0</v>
      </c>
      <c r="E2178" s="332" t="str">
        <f t="shared" si="243"/>
        <v>0</v>
      </c>
      <c r="F2178" s="332">
        <f>IF(Q2178="",0,COUNTIF($Q$7:Q2178,Q2178))</f>
        <v>0</v>
      </c>
      <c r="G2178" s="332" t="str">
        <f t="shared" si="244"/>
        <v>0</v>
      </c>
      <c r="H2178" s="335">
        <f t="shared" si="245"/>
        <v>46021</v>
      </c>
      <c r="I2178" s="332">
        <f t="shared" si="246"/>
        <v>50</v>
      </c>
      <c r="J2178" s="78"/>
      <c r="K2178" s="304"/>
      <c r="L2178" s="6"/>
      <c r="M2178" s="12"/>
      <c r="N2178" s="6"/>
      <c r="O2178" s="96" t="str">
        <f t="shared" si="247"/>
        <v/>
      </c>
      <c r="P2178" s="12"/>
      <c r="Q2178" s="304"/>
      <c r="R2178" s="5"/>
      <c r="S2178" s="5"/>
      <c r="T2178" s="78"/>
      <c r="U2178" s="78"/>
      <c r="Z2178" s="479">
        <f t="shared" si="241"/>
        <v>12</v>
      </c>
    </row>
    <row r="2179" spans="1:26" ht="18.75" customHeight="1" x14ac:dyDescent="0.35">
      <c r="A2179" s="78"/>
      <c r="B2179" s="332">
        <f>IF(N2179="",0,COUNTIF($N$7:N2179,N2179))</f>
        <v>0</v>
      </c>
      <c r="C2179" s="332" t="str">
        <f t="shared" si="242"/>
        <v>0</v>
      </c>
      <c r="D2179" s="332">
        <f>IF(P2179="",0,COUNTIF($P$7:P2179,P2179))</f>
        <v>0</v>
      </c>
      <c r="E2179" s="332" t="str">
        <f t="shared" si="243"/>
        <v>0</v>
      </c>
      <c r="F2179" s="332">
        <f>IF(Q2179="",0,COUNTIF($Q$7:Q2179,Q2179))</f>
        <v>0</v>
      </c>
      <c r="G2179" s="332" t="str">
        <f t="shared" si="244"/>
        <v>0</v>
      </c>
      <c r="H2179" s="335">
        <f t="shared" si="245"/>
        <v>46021</v>
      </c>
      <c r="I2179" s="332">
        <f t="shared" si="246"/>
        <v>50</v>
      </c>
      <c r="J2179" s="78"/>
      <c r="K2179" s="304"/>
      <c r="L2179" s="6"/>
      <c r="M2179" s="12"/>
      <c r="N2179" s="6"/>
      <c r="O2179" s="96" t="str">
        <f t="shared" si="247"/>
        <v/>
      </c>
      <c r="P2179" s="12"/>
      <c r="Q2179" s="304"/>
      <c r="R2179" s="5"/>
      <c r="S2179" s="5"/>
      <c r="T2179" s="78"/>
      <c r="U2179" s="78"/>
      <c r="Z2179" s="479">
        <f t="shared" si="241"/>
        <v>12</v>
      </c>
    </row>
    <row r="2180" spans="1:26" ht="18.75" customHeight="1" x14ac:dyDescent="0.35">
      <c r="A2180" s="78"/>
      <c r="B2180" s="332">
        <f>IF(N2180="",0,COUNTIF($N$7:N2180,N2180))</f>
        <v>0</v>
      </c>
      <c r="C2180" s="332" t="str">
        <f t="shared" si="242"/>
        <v>0</v>
      </c>
      <c r="D2180" s="332">
        <f>IF(P2180="",0,COUNTIF($P$7:P2180,P2180))</f>
        <v>0</v>
      </c>
      <c r="E2180" s="332" t="str">
        <f t="shared" si="243"/>
        <v>0</v>
      </c>
      <c r="F2180" s="332">
        <f>IF(Q2180="",0,COUNTIF($Q$7:Q2180,Q2180))</f>
        <v>0</v>
      </c>
      <c r="G2180" s="332" t="str">
        <f t="shared" si="244"/>
        <v>0</v>
      </c>
      <c r="H2180" s="335">
        <f t="shared" si="245"/>
        <v>46021</v>
      </c>
      <c r="I2180" s="332">
        <f t="shared" si="246"/>
        <v>50</v>
      </c>
      <c r="J2180" s="78"/>
      <c r="K2180" s="304"/>
      <c r="L2180" s="6"/>
      <c r="M2180" s="12"/>
      <c r="N2180" s="6"/>
      <c r="O2180" s="96" t="str">
        <f t="shared" si="247"/>
        <v/>
      </c>
      <c r="P2180" s="12"/>
      <c r="Q2180" s="304"/>
      <c r="R2180" s="5"/>
      <c r="S2180" s="5"/>
      <c r="T2180" s="78"/>
      <c r="U2180" s="78"/>
      <c r="Z2180" s="479">
        <f t="shared" si="241"/>
        <v>12</v>
      </c>
    </row>
    <row r="2181" spans="1:26" ht="18.75" customHeight="1" x14ac:dyDescent="0.35">
      <c r="A2181" s="78"/>
      <c r="B2181" s="332">
        <f>IF(N2181="",0,COUNTIF($N$7:N2181,N2181))</f>
        <v>0</v>
      </c>
      <c r="C2181" s="332" t="str">
        <f t="shared" si="242"/>
        <v>0</v>
      </c>
      <c r="D2181" s="332">
        <f>IF(P2181="",0,COUNTIF($P$7:P2181,P2181))</f>
        <v>0</v>
      </c>
      <c r="E2181" s="332" t="str">
        <f t="shared" si="243"/>
        <v>0</v>
      </c>
      <c r="F2181" s="332">
        <f>IF(Q2181="",0,COUNTIF($Q$7:Q2181,Q2181))</f>
        <v>0</v>
      </c>
      <c r="G2181" s="332" t="str">
        <f t="shared" si="244"/>
        <v>0</v>
      </c>
      <c r="H2181" s="335">
        <f t="shared" si="245"/>
        <v>46021</v>
      </c>
      <c r="I2181" s="332">
        <f t="shared" si="246"/>
        <v>50</v>
      </c>
      <c r="J2181" s="78"/>
      <c r="K2181" s="304"/>
      <c r="L2181" s="6"/>
      <c r="M2181" s="12"/>
      <c r="N2181" s="6"/>
      <c r="O2181" s="96" t="str">
        <f t="shared" si="247"/>
        <v/>
      </c>
      <c r="P2181" s="12"/>
      <c r="Q2181" s="304"/>
      <c r="R2181" s="5"/>
      <c r="S2181" s="5"/>
      <c r="T2181" s="78"/>
      <c r="U2181" s="78"/>
      <c r="Z2181" s="479">
        <f t="shared" si="241"/>
        <v>12</v>
      </c>
    </row>
    <row r="2182" spans="1:26" ht="18.75" customHeight="1" x14ac:dyDescent="0.35">
      <c r="A2182" s="78"/>
      <c r="B2182" s="332">
        <f>IF(N2182="",0,COUNTIF($N$7:N2182,N2182))</f>
        <v>0</v>
      </c>
      <c r="C2182" s="332" t="str">
        <f t="shared" si="242"/>
        <v>0</v>
      </c>
      <c r="D2182" s="332">
        <f>IF(P2182="",0,COUNTIF($P$7:P2182,P2182))</f>
        <v>0</v>
      </c>
      <c r="E2182" s="332" t="str">
        <f t="shared" si="243"/>
        <v>0</v>
      </c>
      <c r="F2182" s="332">
        <f>IF(Q2182="",0,COUNTIF($Q$7:Q2182,Q2182))</f>
        <v>0</v>
      </c>
      <c r="G2182" s="332" t="str">
        <f t="shared" si="244"/>
        <v>0</v>
      </c>
      <c r="H2182" s="335">
        <f t="shared" si="245"/>
        <v>46021</v>
      </c>
      <c r="I2182" s="332">
        <f t="shared" si="246"/>
        <v>50</v>
      </c>
      <c r="J2182" s="78"/>
      <c r="K2182" s="304"/>
      <c r="L2182" s="6"/>
      <c r="M2182" s="12"/>
      <c r="N2182" s="6"/>
      <c r="O2182" s="96" t="str">
        <f t="shared" si="247"/>
        <v/>
      </c>
      <c r="P2182" s="12"/>
      <c r="Q2182" s="304"/>
      <c r="R2182" s="5"/>
      <c r="S2182" s="5"/>
      <c r="T2182" s="78"/>
      <c r="U2182" s="78"/>
      <c r="Z2182" s="479">
        <f t="shared" si="241"/>
        <v>12</v>
      </c>
    </row>
    <row r="2183" spans="1:26" ht="18.75" customHeight="1" x14ac:dyDescent="0.35">
      <c r="A2183" s="78"/>
      <c r="B2183" s="332">
        <f>IF(N2183="",0,COUNTIF($N$7:N2183,N2183))</f>
        <v>0</v>
      </c>
      <c r="C2183" s="332" t="str">
        <f t="shared" si="242"/>
        <v>0</v>
      </c>
      <c r="D2183" s="332">
        <f>IF(P2183="",0,COUNTIF($P$7:P2183,P2183))</f>
        <v>0</v>
      </c>
      <c r="E2183" s="332" t="str">
        <f t="shared" si="243"/>
        <v>0</v>
      </c>
      <c r="F2183" s="332">
        <f>IF(Q2183="",0,COUNTIF($Q$7:Q2183,Q2183))</f>
        <v>0</v>
      </c>
      <c r="G2183" s="332" t="str">
        <f t="shared" si="244"/>
        <v>0</v>
      </c>
      <c r="H2183" s="335">
        <f t="shared" si="245"/>
        <v>46021</v>
      </c>
      <c r="I2183" s="332">
        <f t="shared" si="246"/>
        <v>50</v>
      </c>
      <c r="J2183" s="78"/>
      <c r="K2183" s="304"/>
      <c r="L2183" s="6"/>
      <c r="M2183" s="12"/>
      <c r="N2183" s="6"/>
      <c r="O2183" s="96" t="str">
        <f t="shared" si="247"/>
        <v/>
      </c>
      <c r="P2183" s="12"/>
      <c r="Q2183" s="304"/>
      <c r="R2183" s="5"/>
      <c r="S2183" s="5"/>
      <c r="T2183" s="78"/>
      <c r="U2183" s="78"/>
      <c r="Z2183" s="479">
        <f t="shared" si="241"/>
        <v>12</v>
      </c>
    </row>
    <row r="2184" spans="1:26" ht="18.75" customHeight="1" x14ac:dyDescent="0.35">
      <c r="A2184" s="78"/>
      <c r="B2184" s="332">
        <f>IF(N2184="",0,COUNTIF($N$7:N2184,N2184))</f>
        <v>0</v>
      </c>
      <c r="C2184" s="332" t="str">
        <f t="shared" si="242"/>
        <v>0</v>
      </c>
      <c r="D2184" s="332">
        <f>IF(P2184="",0,COUNTIF($P$7:P2184,P2184))</f>
        <v>0</v>
      </c>
      <c r="E2184" s="332" t="str">
        <f t="shared" si="243"/>
        <v>0</v>
      </c>
      <c r="F2184" s="332">
        <f>IF(Q2184="",0,COUNTIF($Q$7:Q2184,Q2184))</f>
        <v>0</v>
      </c>
      <c r="G2184" s="332" t="str">
        <f t="shared" si="244"/>
        <v>0</v>
      </c>
      <c r="H2184" s="335">
        <f t="shared" si="245"/>
        <v>46021</v>
      </c>
      <c r="I2184" s="332">
        <f t="shared" si="246"/>
        <v>50</v>
      </c>
      <c r="J2184" s="78"/>
      <c r="K2184" s="304"/>
      <c r="L2184" s="6"/>
      <c r="M2184" s="12"/>
      <c r="N2184" s="6"/>
      <c r="O2184" s="96" t="str">
        <f t="shared" si="247"/>
        <v/>
      </c>
      <c r="P2184" s="12"/>
      <c r="Q2184" s="304"/>
      <c r="R2184" s="5"/>
      <c r="S2184" s="5"/>
      <c r="T2184" s="78"/>
      <c r="U2184" s="78"/>
      <c r="Z2184" s="479">
        <f t="shared" ref="Z2184:Z2247" si="248">IF(H2184="","",MONTH(H2184))</f>
        <v>12</v>
      </c>
    </row>
    <row r="2185" spans="1:26" ht="18.75" customHeight="1" x14ac:dyDescent="0.35">
      <c r="A2185" s="78"/>
      <c r="B2185" s="332">
        <f>IF(N2185="",0,COUNTIF($N$7:N2185,N2185))</f>
        <v>0</v>
      </c>
      <c r="C2185" s="332" t="str">
        <f t="shared" si="242"/>
        <v>0</v>
      </c>
      <c r="D2185" s="332">
        <f>IF(P2185="",0,COUNTIF($P$7:P2185,P2185))</f>
        <v>0</v>
      </c>
      <c r="E2185" s="332" t="str">
        <f t="shared" si="243"/>
        <v>0</v>
      </c>
      <c r="F2185" s="332">
        <f>IF(Q2185="",0,COUNTIF($Q$7:Q2185,Q2185))</f>
        <v>0</v>
      </c>
      <c r="G2185" s="332" t="str">
        <f t="shared" si="244"/>
        <v>0</v>
      </c>
      <c r="H2185" s="335">
        <f t="shared" si="245"/>
        <v>46021</v>
      </c>
      <c r="I2185" s="332">
        <f t="shared" si="246"/>
        <v>50</v>
      </c>
      <c r="J2185" s="78"/>
      <c r="K2185" s="304"/>
      <c r="L2185" s="6"/>
      <c r="M2185" s="12"/>
      <c r="N2185" s="6"/>
      <c r="O2185" s="96" t="str">
        <f t="shared" si="247"/>
        <v/>
      </c>
      <c r="P2185" s="12"/>
      <c r="Q2185" s="304"/>
      <c r="R2185" s="5"/>
      <c r="S2185" s="5"/>
      <c r="T2185" s="78"/>
      <c r="U2185" s="78"/>
      <c r="Z2185" s="479">
        <f t="shared" si="248"/>
        <v>12</v>
      </c>
    </row>
    <row r="2186" spans="1:26" ht="18.75" customHeight="1" x14ac:dyDescent="0.35">
      <c r="A2186" s="78"/>
      <c r="B2186" s="332">
        <f>IF(N2186="",0,COUNTIF($N$7:N2186,N2186))</f>
        <v>0</v>
      </c>
      <c r="C2186" s="332" t="str">
        <f t="shared" si="242"/>
        <v>0</v>
      </c>
      <c r="D2186" s="332">
        <f>IF(P2186="",0,COUNTIF($P$7:P2186,P2186))</f>
        <v>0</v>
      </c>
      <c r="E2186" s="332" t="str">
        <f t="shared" si="243"/>
        <v>0</v>
      </c>
      <c r="F2186" s="332">
        <f>IF(Q2186="",0,COUNTIF($Q$7:Q2186,Q2186))</f>
        <v>0</v>
      </c>
      <c r="G2186" s="332" t="str">
        <f t="shared" si="244"/>
        <v>0</v>
      </c>
      <c r="H2186" s="335">
        <f t="shared" si="245"/>
        <v>46021</v>
      </c>
      <c r="I2186" s="332">
        <f t="shared" si="246"/>
        <v>50</v>
      </c>
      <c r="J2186" s="78"/>
      <c r="K2186" s="304"/>
      <c r="L2186" s="6"/>
      <c r="M2186" s="12"/>
      <c r="N2186" s="6"/>
      <c r="O2186" s="96" t="str">
        <f t="shared" si="247"/>
        <v/>
      </c>
      <c r="P2186" s="12"/>
      <c r="Q2186" s="304"/>
      <c r="R2186" s="5"/>
      <c r="S2186" s="5"/>
      <c r="T2186" s="78"/>
      <c r="U2186" s="78"/>
      <c r="Z2186" s="479">
        <f t="shared" si="248"/>
        <v>12</v>
      </c>
    </row>
    <row r="2187" spans="1:26" ht="18.75" customHeight="1" x14ac:dyDescent="0.35">
      <c r="A2187" s="78"/>
      <c r="B2187" s="332">
        <f>IF(N2187="",0,COUNTIF($N$7:N2187,N2187))</f>
        <v>0</v>
      </c>
      <c r="C2187" s="332" t="str">
        <f t="shared" si="242"/>
        <v>0</v>
      </c>
      <c r="D2187" s="332">
        <f>IF(P2187="",0,COUNTIF($P$7:P2187,P2187))</f>
        <v>0</v>
      </c>
      <c r="E2187" s="332" t="str">
        <f t="shared" si="243"/>
        <v>0</v>
      </c>
      <c r="F2187" s="332">
        <f>IF(Q2187="",0,COUNTIF($Q$7:Q2187,Q2187))</f>
        <v>0</v>
      </c>
      <c r="G2187" s="332" t="str">
        <f t="shared" si="244"/>
        <v>0</v>
      </c>
      <c r="H2187" s="335">
        <f t="shared" si="245"/>
        <v>46021</v>
      </c>
      <c r="I2187" s="332">
        <f t="shared" si="246"/>
        <v>50</v>
      </c>
      <c r="J2187" s="78"/>
      <c r="K2187" s="304"/>
      <c r="L2187" s="6"/>
      <c r="M2187" s="12"/>
      <c r="N2187" s="6"/>
      <c r="O2187" s="96" t="str">
        <f t="shared" si="247"/>
        <v/>
      </c>
      <c r="P2187" s="12"/>
      <c r="Q2187" s="304"/>
      <c r="R2187" s="5"/>
      <c r="S2187" s="5"/>
      <c r="T2187" s="78"/>
      <c r="U2187" s="78"/>
      <c r="Z2187" s="479">
        <f t="shared" si="248"/>
        <v>12</v>
      </c>
    </row>
    <row r="2188" spans="1:26" ht="18.75" customHeight="1" x14ac:dyDescent="0.35">
      <c r="A2188" s="78"/>
      <c r="B2188" s="332">
        <f>IF(N2188="",0,COUNTIF($N$7:N2188,N2188))</f>
        <v>0</v>
      </c>
      <c r="C2188" s="332" t="str">
        <f t="shared" si="242"/>
        <v>0</v>
      </c>
      <c r="D2188" s="332">
        <f>IF(P2188="",0,COUNTIF($P$7:P2188,P2188))</f>
        <v>0</v>
      </c>
      <c r="E2188" s="332" t="str">
        <f t="shared" si="243"/>
        <v>0</v>
      </c>
      <c r="F2188" s="332">
        <f>IF(Q2188="",0,COUNTIF($Q$7:Q2188,Q2188))</f>
        <v>0</v>
      </c>
      <c r="G2188" s="332" t="str">
        <f t="shared" si="244"/>
        <v>0</v>
      </c>
      <c r="H2188" s="335">
        <f t="shared" si="245"/>
        <v>46021</v>
      </c>
      <c r="I2188" s="332">
        <f t="shared" si="246"/>
        <v>50</v>
      </c>
      <c r="J2188" s="78"/>
      <c r="K2188" s="304"/>
      <c r="L2188" s="6"/>
      <c r="M2188" s="12"/>
      <c r="N2188" s="6"/>
      <c r="O2188" s="96" t="str">
        <f t="shared" si="247"/>
        <v/>
      </c>
      <c r="P2188" s="12"/>
      <c r="Q2188" s="304"/>
      <c r="R2188" s="5"/>
      <c r="S2188" s="5"/>
      <c r="T2188" s="78"/>
      <c r="U2188" s="78"/>
      <c r="Z2188" s="479">
        <f t="shared" si="248"/>
        <v>12</v>
      </c>
    </row>
    <row r="2189" spans="1:26" ht="18.75" customHeight="1" x14ac:dyDescent="0.35">
      <c r="A2189" s="78"/>
      <c r="B2189" s="332">
        <f>IF(N2189="",0,COUNTIF($N$7:N2189,N2189))</f>
        <v>0</v>
      </c>
      <c r="C2189" s="332" t="str">
        <f t="shared" si="242"/>
        <v>0</v>
      </c>
      <c r="D2189" s="332">
        <f>IF(P2189="",0,COUNTIF($P$7:P2189,P2189))</f>
        <v>0</v>
      </c>
      <c r="E2189" s="332" t="str">
        <f t="shared" si="243"/>
        <v>0</v>
      </c>
      <c r="F2189" s="332">
        <f>IF(Q2189="",0,COUNTIF($Q$7:Q2189,Q2189))</f>
        <v>0</v>
      </c>
      <c r="G2189" s="332" t="str">
        <f t="shared" si="244"/>
        <v>0</v>
      </c>
      <c r="H2189" s="335">
        <f t="shared" si="245"/>
        <v>46021</v>
      </c>
      <c r="I2189" s="332">
        <f t="shared" si="246"/>
        <v>50</v>
      </c>
      <c r="J2189" s="78"/>
      <c r="K2189" s="304"/>
      <c r="L2189" s="6"/>
      <c r="M2189" s="12"/>
      <c r="N2189" s="6"/>
      <c r="O2189" s="96" t="str">
        <f t="shared" si="247"/>
        <v/>
      </c>
      <c r="P2189" s="12"/>
      <c r="Q2189" s="304"/>
      <c r="R2189" s="5"/>
      <c r="S2189" s="5"/>
      <c r="T2189" s="78"/>
      <c r="U2189" s="78"/>
      <c r="Z2189" s="479">
        <f t="shared" si="248"/>
        <v>12</v>
      </c>
    </row>
    <row r="2190" spans="1:26" ht="18.75" customHeight="1" x14ac:dyDescent="0.35">
      <c r="A2190" s="78"/>
      <c r="B2190" s="332">
        <f>IF(N2190="",0,COUNTIF($N$7:N2190,N2190))</f>
        <v>0</v>
      </c>
      <c r="C2190" s="332" t="str">
        <f t="shared" si="242"/>
        <v>0</v>
      </c>
      <c r="D2190" s="332">
        <f>IF(P2190="",0,COUNTIF($P$7:P2190,P2190))</f>
        <v>0</v>
      </c>
      <c r="E2190" s="332" t="str">
        <f t="shared" si="243"/>
        <v>0</v>
      </c>
      <c r="F2190" s="332">
        <f>IF(Q2190="",0,COUNTIF($Q$7:Q2190,Q2190))</f>
        <v>0</v>
      </c>
      <c r="G2190" s="332" t="str">
        <f t="shared" si="244"/>
        <v>0</v>
      </c>
      <c r="H2190" s="335">
        <f t="shared" si="245"/>
        <v>46021</v>
      </c>
      <c r="I2190" s="332">
        <f t="shared" si="246"/>
        <v>50</v>
      </c>
      <c r="J2190" s="78"/>
      <c r="K2190" s="304"/>
      <c r="L2190" s="6"/>
      <c r="M2190" s="12"/>
      <c r="N2190" s="6"/>
      <c r="O2190" s="96" t="str">
        <f t="shared" si="247"/>
        <v/>
      </c>
      <c r="P2190" s="12"/>
      <c r="Q2190" s="304"/>
      <c r="R2190" s="5"/>
      <c r="S2190" s="5"/>
      <c r="T2190" s="78"/>
      <c r="U2190" s="78"/>
      <c r="Z2190" s="479">
        <f t="shared" si="248"/>
        <v>12</v>
      </c>
    </row>
    <row r="2191" spans="1:26" ht="18.75" customHeight="1" x14ac:dyDescent="0.35">
      <c r="A2191" s="78"/>
      <c r="B2191" s="332">
        <f>IF(N2191="",0,COUNTIF($N$7:N2191,N2191))</f>
        <v>0</v>
      </c>
      <c r="C2191" s="332" t="str">
        <f t="shared" si="242"/>
        <v>0</v>
      </c>
      <c r="D2191" s="332">
        <f>IF(P2191="",0,COUNTIF($P$7:P2191,P2191))</f>
        <v>0</v>
      </c>
      <c r="E2191" s="332" t="str">
        <f t="shared" si="243"/>
        <v>0</v>
      </c>
      <c r="F2191" s="332">
        <f>IF(Q2191="",0,COUNTIF($Q$7:Q2191,Q2191))</f>
        <v>0</v>
      </c>
      <c r="G2191" s="332" t="str">
        <f t="shared" si="244"/>
        <v>0</v>
      </c>
      <c r="H2191" s="335">
        <f t="shared" si="245"/>
        <v>46021</v>
      </c>
      <c r="I2191" s="332">
        <f t="shared" si="246"/>
        <v>50</v>
      </c>
      <c r="J2191" s="78"/>
      <c r="K2191" s="304"/>
      <c r="L2191" s="6"/>
      <c r="M2191" s="12"/>
      <c r="N2191" s="6"/>
      <c r="O2191" s="96" t="str">
        <f t="shared" si="247"/>
        <v/>
      </c>
      <c r="P2191" s="12"/>
      <c r="Q2191" s="304"/>
      <c r="R2191" s="5"/>
      <c r="S2191" s="5"/>
      <c r="T2191" s="78"/>
      <c r="U2191" s="78"/>
      <c r="Z2191" s="479">
        <f t="shared" si="248"/>
        <v>12</v>
      </c>
    </row>
    <row r="2192" spans="1:26" ht="18.75" customHeight="1" x14ac:dyDescent="0.35">
      <c r="A2192" s="78"/>
      <c r="B2192" s="332">
        <f>IF(N2192="",0,COUNTIF($N$7:N2192,N2192))</f>
        <v>0</v>
      </c>
      <c r="C2192" s="332" t="str">
        <f t="shared" si="242"/>
        <v>0</v>
      </c>
      <c r="D2192" s="332">
        <f>IF(P2192="",0,COUNTIF($P$7:P2192,P2192))</f>
        <v>0</v>
      </c>
      <c r="E2192" s="332" t="str">
        <f t="shared" si="243"/>
        <v>0</v>
      </c>
      <c r="F2192" s="332">
        <f>IF(Q2192="",0,COUNTIF($Q$7:Q2192,Q2192))</f>
        <v>0</v>
      </c>
      <c r="G2192" s="332" t="str">
        <f t="shared" si="244"/>
        <v>0</v>
      </c>
      <c r="H2192" s="335">
        <f t="shared" si="245"/>
        <v>46021</v>
      </c>
      <c r="I2192" s="332">
        <f t="shared" si="246"/>
        <v>50</v>
      </c>
      <c r="J2192" s="78"/>
      <c r="K2192" s="304"/>
      <c r="L2192" s="6"/>
      <c r="M2192" s="12"/>
      <c r="N2192" s="6"/>
      <c r="O2192" s="96" t="str">
        <f t="shared" si="247"/>
        <v/>
      </c>
      <c r="P2192" s="12"/>
      <c r="Q2192" s="304"/>
      <c r="R2192" s="5"/>
      <c r="S2192" s="5"/>
      <c r="T2192" s="78"/>
      <c r="U2192" s="78"/>
      <c r="Z2192" s="479">
        <f t="shared" si="248"/>
        <v>12</v>
      </c>
    </row>
    <row r="2193" spans="1:26" ht="18.75" customHeight="1" x14ac:dyDescent="0.35">
      <c r="A2193" s="78"/>
      <c r="B2193" s="332">
        <f>IF(N2193="",0,COUNTIF($N$7:N2193,N2193))</f>
        <v>0</v>
      </c>
      <c r="C2193" s="332" t="str">
        <f t="shared" si="242"/>
        <v>0</v>
      </c>
      <c r="D2193" s="332">
        <f>IF(P2193="",0,COUNTIF($P$7:P2193,P2193))</f>
        <v>0</v>
      </c>
      <c r="E2193" s="332" t="str">
        <f t="shared" si="243"/>
        <v>0</v>
      </c>
      <c r="F2193" s="332">
        <f>IF(Q2193="",0,COUNTIF($Q$7:Q2193,Q2193))</f>
        <v>0</v>
      </c>
      <c r="G2193" s="332" t="str">
        <f t="shared" si="244"/>
        <v>0</v>
      </c>
      <c r="H2193" s="335">
        <f t="shared" si="245"/>
        <v>46021</v>
      </c>
      <c r="I2193" s="332">
        <f t="shared" si="246"/>
        <v>50</v>
      </c>
      <c r="J2193" s="78"/>
      <c r="K2193" s="304"/>
      <c r="L2193" s="6"/>
      <c r="M2193" s="12"/>
      <c r="N2193" s="6"/>
      <c r="O2193" s="96" t="str">
        <f t="shared" si="247"/>
        <v/>
      </c>
      <c r="P2193" s="12"/>
      <c r="Q2193" s="304"/>
      <c r="R2193" s="5"/>
      <c r="S2193" s="5"/>
      <c r="T2193" s="78"/>
      <c r="U2193" s="78"/>
      <c r="Z2193" s="479">
        <f t="shared" si="248"/>
        <v>12</v>
      </c>
    </row>
    <row r="2194" spans="1:26" ht="18.75" customHeight="1" x14ac:dyDescent="0.35">
      <c r="A2194" s="78"/>
      <c r="B2194" s="332">
        <f>IF(N2194="",0,COUNTIF($N$7:N2194,N2194))</f>
        <v>0</v>
      </c>
      <c r="C2194" s="332" t="str">
        <f t="shared" si="242"/>
        <v>0</v>
      </c>
      <c r="D2194" s="332">
        <f>IF(P2194="",0,COUNTIF($P$7:P2194,P2194))</f>
        <v>0</v>
      </c>
      <c r="E2194" s="332" t="str">
        <f t="shared" si="243"/>
        <v>0</v>
      </c>
      <c r="F2194" s="332">
        <f>IF(Q2194="",0,COUNTIF($Q$7:Q2194,Q2194))</f>
        <v>0</v>
      </c>
      <c r="G2194" s="332" t="str">
        <f t="shared" si="244"/>
        <v>0</v>
      </c>
      <c r="H2194" s="335">
        <f t="shared" si="245"/>
        <v>46021</v>
      </c>
      <c r="I2194" s="332">
        <f t="shared" si="246"/>
        <v>50</v>
      </c>
      <c r="J2194" s="78"/>
      <c r="K2194" s="304"/>
      <c r="L2194" s="6"/>
      <c r="M2194" s="12"/>
      <c r="N2194" s="6"/>
      <c r="O2194" s="96" t="str">
        <f t="shared" si="247"/>
        <v/>
      </c>
      <c r="P2194" s="12"/>
      <c r="Q2194" s="304"/>
      <c r="R2194" s="5"/>
      <c r="S2194" s="5"/>
      <c r="T2194" s="78"/>
      <c r="U2194" s="78"/>
      <c r="Z2194" s="479">
        <f t="shared" si="248"/>
        <v>12</v>
      </c>
    </row>
    <row r="2195" spans="1:26" ht="18.75" customHeight="1" x14ac:dyDescent="0.35">
      <c r="A2195" s="78"/>
      <c r="B2195" s="332">
        <f>IF(N2195="",0,COUNTIF($N$7:N2195,N2195))</f>
        <v>0</v>
      </c>
      <c r="C2195" s="332" t="str">
        <f t="shared" si="242"/>
        <v>0</v>
      </c>
      <c r="D2195" s="332">
        <f>IF(P2195="",0,COUNTIF($P$7:P2195,P2195))</f>
        <v>0</v>
      </c>
      <c r="E2195" s="332" t="str">
        <f t="shared" si="243"/>
        <v>0</v>
      </c>
      <c r="F2195" s="332">
        <f>IF(Q2195="",0,COUNTIF($Q$7:Q2195,Q2195))</f>
        <v>0</v>
      </c>
      <c r="G2195" s="332" t="str">
        <f t="shared" si="244"/>
        <v>0</v>
      </c>
      <c r="H2195" s="335">
        <f t="shared" si="245"/>
        <v>46021</v>
      </c>
      <c r="I2195" s="332">
        <f t="shared" si="246"/>
        <v>50</v>
      </c>
      <c r="J2195" s="78"/>
      <c r="K2195" s="304"/>
      <c r="L2195" s="6"/>
      <c r="M2195" s="12"/>
      <c r="N2195" s="6"/>
      <c r="O2195" s="96" t="str">
        <f t="shared" si="247"/>
        <v/>
      </c>
      <c r="P2195" s="12"/>
      <c r="Q2195" s="304"/>
      <c r="R2195" s="5"/>
      <c r="S2195" s="5"/>
      <c r="T2195" s="78"/>
      <c r="U2195" s="78"/>
      <c r="Z2195" s="479">
        <f t="shared" si="248"/>
        <v>12</v>
      </c>
    </row>
    <row r="2196" spans="1:26" ht="18.75" customHeight="1" x14ac:dyDescent="0.35">
      <c r="A2196" s="78"/>
      <c r="B2196" s="332">
        <f>IF(N2196="",0,COUNTIF($N$7:N2196,N2196))</f>
        <v>0</v>
      </c>
      <c r="C2196" s="332" t="str">
        <f t="shared" si="242"/>
        <v>0</v>
      </c>
      <c r="D2196" s="332">
        <f>IF(P2196="",0,COUNTIF($P$7:P2196,P2196))</f>
        <v>0</v>
      </c>
      <c r="E2196" s="332" t="str">
        <f t="shared" si="243"/>
        <v>0</v>
      </c>
      <c r="F2196" s="332">
        <f>IF(Q2196="",0,COUNTIF($Q$7:Q2196,Q2196))</f>
        <v>0</v>
      </c>
      <c r="G2196" s="332" t="str">
        <f t="shared" si="244"/>
        <v>0</v>
      </c>
      <c r="H2196" s="335">
        <f t="shared" si="245"/>
        <v>46021</v>
      </c>
      <c r="I2196" s="332">
        <f t="shared" si="246"/>
        <v>50</v>
      </c>
      <c r="J2196" s="78"/>
      <c r="K2196" s="304"/>
      <c r="L2196" s="6"/>
      <c r="M2196" s="12"/>
      <c r="N2196" s="6"/>
      <c r="O2196" s="96" t="str">
        <f t="shared" si="247"/>
        <v/>
      </c>
      <c r="P2196" s="12"/>
      <c r="Q2196" s="304"/>
      <c r="R2196" s="5"/>
      <c r="S2196" s="5"/>
      <c r="T2196" s="78"/>
      <c r="U2196" s="78"/>
      <c r="Z2196" s="479">
        <f t="shared" si="248"/>
        <v>12</v>
      </c>
    </row>
    <row r="2197" spans="1:26" ht="18.75" customHeight="1" x14ac:dyDescent="0.35">
      <c r="A2197" s="78"/>
      <c r="B2197" s="332">
        <f>IF(N2197="",0,COUNTIF($N$7:N2197,N2197))</f>
        <v>0</v>
      </c>
      <c r="C2197" s="332" t="str">
        <f t="shared" si="242"/>
        <v>0</v>
      </c>
      <c r="D2197" s="332">
        <f>IF(P2197="",0,COUNTIF($P$7:P2197,P2197))</f>
        <v>0</v>
      </c>
      <c r="E2197" s="332" t="str">
        <f t="shared" si="243"/>
        <v>0</v>
      </c>
      <c r="F2197" s="332">
        <f>IF(Q2197="",0,COUNTIF($Q$7:Q2197,Q2197))</f>
        <v>0</v>
      </c>
      <c r="G2197" s="332" t="str">
        <f t="shared" si="244"/>
        <v>0</v>
      </c>
      <c r="H2197" s="335">
        <f t="shared" si="245"/>
        <v>46021</v>
      </c>
      <c r="I2197" s="332">
        <f t="shared" si="246"/>
        <v>50</v>
      </c>
      <c r="J2197" s="78"/>
      <c r="K2197" s="304"/>
      <c r="L2197" s="6"/>
      <c r="M2197" s="12"/>
      <c r="N2197" s="6"/>
      <c r="O2197" s="96" t="str">
        <f t="shared" si="247"/>
        <v/>
      </c>
      <c r="P2197" s="12"/>
      <c r="Q2197" s="304"/>
      <c r="R2197" s="5"/>
      <c r="S2197" s="5"/>
      <c r="T2197" s="78"/>
      <c r="U2197" s="78"/>
      <c r="Z2197" s="479">
        <f t="shared" si="248"/>
        <v>12</v>
      </c>
    </row>
    <row r="2198" spans="1:26" ht="18.75" customHeight="1" x14ac:dyDescent="0.35">
      <c r="A2198" s="78"/>
      <c r="B2198" s="332">
        <f>IF(N2198="",0,COUNTIF($N$7:N2198,N2198))</f>
        <v>0</v>
      </c>
      <c r="C2198" s="332" t="str">
        <f t="shared" si="242"/>
        <v>0</v>
      </c>
      <c r="D2198" s="332">
        <f>IF(P2198="",0,COUNTIF($P$7:P2198,P2198))</f>
        <v>0</v>
      </c>
      <c r="E2198" s="332" t="str">
        <f t="shared" si="243"/>
        <v>0</v>
      </c>
      <c r="F2198" s="332">
        <f>IF(Q2198="",0,COUNTIF($Q$7:Q2198,Q2198))</f>
        <v>0</v>
      </c>
      <c r="G2198" s="332" t="str">
        <f t="shared" si="244"/>
        <v>0</v>
      </c>
      <c r="H2198" s="335">
        <f t="shared" si="245"/>
        <v>46021</v>
      </c>
      <c r="I2198" s="332">
        <f t="shared" si="246"/>
        <v>50</v>
      </c>
      <c r="J2198" s="78"/>
      <c r="K2198" s="304"/>
      <c r="L2198" s="6"/>
      <c r="M2198" s="12"/>
      <c r="N2198" s="6"/>
      <c r="O2198" s="96" t="str">
        <f t="shared" si="247"/>
        <v/>
      </c>
      <c r="P2198" s="12"/>
      <c r="Q2198" s="304"/>
      <c r="R2198" s="5"/>
      <c r="S2198" s="5"/>
      <c r="T2198" s="78"/>
      <c r="U2198" s="78"/>
      <c r="Z2198" s="479">
        <f t="shared" si="248"/>
        <v>12</v>
      </c>
    </row>
    <row r="2199" spans="1:26" ht="18.75" customHeight="1" x14ac:dyDescent="0.35">
      <c r="A2199" s="78"/>
      <c r="B2199" s="332">
        <f>IF(N2199="",0,COUNTIF($N$7:N2199,N2199))</f>
        <v>0</v>
      </c>
      <c r="C2199" s="332" t="str">
        <f t="shared" si="242"/>
        <v>0</v>
      </c>
      <c r="D2199" s="332">
        <f>IF(P2199="",0,COUNTIF($P$7:P2199,P2199))</f>
        <v>0</v>
      </c>
      <c r="E2199" s="332" t="str">
        <f t="shared" si="243"/>
        <v>0</v>
      </c>
      <c r="F2199" s="332">
        <f>IF(Q2199="",0,COUNTIF($Q$7:Q2199,Q2199))</f>
        <v>0</v>
      </c>
      <c r="G2199" s="332" t="str">
        <f t="shared" si="244"/>
        <v>0</v>
      </c>
      <c r="H2199" s="335">
        <f t="shared" si="245"/>
        <v>46021</v>
      </c>
      <c r="I2199" s="332">
        <f t="shared" si="246"/>
        <v>50</v>
      </c>
      <c r="J2199" s="78"/>
      <c r="K2199" s="304"/>
      <c r="L2199" s="6"/>
      <c r="M2199" s="12"/>
      <c r="N2199" s="6"/>
      <c r="O2199" s="96" t="str">
        <f t="shared" si="247"/>
        <v/>
      </c>
      <c r="P2199" s="12"/>
      <c r="Q2199" s="304"/>
      <c r="R2199" s="5"/>
      <c r="S2199" s="5"/>
      <c r="T2199" s="78"/>
      <c r="U2199" s="78"/>
      <c r="Z2199" s="479">
        <f t="shared" si="248"/>
        <v>12</v>
      </c>
    </row>
    <row r="2200" spans="1:26" ht="18.75" customHeight="1" x14ac:dyDescent="0.35">
      <c r="A2200" s="78"/>
      <c r="B2200" s="332">
        <f>IF(N2200="",0,COUNTIF($N$7:N2200,N2200))</f>
        <v>0</v>
      </c>
      <c r="C2200" s="332" t="str">
        <f t="shared" si="242"/>
        <v>0</v>
      </c>
      <c r="D2200" s="332">
        <f>IF(P2200="",0,COUNTIF($P$7:P2200,P2200))</f>
        <v>0</v>
      </c>
      <c r="E2200" s="332" t="str">
        <f t="shared" si="243"/>
        <v>0</v>
      </c>
      <c r="F2200" s="332">
        <f>IF(Q2200="",0,COUNTIF($Q$7:Q2200,Q2200))</f>
        <v>0</v>
      </c>
      <c r="G2200" s="332" t="str">
        <f t="shared" si="244"/>
        <v>0</v>
      </c>
      <c r="H2200" s="335">
        <f t="shared" si="245"/>
        <v>46021</v>
      </c>
      <c r="I2200" s="332">
        <f t="shared" si="246"/>
        <v>50</v>
      </c>
      <c r="J2200" s="78"/>
      <c r="K2200" s="304"/>
      <c r="L2200" s="6"/>
      <c r="M2200" s="12"/>
      <c r="N2200" s="6"/>
      <c r="O2200" s="96" t="str">
        <f t="shared" si="247"/>
        <v/>
      </c>
      <c r="P2200" s="12"/>
      <c r="Q2200" s="304"/>
      <c r="R2200" s="5"/>
      <c r="S2200" s="5"/>
      <c r="T2200" s="78"/>
      <c r="U2200" s="78"/>
      <c r="Z2200" s="479">
        <f t="shared" si="248"/>
        <v>12</v>
      </c>
    </row>
    <row r="2201" spans="1:26" ht="18.75" customHeight="1" x14ac:dyDescent="0.35">
      <c r="A2201" s="78"/>
      <c r="B2201" s="332">
        <f>IF(N2201="",0,COUNTIF($N$7:N2201,N2201))</f>
        <v>0</v>
      </c>
      <c r="C2201" s="332" t="str">
        <f t="shared" si="242"/>
        <v>0</v>
      </c>
      <c r="D2201" s="332">
        <f>IF(P2201="",0,COUNTIF($P$7:P2201,P2201))</f>
        <v>0</v>
      </c>
      <c r="E2201" s="332" t="str">
        <f t="shared" si="243"/>
        <v>0</v>
      </c>
      <c r="F2201" s="332">
        <f>IF(Q2201="",0,COUNTIF($Q$7:Q2201,Q2201))</f>
        <v>0</v>
      </c>
      <c r="G2201" s="332" t="str">
        <f t="shared" si="244"/>
        <v>0</v>
      </c>
      <c r="H2201" s="335">
        <f t="shared" si="245"/>
        <v>46021</v>
      </c>
      <c r="I2201" s="332">
        <f t="shared" si="246"/>
        <v>50</v>
      </c>
      <c r="J2201" s="78"/>
      <c r="K2201" s="304"/>
      <c r="L2201" s="6"/>
      <c r="M2201" s="12"/>
      <c r="N2201" s="6"/>
      <c r="O2201" s="96" t="str">
        <f t="shared" si="247"/>
        <v/>
      </c>
      <c r="P2201" s="12"/>
      <c r="Q2201" s="304"/>
      <c r="R2201" s="5"/>
      <c r="S2201" s="5"/>
      <c r="T2201" s="78"/>
      <c r="U2201" s="78"/>
      <c r="Z2201" s="479">
        <f t="shared" si="248"/>
        <v>12</v>
      </c>
    </row>
    <row r="2202" spans="1:26" ht="18.75" customHeight="1" x14ac:dyDescent="0.35">
      <c r="A2202" s="78"/>
      <c r="B2202" s="332">
        <f>IF(N2202="",0,COUNTIF($N$7:N2202,N2202))</f>
        <v>0</v>
      </c>
      <c r="C2202" s="332" t="str">
        <f t="shared" si="242"/>
        <v>0</v>
      </c>
      <c r="D2202" s="332">
        <f>IF(P2202="",0,COUNTIF($P$7:P2202,P2202))</f>
        <v>0</v>
      </c>
      <c r="E2202" s="332" t="str">
        <f t="shared" si="243"/>
        <v>0</v>
      </c>
      <c r="F2202" s="332">
        <f>IF(Q2202="",0,COUNTIF($Q$7:Q2202,Q2202))</f>
        <v>0</v>
      </c>
      <c r="G2202" s="332" t="str">
        <f t="shared" si="244"/>
        <v>0</v>
      </c>
      <c r="H2202" s="335">
        <f t="shared" si="245"/>
        <v>46021</v>
      </c>
      <c r="I2202" s="332">
        <f t="shared" si="246"/>
        <v>50</v>
      </c>
      <c r="J2202" s="78"/>
      <c r="K2202" s="304"/>
      <c r="L2202" s="6"/>
      <c r="M2202" s="12"/>
      <c r="N2202" s="6"/>
      <c r="O2202" s="96" t="str">
        <f t="shared" si="247"/>
        <v/>
      </c>
      <c r="P2202" s="12"/>
      <c r="Q2202" s="304"/>
      <c r="R2202" s="5"/>
      <c r="S2202" s="5"/>
      <c r="T2202" s="78"/>
      <c r="U2202" s="78"/>
      <c r="Z2202" s="479">
        <f t="shared" si="248"/>
        <v>12</v>
      </c>
    </row>
    <row r="2203" spans="1:26" ht="18.75" customHeight="1" x14ac:dyDescent="0.35">
      <c r="A2203" s="78"/>
      <c r="B2203" s="332">
        <f>IF(N2203="",0,COUNTIF($N$7:N2203,N2203))</f>
        <v>0</v>
      </c>
      <c r="C2203" s="332" t="str">
        <f t="shared" si="242"/>
        <v>0</v>
      </c>
      <c r="D2203" s="332">
        <f>IF(P2203="",0,COUNTIF($P$7:P2203,P2203))</f>
        <v>0</v>
      </c>
      <c r="E2203" s="332" t="str">
        <f t="shared" si="243"/>
        <v>0</v>
      </c>
      <c r="F2203" s="332">
        <f>IF(Q2203="",0,COUNTIF($Q$7:Q2203,Q2203))</f>
        <v>0</v>
      </c>
      <c r="G2203" s="332" t="str">
        <f t="shared" si="244"/>
        <v>0</v>
      </c>
      <c r="H2203" s="335">
        <f t="shared" si="245"/>
        <v>46021</v>
      </c>
      <c r="I2203" s="332">
        <f t="shared" si="246"/>
        <v>50</v>
      </c>
      <c r="J2203" s="78"/>
      <c r="K2203" s="304"/>
      <c r="L2203" s="6"/>
      <c r="M2203" s="12"/>
      <c r="N2203" s="6"/>
      <c r="O2203" s="96" t="str">
        <f t="shared" si="247"/>
        <v/>
      </c>
      <c r="P2203" s="12"/>
      <c r="Q2203" s="304"/>
      <c r="R2203" s="5"/>
      <c r="S2203" s="5"/>
      <c r="T2203" s="78"/>
      <c r="U2203" s="78"/>
      <c r="Z2203" s="479">
        <f t="shared" si="248"/>
        <v>12</v>
      </c>
    </row>
    <row r="2204" spans="1:26" ht="18.75" customHeight="1" x14ac:dyDescent="0.35">
      <c r="A2204" s="78"/>
      <c r="B2204" s="332">
        <f>IF(N2204="",0,COUNTIF($N$7:N2204,N2204))</f>
        <v>0</v>
      </c>
      <c r="C2204" s="332" t="str">
        <f t="shared" si="242"/>
        <v>0</v>
      </c>
      <c r="D2204" s="332">
        <f>IF(P2204="",0,COUNTIF($P$7:P2204,P2204))</f>
        <v>0</v>
      </c>
      <c r="E2204" s="332" t="str">
        <f t="shared" si="243"/>
        <v>0</v>
      </c>
      <c r="F2204" s="332">
        <f>IF(Q2204="",0,COUNTIF($Q$7:Q2204,Q2204))</f>
        <v>0</v>
      </c>
      <c r="G2204" s="332" t="str">
        <f t="shared" si="244"/>
        <v>0</v>
      </c>
      <c r="H2204" s="335">
        <f t="shared" si="245"/>
        <v>46021</v>
      </c>
      <c r="I2204" s="332">
        <f t="shared" si="246"/>
        <v>50</v>
      </c>
      <c r="J2204" s="78"/>
      <c r="K2204" s="304"/>
      <c r="L2204" s="6"/>
      <c r="M2204" s="12"/>
      <c r="N2204" s="6"/>
      <c r="O2204" s="96" t="str">
        <f t="shared" si="247"/>
        <v/>
      </c>
      <c r="P2204" s="12"/>
      <c r="Q2204" s="304"/>
      <c r="R2204" s="5"/>
      <c r="S2204" s="5"/>
      <c r="T2204" s="78"/>
      <c r="U2204" s="78"/>
      <c r="Z2204" s="479">
        <f t="shared" si="248"/>
        <v>12</v>
      </c>
    </row>
    <row r="2205" spans="1:26" ht="18.75" customHeight="1" x14ac:dyDescent="0.35">
      <c r="A2205" s="78"/>
      <c r="B2205" s="332">
        <f>IF(N2205="",0,COUNTIF($N$7:N2205,N2205))</f>
        <v>0</v>
      </c>
      <c r="C2205" s="332" t="str">
        <f t="shared" si="242"/>
        <v>0</v>
      </c>
      <c r="D2205" s="332">
        <f>IF(P2205="",0,COUNTIF($P$7:P2205,P2205))</f>
        <v>0</v>
      </c>
      <c r="E2205" s="332" t="str">
        <f t="shared" si="243"/>
        <v>0</v>
      </c>
      <c r="F2205" s="332">
        <f>IF(Q2205="",0,COUNTIF($Q$7:Q2205,Q2205))</f>
        <v>0</v>
      </c>
      <c r="G2205" s="332" t="str">
        <f t="shared" si="244"/>
        <v>0</v>
      </c>
      <c r="H2205" s="335">
        <f t="shared" si="245"/>
        <v>46021</v>
      </c>
      <c r="I2205" s="332">
        <f t="shared" si="246"/>
        <v>50</v>
      </c>
      <c r="J2205" s="78"/>
      <c r="K2205" s="304"/>
      <c r="L2205" s="6"/>
      <c r="M2205" s="12"/>
      <c r="N2205" s="6"/>
      <c r="O2205" s="96" t="str">
        <f t="shared" si="247"/>
        <v/>
      </c>
      <c r="P2205" s="12"/>
      <c r="Q2205" s="304"/>
      <c r="R2205" s="5"/>
      <c r="S2205" s="5"/>
      <c r="T2205" s="78"/>
      <c r="U2205" s="78"/>
      <c r="Z2205" s="479">
        <f t="shared" si="248"/>
        <v>12</v>
      </c>
    </row>
    <row r="2206" spans="1:26" ht="18.75" customHeight="1" x14ac:dyDescent="0.35">
      <c r="A2206" s="78"/>
      <c r="B2206" s="332">
        <f>IF(N2206="",0,COUNTIF($N$7:N2206,N2206))</f>
        <v>0</v>
      </c>
      <c r="C2206" s="332" t="str">
        <f t="shared" si="242"/>
        <v>0</v>
      </c>
      <c r="D2206" s="332">
        <f>IF(P2206="",0,COUNTIF($P$7:P2206,P2206))</f>
        <v>0</v>
      </c>
      <c r="E2206" s="332" t="str">
        <f t="shared" si="243"/>
        <v>0</v>
      </c>
      <c r="F2206" s="332">
        <f>IF(Q2206="",0,COUNTIF($Q$7:Q2206,Q2206))</f>
        <v>0</v>
      </c>
      <c r="G2206" s="332" t="str">
        <f t="shared" si="244"/>
        <v>0</v>
      </c>
      <c r="H2206" s="335">
        <f t="shared" si="245"/>
        <v>46021</v>
      </c>
      <c r="I2206" s="332">
        <f t="shared" si="246"/>
        <v>50</v>
      </c>
      <c r="J2206" s="78"/>
      <c r="K2206" s="304"/>
      <c r="L2206" s="6"/>
      <c r="M2206" s="12"/>
      <c r="N2206" s="6"/>
      <c r="O2206" s="96" t="str">
        <f t="shared" si="247"/>
        <v/>
      </c>
      <c r="P2206" s="12"/>
      <c r="Q2206" s="304"/>
      <c r="R2206" s="5"/>
      <c r="S2206" s="5"/>
      <c r="T2206" s="78"/>
      <c r="U2206" s="78"/>
      <c r="Z2206" s="479">
        <f t="shared" si="248"/>
        <v>12</v>
      </c>
    </row>
    <row r="2207" spans="1:26" ht="18.75" customHeight="1" x14ac:dyDescent="0.35">
      <c r="A2207" s="78"/>
      <c r="B2207" s="332">
        <f>IF(N2207="",0,COUNTIF($N$7:N2207,N2207))</f>
        <v>0</v>
      </c>
      <c r="C2207" s="332" t="str">
        <f t="shared" si="242"/>
        <v>0</v>
      </c>
      <c r="D2207" s="332">
        <f>IF(P2207="",0,COUNTIF($P$7:P2207,P2207))</f>
        <v>0</v>
      </c>
      <c r="E2207" s="332" t="str">
        <f t="shared" si="243"/>
        <v>0</v>
      </c>
      <c r="F2207" s="332">
        <f>IF(Q2207="",0,COUNTIF($Q$7:Q2207,Q2207))</f>
        <v>0</v>
      </c>
      <c r="G2207" s="332" t="str">
        <f t="shared" si="244"/>
        <v>0</v>
      </c>
      <c r="H2207" s="335">
        <f t="shared" si="245"/>
        <v>46021</v>
      </c>
      <c r="I2207" s="332">
        <f t="shared" si="246"/>
        <v>50</v>
      </c>
      <c r="J2207" s="78"/>
      <c r="K2207" s="304"/>
      <c r="L2207" s="6"/>
      <c r="M2207" s="12"/>
      <c r="N2207" s="6"/>
      <c r="O2207" s="96" t="str">
        <f t="shared" si="247"/>
        <v/>
      </c>
      <c r="P2207" s="12"/>
      <c r="Q2207" s="304"/>
      <c r="R2207" s="5"/>
      <c r="S2207" s="5"/>
      <c r="T2207" s="78"/>
      <c r="U2207" s="78"/>
      <c r="Z2207" s="479">
        <f t="shared" si="248"/>
        <v>12</v>
      </c>
    </row>
    <row r="2208" spans="1:26" ht="18.75" customHeight="1" x14ac:dyDescent="0.35">
      <c r="A2208" s="78"/>
      <c r="B2208" s="332">
        <f>IF(N2208="",0,COUNTIF($N$7:N2208,N2208))</f>
        <v>0</v>
      </c>
      <c r="C2208" s="332" t="str">
        <f t="shared" si="242"/>
        <v>0</v>
      </c>
      <c r="D2208" s="332">
        <f>IF(P2208="",0,COUNTIF($P$7:P2208,P2208))</f>
        <v>0</v>
      </c>
      <c r="E2208" s="332" t="str">
        <f t="shared" si="243"/>
        <v>0</v>
      </c>
      <c r="F2208" s="332">
        <f>IF(Q2208="",0,COUNTIF($Q$7:Q2208,Q2208))</f>
        <v>0</v>
      </c>
      <c r="G2208" s="332" t="str">
        <f t="shared" si="244"/>
        <v>0</v>
      </c>
      <c r="H2208" s="335">
        <f t="shared" si="245"/>
        <v>46021</v>
      </c>
      <c r="I2208" s="332">
        <f t="shared" si="246"/>
        <v>50</v>
      </c>
      <c r="J2208" s="78"/>
      <c r="K2208" s="304"/>
      <c r="L2208" s="6"/>
      <c r="M2208" s="12"/>
      <c r="N2208" s="6"/>
      <c r="O2208" s="96" t="str">
        <f t="shared" si="247"/>
        <v/>
      </c>
      <c r="P2208" s="12"/>
      <c r="Q2208" s="304"/>
      <c r="R2208" s="5"/>
      <c r="S2208" s="5"/>
      <c r="T2208" s="78"/>
      <c r="U2208" s="78"/>
      <c r="Z2208" s="479">
        <f t="shared" si="248"/>
        <v>12</v>
      </c>
    </row>
    <row r="2209" spans="1:26" ht="18.75" customHeight="1" x14ac:dyDescent="0.35">
      <c r="A2209" s="78"/>
      <c r="B2209" s="332">
        <f>IF(N2209="",0,COUNTIF($N$7:N2209,N2209))</f>
        <v>0</v>
      </c>
      <c r="C2209" s="332" t="str">
        <f t="shared" si="242"/>
        <v>0</v>
      </c>
      <c r="D2209" s="332">
        <f>IF(P2209="",0,COUNTIF($P$7:P2209,P2209))</f>
        <v>0</v>
      </c>
      <c r="E2209" s="332" t="str">
        <f t="shared" si="243"/>
        <v>0</v>
      </c>
      <c r="F2209" s="332">
        <f>IF(Q2209="",0,COUNTIF($Q$7:Q2209,Q2209))</f>
        <v>0</v>
      </c>
      <c r="G2209" s="332" t="str">
        <f t="shared" si="244"/>
        <v>0</v>
      </c>
      <c r="H2209" s="335">
        <f t="shared" si="245"/>
        <v>46021</v>
      </c>
      <c r="I2209" s="332">
        <f t="shared" si="246"/>
        <v>50</v>
      </c>
      <c r="J2209" s="78"/>
      <c r="K2209" s="304"/>
      <c r="L2209" s="6"/>
      <c r="M2209" s="12"/>
      <c r="N2209" s="6"/>
      <c r="O2209" s="96" t="str">
        <f t="shared" si="247"/>
        <v/>
      </c>
      <c r="P2209" s="12"/>
      <c r="Q2209" s="304"/>
      <c r="R2209" s="5"/>
      <c r="S2209" s="5"/>
      <c r="T2209" s="78"/>
      <c r="U2209" s="78"/>
      <c r="Z2209" s="479">
        <f t="shared" si="248"/>
        <v>12</v>
      </c>
    </row>
    <row r="2210" spans="1:26" ht="18.75" customHeight="1" x14ac:dyDescent="0.35">
      <c r="A2210" s="78"/>
      <c r="B2210" s="332">
        <f>IF(N2210="",0,COUNTIF($N$7:N2210,N2210))</f>
        <v>0</v>
      </c>
      <c r="C2210" s="332" t="str">
        <f t="shared" si="242"/>
        <v>0</v>
      </c>
      <c r="D2210" s="332">
        <f>IF(P2210="",0,COUNTIF($P$7:P2210,P2210))</f>
        <v>0</v>
      </c>
      <c r="E2210" s="332" t="str">
        <f t="shared" si="243"/>
        <v>0</v>
      </c>
      <c r="F2210" s="332">
        <f>IF(Q2210="",0,COUNTIF($Q$7:Q2210,Q2210))</f>
        <v>0</v>
      </c>
      <c r="G2210" s="332" t="str">
        <f t="shared" si="244"/>
        <v>0</v>
      </c>
      <c r="H2210" s="335">
        <f t="shared" si="245"/>
        <v>46021</v>
      </c>
      <c r="I2210" s="332">
        <f t="shared" si="246"/>
        <v>50</v>
      </c>
      <c r="J2210" s="78"/>
      <c r="K2210" s="304"/>
      <c r="L2210" s="6"/>
      <c r="M2210" s="12"/>
      <c r="N2210" s="6"/>
      <c r="O2210" s="96" t="str">
        <f t="shared" si="247"/>
        <v/>
      </c>
      <c r="P2210" s="12"/>
      <c r="Q2210" s="304"/>
      <c r="R2210" s="5"/>
      <c r="S2210" s="5"/>
      <c r="T2210" s="78"/>
      <c r="U2210" s="78"/>
      <c r="Z2210" s="479">
        <f t="shared" si="248"/>
        <v>12</v>
      </c>
    </row>
    <row r="2211" spans="1:26" ht="18.75" customHeight="1" x14ac:dyDescent="0.35">
      <c r="A2211" s="78"/>
      <c r="B2211" s="332">
        <f>IF(N2211="",0,COUNTIF($N$7:N2211,N2211))</f>
        <v>0</v>
      </c>
      <c r="C2211" s="332" t="str">
        <f t="shared" si="242"/>
        <v>0</v>
      </c>
      <c r="D2211" s="332">
        <f>IF(P2211="",0,COUNTIF($P$7:P2211,P2211))</f>
        <v>0</v>
      </c>
      <c r="E2211" s="332" t="str">
        <f t="shared" si="243"/>
        <v>0</v>
      </c>
      <c r="F2211" s="332">
        <f>IF(Q2211="",0,COUNTIF($Q$7:Q2211,Q2211))</f>
        <v>0</v>
      </c>
      <c r="G2211" s="332" t="str">
        <f t="shared" si="244"/>
        <v>0</v>
      </c>
      <c r="H2211" s="335">
        <f t="shared" si="245"/>
        <v>46021</v>
      </c>
      <c r="I2211" s="332">
        <f t="shared" si="246"/>
        <v>50</v>
      </c>
      <c r="J2211" s="78"/>
      <c r="K2211" s="304"/>
      <c r="L2211" s="6"/>
      <c r="M2211" s="12"/>
      <c r="N2211" s="6"/>
      <c r="O2211" s="96" t="str">
        <f t="shared" si="247"/>
        <v/>
      </c>
      <c r="P2211" s="12"/>
      <c r="Q2211" s="304"/>
      <c r="R2211" s="5"/>
      <c r="S2211" s="5"/>
      <c r="T2211" s="78"/>
      <c r="U2211" s="78"/>
      <c r="Z2211" s="479">
        <f t="shared" si="248"/>
        <v>12</v>
      </c>
    </row>
    <row r="2212" spans="1:26" ht="18.75" customHeight="1" x14ac:dyDescent="0.35">
      <c r="A2212" s="78"/>
      <c r="B2212" s="332">
        <f>IF(N2212="",0,COUNTIF($N$7:N2212,N2212))</f>
        <v>0</v>
      </c>
      <c r="C2212" s="332" t="str">
        <f t="shared" si="242"/>
        <v>0</v>
      </c>
      <c r="D2212" s="332">
        <f>IF(P2212="",0,COUNTIF($P$7:P2212,P2212))</f>
        <v>0</v>
      </c>
      <c r="E2212" s="332" t="str">
        <f t="shared" si="243"/>
        <v>0</v>
      </c>
      <c r="F2212" s="332">
        <f>IF(Q2212="",0,COUNTIF($Q$7:Q2212,Q2212))</f>
        <v>0</v>
      </c>
      <c r="G2212" s="332" t="str">
        <f t="shared" si="244"/>
        <v>0</v>
      </c>
      <c r="H2212" s="335">
        <f t="shared" si="245"/>
        <v>46021</v>
      </c>
      <c r="I2212" s="332">
        <f t="shared" si="246"/>
        <v>50</v>
      </c>
      <c r="J2212" s="78"/>
      <c r="K2212" s="304"/>
      <c r="L2212" s="6"/>
      <c r="M2212" s="12"/>
      <c r="N2212" s="6"/>
      <c r="O2212" s="96" t="str">
        <f t="shared" si="247"/>
        <v/>
      </c>
      <c r="P2212" s="12"/>
      <c r="Q2212" s="304"/>
      <c r="R2212" s="5"/>
      <c r="S2212" s="5"/>
      <c r="T2212" s="78"/>
      <c r="U2212" s="78"/>
      <c r="Z2212" s="479">
        <f t="shared" si="248"/>
        <v>12</v>
      </c>
    </row>
    <row r="2213" spans="1:26" ht="18.75" customHeight="1" x14ac:dyDescent="0.35">
      <c r="A2213" s="78"/>
      <c r="B2213" s="332">
        <f>IF(N2213="",0,COUNTIF($N$7:N2213,N2213))</f>
        <v>0</v>
      </c>
      <c r="C2213" s="332" t="str">
        <f t="shared" si="242"/>
        <v>0</v>
      </c>
      <c r="D2213" s="332">
        <f>IF(P2213="",0,COUNTIF($P$7:P2213,P2213))</f>
        <v>0</v>
      </c>
      <c r="E2213" s="332" t="str">
        <f t="shared" si="243"/>
        <v>0</v>
      </c>
      <c r="F2213" s="332">
        <f>IF(Q2213="",0,COUNTIF($Q$7:Q2213,Q2213))</f>
        <v>0</v>
      </c>
      <c r="G2213" s="332" t="str">
        <f t="shared" si="244"/>
        <v>0</v>
      </c>
      <c r="H2213" s="335">
        <f t="shared" si="245"/>
        <v>46021</v>
      </c>
      <c r="I2213" s="332">
        <f t="shared" si="246"/>
        <v>50</v>
      </c>
      <c r="J2213" s="78"/>
      <c r="K2213" s="304"/>
      <c r="L2213" s="6"/>
      <c r="M2213" s="12"/>
      <c r="N2213" s="6"/>
      <c r="O2213" s="96" t="str">
        <f t="shared" si="247"/>
        <v/>
      </c>
      <c r="P2213" s="12"/>
      <c r="Q2213" s="304"/>
      <c r="R2213" s="5"/>
      <c r="S2213" s="5"/>
      <c r="T2213" s="78"/>
      <c r="U2213" s="78"/>
      <c r="Z2213" s="479">
        <f t="shared" si="248"/>
        <v>12</v>
      </c>
    </row>
    <row r="2214" spans="1:26" ht="18.75" customHeight="1" x14ac:dyDescent="0.35">
      <c r="A2214" s="78"/>
      <c r="B2214" s="332">
        <f>IF(N2214="",0,COUNTIF($N$7:N2214,N2214))</f>
        <v>0</v>
      </c>
      <c r="C2214" s="332" t="str">
        <f t="shared" si="242"/>
        <v>0</v>
      </c>
      <c r="D2214" s="332">
        <f>IF(P2214="",0,COUNTIF($P$7:P2214,P2214))</f>
        <v>0</v>
      </c>
      <c r="E2214" s="332" t="str">
        <f t="shared" si="243"/>
        <v>0</v>
      </c>
      <c r="F2214" s="332">
        <f>IF(Q2214="",0,COUNTIF($Q$7:Q2214,Q2214))</f>
        <v>0</v>
      </c>
      <c r="G2214" s="332" t="str">
        <f t="shared" si="244"/>
        <v>0</v>
      </c>
      <c r="H2214" s="335">
        <f t="shared" si="245"/>
        <v>46021</v>
      </c>
      <c r="I2214" s="332">
        <f t="shared" si="246"/>
        <v>50</v>
      </c>
      <c r="J2214" s="78"/>
      <c r="K2214" s="304"/>
      <c r="L2214" s="6"/>
      <c r="M2214" s="12"/>
      <c r="N2214" s="6"/>
      <c r="O2214" s="96" t="str">
        <f t="shared" si="247"/>
        <v/>
      </c>
      <c r="P2214" s="12"/>
      <c r="Q2214" s="304"/>
      <c r="R2214" s="5"/>
      <c r="S2214" s="5"/>
      <c r="T2214" s="78"/>
      <c r="U2214" s="78"/>
      <c r="Z2214" s="479">
        <f t="shared" si="248"/>
        <v>12</v>
      </c>
    </row>
    <row r="2215" spans="1:26" ht="18.75" customHeight="1" x14ac:dyDescent="0.35">
      <c r="A2215" s="78"/>
      <c r="B2215" s="332">
        <f>IF(N2215="",0,COUNTIF($N$7:N2215,N2215))</f>
        <v>0</v>
      </c>
      <c r="C2215" s="332" t="str">
        <f t="shared" si="242"/>
        <v>0</v>
      </c>
      <c r="D2215" s="332">
        <f>IF(P2215="",0,COUNTIF($P$7:P2215,P2215))</f>
        <v>0</v>
      </c>
      <c r="E2215" s="332" t="str">
        <f t="shared" si="243"/>
        <v>0</v>
      </c>
      <c r="F2215" s="332">
        <f>IF(Q2215="",0,COUNTIF($Q$7:Q2215,Q2215))</f>
        <v>0</v>
      </c>
      <c r="G2215" s="332" t="str">
        <f t="shared" si="244"/>
        <v>0</v>
      </c>
      <c r="H2215" s="335">
        <f t="shared" si="245"/>
        <v>46021</v>
      </c>
      <c r="I2215" s="332">
        <f t="shared" si="246"/>
        <v>50</v>
      </c>
      <c r="J2215" s="78"/>
      <c r="K2215" s="304"/>
      <c r="L2215" s="6"/>
      <c r="M2215" s="12"/>
      <c r="N2215" s="6"/>
      <c r="O2215" s="96" t="str">
        <f t="shared" si="247"/>
        <v/>
      </c>
      <c r="P2215" s="12"/>
      <c r="Q2215" s="304"/>
      <c r="R2215" s="5"/>
      <c r="S2215" s="5"/>
      <c r="T2215" s="78"/>
      <c r="U2215" s="78"/>
      <c r="Z2215" s="479">
        <f t="shared" si="248"/>
        <v>12</v>
      </c>
    </row>
    <row r="2216" spans="1:26" ht="18.75" customHeight="1" x14ac:dyDescent="0.35">
      <c r="A2216" s="78"/>
      <c r="B2216" s="332">
        <f>IF(N2216="",0,COUNTIF($N$7:N2216,N2216))</f>
        <v>0</v>
      </c>
      <c r="C2216" s="332" t="str">
        <f t="shared" si="242"/>
        <v>0</v>
      </c>
      <c r="D2216" s="332">
        <f>IF(P2216="",0,COUNTIF($P$7:P2216,P2216))</f>
        <v>0</v>
      </c>
      <c r="E2216" s="332" t="str">
        <f t="shared" si="243"/>
        <v>0</v>
      </c>
      <c r="F2216" s="332">
        <f>IF(Q2216="",0,COUNTIF($Q$7:Q2216,Q2216))</f>
        <v>0</v>
      </c>
      <c r="G2216" s="332" t="str">
        <f t="shared" si="244"/>
        <v>0</v>
      </c>
      <c r="H2216" s="335">
        <f t="shared" si="245"/>
        <v>46021</v>
      </c>
      <c r="I2216" s="332">
        <f t="shared" si="246"/>
        <v>50</v>
      </c>
      <c r="J2216" s="78"/>
      <c r="K2216" s="304"/>
      <c r="L2216" s="6"/>
      <c r="M2216" s="12"/>
      <c r="N2216" s="6"/>
      <c r="O2216" s="96" t="str">
        <f t="shared" si="247"/>
        <v/>
      </c>
      <c r="P2216" s="12"/>
      <c r="Q2216" s="304"/>
      <c r="R2216" s="5"/>
      <c r="S2216" s="5"/>
      <c r="T2216" s="78"/>
      <c r="U2216" s="78"/>
      <c r="Z2216" s="479">
        <f t="shared" si="248"/>
        <v>12</v>
      </c>
    </row>
    <row r="2217" spans="1:26" ht="18.75" customHeight="1" x14ac:dyDescent="0.35">
      <c r="A2217" s="78"/>
      <c r="B2217" s="332">
        <f>IF(N2217="",0,COUNTIF($N$7:N2217,N2217))</f>
        <v>0</v>
      </c>
      <c r="C2217" s="332" t="str">
        <f t="shared" si="242"/>
        <v>0</v>
      </c>
      <c r="D2217" s="332">
        <f>IF(P2217="",0,COUNTIF($P$7:P2217,P2217))</f>
        <v>0</v>
      </c>
      <c r="E2217" s="332" t="str">
        <f t="shared" si="243"/>
        <v>0</v>
      </c>
      <c r="F2217" s="332">
        <f>IF(Q2217="",0,COUNTIF($Q$7:Q2217,Q2217))</f>
        <v>0</v>
      </c>
      <c r="G2217" s="332" t="str">
        <f t="shared" si="244"/>
        <v>0</v>
      </c>
      <c r="H2217" s="335">
        <f t="shared" si="245"/>
        <v>46021</v>
      </c>
      <c r="I2217" s="332">
        <f t="shared" si="246"/>
        <v>50</v>
      </c>
      <c r="J2217" s="78"/>
      <c r="K2217" s="304"/>
      <c r="L2217" s="6"/>
      <c r="M2217" s="12"/>
      <c r="N2217" s="6"/>
      <c r="O2217" s="96" t="str">
        <f t="shared" si="247"/>
        <v/>
      </c>
      <c r="P2217" s="12"/>
      <c r="Q2217" s="304"/>
      <c r="R2217" s="5"/>
      <c r="S2217" s="5"/>
      <c r="T2217" s="78"/>
      <c r="U2217" s="78"/>
      <c r="Z2217" s="479">
        <f t="shared" si="248"/>
        <v>12</v>
      </c>
    </row>
    <row r="2218" spans="1:26" ht="18.75" customHeight="1" x14ac:dyDescent="0.35">
      <c r="A2218" s="78"/>
      <c r="B2218" s="332">
        <f>IF(N2218="",0,COUNTIF($N$7:N2218,N2218))</f>
        <v>0</v>
      </c>
      <c r="C2218" s="332" t="str">
        <f t="shared" si="242"/>
        <v>0</v>
      </c>
      <c r="D2218" s="332">
        <f>IF(P2218="",0,COUNTIF($P$7:P2218,P2218))</f>
        <v>0</v>
      </c>
      <c r="E2218" s="332" t="str">
        <f t="shared" si="243"/>
        <v>0</v>
      </c>
      <c r="F2218" s="332">
        <f>IF(Q2218="",0,COUNTIF($Q$7:Q2218,Q2218))</f>
        <v>0</v>
      </c>
      <c r="G2218" s="332" t="str">
        <f t="shared" si="244"/>
        <v>0</v>
      </c>
      <c r="H2218" s="335">
        <f t="shared" si="245"/>
        <v>46021</v>
      </c>
      <c r="I2218" s="332">
        <f t="shared" si="246"/>
        <v>50</v>
      </c>
      <c r="J2218" s="78"/>
      <c r="K2218" s="304"/>
      <c r="L2218" s="6"/>
      <c r="M2218" s="12"/>
      <c r="N2218" s="6"/>
      <c r="O2218" s="96" t="str">
        <f t="shared" si="247"/>
        <v/>
      </c>
      <c r="P2218" s="12"/>
      <c r="Q2218" s="304"/>
      <c r="R2218" s="5"/>
      <c r="S2218" s="5"/>
      <c r="T2218" s="78"/>
      <c r="U2218" s="78"/>
      <c r="Z2218" s="479">
        <f t="shared" si="248"/>
        <v>12</v>
      </c>
    </row>
    <row r="2219" spans="1:26" ht="18.75" customHeight="1" x14ac:dyDescent="0.35">
      <c r="A2219" s="78"/>
      <c r="B2219" s="332">
        <f>IF(N2219="",0,COUNTIF($N$7:N2219,N2219))</f>
        <v>0</v>
      </c>
      <c r="C2219" s="332" t="str">
        <f t="shared" si="242"/>
        <v>0</v>
      </c>
      <c r="D2219" s="332">
        <f>IF(P2219="",0,COUNTIF($P$7:P2219,P2219))</f>
        <v>0</v>
      </c>
      <c r="E2219" s="332" t="str">
        <f t="shared" si="243"/>
        <v>0</v>
      </c>
      <c r="F2219" s="332">
        <f>IF(Q2219="",0,COUNTIF($Q$7:Q2219,Q2219))</f>
        <v>0</v>
      </c>
      <c r="G2219" s="332" t="str">
        <f t="shared" si="244"/>
        <v>0</v>
      </c>
      <c r="H2219" s="335">
        <f t="shared" si="245"/>
        <v>46021</v>
      </c>
      <c r="I2219" s="332">
        <f t="shared" si="246"/>
        <v>50</v>
      </c>
      <c r="J2219" s="78"/>
      <c r="K2219" s="304"/>
      <c r="L2219" s="6"/>
      <c r="M2219" s="12"/>
      <c r="N2219" s="6"/>
      <c r="O2219" s="96" t="str">
        <f t="shared" si="247"/>
        <v/>
      </c>
      <c r="P2219" s="12"/>
      <c r="Q2219" s="304"/>
      <c r="R2219" s="5"/>
      <c r="S2219" s="5"/>
      <c r="T2219" s="78"/>
      <c r="U2219" s="78"/>
      <c r="Z2219" s="479">
        <f t="shared" si="248"/>
        <v>12</v>
      </c>
    </row>
    <row r="2220" spans="1:26" ht="18.75" customHeight="1" x14ac:dyDescent="0.35">
      <c r="A2220" s="78"/>
      <c r="B2220" s="332">
        <f>IF(N2220="",0,COUNTIF($N$7:N2220,N2220))</f>
        <v>0</v>
      </c>
      <c r="C2220" s="332" t="str">
        <f t="shared" si="242"/>
        <v>0</v>
      </c>
      <c r="D2220" s="332">
        <f>IF(P2220="",0,COUNTIF($P$7:P2220,P2220))</f>
        <v>0</v>
      </c>
      <c r="E2220" s="332" t="str">
        <f t="shared" si="243"/>
        <v>0</v>
      </c>
      <c r="F2220" s="332">
        <f>IF(Q2220="",0,COUNTIF($Q$7:Q2220,Q2220))</f>
        <v>0</v>
      </c>
      <c r="G2220" s="332" t="str">
        <f t="shared" si="244"/>
        <v>0</v>
      </c>
      <c r="H2220" s="335">
        <f t="shared" si="245"/>
        <v>46021</v>
      </c>
      <c r="I2220" s="332">
        <f t="shared" si="246"/>
        <v>50</v>
      </c>
      <c r="J2220" s="78"/>
      <c r="K2220" s="304"/>
      <c r="L2220" s="6"/>
      <c r="M2220" s="12"/>
      <c r="N2220" s="6"/>
      <c r="O2220" s="96" t="str">
        <f t="shared" si="247"/>
        <v/>
      </c>
      <c r="P2220" s="12"/>
      <c r="Q2220" s="304"/>
      <c r="R2220" s="5"/>
      <c r="S2220" s="5"/>
      <c r="T2220" s="78"/>
      <c r="U2220" s="78"/>
      <c r="Z2220" s="479">
        <f t="shared" si="248"/>
        <v>12</v>
      </c>
    </row>
    <row r="2221" spans="1:26" ht="18.75" customHeight="1" x14ac:dyDescent="0.35">
      <c r="A2221" s="78"/>
      <c r="B2221" s="332">
        <f>IF(N2221="",0,COUNTIF($N$7:N2221,N2221))</f>
        <v>0</v>
      </c>
      <c r="C2221" s="332" t="str">
        <f t="shared" si="242"/>
        <v>0</v>
      </c>
      <c r="D2221" s="332">
        <f>IF(P2221="",0,COUNTIF($P$7:P2221,P2221))</f>
        <v>0</v>
      </c>
      <c r="E2221" s="332" t="str">
        <f t="shared" si="243"/>
        <v>0</v>
      </c>
      <c r="F2221" s="332">
        <f>IF(Q2221="",0,COUNTIF($Q$7:Q2221,Q2221))</f>
        <v>0</v>
      </c>
      <c r="G2221" s="332" t="str">
        <f t="shared" si="244"/>
        <v>0</v>
      </c>
      <c r="H2221" s="335">
        <f t="shared" si="245"/>
        <v>46021</v>
      </c>
      <c r="I2221" s="332">
        <f t="shared" si="246"/>
        <v>50</v>
      </c>
      <c r="J2221" s="78"/>
      <c r="K2221" s="304"/>
      <c r="L2221" s="6"/>
      <c r="M2221" s="12"/>
      <c r="N2221" s="6"/>
      <c r="O2221" s="96" t="str">
        <f t="shared" si="247"/>
        <v/>
      </c>
      <c r="P2221" s="12"/>
      <c r="Q2221" s="304"/>
      <c r="R2221" s="5"/>
      <c r="S2221" s="5"/>
      <c r="T2221" s="78"/>
      <c r="U2221" s="78"/>
      <c r="Z2221" s="479">
        <f t="shared" si="248"/>
        <v>12</v>
      </c>
    </row>
    <row r="2222" spans="1:26" ht="18.75" customHeight="1" x14ac:dyDescent="0.35">
      <c r="A2222" s="78"/>
      <c r="B2222" s="332">
        <f>IF(N2222="",0,COUNTIF($N$7:N2222,N2222))</f>
        <v>0</v>
      </c>
      <c r="C2222" s="332" t="str">
        <f t="shared" si="242"/>
        <v>0</v>
      </c>
      <c r="D2222" s="332">
        <f>IF(P2222="",0,COUNTIF($P$7:P2222,P2222))</f>
        <v>0</v>
      </c>
      <c r="E2222" s="332" t="str">
        <f t="shared" si="243"/>
        <v>0</v>
      </c>
      <c r="F2222" s="332">
        <f>IF(Q2222="",0,COUNTIF($Q$7:Q2222,Q2222))</f>
        <v>0</v>
      </c>
      <c r="G2222" s="332" t="str">
        <f t="shared" si="244"/>
        <v>0</v>
      </c>
      <c r="H2222" s="335">
        <f t="shared" si="245"/>
        <v>46021</v>
      </c>
      <c r="I2222" s="332">
        <f t="shared" si="246"/>
        <v>50</v>
      </c>
      <c r="J2222" s="78"/>
      <c r="K2222" s="304"/>
      <c r="L2222" s="6"/>
      <c r="M2222" s="12"/>
      <c r="N2222" s="6"/>
      <c r="O2222" s="96" t="str">
        <f t="shared" si="247"/>
        <v/>
      </c>
      <c r="P2222" s="12"/>
      <c r="Q2222" s="304"/>
      <c r="R2222" s="5"/>
      <c r="S2222" s="5"/>
      <c r="T2222" s="78"/>
      <c r="U2222" s="78"/>
      <c r="Z2222" s="479">
        <f t="shared" si="248"/>
        <v>12</v>
      </c>
    </row>
    <row r="2223" spans="1:26" ht="18.75" customHeight="1" x14ac:dyDescent="0.35">
      <c r="A2223" s="78"/>
      <c r="B2223" s="332">
        <f>IF(N2223="",0,COUNTIF($N$7:N2223,N2223))</f>
        <v>0</v>
      </c>
      <c r="C2223" s="332" t="str">
        <f t="shared" si="242"/>
        <v>0</v>
      </c>
      <c r="D2223" s="332">
        <f>IF(P2223="",0,COUNTIF($P$7:P2223,P2223))</f>
        <v>0</v>
      </c>
      <c r="E2223" s="332" t="str">
        <f t="shared" si="243"/>
        <v>0</v>
      </c>
      <c r="F2223" s="332">
        <f>IF(Q2223="",0,COUNTIF($Q$7:Q2223,Q2223))</f>
        <v>0</v>
      </c>
      <c r="G2223" s="332" t="str">
        <f t="shared" si="244"/>
        <v>0</v>
      </c>
      <c r="H2223" s="335">
        <f t="shared" si="245"/>
        <v>46021</v>
      </c>
      <c r="I2223" s="332">
        <f t="shared" si="246"/>
        <v>50</v>
      </c>
      <c r="J2223" s="78"/>
      <c r="K2223" s="304"/>
      <c r="L2223" s="6"/>
      <c r="M2223" s="12"/>
      <c r="N2223" s="6"/>
      <c r="O2223" s="96" t="str">
        <f t="shared" si="247"/>
        <v/>
      </c>
      <c r="P2223" s="12"/>
      <c r="Q2223" s="304"/>
      <c r="R2223" s="5"/>
      <c r="S2223" s="5"/>
      <c r="T2223" s="78"/>
      <c r="U2223" s="78"/>
      <c r="Z2223" s="479">
        <f t="shared" si="248"/>
        <v>12</v>
      </c>
    </row>
    <row r="2224" spans="1:26" ht="18.75" customHeight="1" x14ac:dyDescent="0.35">
      <c r="A2224" s="78"/>
      <c r="B2224" s="332">
        <f>IF(N2224="",0,COUNTIF($N$7:N2224,N2224))</f>
        <v>0</v>
      </c>
      <c r="C2224" s="332" t="str">
        <f t="shared" si="242"/>
        <v>0</v>
      </c>
      <c r="D2224" s="332">
        <f>IF(P2224="",0,COUNTIF($P$7:P2224,P2224))</f>
        <v>0</v>
      </c>
      <c r="E2224" s="332" t="str">
        <f t="shared" si="243"/>
        <v>0</v>
      </c>
      <c r="F2224" s="332">
        <f>IF(Q2224="",0,COUNTIF($Q$7:Q2224,Q2224))</f>
        <v>0</v>
      </c>
      <c r="G2224" s="332" t="str">
        <f t="shared" si="244"/>
        <v>0</v>
      </c>
      <c r="H2224" s="335">
        <f t="shared" si="245"/>
        <v>46021</v>
      </c>
      <c r="I2224" s="332">
        <f t="shared" si="246"/>
        <v>50</v>
      </c>
      <c r="J2224" s="78"/>
      <c r="K2224" s="304"/>
      <c r="L2224" s="6"/>
      <c r="M2224" s="12"/>
      <c r="N2224" s="6"/>
      <c r="O2224" s="96" t="str">
        <f t="shared" si="247"/>
        <v/>
      </c>
      <c r="P2224" s="12"/>
      <c r="Q2224" s="304"/>
      <c r="R2224" s="5"/>
      <c r="S2224" s="5"/>
      <c r="T2224" s="78"/>
      <c r="U2224" s="78"/>
      <c r="Z2224" s="479">
        <f t="shared" si="248"/>
        <v>12</v>
      </c>
    </row>
    <row r="2225" spans="1:26" ht="18.75" customHeight="1" x14ac:dyDescent="0.35">
      <c r="A2225" s="78"/>
      <c r="B2225" s="332">
        <f>IF(N2225="",0,COUNTIF($N$7:N2225,N2225))</f>
        <v>0</v>
      </c>
      <c r="C2225" s="332" t="str">
        <f t="shared" si="242"/>
        <v>0</v>
      </c>
      <c r="D2225" s="332">
        <f>IF(P2225="",0,COUNTIF($P$7:P2225,P2225))</f>
        <v>0</v>
      </c>
      <c r="E2225" s="332" t="str">
        <f t="shared" si="243"/>
        <v>0</v>
      </c>
      <c r="F2225" s="332">
        <f>IF(Q2225="",0,COUNTIF($Q$7:Q2225,Q2225))</f>
        <v>0</v>
      </c>
      <c r="G2225" s="332" t="str">
        <f t="shared" si="244"/>
        <v>0</v>
      </c>
      <c r="H2225" s="335">
        <f t="shared" si="245"/>
        <v>46021</v>
      </c>
      <c r="I2225" s="332">
        <f t="shared" si="246"/>
        <v>50</v>
      </c>
      <c r="J2225" s="78"/>
      <c r="K2225" s="304"/>
      <c r="L2225" s="6"/>
      <c r="M2225" s="12"/>
      <c r="N2225" s="6"/>
      <c r="O2225" s="96" t="str">
        <f t="shared" si="247"/>
        <v/>
      </c>
      <c r="P2225" s="12"/>
      <c r="Q2225" s="304"/>
      <c r="R2225" s="5"/>
      <c r="S2225" s="5"/>
      <c r="T2225" s="78"/>
      <c r="U2225" s="78"/>
      <c r="Z2225" s="479">
        <f t="shared" si="248"/>
        <v>12</v>
      </c>
    </row>
    <row r="2226" spans="1:26" ht="18.75" customHeight="1" x14ac:dyDescent="0.35">
      <c r="A2226" s="78"/>
      <c r="B2226" s="332">
        <f>IF(N2226="",0,COUNTIF($N$7:N2226,N2226))</f>
        <v>0</v>
      </c>
      <c r="C2226" s="332" t="str">
        <f t="shared" si="242"/>
        <v>0</v>
      </c>
      <c r="D2226" s="332">
        <f>IF(P2226="",0,COUNTIF($P$7:P2226,P2226))</f>
        <v>0</v>
      </c>
      <c r="E2226" s="332" t="str">
        <f t="shared" si="243"/>
        <v>0</v>
      </c>
      <c r="F2226" s="332">
        <f>IF(Q2226="",0,COUNTIF($Q$7:Q2226,Q2226))</f>
        <v>0</v>
      </c>
      <c r="G2226" s="332" t="str">
        <f t="shared" si="244"/>
        <v>0</v>
      </c>
      <c r="H2226" s="335">
        <f t="shared" si="245"/>
        <v>46021</v>
      </c>
      <c r="I2226" s="332">
        <f t="shared" si="246"/>
        <v>50</v>
      </c>
      <c r="J2226" s="78"/>
      <c r="K2226" s="304"/>
      <c r="L2226" s="6"/>
      <c r="M2226" s="12"/>
      <c r="N2226" s="6"/>
      <c r="O2226" s="96" t="str">
        <f t="shared" si="247"/>
        <v/>
      </c>
      <c r="P2226" s="12"/>
      <c r="Q2226" s="304"/>
      <c r="R2226" s="5"/>
      <c r="S2226" s="5"/>
      <c r="T2226" s="78"/>
      <c r="U2226" s="78"/>
      <c r="Z2226" s="479">
        <f t="shared" si="248"/>
        <v>12</v>
      </c>
    </row>
    <row r="2227" spans="1:26" ht="18.75" customHeight="1" x14ac:dyDescent="0.35">
      <c r="A2227" s="78"/>
      <c r="B2227" s="332">
        <f>IF(N2227="",0,COUNTIF($N$7:N2227,N2227))</f>
        <v>0</v>
      </c>
      <c r="C2227" s="332" t="str">
        <f t="shared" si="242"/>
        <v>0</v>
      </c>
      <c r="D2227" s="332">
        <f>IF(P2227="",0,COUNTIF($P$7:P2227,P2227))</f>
        <v>0</v>
      </c>
      <c r="E2227" s="332" t="str">
        <f t="shared" si="243"/>
        <v>0</v>
      </c>
      <c r="F2227" s="332">
        <f>IF(Q2227="",0,COUNTIF($Q$7:Q2227,Q2227))</f>
        <v>0</v>
      </c>
      <c r="G2227" s="332" t="str">
        <f t="shared" si="244"/>
        <v>0</v>
      </c>
      <c r="H2227" s="335">
        <f t="shared" si="245"/>
        <v>46021</v>
      </c>
      <c r="I2227" s="332">
        <f t="shared" si="246"/>
        <v>50</v>
      </c>
      <c r="J2227" s="78"/>
      <c r="K2227" s="304"/>
      <c r="L2227" s="6"/>
      <c r="M2227" s="12"/>
      <c r="N2227" s="6"/>
      <c r="O2227" s="96" t="str">
        <f t="shared" si="247"/>
        <v/>
      </c>
      <c r="P2227" s="12"/>
      <c r="Q2227" s="304"/>
      <c r="R2227" s="5"/>
      <c r="S2227" s="5"/>
      <c r="T2227" s="78"/>
      <c r="U2227" s="78"/>
      <c r="Z2227" s="479">
        <f t="shared" si="248"/>
        <v>12</v>
      </c>
    </row>
    <row r="2228" spans="1:26" ht="18.75" customHeight="1" x14ac:dyDescent="0.35">
      <c r="A2228" s="78"/>
      <c r="B2228" s="332">
        <f>IF(N2228="",0,COUNTIF($N$7:N2228,N2228))</f>
        <v>0</v>
      </c>
      <c r="C2228" s="332" t="str">
        <f t="shared" ref="C2228:C2291" si="249">B2228&amp;N2228</f>
        <v>0</v>
      </c>
      <c r="D2228" s="332">
        <f>IF(P2228="",0,COUNTIF($P$7:P2228,P2228))</f>
        <v>0</v>
      </c>
      <c r="E2228" s="332" t="str">
        <f t="shared" ref="E2228:E2291" si="250">D2228&amp;P2228</f>
        <v>0</v>
      </c>
      <c r="F2228" s="332">
        <f>IF(Q2228="",0,COUNTIF($Q$7:Q2228,Q2228))</f>
        <v>0</v>
      </c>
      <c r="G2228" s="332" t="str">
        <f t="shared" ref="G2228:G2291" si="251">F2228&amp;Q2228</f>
        <v>0</v>
      </c>
      <c r="H2228" s="335">
        <f t="shared" ref="H2228:H2291" si="252">IF(K2228&lt;&gt;"",K2228,H2227)</f>
        <v>46021</v>
      </c>
      <c r="I2228" s="332">
        <f t="shared" ref="I2228:I2291" si="253">IF(L2228&lt;&gt;"",L2228,I2227)</f>
        <v>50</v>
      </c>
      <c r="J2228" s="78"/>
      <c r="K2228" s="304"/>
      <c r="L2228" s="6"/>
      <c r="M2228" s="12"/>
      <c r="N2228" s="6"/>
      <c r="O2228" s="96" t="str">
        <f t="shared" ref="O2228:O2291" si="254">IF(N2228&lt;&gt;"",VLOOKUP(N2228,DA,2,FALSE),"")</f>
        <v/>
      </c>
      <c r="P2228" s="12"/>
      <c r="Q2228" s="304"/>
      <c r="R2228" s="5"/>
      <c r="S2228" s="5"/>
      <c r="T2228" s="78"/>
      <c r="U2228" s="78"/>
      <c r="Z2228" s="479">
        <f t="shared" si="248"/>
        <v>12</v>
      </c>
    </row>
    <row r="2229" spans="1:26" ht="18.75" customHeight="1" x14ac:dyDescent="0.35">
      <c r="A2229" s="78"/>
      <c r="B2229" s="332">
        <f>IF(N2229="",0,COUNTIF($N$7:N2229,N2229))</f>
        <v>0</v>
      </c>
      <c r="C2229" s="332" t="str">
        <f t="shared" si="249"/>
        <v>0</v>
      </c>
      <c r="D2229" s="332">
        <f>IF(P2229="",0,COUNTIF($P$7:P2229,P2229))</f>
        <v>0</v>
      </c>
      <c r="E2229" s="332" t="str">
        <f t="shared" si="250"/>
        <v>0</v>
      </c>
      <c r="F2229" s="332">
        <f>IF(Q2229="",0,COUNTIF($Q$7:Q2229,Q2229))</f>
        <v>0</v>
      </c>
      <c r="G2229" s="332" t="str">
        <f t="shared" si="251"/>
        <v>0</v>
      </c>
      <c r="H2229" s="335">
        <f t="shared" si="252"/>
        <v>46021</v>
      </c>
      <c r="I2229" s="332">
        <f t="shared" si="253"/>
        <v>50</v>
      </c>
      <c r="J2229" s="78"/>
      <c r="K2229" s="304"/>
      <c r="L2229" s="6"/>
      <c r="M2229" s="12"/>
      <c r="N2229" s="6"/>
      <c r="O2229" s="96" t="str">
        <f t="shared" si="254"/>
        <v/>
      </c>
      <c r="P2229" s="12"/>
      <c r="Q2229" s="304"/>
      <c r="R2229" s="5"/>
      <c r="S2229" s="5"/>
      <c r="T2229" s="78"/>
      <c r="U2229" s="78"/>
      <c r="Z2229" s="479">
        <f t="shared" si="248"/>
        <v>12</v>
      </c>
    </row>
    <row r="2230" spans="1:26" ht="18.75" customHeight="1" x14ac:dyDescent="0.35">
      <c r="A2230" s="78"/>
      <c r="B2230" s="332">
        <f>IF(N2230="",0,COUNTIF($N$7:N2230,N2230))</f>
        <v>0</v>
      </c>
      <c r="C2230" s="332" t="str">
        <f t="shared" si="249"/>
        <v>0</v>
      </c>
      <c r="D2230" s="332">
        <f>IF(P2230="",0,COUNTIF($P$7:P2230,P2230))</f>
        <v>0</v>
      </c>
      <c r="E2230" s="332" t="str">
        <f t="shared" si="250"/>
        <v>0</v>
      </c>
      <c r="F2230" s="332">
        <f>IF(Q2230="",0,COUNTIF($Q$7:Q2230,Q2230))</f>
        <v>0</v>
      </c>
      <c r="G2230" s="332" t="str">
        <f t="shared" si="251"/>
        <v>0</v>
      </c>
      <c r="H2230" s="335">
        <f t="shared" si="252"/>
        <v>46021</v>
      </c>
      <c r="I2230" s="332">
        <f t="shared" si="253"/>
        <v>50</v>
      </c>
      <c r="J2230" s="78"/>
      <c r="K2230" s="304"/>
      <c r="L2230" s="6"/>
      <c r="M2230" s="12"/>
      <c r="N2230" s="6"/>
      <c r="O2230" s="96" t="str">
        <f t="shared" si="254"/>
        <v/>
      </c>
      <c r="P2230" s="12"/>
      <c r="Q2230" s="304"/>
      <c r="R2230" s="5"/>
      <c r="S2230" s="5"/>
      <c r="T2230" s="78"/>
      <c r="U2230" s="78"/>
      <c r="Z2230" s="479">
        <f t="shared" si="248"/>
        <v>12</v>
      </c>
    </row>
    <row r="2231" spans="1:26" ht="18.75" customHeight="1" x14ac:dyDescent="0.35">
      <c r="A2231" s="78"/>
      <c r="B2231" s="332">
        <f>IF(N2231="",0,COUNTIF($N$7:N2231,N2231))</f>
        <v>0</v>
      </c>
      <c r="C2231" s="332" t="str">
        <f t="shared" si="249"/>
        <v>0</v>
      </c>
      <c r="D2231" s="332">
        <f>IF(P2231="",0,COUNTIF($P$7:P2231,P2231))</f>
        <v>0</v>
      </c>
      <c r="E2231" s="332" t="str">
        <f t="shared" si="250"/>
        <v>0</v>
      </c>
      <c r="F2231" s="332">
        <f>IF(Q2231="",0,COUNTIF($Q$7:Q2231,Q2231))</f>
        <v>0</v>
      </c>
      <c r="G2231" s="332" t="str">
        <f t="shared" si="251"/>
        <v>0</v>
      </c>
      <c r="H2231" s="335">
        <f t="shared" si="252"/>
        <v>46021</v>
      </c>
      <c r="I2231" s="332">
        <f t="shared" si="253"/>
        <v>50</v>
      </c>
      <c r="J2231" s="78"/>
      <c r="K2231" s="304"/>
      <c r="L2231" s="6"/>
      <c r="M2231" s="12"/>
      <c r="N2231" s="6"/>
      <c r="O2231" s="96" t="str">
        <f t="shared" si="254"/>
        <v/>
      </c>
      <c r="P2231" s="12"/>
      <c r="Q2231" s="304"/>
      <c r="R2231" s="5"/>
      <c r="S2231" s="5"/>
      <c r="T2231" s="78"/>
      <c r="U2231" s="78"/>
      <c r="Z2231" s="479">
        <f t="shared" si="248"/>
        <v>12</v>
      </c>
    </row>
    <row r="2232" spans="1:26" ht="18.75" customHeight="1" x14ac:dyDescent="0.35">
      <c r="A2232" s="78"/>
      <c r="B2232" s="332">
        <f>IF(N2232="",0,COUNTIF($N$7:N2232,N2232))</f>
        <v>0</v>
      </c>
      <c r="C2232" s="332" t="str">
        <f t="shared" si="249"/>
        <v>0</v>
      </c>
      <c r="D2232" s="332">
        <f>IF(P2232="",0,COUNTIF($P$7:P2232,P2232))</f>
        <v>0</v>
      </c>
      <c r="E2232" s="332" t="str">
        <f t="shared" si="250"/>
        <v>0</v>
      </c>
      <c r="F2232" s="332">
        <f>IF(Q2232="",0,COUNTIF($Q$7:Q2232,Q2232))</f>
        <v>0</v>
      </c>
      <c r="G2232" s="332" t="str">
        <f t="shared" si="251"/>
        <v>0</v>
      </c>
      <c r="H2232" s="335">
        <f t="shared" si="252"/>
        <v>46021</v>
      </c>
      <c r="I2232" s="332">
        <f t="shared" si="253"/>
        <v>50</v>
      </c>
      <c r="J2232" s="78"/>
      <c r="K2232" s="304"/>
      <c r="L2232" s="6"/>
      <c r="M2232" s="12"/>
      <c r="N2232" s="6"/>
      <c r="O2232" s="96" t="str">
        <f t="shared" si="254"/>
        <v/>
      </c>
      <c r="P2232" s="12"/>
      <c r="Q2232" s="304"/>
      <c r="R2232" s="5"/>
      <c r="S2232" s="5"/>
      <c r="T2232" s="78"/>
      <c r="U2232" s="78"/>
      <c r="Z2232" s="479">
        <f t="shared" si="248"/>
        <v>12</v>
      </c>
    </row>
    <row r="2233" spans="1:26" ht="18.75" customHeight="1" x14ac:dyDescent="0.35">
      <c r="A2233" s="78"/>
      <c r="B2233" s="332">
        <f>IF(N2233="",0,COUNTIF($N$7:N2233,N2233))</f>
        <v>0</v>
      </c>
      <c r="C2233" s="332" t="str">
        <f t="shared" si="249"/>
        <v>0</v>
      </c>
      <c r="D2233" s="332">
        <f>IF(P2233="",0,COUNTIF($P$7:P2233,P2233))</f>
        <v>0</v>
      </c>
      <c r="E2233" s="332" t="str">
        <f t="shared" si="250"/>
        <v>0</v>
      </c>
      <c r="F2233" s="332">
        <f>IF(Q2233="",0,COUNTIF($Q$7:Q2233,Q2233))</f>
        <v>0</v>
      </c>
      <c r="G2233" s="332" t="str">
        <f t="shared" si="251"/>
        <v>0</v>
      </c>
      <c r="H2233" s="335">
        <f t="shared" si="252"/>
        <v>46021</v>
      </c>
      <c r="I2233" s="332">
        <f t="shared" si="253"/>
        <v>50</v>
      </c>
      <c r="J2233" s="78"/>
      <c r="K2233" s="304"/>
      <c r="L2233" s="6"/>
      <c r="M2233" s="12"/>
      <c r="N2233" s="6"/>
      <c r="O2233" s="96" t="str">
        <f t="shared" si="254"/>
        <v/>
      </c>
      <c r="P2233" s="12"/>
      <c r="Q2233" s="304"/>
      <c r="R2233" s="5"/>
      <c r="S2233" s="5"/>
      <c r="T2233" s="78"/>
      <c r="U2233" s="78"/>
      <c r="Z2233" s="479">
        <f t="shared" si="248"/>
        <v>12</v>
      </c>
    </row>
    <row r="2234" spans="1:26" ht="18.75" customHeight="1" x14ac:dyDescent="0.35">
      <c r="A2234" s="78"/>
      <c r="B2234" s="332">
        <f>IF(N2234="",0,COUNTIF($N$7:N2234,N2234))</f>
        <v>0</v>
      </c>
      <c r="C2234" s="332" t="str">
        <f t="shared" si="249"/>
        <v>0</v>
      </c>
      <c r="D2234" s="332">
        <f>IF(P2234="",0,COUNTIF($P$7:P2234,P2234))</f>
        <v>0</v>
      </c>
      <c r="E2234" s="332" t="str">
        <f t="shared" si="250"/>
        <v>0</v>
      </c>
      <c r="F2234" s="332">
        <f>IF(Q2234="",0,COUNTIF($Q$7:Q2234,Q2234))</f>
        <v>0</v>
      </c>
      <c r="G2234" s="332" t="str">
        <f t="shared" si="251"/>
        <v>0</v>
      </c>
      <c r="H2234" s="335">
        <f t="shared" si="252"/>
        <v>46021</v>
      </c>
      <c r="I2234" s="332">
        <f t="shared" si="253"/>
        <v>50</v>
      </c>
      <c r="J2234" s="78"/>
      <c r="K2234" s="304"/>
      <c r="L2234" s="6"/>
      <c r="M2234" s="12"/>
      <c r="N2234" s="6"/>
      <c r="O2234" s="96" t="str">
        <f t="shared" si="254"/>
        <v/>
      </c>
      <c r="P2234" s="12"/>
      <c r="Q2234" s="304"/>
      <c r="R2234" s="5"/>
      <c r="S2234" s="5"/>
      <c r="T2234" s="78"/>
      <c r="U2234" s="78"/>
      <c r="Z2234" s="479">
        <f t="shared" si="248"/>
        <v>12</v>
      </c>
    </row>
    <row r="2235" spans="1:26" ht="18.75" customHeight="1" x14ac:dyDescent="0.35">
      <c r="A2235" s="78"/>
      <c r="B2235" s="332">
        <f>IF(N2235="",0,COUNTIF($N$7:N2235,N2235))</f>
        <v>0</v>
      </c>
      <c r="C2235" s="332" t="str">
        <f t="shared" si="249"/>
        <v>0</v>
      </c>
      <c r="D2235" s="332">
        <f>IF(P2235="",0,COUNTIF($P$7:P2235,P2235))</f>
        <v>0</v>
      </c>
      <c r="E2235" s="332" t="str">
        <f t="shared" si="250"/>
        <v>0</v>
      </c>
      <c r="F2235" s="332">
        <f>IF(Q2235="",0,COUNTIF($Q$7:Q2235,Q2235))</f>
        <v>0</v>
      </c>
      <c r="G2235" s="332" t="str">
        <f t="shared" si="251"/>
        <v>0</v>
      </c>
      <c r="H2235" s="335">
        <f t="shared" si="252"/>
        <v>46021</v>
      </c>
      <c r="I2235" s="332">
        <f t="shared" si="253"/>
        <v>50</v>
      </c>
      <c r="J2235" s="78"/>
      <c r="K2235" s="304"/>
      <c r="L2235" s="6"/>
      <c r="M2235" s="12"/>
      <c r="N2235" s="6"/>
      <c r="O2235" s="96" t="str">
        <f t="shared" si="254"/>
        <v/>
      </c>
      <c r="P2235" s="12"/>
      <c r="Q2235" s="304"/>
      <c r="R2235" s="5"/>
      <c r="S2235" s="5"/>
      <c r="T2235" s="78"/>
      <c r="U2235" s="78"/>
      <c r="Z2235" s="479">
        <f t="shared" si="248"/>
        <v>12</v>
      </c>
    </row>
    <row r="2236" spans="1:26" ht="18.75" customHeight="1" x14ac:dyDescent="0.35">
      <c r="A2236" s="78"/>
      <c r="B2236" s="332">
        <f>IF(N2236="",0,COUNTIF($N$7:N2236,N2236))</f>
        <v>0</v>
      </c>
      <c r="C2236" s="332" t="str">
        <f t="shared" si="249"/>
        <v>0</v>
      </c>
      <c r="D2236" s="332">
        <f>IF(P2236="",0,COUNTIF($P$7:P2236,P2236))</f>
        <v>0</v>
      </c>
      <c r="E2236" s="332" t="str">
        <f t="shared" si="250"/>
        <v>0</v>
      </c>
      <c r="F2236" s="332">
        <f>IF(Q2236="",0,COUNTIF($Q$7:Q2236,Q2236))</f>
        <v>0</v>
      </c>
      <c r="G2236" s="332" t="str">
        <f t="shared" si="251"/>
        <v>0</v>
      </c>
      <c r="H2236" s="335">
        <f t="shared" si="252"/>
        <v>46021</v>
      </c>
      <c r="I2236" s="332">
        <f t="shared" si="253"/>
        <v>50</v>
      </c>
      <c r="J2236" s="78"/>
      <c r="K2236" s="304"/>
      <c r="L2236" s="6"/>
      <c r="M2236" s="12"/>
      <c r="N2236" s="6"/>
      <c r="O2236" s="96" t="str">
        <f t="shared" si="254"/>
        <v/>
      </c>
      <c r="P2236" s="12"/>
      <c r="Q2236" s="304"/>
      <c r="R2236" s="5"/>
      <c r="S2236" s="5"/>
      <c r="T2236" s="78"/>
      <c r="U2236" s="78"/>
      <c r="Z2236" s="479">
        <f t="shared" si="248"/>
        <v>12</v>
      </c>
    </row>
    <row r="2237" spans="1:26" ht="18.75" customHeight="1" x14ac:dyDescent="0.35">
      <c r="A2237" s="78"/>
      <c r="B2237" s="332">
        <f>IF(N2237="",0,COUNTIF($N$7:N2237,N2237))</f>
        <v>0</v>
      </c>
      <c r="C2237" s="332" t="str">
        <f t="shared" si="249"/>
        <v>0</v>
      </c>
      <c r="D2237" s="332">
        <f>IF(P2237="",0,COUNTIF($P$7:P2237,P2237))</f>
        <v>0</v>
      </c>
      <c r="E2237" s="332" t="str">
        <f t="shared" si="250"/>
        <v>0</v>
      </c>
      <c r="F2237" s="332">
        <f>IF(Q2237="",0,COUNTIF($Q$7:Q2237,Q2237))</f>
        <v>0</v>
      </c>
      <c r="G2237" s="332" t="str">
        <f t="shared" si="251"/>
        <v>0</v>
      </c>
      <c r="H2237" s="335">
        <f t="shared" si="252"/>
        <v>46021</v>
      </c>
      <c r="I2237" s="332">
        <f t="shared" si="253"/>
        <v>50</v>
      </c>
      <c r="J2237" s="78"/>
      <c r="K2237" s="304"/>
      <c r="L2237" s="6"/>
      <c r="M2237" s="12"/>
      <c r="N2237" s="6"/>
      <c r="O2237" s="96" t="str">
        <f t="shared" si="254"/>
        <v/>
      </c>
      <c r="P2237" s="12"/>
      <c r="Q2237" s="304"/>
      <c r="R2237" s="5"/>
      <c r="S2237" s="5"/>
      <c r="T2237" s="78"/>
      <c r="U2237" s="78"/>
      <c r="Z2237" s="479">
        <f t="shared" si="248"/>
        <v>12</v>
      </c>
    </row>
    <row r="2238" spans="1:26" ht="18.75" customHeight="1" x14ac:dyDescent="0.35">
      <c r="A2238" s="78"/>
      <c r="B2238" s="332">
        <f>IF(N2238="",0,COUNTIF($N$7:N2238,N2238))</f>
        <v>0</v>
      </c>
      <c r="C2238" s="332" t="str">
        <f t="shared" si="249"/>
        <v>0</v>
      </c>
      <c r="D2238" s="332">
        <f>IF(P2238="",0,COUNTIF($P$7:P2238,P2238))</f>
        <v>0</v>
      </c>
      <c r="E2238" s="332" t="str">
        <f t="shared" si="250"/>
        <v>0</v>
      </c>
      <c r="F2238" s="332">
        <f>IF(Q2238="",0,COUNTIF($Q$7:Q2238,Q2238))</f>
        <v>0</v>
      </c>
      <c r="G2238" s="332" t="str">
        <f t="shared" si="251"/>
        <v>0</v>
      </c>
      <c r="H2238" s="335">
        <f t="shared" si="252"/>
        <v>46021</v>
      </c>
      <c r="I2238" s="332">
        <f t="shared" si="253"/>
        <v>50</v>
      </c>
      <c r="J2238" s="78"/>
      <c r="K2238" s="304"/>
      <c r="L2238" s="6"/>
      <c r="M2238" s="12"/>
      <c r="N2238" s="6"/>
      <c r="O2238" s="96" t="str">
        <f t="shared" si="254"/>
        <v/>
      </c>
      <c r="P2238" s="12"/>
      <c r="Q2238" s="304"/>
      <c r="R2238" s="5"/>
      <c r="S2238" s="5"/>
      <c r="T2238" s="78"/>
      <c r="U2238" s="78"/>
      <c r="Z2238" s="479">
        <f t="shared" si="248"/>
        <v>12</v>
      </c>
    </row>
    <row r="2239" spans="1:26" ht="18.75" customHeight="1" x14ac:dyDescent="0.35">
      <c r="A2239" s="78"/>
      <c r="B2239" s="332">
        <f>IF(N2239="",0,COUNTIF($N$7:N2239,N2239))</f>
        <v>0</v>
      </c>
      <c r="C2239" s="332" t="str">
        <f t="shared" si="249"/>
        <v>0</v>
      </c>
      <c r="D2239" s="332">
        <f>IF(P2239="",0,COUNTIF($P$7:P2239,P2239))</f>
        <v>0</v>
      </c>
      <c r="E2239" s="332" t="str">
        <f t="shared" si="250"/>
        <v>0</v>
      </c>
      <c r="F2239" s="332">
        <f>IF(Q2239="",0,COUNTIF($Q$7:Q2239,Q2239))</f>
        <v>0</v>
      </c>
      <c r="G2239" s="332" t="str">
        <f t="shared" si="251"/>
        <v>0</v>
      </c>
      <c r="H2239" s="335">
        <f t="shared" si="252"/>
        <v>46021</v>
      </c>
      <c r="I2239" s="332">
        <f t="shared" si="253"/>
        <v>50</v>
      </c>
      <c r="J2239" s="78"/>
      <c r="K2239" s="304"/>
      <c r="L2239" s="6"/>
      <c r="M2239" s="12"/>
      <c r="N2239" s="6"/>
      <c r="O2239" s="96" t="str">
        <f t="shared" si="254"/>
        <v/>
      </c>
      <c r="P2239" s="12"/>
      <c r="Q2239" s="304"/>
      <c r="R2239" s="5"/>
      <c r="S2239" s="5"/>
      <c r="T2239" s="78"/>
      <c r="U2239" s="78"/>
      <c r="Z2239" s="479">
        <f t="shared" si="248"/>
        <v>12</v>
      </c>
    </row>
    <row r="2240" spans="1:26" ht="18.75" customHeight="1" x14ac:dyDescent="0.35">
      <c r="A2240" s="78"/>
      <c r="B2240" s="332">
        <f>IF(N2240="",0,COUNTIF($N$7:N2240,N2240))</f>
        <v>0</v>
      </c>
      <c r="C2240" s="332" t="str">
        <f t="shared" si="249"/>
        <v>0</v>
      </c>
      <c r="D2240" s="332">
        <f>IF(P2240="",0,COUNTIF($P$7:P2240,P2240))</f>
        <v>0</v>
      </c>
      <c r="E2240" s="332" t="str">
        <f t="shared" si="250"/>
        <v>0</v>
      </c>
      <c r="F2240" s="332">
        <f>IF(Q2240="",0,COUNTIF($Q$7:Q2240,Q2240))</f>
        <v>0</v>
      </c>
      <c r="G2240" s="332" t="str">
        <f t="shared" si="251"/>
        <v>0</v>
      </c>
      <c r="H2240" s="335">
        <f t="shared" si="252"/>
        <v>46021</v>
      </c>
      <c r="I2240" s="332">
        <f t="shared" si="253"/>
        <v>50</v>
      </c>
      <c r="J2240" s="78"/>
      <c r="K2240" s="304"/>
      <c r="L2240" s="6"/>
      <c r="M2240" s="12"/>
      <c r="N2240" s="6"/>
      <c r="O2240" s="96" t="str">
        <f t="shared" si="254"/>
        <v/>
      </c>
      <c r="P2240" s="12"/>
      <c r="Q2240" s="304"/>
      <c r="R2240" s="5"/>
      <c r="S2240" s="5"/>
      <c r="T2240" s="78"/>
      <c r="U2240" s="78"/>
      <c r="Z2240" s="479">
        <f t="shared" si="248"/>
        <v>12</v>
      </c>
    </row>
    <row r="2241" spans="1:26" ht="18.75" customHeight="1" x14ac:dyDescent="0.35">
      <c r="A2241" s="78"/>
      <c r="B2241" s="332">
        <f>IF(N2241="",0,COUNTIF($N$7:N2241,N2241))</f>
        <v>0</v>
      </c>
      <c r="C2241" s="332" t="str">
        <f t="shared" si="249"/>
        <v>0</v>
      </c>
      <c r="D2241" s="332">
        <f>IF(P2241="",0,COUNTIF($P$7:P2241,P2241))</f>
        <v>0</v>
      </c>
      <c r="E2241" s="332" t="str">
        <f t="shared" si="250"/>
        <v>0</v>
      </c>
      <c r="F2241" s="332">
        <f>IF(Q2241="",0,COUNTIF($Q$7:Q2241,Q2241))</f>
        <v>0</v>
      </c>
      <c r="G2241" s="332" t="str">
        <f t="shared" si="251"/>
        <v>0</v>
      </c>
      <c r="H2241" s="335">
        <f t="shared" si="252"/>
        <v>46021</v>
      </c>
      <c r="I2241" s="332">
        <f t="shared" si="253"/>
        <v>50</v>
      </c>
      <c r="J2241" s="78"/>
      <c r="K2241" s="304"/>
      <c r="L2241" s="6"/>
      <c r="M2241" s="12"/>
      <c r="N2241" s="6"/>
      <c r="O2241" s="96" t="str">
        <f t="shared" si="254"/>
        <v/>
      </c>
      <c r="P2241" s="12"/>
      <c r="Q2241" s="304"/>
      <c r="R2241" s="5"/>
      <c r="S2241" s="5"/>
      <c r="T2241" s="78"/>
      <c r="U2241" s="78"/>
      <c r="Z2241" s="479">
        <f t="shared" si="248"/>
        <v>12</v>
      </c>
    </row>
    <row r="2242" spans="1:26" ht="18.75" customHeight="1" x14ac:dyDescent="0.35">
      <c r="A2242" s="78"/>
      <c r="B2242" s="332">
        <f>IF(N2242="",0,COUNTIF($N$7:N2242,N2242))</f>
        <v>0</v>
      </c>
      <c r="C2242" s="332" t="str">
        <f t="shared" si="249"/>
        <v>0</v>
      </c>
      <c r="D2242" s="332">
        <f>IF(P2242="",0,COUNTIF($P$7:P2242,P2242))</f>
        <v>0</v>
      </c>
      <c r="E2242" s="332" t="str">
        <f t="shared" si="250"/>
        <v>0</v>
      </c>
      <c r="F2242" s="332">
        <f>IF(Q2242="",0,COUNTIF($Q$7:Q2242,Q2242))</f>
        <v>0</v>
      </c>
      <c r="G2242" s="332" t="str">
        <f t="shared" si="251"/>
        <v>0</v>
      </c>
      <c r="H2242" s="335">
        <f t="shared" si="252"/>
        <v>46021</v>
      </c>
      <c r="I2242" s="332">
        <f t="shared" si="253"/>
        <v>50</v>
      </c>
      <c r="J2242" s="78"/>
      <c r="K2242" s="304"/>
      <c r="L2242" s="6"/>
      <c r="M2242" s="12"/>
      <c r="N2242" s="6"/>
      <c r="O2242" s="96" t="str">
        <f t="shared" si="254"/>
        <v/>
      </c>
      <c r="P2242" s="12"/>
      <c r="Q2242" s="304"/>
      <c r="R2242" s="5"/>
      <c r="S2242" s="5"/>
      <c r="T2242" s="78"/>
      <c r="U2242" s="78"/>
      <c r="Z2242" s="479">
        <f t="shared" si="248"/>
        <v>12</v>
      </c>
    </row>
    <row r="2243" spans="1:26" ht="18.75" customHeight="1" x14ac:dyDescent="0.35">
      <c r="A2243" s="78"/>
      <c r="B2243" s="332">
        <f>IF(N2243="",0,COUNTIF($N$7:N2243,N2243))</f>
        <v>0</v>
      </c>
      <c r="C2243" s="332" t="str">
        <f t="shared" si="249"/>
        <v>0</v>
      </c>
      <c r="D2243" s="332">
        <f>IF(P2243="",0,COUNTIF($P$7:P2243,P2243))</f>
        <v>0</v>
      </c>
      <c r="E2243" s="332" t="str">
        <f t="shared" si="250"/>
        <v>0</v>
      </c>
      <c r="F2243" s="332">
        <f>IF(Q2243="",0,COUNTIF($Q$7:Q2243,Q2243))</f>
        <v>0</v>
      </c>
      <c r="G2243" s="332" t="str">
        <f t="shared" si="251"/>
        <v>0</v>
      </c>
      <c r="H2243" s="335">
        <f t="shared" si="252"/>
        <v>46021</v>
      </c>
      <c r="I2243" s="332">
        <f t="shared" si="253"/>
        <v>50</v>
      </c>
      <c r="J2243" s="78"/>
      <c r="K2243" s="304"/>
      <c r="L2243" s="6"/>
      <c r="M2243" s="12"/>
      <c r="N2243" s="6"/>
      <c r="O2243" s="96" t="str">
        <f t="shared" si="254"/>
        <v/>
      </c>
      <c r="P2243" s="12"/>
      <c r="Q2243" s="304"/>
      <c r="R2243" s="5"/>
      <c r="S2243" s="5"/>
      <c r="T2243" s="78"/>
      <c r="U2243" s="78"/>
      <c r="Z2243" s="479">
        <f t="shared" si="248"/>
        <v>12</v>
      </c>
    </row>
    <row r="2244" spans="1:26" ht="18.75" customHeight="1" x14ac:dyDescent="0.35">
      <c r="A2244" s="78"/>
      <c r="B2244" s="332">
        <f>IF(N2244="",0,COUNTIF($N$7:N2244,N2244))</f>
        <v>0</v>
      </c>
      <c r="C2244" s="332" t="str">
        <f t="shared" si="249"/>
        <v>0</v>
      </c>
      <c r="D2244" s="332">
        <f>IF(P2244="",0,COUNTIF($P$7:P2244,P2244))</f>
        <v>0</v>
      </c>
      <c r="E2244" s="332" t="str">
        <f t="shared" si="250"/>
        <v>0</v>
      </c>
      <c r="F2244" s="332">
        <f>IF(Q2244="",0,COUNTIF($Q$7:Q2244,Q2244))</f>
        <v>0</v>
      </c>
      <c r="G2244" s="332" t="str">
        <f t="shared" si="251"/>
        <v>0</v>
      </c>
      <c r="H2244" s="335">
        <f t="shared" si="252"/>
        <v>46021</v>
      </c>
      <c r="I2244" s="332">
        <f t="shared" si="253"/>
        <v>50</v>
      </c>
      <c r="J2244" s="78"/>
      <c r="K2244" s="304"/>
      <c r="L2244" s="6"/>
      <c r="M2244" s="12"/>
      <c r="N2244" s="6"/>
      <c r="O2244" s="96" t="str">
        <f t="shared" si="254"/>
        <v/>
      </c>
      <c r="P2244" s="12"/>
      <c r="Q2244" s="304"/>
      <c r="R2244" s="5"/>
      <c r="S2244" s="5"/>
      <c r="T2244" s="78"/>
      <c r="U2244" s="78"/>
      <c r="Z2244" s="479">
        <f t="shared" si="248"/>
        <v>12</v>
      </c>
    </row>
    <row r="2245" spans="1:26" ht="18.75" customHeight="1" x14ac:dyDescent="0.35">
      <c r="A2245" s="78"/>
      <c r="B2245" s="332">
        <f>IF(N2245="",0,COUNTIF($N$7:N2245,N2245))</f>
        <v>0</v>
      </c>
      <c r="C2245" s="332" t="str">
        <f t="shared" si="249"/>
        <v>0</v>
      </c>
      <c r="D2245" s="332">
        <f>IF(P2245="",0,COUNTIF($P$7:P2245,P2245))</f>
        <v>0</v>
      </c>
      <c r="E2245" s="332" t="str">
        <f t="shared" si="250"/>
        <v>0</v>
      </c>
      <c r="F2245" s="332">
        <f>IF(Q2245="",0,COUNTIF($Q$7:Q2245,Q2245))</f>
        <v>0</v>
      </c>
      <c r="G2245" s="332" t="str">
        <f t="shared" si="251"/>
        <v>0</v>
      </c>
      <c r="H2245" s="335">
        <f t="shared" si="252"/>
        <v>46021</v>
      </c>
      <c r="I2245" s="332">
        <f t="shared" si="253"/>
        <v>50</v>
      </c>
      <c r="J2245" s="78"/>
      <c r="K2245" s="304"/>
      <c r="L2245" s="6"/>
      <c r="M2245" s="12"/>
      <c r="N2245" s="6"/>
      <c r="O2245" s="96" t="str">
        <f t="shared" si="254"/>
        <v/>
      </c>
      <c r="P2245" s="12"/>
      <c r="Q2245" s="304"/>
      <c r="R2245" s="5"/>
      <c r="S2245" s="5"/>
      <c r="T2245" s="78"/>
      <c r="U2245" s="78"/>
      <c r="Z2245" s="479">
        <f t="shared" si="248"/>
        <v>12</v>
      </c>
    </row>
    <row r="2246" spans="1:26" ht="18.75" customHeight="1" x14ac:dyDescent="0.35">
      <c r="A2246" s="78"/>
      <c r="B2246" s="332">
        <f>IF(N2246="",0,COUNTIF($N$7:N2246,N2246))</f>
        <v>0</v>
      </c>
      <c r="C2246" s="332" t="str">
        <f t="shared" si="249"/>
        <v>0</v>
      </c>
      <c r="D2246" s="332">
        <f>IF(P2246="",0,COUNTIF($P$7:P2246,P2246))</f>
        <v>0</v>
      </c>
      <c r="E2246" s="332" t="str">
        <f t="shared" si="250"/>
        <v>0</v>
      </c>
      <c r="F2246" s="332">
        <f>IF(Q2246="",0,COUNTIF($Q$7:Q2246,Q2246))</f>
        <v>0</v>
      </c>
      <c r="G2246" s="332" t="str">
        <f t="shared" si="251"/>
        <v>0</v>
      </c>
      <c r="H2246" s="335">
        <f t="shared" si="252"/>
        <v>46021</v>
      </c>
      <c r="I2246" s="332">
        <f t="shared" si="253"/>
        <v>50</v>
      </c>
      <c r="J2246" s="78"/>
      <c r="K2246" s="304"/>
      <c r="L2246" s="6"/>
      <c r="M2246" s="12"/>
      <c r="N2246" s="6"/>
      <c r="O2246" s="96" t="str">
        <f t="shared" si="254"/>
        <v/>
      </c>
      <c r="P2246" s="12"/>
      <c r="Q2246" s="304"/>
      <c r="R2246" s="5"/>
      <c r="S2246" s="5"/>
      <c r="T2246" s="78"/>
      <c r="U2246" s="78"/>
      <c r="Z2246" s="479">
        <f t="shared" si="248"/>
        <v>12</v>
      </c>
    </row>
    <row r="2247" spans="1:26" ht="18.75" customHeight="1" x14ac:dyDescent="0.35">
      <c r="A2247" s="78"/>
      <c r="B2247" s="332">
        <f>IF(N2247="",0,COUNTIF($N$7:N2247,N2247))</f>
        <v>0</v>
      </c>
      <c r="C2247" s="332" t="str">
        <f t="shared" si="249"/>
        <v>0</v>
      </c>
      <c r="D2247" s="332">
        <f>IF(P2247="",0,COUNTIF($P$7:P2247,P2247))</f>
        <v>0</v>
      </c>
      <c r="E2247" s="332" t="str">
        <f t="shared" si="250"/>
        <v>0</v>
      </c>
      <c r="F2247" s="332">
        <f>IF(Q2247="",0,COUNTIF($Q$7:Q2247,Q2247))</f>
        <v>0</v>
      </c>
      <c r="G2247" s="332" t="str">
        <f t="shared" si="251"/>
        <v>0</v>
      </c>
      <c r="H2247" s="335">
        <f t="shared" si="252"/>
        <v>46021</v>
      </c>
      <c r="I2247" s="332">
        <f t="shared" si="253"/>
        <v>50</v>
      </c>
      <c r="J2247" s="78"/>
      <c r="K2247" s="304"/>
      <c r="L2247" s="6"/>
      <c r="M2247" s="12"/>
      <c r="N2247" s="6"/>
      <c r="O2247" s="96" t="str">
        <f t="shared" si="254"/>
        <v/>
      </c>
      <c r="P2247" s="12"/>
      <c r="Q2247" s="304"/>
      <c r="R2247" s="5"/>
      <c r="S2247" s="5"/>
      <c r="T2247" s="78"/>
      <c r="U2247" s="78"/>
      <c r="Z2247" s="479">
        <f t="shared" si="248"/>
        <v>12</v>
      </c>
    </row>
    <row r="2248" spans="1:26" ht="18.75" customHeight="1" x14ac:dyDescent="0.35">
      <c r="A2248" s="78"/>
      <c r="B2248" s="332">
        <f>IF(N2248="",0,COUNTIF($N$7:N2248,N2248))</f>
        <v>0</v>
      </c>
      <c r="C2248" s="332" t="str">
        <f t="shared" si="249"/>
        <v>0</v>
      </c>
      <c r="D2248" s="332">
        <f>IF(P2248="",0,COUNTIF($P$7:P2248,P2248))</f>
        <v>0</v>
      </c>
      <c r="E2248" s="332" t="str">
        <f t="shared" si="250"/>
        <v>0</v>
      </c>
      <c r="F2248" s="332">
        <f>IF(Q2248="",0,COUNTIF($Q$7:Q2248,Q2248))</f>
        <v>0</v>
      </c>
      <c r="G2248" s="332" t="str">
        <f t="shared" si="251"/>
        <v>0</v>
      </c>
      <c r="H2248" s="335">
        <f t="shared" si="252"/>
        <v>46021</v>
      </c>
      <c r="I2248" s="332">
        <f t="shared" si="253"/>
        <v>50</v>
      </c>
      <c r="J2248" s="78"/>
      <c r="K2248" s="304"/>
      <c r="L2248" s="6"/>
      <c r="M2248" s="12"/>
      <c r="N2248" s="6"/>
      <c r="O2248" s="96" t="str">
        <f t="shared" si="254"/>
        <v/>
      </c>
      <c r="P2248" s="12"/>
      <c r="Q2248" s="304"/>
      <c r="R2248" s="5"/>
      <c r="S2248" s="5"/>
      <c r="T2248" s="78"/>
      <c r="U2248" s="78"/>
      <c r="Z2248" s="479">
        <f t="shared" ref="Z2248:Z2311" si="255">IF(H2248="","",MONTH(H2248))</f>
        <v>12</v>
      </c>
    </row>
    <row r="2249" spans="1:26" ht="18.75" customHeight="1" x14ac:dyDescent="0.35">
      <c r="A2249" s="78"/>
      <c r="B2249" s="332">
        <f>IF(N2249="",0,COUNTIF($N$7:N2249,N2249))</f>
        <v>0</v>
      </c>
      <c r="C2249" s="332" t="str">
        <f t="shared" si="249"/>
        <v>0</v>
      </c>
      <c r="D2249" s="332">
        <f>IF(P2249="",0,COUNTIF($P$7:P2249,P2249))</f>
        <v>0</v>
      </c>
      <c r="E2249" s="332" t="str">
        <f t="shared" si="250"/>
        <v>0</v>
      </c>
      <c r="F2249" s="332">
        <f>IF(Q2249="",0,COUNTIF($Q$7:Q2249,Q2249))</f>
        <v>0</v>
      </c>
      <c r="G2249" s="332" t="str">
        <f t="shared" si="251"/>
        <v>0</v>
      </c>
      <c r="H2249" s="335">
        <f t="shared" si="252"/>
        <v>46021</v>
      </c>
      <c r="I2249" s="332">
        <f t="shared" si="253"/>
        <v>50</v>
      </c>
      <c r="J2249" s="78"/>
      <c r="K2249" s="304"/>
      <c r="L2249" s="6"/>
      <c r="M2249" s="12"/>
      <c r="N2249" s="6"/>
      <c r="O2249" s="96" t="str">
        <f t="shared" si="254"/>
        <v/>
      </c>
      <c r="P2249" s="12"/>
      <c r="Q2249" s="304"/>
      <c r="R2249" s="5"/>
      <c r="S2249" s="5"/>
      <c r="T2249" s="78"/>
      <c r="U2249" s="78"/>
      <c r="Z2249" s="479">
        <f t="shared" si="255"/>
        <v>12</v>
      </c>
    </row>
    <row r="2250" spans="1:26" ht="18.75" customHeight="1" x14ac:dyDescent="0.35">
      <c r="A2250" s="78"/>
      <c r="B2250" s="332">
        <f>IF(N2250="",0,COUNTIF($N$7:N2250,N2250))</f>
        <v>0</v>
      </c>
      <c r="C2250" s="332" t="str">
        <f t="shared" si="249"/>
        <v>0</v>
      </c>
      <c r="D2250" s="332">
        <f>IF(P2250="",0,COUNTIF($P$7:P2250,P2250))</f>
        <v>0</v>
      </c>
      <c r="E2250" s="332" t="str">
        <f t="shared" si="250"/>
        <v>0</v>
      </c>
      <c r="F2250" s="332">
        <f>IF(Q2250="",0,COUNTIF($Q$7:Q2250,Q2250))</f>
        <v>0</v>
      </c>
      <c r="G2250" s="332" t="str">
        <f t="shared" si="251"/>
        <v>0</v>
      </c>
      <c r="H2250" s="335">
        <f t="shared" si="252"/>
        <v>46021</v>
      </c>
      <c r="I2250" s="332">
        <f t="shared" si="253"/>
        <v>50</v>
      </c>
      <c r="J2250" s="78"/>
      <c r="K2250" s="304"/>
      <c r="L2250" s="6"/>
      <c r="M2250" s="12"/>
      <c r="N2250" s="6"/>
      <c r="O2250" s="96" t="str">
        <f t="shared" si="254"/>
        <v/>
      </c>
      <c r="P2250" s="12"/>
      <c r="Q2250" s="304"/>
      <c r="R2250" s="5"/>
      <c r="S2250" s="5"/>
      <c r="T2250" s="78"/>
      <c r="U2250" s="78"/>
      <c r="Z2250" s="479">
        <f t="shared" si="255"/>
        <v>12</v>
      </c>
    </row>
    <row r="2251" spans="1:26" ht="18.75" customHeight="1" x14ac:dyDescent="0.35">
      <c r="A2251" s="78"/>
      <c r="B2251" s="332">
        <f>IF(N2251="",0,COUNTIF($N$7:N2251,N2251))</f>
        <v>0</v>
      </c>
      <c r="C2251" s="332" t="str">
        <f t="shared" si="249"/>
        <v>0</v>
      </c>
      <c r="D2251" s="332">
        <f>IF(P2251="",0,COUNTIF($P$7:P2251,P2251))</f>
        <v>0</v>
      </c>
      <c r="E2251" s="332" t="str">
        <f t="shared" si="250"/>
        <v>0</v>
      </c>
      <c r="F2251" s="332">
        <f>IF(Q2251="",0,COUNTIF($Q$7:Q2251,Q2251))</f>
        <v>0</v>
      </c>
      <c r="G2251" s="332" t="str">
        <f t="shared" si="251"/>
        <v>0</v>
      </c>
      <c r="H2251" s="335">
        <f t="shared" si="252"/>
        <v>46021</v>
      </c>
      <c r="I2251" s="332">
        <f t="shared" si="253"/>
        <v>50</v>
      </c>
      <c r="J2251" s="78"/>
      <c r="K2251" s="304"/>
      <c r="L2251" s="6"/>
      <c r="M2251" s="12"/>
      <c r="N2251" s="6"/>
      <c r="O2251" s="96" t="str">
        <f t="shared" si="254"/>
        <v/>
      </c>
      <c r="P2251" s="12"/>
      <c r="Q2251" s="304"/>
      <c r="R2251" s="5"/>
      <c r="S2251" s="5"/>
      <c r="T2251" s="78"/>
      <c r="U2251" s="78"/>
      <c r="Z2251" s="479">
        <f t="shared" si="255"/>
        <v>12</v>
      </c>
    </row>
    <row r="2252" spans="1:26" ht="18.75" customHeight="1" x14ac:dyDescent="0.35">
      <c r="A2252" s="78"/>
      <c r="B2252" s="332">
        <f>IF(N2252="",0,COUNTIF($N$7:N2252,N2252))</f>
        <v>0</v>
      </c>
      <c r="C2252" s="332" t="str">
        <f t="shared" si="249"/>
        <v>0</v>
      </c>
      <c r="D2252" s="332">
        <f>IF(P2252="",0,COUNTIF($P$7:P2252,P2252))</f>
        <v>0</v>
      </c>
      <c r="E2252" s="332" t="str">
        <f t="shared" si="250"/>
        <v>0</v>
      </c>
      <c r="F2252" s="332">
        <f>IF(Q2252="",0,COUNTIF($Q$7:Q2252,Q2252))</f>
        <v>0</v>
      </c>
      <c r="G2252" s="332" t="str">
        <f t="shared" si="251"/>
        <v>0</v>
      </c>
      <c r="H2252" s="335">
        <f t="shared" si="252"/>
        <v>46021</v>
      </c>
      <c r="I2252" s="332">
        <f t="shared" si="253"/>
        <v>50</v>
      </c>
      <c r="J2252" s="78"/>
      <c r="K2252" s="304"/>
      <c r="L2252" s="6"/>
      <c r="M2252" s="12"/>
      <c r="N2252" s="6"/>
      <c r="O2252" s="96" t="str">
        <f t="shared" si="254"/>
        <v/>
      </c>
      <c r="P2252" s="12"/>
      <c r="Q2252" s="304"/>
      <c r="R2252" s="5"/>
      <c r="S2252" s="5"/>
      <c r="T2252" s="78"/>
      <c r="U2252" s="78"/>
      <c r="Z2252" s="479">
        <f t="shared" si="255"/>
        <v>12</v>
      </c>
    </row>
    <row r="2253" spans="1:26" ht="18.75" customHeight="1" x14ac:dyDescent="0.35">
      <c r="A2253" s="78"/>
      <c r="B2253" s="332">
        <f>IF(N2253="",0,COUNTIF($N$7:N2253,N2253))</f>
        <v>0</v>
      </c>
      <c r="C2253" s="332" t="str">
        <f t="shared" si="249"/>
        <v>0</v>
      </c>
      <c r="D2253" s="332">
        <f>IF(P2253="",0,COUNTIF($P$7:P2253,P2253))</f>
        <v>0</v>
      </c>
      <c r="E2253" s="332" t="str">
        <f t="shared" si="250"/>
        <v>0</v>
      </c>
      <c r="F2253" s="332">
        <f>IF(Q2253="",0,COUNTIF($Q$7:Q2253,Q2253))</f>
        <v>0</v>
      </c>
      <c r="G2253" s="332" t="str">
        <f t="shared" si="251"/>
        <v>0</v>
      </c>
      <c r="H2253" s="335">
        <f t="shared" si="252"/>
        <v>46021</v>
      </c>
      <c r="I2253" s="332">
        <f t="shared" si="253"/>
        <v>50</v>
      </c>
      <c r="J2253" s="78"/>
      <c r="K2253" s="304"/>
      <c r="L2253" s="6"/>
      <c r="M2253" s="12"/>
      <c r="N2253" s="6"/>
      <c r="O2253" s="96" t="str">
        <f t="shared" si="254"/>
        <v/>
      </c>
      <c r="P2253" s="12"/>
      <c r="Q2253" s="304"/>
      <c r="R2253" s="5"/>
      <c r="S2253" s="5"/>
      <c r="T2253" s="78"/>
      <c r="U2253" s="78"/>
      <c r="Z2253" s="479">
        <f t="shared" si="255"/>
        <v>12</v>
      </c>
    </row>
    <row r="2254" spans="1:26" ht="18.75" customHeight="1" x14ac:dyDescent="0.35">
      <c r="A2254" s="78"/>
      <c r="B2254" s="332">
        <f>IF(N2254="",0,COUNTIF($N$7:N2254,N2254))</f>
        <v>0</v>
      </c>
      <c r="C2254" s="332" t="str">
        <f t="shared" si="249"/>
        <v>0</v>
      </c>
      <c r="D2254" s="332">
        <f>IF(P2254="",0,COUNTIF($P$7:P2254,P2254))</f>
        <v>0</v>
      </c>
      <c r="E2254" s="332" t="str">
        <f t="shared" si="250"/>
        <v>0</v>
      </c>
      <c r="F2254" s="332">
        <f>IF(Q2254="",0,COUNTIF($Q$7:Q2254,Q2254))</f>
        <v>0</v>
      </c>
      <c r="G2254" s="332" t="str">
        <f t="shared" si="251"/>
        <v>0</v>
      </c>
      <c r="H2254" s="335">
        <f t="shared" si="252"/>
        <v>46021</v>
      </c>
      <c r="I2254" s="332">
        <f t="shared" si="253"/>
        <v>50</v>
      </c>
      <c r="J2254" s="78"/>
      <c r="K2254" s="304"/>
      <c r="L2254" s="6"/>
      <c r="M2254" s="12"/>
      <c r="N2254" s="6"/>
      <c r="O2254" s="96" t="str">
        <f t="shared" si="254"/>
        <v/>
      </c>
      <c r="P2254" s="12"/>
      <c r="Q2254" s="304"/>
      <c r="R2254" s="5"/>
      <c r="S2254" s="5"/>
      <c r="T2254" s="78"/>
      <c r="U2254" s="78"/>
      <c r="Z2254" s="479">
        <f t="shared" si="255"/>
        <v>12</v>
      </c>
    </row>
    <row r="2255" spans="1:26" ht="18.75" customHeight="1" x14ac:dyDescent="0.35">
      <c r="A2255" s="78"/>
      <c r="B2255" s="332">
        <f>IF(N2255="",0,COUNTIF($N$7:N2255,N2255))</f>
        <v>0</v>
      </c>
      <c r="C2255" s="332" t="str">
        <f t="shared" si="249"/>
        <v>0</v>
      </c>
      <c r="D2255" s="332">
        <f>IF(P2255="",0,COUNTIF($P$7:P2255,P2255))</f>
        <v>0</v>
      </c>
      <c r="E2255" s="332" t="str">
        <f t="shared" si="250"/>
        <v>0</v>
      </c>
      <c r="F2255" s="332">
        <f>IF(Q2255="",0,COUNTIF($Q$7:Q2255,Q2255))</f>
        <v>0</v>
      </c>
      <c r="G2255" s="332" t="str">
        <f t="shared" si="251"/>
        <v>0</v>
      </c>
      <c r="H2255" s="335">
        <f t="shared" si="252"/>
        <v>46021</v>
      </c>
      <c r="I2255" s="332">
        <f t="shared" si="253"/>
        <v>50</v>
      </c>
      <c r="J2255" s="78"/>
      <c r="K2255" s="304"/>
      <c r="L2255" s="6"/>
      <c r="M2255" s="12"/>
      <c r="N2255" s="6"/>
      <c r="O2255" s="96" t="str">
        <f t="shared" si="254"/>
        <v/>
      </c>
      <c r="P2255" s="12"/>
      <c r="Q2255" s="304"/>
      <c r="R2255" s="5"/>
      <c r="S2255" s="5"/>
      <c r="T2255" s="78"/>
      <c r="U2255" s="78"/>
      <c r="Z2255" s="479">
        <f t="shared" si="255"/>
        <v>12</v>
      </c>
    </row>
    <row r="2256" spans="1:26" ht="18.75" customHeight="1" x14ac:dyDescent="0.35">
      <c r="A2256" s="78"/>
      <c r="B2256" s="332">
        <f>IF(N2256="",0,COUNTIF($N$7:N2256,N2256))</f>
        <v>0</v>
      </c>
      <c r="C2256" s="332" t="str">
        <f t="shared" si="249"/>
        <v>0</v>
      </c>
      <c r="D2256" s="332">
        <f>IF(P2256="",0,COUNTIF($P$7:P2256,P2256))</f>
        <v>0</v>
      </c>
      <c r="E2256" s="332" t="str">
        <f t="shared" si="250"/>
        <v>0</v>
      </c>
      <c r="F2256" s="332">
        <f>IF(Q2256="",0,COUNTIF($Q$7:Q2256,Q2256))</f>
        <v>0</v>
      </c>
      <c r="G2256" s="332" t="str">
        <f t="shared" si="251"/>
        <v>0</v>
      </c>
      <c r="H2256" s="335">
        <f t="shared" si="252"/>
        <v>46021</v>
      </c>
      <c r="I2256" s="332">
        <f t="shared" si="253"/>
        <v>50</v>
      </c>
      <c r="J2256" s="78"/>
      <c r="K2256" s="304"/>
      <c r="L2256" s="6"/>
      <c r="M2256" s="12"/>
      <c r="N2256" s="6"/>
      <c r="O2256" s="96" t="str">
        <f t="shared" si="254"/>
        <v/>
      </c>
      <c r="P2256" s="12"/>
      <c r="Q2256" s="304"/>
      <c r="R2256" s="5"/>
      <c r="S2256" s="5"/>
      <c r="T2256" s="78"/>
      <c r="U2256" s="78"/>
      <c r="Z2256" s="479">
        <f t="shared" si="255"/>
        <v>12</v>
      </c>
    </row>
    <row r="2257" spans="1:26" ht="18.75" customHeight="1" x14ac:dyDescent="0.35">
      <c r="A2257" s="78"/>
      <c r="B2257" s="332">
        <f>IF(N2257="",0,COUNTIF($N$7:N2257,N2257))</f>
        <v>0</v>
      </c>
      <c r="C2257" s="332" t="str">
        <f t="shared" si="249"/>
        <v>0</v>
      </c>
      <c r="D2257" s="332">
        <f>IF(P2257="",0,COUNTIF($P$7:P2257,P2257))</f>
        <v>0</v>
      </c>
      <c r="E2257" s="332" t="str">
        <f t="shared" si="250"/>
        <v>0</v>
      </c>
      <c r="F2257" s="332">
        <f>IF(Q2257="",0,COUNTIF($Q$7:Q2257,Q2257))</f>
        <v>0</v>
      </c>
      <c r="G2257" s="332" t="str">
        <f t="shared" si="251"/>
        <v>0</v>
      </c>
      <c r="H2257" s="335">
        <f t="shared" si="252"/>
        <v>46021</v>
      </c>
      <c r="I2257" s="332">
        <f t="shared" si="253"/>
        <v>50</v>
      </c>
      <c r="J2257" s="78"/>
      <c r="K2257" s="304"/>
      <c r="L2257" s="6"/>
      <c r="M2257" s="12"/>
      <c r="N2257" s="6"/>
      <c r="O2257" s="96" t="str">
        <f t="shared" si="254"/>
        <v/>
      </c>
      <c r="P2257" s="12"/>
      <c r="Q2257" s="304"/>
      <c r="R2257" s="5"/>
      <c r="S2257" s="5"/>
      <c r="T2257" s="78"/>
      <c r="U2257" s="78"/>
      <c r="Z2257" s="479">
        <f t="shared" si="255"/>
        <v>12</v>
      </c>
    </row>
    <row r="2258" spans="1:26" ht="18.75" customHeight="1" x14ac:dyDescent="0.35">
      <c r="A2258" s="78"/>
      <c r="B2258" s="332">
        <f>IF(N2258="",0,COUNTIF($N$7:N2258,N2258))</f>
        <v>0</v>
      </c>
      <c r="C2258" s="332" t="str">
        <f t="shared" si="249"/>
        <v>0</v>
      </c>
      <c r="D2258" s="332">
        <f>IF(P2258="",0,COUNTIF($P$7:P2258,P2258))</f>
        <v>0</v>
      </c>
      <c r="E2258" s="332" t="str">
        <f t="shared" si="250"/>
        <v>0</v>
      </c>
      <c r="F2258" s="332">
        <f>IF(Q2258="",0,COUNTIF($Q$7:Q2258,Q2258))</f>
        <v>0</v>
      </c>
      <c r="G2258" s="332" t="str">
        <f t="shared" si="251"/>
        <v>0</v>
      </c>
      <c r="H2258" s="335">
        <f t="shared" si="252"/>
        <v>46021</v>
      </c>
      <c r="I2258" s="332">
        <f t="shared" si="253"/>
        <v>50</v>
      </c>
      <c r="J2258" s="78"/>
      <c r="K2258" s="304"/>
      <c r="L2258" s="6"/>
      <c r="M2258" s="12"/>
      <c r="N2258" s="6"/>
      <c r="O2258" s="96" t="str">
        <f t="shared" si="254"/>
        <v/>
      </c>
      <c r="P2258" s="12"/>
      <c r="Q2258" s="304"/>
      <c r="R2258" s="5"/>
      <c r="S2258" s="5"/>
      <c r="T2258" s="78"/>
      <c r="U2258" s="78"/>
      <c r="Z2258" s="479">
        <f t="shared" si="255"/>
        <v>12</v>
      </c>
    </row>
    <row r="2259" spans="1:26" ht="18.75" customHeight="1" x14ac:dyDescent="0.35">
      <c r="A2259" s="78"/>
      <c r="B2259" s="332">
        <f>IF(N2259="",0,COUNTIF($N$7:N2259,N2259))</f>
        <v>0</v>
      </c>
      <c r="C2259" s="332" t="str">
        <f t="shared" si="249"/>
        <v>0</v>
      </c>
      <c r="D2259" s="332">
        <f>IF(P2259="",0,COUNTIF($P$7:P2259,P2259))</f>
        <v>0</v>
      </c>
      <c r="E2259" s="332" t="str">
        <f t="shared" si="250"/>
        <v>0</v>
      </c>
      <c r="F2259" s="332">
        <f>IF(Q2259="",0,COUNTIF($Q$7:Q2259,Q2259))</f>
        <v>0</v>
      </c>
      <c r="G2259" s="332" t="str">
        <f t="shared" si="251"/>
        <v>0</v>
      </c>
      <c r="H2259" s="335">
        <f t="shared" si="252"/>
        <v>46021</v>
      </c>
      <c r="I2259" s="332">
        <f t="shared" si="253"/>
        <v>50</v>
      </c>
      <c r="J2259" s="78"/>
      <c r="K2259" s="304"/>
      <c r="L2259" s="6"/>
      <c r="M2259" s="12"/>
      <c r="N2259" s="6"/>
      <c r="O2259" s="96" t="str">
        <f t="shared" si="254"/>
        <v/>
      </c>
      <c r="P2259" s="12"/>
      <c r="Q2259" s="304"/>
      <c r="R2259" s="5"/>
      <c r="S2259" s="5"/>
      <c r="T2259" s="78"/>
      <c r="U2259" s="78"/>
      <c r="Z2259" s="479">
        <f t="shared" si="255"/>
        <v>12</v>
      </c>
    </row>
    <row r="2260" spans="1:26" ht="18.75" customHeight="1" x14ac:dyDescent="0.35">
      <c r="A2260" s="78"/>
      <c r="B2260" s="332">
        <f>IF(N2260="",0,COUNTIF($N$7:N2260,N2260))</f>
        <v>0</v>
      </c>
      <c r="C2260" s="332" t="str">
        <f t="shared" si="249"/>
        <v>0</v>
      </c>
      <c r="D2260" s="332">
        <f>IF(P2260="",0,COUNTIF($P$7:P2260,P2260))</f>
        <v>0</v>
      </c>
      <c r="E2260" s="332" t="str">
        <f t="shared" si="250"/>
        <v>0</v>
      </c>
      <c r="F2260" s="332">
        <f>IF(Q2260="",0,COUNTIF($Q$7:Q2260,Q2260))</f>
        <v>0</v>
      </c>
      <c r="G2260" s="332" t="str">
        <f t="shared" si="251"/>
        <v>0</v>
      </c>
      <c r="H2260" s="335">
        <f t="shared" si="252"/>
        <v>46021</v>
      </c>
      <c r="I2260" s="332">
        <f t="shared" si="253"/>
        <v>50</v>
      </c>
      <c r="J2260" s="78"/>
      <c r="K2260" s="304"/>
      <c r="L2260" s="6"/>
      <c r="M2260" s="12"/>
      <c r="N2260" s="6"/>
      <c r="O2260" s="96" t="str">
        <f t="shared" si="254"/>
        <v/>
      </c>
      <c r="P2260" s="12"/>
      <c r="Q2260" s="304"/>
      <c r="R2260" s="5"/>
      <c r="S2260" s="5"/>
      <c r="T2260" s="78"/>
      <c r="U2260" s="78"/>
      <c r="Z2260" s="479">
        <f t="shared" si="255"/>
        <v>12</v>
      </c>
    </row>
    <row r="2261" spans="1:26" ht="18.75" customHeight="1" x14ac:dyDescent="0.35">
      <c r="A2261" s="78"/>
      <c r="B2261" s="332">
        <f>IF(N2261="",0,COUNTIF($N$7:N2261,N2261))</f>
        <v>0</v>
      </c>
      <c r="C2261" s="332" t="str">
        <f t="shared" si="249"/>
        <v>0</v>
      </c>
      <c r="D2261" s="332">
        <f>IF(P2261="",0,COUNTIF($P$7:P2261,P2261))</f>
        <v>0</v>
      </c>
      <c r="E2261" s="332" t="str">
        <f t="shared" si="250"/>
        <v>0</v>
      </c>
      <c r="F2261" s="332">
        <f>IF(Q2261="",0,COUNTIF($Q$7:Q2261,Q2261))</f>
        <v>0</v>
      </c>
      <c r="G2261" s="332" t="str">
        <f t="shared" si="251"/>
        <v>0</v>
      </c>
      <c r="H2261" s="335">
        <f t="shared" si="252"/>
        <v>46021</v>
      </c>
      <c r="I2261" s="332">
        <f t="shared" si="253"/>
        <v>50</v>
      </c>
      <c r="J2261" s="78"/>
      <c r="K2261" s="304"/>
      <c r="L2261" s="6"/>
      <c r="M2261" s="12"/>
      <c r="N2261" s="6"/>
      <c r="O2261" s="96" t="str">
        <f t="shared" si="254"/>
        <v/>
      </c>
      <c r="P2261" s="12"/>
      <c r="Q2261" s="304"/>
      <c r="R2261" s="5"/>
      <c r="S2261" s="5"/>
      <c r="T2261" s="78"/>
      <c r="U2261" s="78"/>
      <c r="Z2261" s="479">
        <f t="shared" si="255"/>
        <v>12</v>
      </c>
    </row>
    <row r="2262" spans="1:26" ht="18.75" customHeight="1" x14ac:dyDescent="0.35">
      <c r="A2262" s="78"/>
      <c r="B2262" s="332">
        <f>IF(N2262="",0,COUNTIF($N$7:N2262,N2262))</f>
        <v>0</v>
      </c>
      <c r="C2262" s="332" t="str">
        <f t="shared" si="249"/>
        <v>0</v>
      </c>
      <c r="D2262" s="332">
        <f>IF(P2262="",0,COUNTIF($P$7:P2262,P2262))</f>
        <v>0</v>
      </c>
      <c r="E2262" s="332" t="str">
        <f t="shared" si="250"/>
        <v>0</v>
      </c>
      <c r="F2262" s="332">
        <f>IF(Q2262="",0,COUNTIF($Q$7:Q2262,Q2262))</f>
        <v>0</v>
      </c>
      <c r="G2262" s="332" t="str">
        <f t="shared" si="251"/>
        <v>0</v>
      </c>
      <c r="H2262" s="335">
        <f t="shared" si="252"/>
        <v>46021</v>
      </c>
      <c r="I2262" s="332">
        <f t="shared" si="253"/>
        <v>50</v>
      </c>
      <c r="J2262" s="78"/>
      <c r="K2262" s="304"/>
      <c r="L2262" s="6"/>
      <c r="M2262" s="12"/>
      <c r="N2262" s="6"/>
      <c r="O2262" s="96" t="str">
        <f t="shared" si="254"/>
        <v/>
      </c>
      <c r="P2262" s="12"/>
      <c r="Q2262" s="304"/>
      <c r="R2262" s="5"/>
      <c r="S2262" s="5"/>
      <c r="T2262" s="78"/>
      <c r="U2262" s="78"/>
      <c r="Z2262" s="479">
        <f t="shared" si="255"/>
        <v>12</v>
      </c>
    </row>
    <row r="2263" spans="1:26" ht="18.75" customHeight="1" x14ac:dyDescent="0.35">
      <c r="A2263" s="78"/>
      <c r="B2263" s="332">
        <f>IF(N2263="",0,COUNTIF($N$7:N2263,N2263))</f>
        <v>0</v>
      </c>
      <c r="C2263" s="332" t="str">
        <f t="shared" si="249"/>
        <v>0</v>
      </c>
      <c r="D2263" s="332">
        <f>IF(P2263="",0,COUNTIF($P$7:P2263,P2263))</f>
        <v>0</v>
      </c>
      <c r="E2263" s="332" t="str">
        <f t="shared" si="250"/>
        <v>0</v>
      </c>
      <c r="F2263" s="332">
        <f>IF(Q2263="",0,COUNTIF($Q$7:Q2263,Q2263))</f>
        <v>0</v>
      </c>
      <c r="G2263" s="332" t="str">
        <f t="shared" si="251"/>
        <v>0</v>
      </c>
      <c r="H2263" s="335">
        <f t="shared" si="252"/>
        <v>46021</v>
      </c>
      <c r="I2263" s="332">
        <f t="shared" si="253"/>
        <v>50</v>
      </c>
      <c r="J2263" s="78"/>
      <c r="K2263" s="304"/>
      <c r="L2263" s="6"/>
      <c r="M2263" s="12"/>
      <c r="N2263" s="6"/>
      <c r="O2263" s="96" t="str">
        <f t="shared" si="254"/>
        <v/>
      </c>
      <c r="P2263" s="12"/>
      <c r="Q2263" s="304"/>
      <c r="R2263" s="5"/>
      <c r="S2263" s="5"/>
      <c r="T2263" s="78"/>
      <c r="U2263" s="78"/>
      <c r="Z2263" s="479">
        <f t="shared" si="255"/>
        <v>12</v>
      </c>
    </row>
    <row r="2264" spans="1:26" ht="18.75" customHeight="1" x14ac:dyDescent="0.35">
      <c r="A2264" s="78"/>
      <c r="B2264" s="332">
        <f>IF(N2264="",0,COUNTIF($N$7:N2264,N2264))</f>
        <v>0</v>
      </c>
      <c r="C2264" s="332" t="str">
        <f t="shared" si="249"/>
        <v>0</v>
      </c>
      <c r="D2264" s="332">
        <f>IF(P2264="",0,COUNTIF($P$7:P2264,P2264))</f>
        <v>0</v>
      </c>
      <c r="E2264" s="332" t="str">
        <f t="shared" si="250"/>
        <v>0</v>
      </c>
      <c r="F2264" s="332">
        <f>IF(Q2264="",0,COUNTIF($Q$7:Q2264,Q2264))</f>
        <v>0</v>
      </c>
      <c r="G2264" s="332" t="str">
        <f t="shared" si="251"/>
        <v>0</v>
      </c>
      <c r="H2264" s="335">
        <f t="shared" si="252"/>
        <v>46021</v>
      </c>
      <c r="I2264" s="332">
        <f t="shared" si="253"/>
        <v>50</v>
      </c>
      <c r="J2264" s="78"/>
      <c r="K2264" s="304"/>
      <c r="L2264" s="6"/>
      <c r="M2264" s="12"/>
      <c r="N2264" s="6"/>
      <c r="O2264" s="96" t="str">
        <f t="shared" si="254"/>
        <v/>
      </c>
      <c r="P2264" s="12"/>
      <c r="Q2264" s="304"/>
      <c r="R2264" s="5"/>
      <c r="S2264" s="5"/>
      <c r="T2264" s="78"/>
      <c r="U2264" s="78"/>
      <c r="Z2264" s="479">
        <f t="shared" si="255"/>
        <v>12</v>
      </c>
    </row>
    <row r="2265" spans="1:26" ht="18.75" customHeight="1" x14ac:dyDescent="0.35">
      <c r="A2265" s="78"/>
      <c r="B2265" s="332">
        <f>IF(N2265="",0,COUNTIF($N$7:N2265,N2265))</f>
        <v>0</v>
      </c>
      <c r="C2265" s="332" t="str">
        <f t="shared" si="249"/>
        <v>0</v>
      </c>
      <c r="D2265" s="332">
        <f>IF(P2265="",0,COUNTIF($P$7:P2265,P2265))</f>
        <v>0</v>
      </c>
      <c r="E2265" s="332" t="str">
        <f t="shared" si="250"/>
        <v>0</v>
      </c>
      <c r="F2265" s="332">
        <f>IF(Q2265="",0,COUNTIF($Q$7:Q2265,Q2265))</f>
        <v>0</v>
      </c>
      <c r="G2265" s="332" t="str">
        <f t="shared" si="251"/>
        <v>0</v>
      </c>
      <c r="H2265" s="335">
        <f t="shared" si="252"/>
        <v>46021</v>
      </c>
      <c r="I2265" s="332">
        <f t="shared" si="253"/>
        <v>50</v>
      </c>
      <c r="J2265" s="78"/>
      <c r="K2265" s="304"/>
      <c r="L2265" s="6"/>
      <c r="M2265" s="12"/>
      <c r="N2265" s="6"/>
      <c r="O2265" s="96" t="str">
        <f t="shared" si="254"/>
        <v/>
      </c>
      <c r="P2265" s="12"/>
      <c r="Q2265" s="304"/>
      <c r="R2265" s="5"/>
      <c r="S2265" s="5"/>
      <c r="T2265" s="78"/>
      <c r="U2265" s="78"/>
      <c r="Z2265" s="479">
        <f t="shared" si="255"/>
        <v>12</v>
      </c>
    </row>
    <row r="2266" spans="1:26" ht="18.75" customHeight="1" x14ac:dyDescent="0.35">
      <c r="A2266" s="78"/>
      <c r="B2266" s="332">
        <f>IF(N2266="",0,COUNTIF($N$7:N2266,N2266))</f>
        <v>0</v>
      </c>
      <c r="C2266" s="332" t="str">
        <f t="shared" si="249"/>
        <v>0</v>
      </c>
      <c r="D2266" s="332">
        <f>IF(P2266="",0,COUNTIF($P$7:P2266,P2266))</f>
        <v>0</v>
      </c>
      <c r="E2266" s="332" t="str">
        <f t="shared" si="250"/>
        <v>0</v>
      </c>
      <c r="F2266" s="332">
        <f>IF(Q2266="",0,COUNTIF($Q$7:Q2266,Q2266))</f>
        <v>0</v>
      </c>
      <c r="G2266" s="332" t="str">
        <f t="shared" si="251"/>
        <v>0</v>
      </c>
      <c r="H2266" s="335">
        <f t="shared" si="252"/>
        <v>46021</v>
      </c>
      <c r="I2266" s="332">
        <f t="shared" si="253"/>
        <v>50</v>
      </c>
      <c r="J2266" s="78"/>
      <c r="K2266" s="304"/>
      <c r="L2266" s="6"/>
      <c r="M2266" s="12"/>
      <c r="N2266" s="6"/>
      <c r="O2266" s="96" t="str">
        <f t="shared" si="254"/>
        <v/>
      </c>
      <c r="P2266" s="12"/>
      <c r="Q2266" s="304"/>
      <c r="R2266" s="5"/>
      <c r="S2266" s="5"/>
      <c r="T2266" s="78"/>
      <c r="U2266" s="78"/>
      <c r="Z2266" s="479">
        <f t="shared" si="255"/>
        <v>12</v>
      </c>
    </row>
    <row r="2267" spans="1:26" ht="18.75" customHeight="1" x14ac:dyDescent="0.35">
      <c r="A2267" s="78"/>
      <c r="B2267" s="332">
        <f>IF(N2267="",0,COUNTIF($N$7:N2267,N2267))</f>
        <v>0</v>
      </c>
      <c r="C2267" s="332" t="str">
        <f t="shared" si="249"/>
        <v>0</v>
      </c>
      <c r="D2267" s="332">
        <f>IF(P2267="",0,COUNTIF($P$7:P2267,P2267))</f>
        <v>0</v>
      </c>
      <c r="E2267" s="332" t="str">
        <f t="shared" si="250"/>
        <v>0</v>
      </c>
      <c r="F2267" s="332">
        <f>IF(Q2267="",0,COUNTIF($Q$7:Q2267,Q2267))</f>
        <v>0</v>
      </c>
      <c r="G2267" s="332" t="str">
        <f t="shared" si="251"/>
        <v>0</v>
      </c>
      <c r="H2267" s="335">
        <f t="shared" si="252"/>
        <v>46021</v>
      </c>
      <c r="I2267" s="332">
        <f t="shared" si="253"/>
        <v>50</v>
      </c>
      <c r="J2267" s="78"/>
      <c r="K2267" s="304"/>
      <c r="L2267" s="6"/>
      <c r="M2267" s="12"/>
      <c r="N2267" s="6"/>
      <c r="O2267" s="96" t="str">
        <f t="shared" si="254"/>
        <v/>
      </c>
      <c r="P2267" s="12"/>
      <c r="Q2267" s="304"/>
      <c r="R2267" s="5"/>
      <c r="S2267" s="5"/>
      <c r="T2267" s="78"/>
      <c r="U2267" s="78"/>
      <c r="Z2267" s="479">
        <f t="shared" si="255"/>
        <v>12</v>
      </c>
    </row>
    <row r="2268" spans="1:26" ht="18.75" customHeight="1" x14ac:dyDescent="0.35">
      <c r="A2268" s="78"/>
      <c r="B2268" s="332">
        <f>IF(N2268="",0,COUNTIF($N$7:N2268,N2268))</f>
        <v>0</v>
      </c>
      <c r="C2268" s="332" t="str">
        <f t="shared" si="249"/>
        <v>0</v>
      </c>
      <c r="D2268" s="332">
        <f>IF(P2268="",0,COUNTIF($P$7:P2268,P2268))</f>
        <v>0</v>
      </c>
      <c r="E2268" s="332" t="str">
        <f t="shared" si="250"/>
        <v>0</v>
      </c>
      <c r="F2268" s="332">
        <f>IF(Q2268="",0,COUNTIF($Q$7:Q2268,Q2268))</f>
        <v>0</v>
      </c>
      <c r="G2268" s="332" t="str">
        <f t="shared" si="251"/>
        <v>0</v>
      </c>
      <c r="H2268" s="335">
        <f t="shared" si="252"/>
        <v>46021</v>
      </c>
      <c r="I2268" s="332">
        <f t="shared" si="253"/>
        <v>50</v>
      </c>
      <c r="J2268" s="78"/>
      <c r="K2268" s="304"/>
      <c r="L2268" s="6"/>
      <c r="M2268" s="12"/>
      <c r="N2268" s="6"/>
      <c r="O2268" s="96" t="str">
        <f t="shared" si="254"/>
        <v/>
      </c>
      <c r="P2268" s="12"/>
      <c r="Q2268" s="304"/>
      <c r="R2268" s="5"/>
      <c r="S2268" s="5"/>
      <c r="T2268" s="78"/>
      <c r="U2268" s="78"/>
      <c r="Z2268" s="479">
        <f t="shared" si="255"/>
        <v>12</v>
      </c>
    </row>
    <row r="2269" spans="1:26" ht="18.75" customHeight="1" x14ac:dyDescent="0.35">
      <c r="A2269" s="78"/>
      <c r="B2269" s="332">
        <f>IF(N2269="",0,COUNTIF($N$7:N2269,N2269))</f>
        <v>0</v>
      </c>
      <c r="C2269" s="332" t="str">
        <f t="shared" si="249"/>
        <v>0</v>
      </c>
      <c r="D2269" s="332">
        <f>IF(P2269="",0,COUNTIF($P$7:P2269,P2269))</f>
        <v>0</v>
      </c>
      <c r="E2269" s="332" t="str">
        <f t="shared" si="250"/>
        <v>0</v>
      </c>
      <c r="F2269" s="332">
        <f>IF(Q2269="",0,COUNTIF($Q$7:Q2269,Q2269))</f>
        <v>0</v>
      </c>
      <c r="G2269" s="332" t="str">
        <f t="shared" si="251"/>
        <v>0</v>
      </c>
      <c r="H2269" s="335">
        <f t="shared" si="252"/>
        <v>46021</v>
      </c>
      <c r="I2269" s="332">
        <f t="shared" si="253"/>
        <v>50</v>
      </c>
      <c r="J2269" s="78"/>
      <c r="K2269" s="304"/>
      <c r="L2269" s="6"/>
      <c r="M2269" s="12"/>
      <c r="N2269" s="6"/>
      <c r="O2269" s="96" t="str">
        <f t="shared" si="254"/>
        <v/>
      </c>
      <c r="P2269" s="12"/>
      <c r="Q2269" s="304"/>
      <c r="R2269" s="5"/>
      <c r="S2269" s="5"/>
      <c r="T2269" s="78"/>
      <c r="U2269" s="78"/>
      <c r="Z2269" s="479">
        <f t="shared" si="255"/>
        <v>12</v>
      </c>
    </row>
    <row r="2270" spans="1:26" ht="18.75" customHeight="1" x14ac:dyDescent="0.35">
      <c r="A2270" s="78"/>
      <c r="B2270" s="332">
        <f>IF(N2270="",0,COUNTIF($N$7:N2270,N2270))</f>
        <v>0</v>
      </c>
      <c r="C2270" s="332" t="str">
        <f t="shared" si="249"/>
        <v>0</v>
      </c>
      <c r="D2270" s="332">
        <f>IF(P2270="",0,COUNTIF($P$7:P2270,P2270))</f>
        <v>0</v>
      </c>
      <c r="E2270" s="332" t="str">
        <f t="shared" si="250"/>
        <v>0</v>
      </c>
      <c r="F2270" s="332">
        <f>IF(Q2270="",0,COUNTIF($Q$7:Q2270,Q2270))</f>
        <v>0</v>
      </c>
      <c r="G2270" s="332" t="str">
        <f t="shared" si="251"/>
        <v>0</v>
      </c>
      <c r="H2270" s="335">
        <f t="shared" si="252"/>
        <v>46021</v>
      </c>
      <c r="I2270" s="332">
        <f t="shared" si="253"/>
        <v>50</v>
      </c>
      <c r="J2270" s="78"/>
      <c r="K2270" s="304"/>
      <c r="L2270" s="6"/>
      <c r="M2270" s="12"/>
      <c r="N2270" s="6"/>
      <c r="O2270" s="96" t="str">
        <f t="shared" si="254"/>
        <v/>
      </c>
      <c r="P2270" s="12"/>
      <c r="Q2270" s="304"/>
      <c r="R2270" s="5"/>
      <c r="S2270" s="5"/>
      <c r="T2270" s="78"/>
      <c r="U2270" s="78"/>
      <c r="Z2270" s="479">
        <f t="shared" si="255"/>
        <v>12</v>
      </c>
    </row>
    <row r="2271" spans="1:26" ht="18.75" customHeight="1" x14ac:dyDescent="0.35">
      <c r="A2271" s="78"/>
      <c r="B2271" s="332">
        <f>IF(N2271="",0,COUNTIF($N$7:N2271,N2271))</f>
        <v>0</v>
      </c>
      <c r="C2271" s="332" t="str">
        <f t="shared" si="249"/>
        <v>0</v>
      </c>
      <c r="D2271" s="332">
        <f>IF(P2271="",0,COUNTIF($P$7:P2271,P2271))</f>
        <v>0</v>
      </c>
      <c r="E2271" s="332" t="str">
        <f t="shared" si="250"/>
        <v>0</v>
      </c>
      <c r="F2271" s="332">
        <f>IF(Q2271="",0,COUNTIF($Q$7:Q2271,Q2271))</f>
        <v>0</v>
      </c>
      <c r="G2271" s="332" t="str">
        <f t="shared" si="251"/>
        <v>0</v>
      </c>
      <c r="H2271" s="335">
        <f t="shared" si="252"/>
        <v>46021</v>
      </c>
      <c r="I2271" s="332">
        <f t="shared" si="253"/>
        <v>50</v>
      </c>
      <c r="J2271" s="78"/>
      <c r="K2271" s="304"/>
      <c r="L2271" s="6"/>
      <c r="M2271" s="12"/>
      <c r="N2271" s="6"/>
      <c r="O2271" s="96" t="str">
        <f t="shared" si="254"/>
        <v/>
      </c>
      <c r="P2271" s="12"/>
      <c r="Q2271" s="304"/>
      <c r="R2271" s="5"/>
      <c r="S2271" s="5"/>
      <c r="T2271" s="78"/>
      <c r="U2271" s="78"/>
      <c r="Z2271" s="479">
        <f t="shared" si="255"/>
        <v>12</v>
      </c>
    </row>
    <row r="2272" spans="1:26" ht="18.75" customHeight="1" x14ac:dyDescent="0.35">
      <c r="A2272" s="78"/>
      <c r="B2272" s="332">
        <f>IF(N2272="",0,COUNTIF($N$7:N2272,N2272))</f>
        <v>0</v>
      </c>
      <c r="C2272" s="332" t="str">
        <f t="shared" si="249"/>
        <v>0</v>
      </c>
      <c r="D2272" s="332">
        <f>IF(P2272="",0,COUNTIF($P$7:P2272,P2272))</f>
        <v>0</v>
      </c>
      <c r="E2272" s="332" t="str">
        <f t="shared" si="250"/>
        <v>0</v>
      </c>
      <c r="F2272" s="332">
        <f>IF(Q2272="",0,COUNTIF($Q$7:Q2272,Q2272))</f>
        <v>0</v>
      </c>
      <c r="G2272" s="332" t="str">
        <f t="shared" si="251"/>
        <v>0</v>
      </c>
      <c r="H2272" s="335">
        <f t="shared" si="252"/>
        <v>46021</v>
      </c>
      <c r="I2272" s="332">
        <f t="shared" si="253"/>
        <v>50</v>
      </c>
      <c r="J2272" s="78"/>
      <c r="K2272" s="304"/>
      <c r="L2272" s="6"/>
      <c r="M2272" s="12"/>
      <c r="N2272" s="6"/>
      <c r="O2272" s="96" t="str">
        <f t="shared" si="254"/>
        <v/>
      </c>
      <c r="P2272" s="12"/>
      <c r="Q2272" s="304"/>
      <c r="R2272" s="5"/>
      <c r="S2272" s="5"/>
      <c r="T2272" s="78"/>
      <c r="U2272" s="78"/>
      <c r="Z2272" s="479">
        <f t="shared" si="255"/>
        <v>12</v>
      </c>
    </row>
    <row r="2273" spans="1:26" ht="18.75" customHeight="1" x14ac:dyDescent="0.35">
      <c r="A2273" s="78"/>
      <c r="B2273" s="332">
        <f>IF(N2273="",0,COUNTIF($N$7:N2273,N2273))</f>
        <v>0</v>
      </c>
      <c r="C2273" s="332" t="str">
        <f t="shared" si="249"/>
        <v>0</v>
      </c>
      <c r="D2273" s="332">
        <f>IF(P2273="",0,COUNTIF($P$7:P2273,P2273))</f>
        <v>0</v>
      </c>
      <c r="E2273" s="332" t="str">
        <f t="shared" si="250"/>
        <v>0</v>
      </c>
      <c r="F2273" s="332">
        <f>IF(Q2273="",0,COUNTIF($Q$7:Q2273,Q2273))</f>
        <v>0</v>
      </c>
      <c r="G2273" s="332" t="str">
        <f t="shared" si="251"/>
        <v>0</v>
      </c>
      <c r="H2273" s="335">
        <f t="shared" si="252"/>
        <v>46021</v>
      </c>
      <c r="I2273" s="332">
        <f t="shared" si="253"/>
        <v>50</v>
      </c>
      <c r="J2273" s="78"/>
      <c r="K2273" s="304"/>
      <c r="L2273" s="6"/>
      <c r="M2273" s="12"/>
      <c r="N2273" s="6"/>
      <c r="O2273" s="96" t="str">
        <f t="shared" si="254"/>
        <v/>
      </c>
      <c r="P2273" s="12"/>
      <c r="Q2273" s="304"/>
      <c r="R2273" s="5"/>
      <c r="S2273" s="5"/>
      <c r="T2273" s="78"/>
      <c r="U2273" s="78"/>
      <c r="Z2273" s="479">
        <f t="shared" si="255"/>
        <v>12</v>
      </c>
    </row>
    <row r="2274" spans="1:26" ht="18.75" customHeight="1" x14ac:dyDescent="0.35">
      <c r="A2274" s="78"/>
      <c r="B2274" s="332">
        <f>IF(N2274="",0,COUNTIF($N$7:N2274,N2274))</f>
        <v>0</v>
      </c>
      <c r="C2274" s="332" t="str">
        <f t="shared" si="249"/>
        <v>0</v>
      </c>
      <c r="D2274" s="332">
        <f>IF(P2274="",0,COUNTIF($P$7:P2274,P2274))</f>
        <v>0</v>
      </c>
      <c r="E2274" s="332" t="str">
        <f t="shared" si="250"/>
        <v>0</v>
      </c>
      <c r="F2274" s="332">
        <f>IF(Q2274="",0,COUNTIF($Q$7:Q2274,Q2274))</f>
        <v>0</v>
      </c>
      <c r="G2274" s="332" t="str">
        <f t="shared" si="251"/>
        <v>0</v>
      </c>
      <c r="H2274" s="335">
        <f t="shared" si="252"/>
        <v>46021</v>
      </c>
      <c r="I2274" s="332">
        <f t="shared" si="253"/>
        <v>50</v>
      </c>
      <c r="J2274" s="78"/>
      <c r="K2274" s="304"/>
      <c r="L2274" s="6"/>
      <c r="M2274" s="12"/>
      <c r="N2274" s="6"/>
      <c r="O2274" s="96" t="str">
        <f t="shared" si="254"/>
        <v/>
      </c>
      <c r="P2274" s="12"/>
      <c r="Q2274" s="304"/>
      <c r="R2274" s="5"/>
      <c r="S2274" s="5"/>
      <c r="T2274" s="78"/>
      <c r="U2274" s="78"/>
      <c r="Z2274" s="479">
        <f t="shared" si="255"/>
        <v>12</v>
      </c>
    </row>
    <row r="2275" spans="1:26" ht="18.75" customHeight="1" x14ac:dyDescent="0.35">
      <c r="A2275" s="78"/>
      <c r="B2275" s="332">
        <f>IF(N2275="",0,COUNTIF($N$7:N2275,N2275))</f>
        <v>0</v>
      </c>
      <c r="C2275" s="332" t="str">
        <f t="shared" si="249"/>
        <v>0</v>
      </c>
      <c r="D2275" s="332">
        <f>IF(P2275="",0,COUNTIF($P$7:P2275,P2275))</f>
        <v>0</v>
      </c>
      <c r="E2275" s="332" t="str">
        <f t="shared" si="250"/>
        <v>0</v>
      </c>
      <c r="F2275" s="332">
        <f>IF(Q2275="",0,COUNTIF($Q$7:Q2275,Q2275))</f>
        <v>0</v>
      </c>
      <c r="G2275" s="332" t="str">
        <f t="shared" si="251"/>
        <v>0</v>
      </c>
      <c r="H2275" s="335">
        <f t="shared" si="252"/>
        <v>46021</v>
      </c>
      <c r="I2275" s="332">
        <f t="shared" si="253"/>
        <v>50</v>
      </c>
      <c r="J2275" s="78"/>
      <c r="K2275" s="304"/>
      <c r="L2275" s="6"/>
      <c r="M2275" s="12"/>
      <c r="N2275" s="6"/>
      <c r="O2275" s="96" t="str">
        <f t="shared" si="254"/>
        <v/>
      </c>
      <c r="P2275" s="12"/>
      <c r="Q2275" s="304"/>
      <c r="R2275" s="5"/>
      <c r="S2275" s="5"/>
      <c r="T2275" s="78"/>
      <c r="U2275" s="78"/>
      <c r="Z2275" s="479">
        <f t="shared" si="255"/>
        <v>12</v>
      </c>
    </row>
    <row r="2276" spans="1:26" ht="18.75" customHeight="1" x14ac:dyDescent="0.35">
      <c r="A2276" s="78"/>
      <c r="B2276" s="332">
        <f>IF(N2276="",0,COUNTIF($N$7:N2276,N2276))</f>
        <v>0</v>
      </c>
      <c r="C2276" s="332" t="str">
        <f t="shared" si="249"/>
        <v>0</v>
      </c>
      <c r="D2276" s="332">
        <f>IF(P2276="",0,COUNTIF($P$7:P2276,P2276))</f>
        <v>0</v>
      </c>
      <c r="E2276" s="332" t="str">
        <f t="shared" si="250"/>
        <v>0</v>
      </c>
      <c r="F2276" s="332">
        <f>IF(Q2276="",0,COUNTIF($Q$7:Q2276,Q2276))</f>
        <v>0</v>
      </c>
      <c r="G2276" s="332" t="str">
        <f t="shared" si="251"/>
        <v>0</v>
      </c>
      <c r="H2276" s="335">
        <f t="shared" si="252"/>
        <v>46021</v>
      </c>
      <c r="I2276" s="332">
        <f t="shared" si="253"/>
        <v>50</v>
      </c>
      <c r="J2276" s="78"/>
      <c r="K2276" s="304"/>
      <c r="L2276" s="6"/>
      <c r="M2276" s="12"/>
      <c r="N2276" s="6"/>
      <c r="O2276" s="96" t="str">
        <f t="shared" si="254"/>
        <v/>
      </c>
      <c r="P2276" s="12"/>
      <c r="Q2276" s="304"/>
      <c r="R2276" s="5"/>
      <c r="S2276" s="5"/>
      <c r="T2276" s="78"/>
      <c r="U2276" s="78"/>
      <c r="Z2276" s="479">
        <f t="shared" si="255"/>
        <v>12</v>
      </c>
    </row>
    <row r="2277" spans="1:26" ht="18.75" customHeight="1" x14ac:dyDescent="0.35">
      <c r="A2277" s="78"/>
      <c r="B2277" s="332">
        <f>IF(N2277="",0,COUNTIF($N$7:N2277,N2277))</f>
        <v>0</v>
      </c>
      <c r="C2277" s="332" t="str">
        <f t="shared" si="249"/>
        <v>0</v>
      </c>
      <c r="D2277" s="332">
        <f>IF(P2277="",0,COUNTIF($P$7:P2277,P2277))</f>
        <v>0</v>
      </c>
      <c r="E2277" s="332" t="str">
        <f t="shared" si="250"/>
        <v>0</v>
      </c>
      <c r="F2277" s="332">
        <f>IF(Q2277="",0,COUNTIF($Q$7:Q2277,Q2277))</f>
        <v>0</v>
      </c>
      <c r="G2277" s="332" t="str">
        <f t="shared" si="251"/>
        <v>0</v>
      </c>
      <c r="H2277" s="335">
        <f t="shared" si="252"/>
        <v>46021</v>
      </c>
      <c r="I2277" s="332">
        <f t="shared" si="253"/>
        <v>50</v>
      </c>
      <c r="J2277" s="78"/>
      <c r="K2277" s="304"/>
      <c r="L2277" s="6"/>
      <c r="M2277" s="12"/>
      <c r="N2277" s="6"/>
      <c r="O2277" s="96" t="str">
        <f t="shared" si="254"/>
        <v/>
      </c>
      <c r="P2277" s="12"/>
      <c r="Q2277" s="304"/>
      <c r="R2277" s="5"/>
      <c r="S2277" s="5"/>
      <c r="T2277" s="78"/>
      <c r="U2277" s="78"/>
      <c r="Z2277" s="479">
        <f t="shared" si="255"/>
        <v>12</v>
      </c>
    </row>
    <row r="2278" spans="1:26" ht="18.75" customHeight="1" x14ac:dyDescent="0.35">
      <c r="A2278" s="78"/>
      <c r="B2278" s="332">
        <f>IF(N2278="",0,COUNTIF($N$7:N2278,N2278))</f>
        <v>0</v>
      </c>
      <c r="C2278" s="332" t="str">
        <f t="shared" si="249"/>
        <v>0</v>
      </c>
      <c r="D2278" s="332">
        <f>IF(P2278="",0,COUNTIF($P$7:P2278,P2278))</f>
        <v>0</v>
      </c>
      <c r="E2278" s="332" t="str">
        <f t="shared" si="250"/>
        <v>0</v>
      </c>
      <c r="F2278" s="332">
        <f>IF(Q2278="",0,COUNTIF($Q$7:Q2278,Q2278))</f>
        <v>0</v>
      </c>
      <c r="G2278" s="332" t="str">
        <f t="shared" si="251"/>
        <v>0</v>
      </c>
      <c r="H2278" s="335">
        <f t="shared" si="252"/>
        <v>46021</v>
      </c>
      <c r="I2278" s="332">
        <f t="shared" si="253"/>
        <v>50</v>
      </c>
      <c r="J2278" s="78"/>
      <c r="K2278" s="304"/>
      <c r="L2278" s="6"/>
      <c r="M2278" s="12"/>
      <c r="N2278" s="6"/>
      <c r="O2278" s="96" t="str">
        <f t="shared" si="254"/>
        <v/>
      </c>
      <c r="P2278" s="12"/>
      <c r="Q2278" s="304"/>
      <c r="R2278" s="5"/>
      <c r="S2278" s="5"/>
      <c r="T2278" s="78"/>
      <c r="U2278" s="78"/>
      <c r="Z2278" s="479">
        <f t="shared" si="255"/>
        <v>12</v>
      </c>
    </row>
    <row r="2279" spans="1:26" ht="18.75" customHeight="1" x14ac:dyDescent="0.35">
      <c r="A2279" s="78"/>
      <c r="B2279" s="332">
        <f>IF(N2279="",0,COUNTIF($N$7:N2279,N2279))</f>
        <v>0</v>
      </c>
      <c r="C2279" s="332" t="str">
        <f t="shared" si="249"/>
        <v>0</v>
      </c>
      <c r="D2279" s="332">
        <f>IF(P2279="",0,COUNTIF($P$7:P2279,P2279))</f>
        <v>0</v>
      </c>
      <c r="E2279" s="332" t="str">
        <f t="shared" si="250"/>
        <v>0</v>
      </c>
      <c r="F2279" s="332">
        <f>IF(Q2279="",0,COUNTIF($Q$7:Q2279,Q2279))</f>
        <v>0</v>
      </c>
      <c r="G2279" s="332" t="str">
        <f t="shared" si="251"/>
        <v>0</v>
      </c>
      <c r="H2279" s="335">
        <f t="shared" si="252"/>
        <v>46021</v>
      </c>
      <c r="I2279" s="332">
        <f t="shared" si="253"/>
        <v>50</v>
      </c>
      <c r="J2279" s="78"/>
      <c r="K2279" s="304"/>
      <c r="L2279" s="6"/>
      <c r="M2279" s="12"/>
      <c r="N2279" s="6"/>
      <c r="O2279" s="96" t="str">
        <f t="shared" si="254"/>
        <v/>
      </c>
      <c r="P2279" s="12"/>
      <c r="Q2279" s="304"/>
      <c r="R2279" s="5"/>
      <c r="S2279" s="5"/>
      <c r="T2279" s="78"/>
      <c r="U2279" s="78"/>
      <c r="Z2279" s="479">
        <f t="shared" si="255"/>
        <v>12</v>
      </c>
    </row>
    <row r="2280" spans="1:26" ht="18.75" customHeight="1" x14ac:dyDescent="0.35">
      <c r="A2280" s="78"/>
      <c r="B2280" s="332">
        <f>IF(N2280="",0,COUNTIF($N$7:N2280,N2280))</f>
        <v>0</v>
      </c>
      <c r="C2280" s="332" t="str">
        <f t="shared" si="249"/>
        <v>0</v>
      </c>
      <c r="D2280" s="332">
        <f>IF(P2280="",0,COUNTIF($P$7:P2280,P2280))</f>
        <v>0</v>
      </c>
      <c r="E2280" s="332" t="str">
        <f t="shared" si="250"/>
        <v>0</v>
      </c>
      <c r="F2280" s="332">
        <f>IF(Q2280="",0,COUNTIF($Q$7:Q2280,Q2280))</f>
        <v>0</v>
      </c>
      <c r="G2280" s="332" t="str">
        <f t="shared" si="251"/>
        <v>0</v>
      </c>
      <c r="H2280" s="335">
        <f t="shared" si="252"/>
        <v>46021</v>
      </c>
      <c r="I2280" s="332">
        <f t="shared" si="253"/>
        <v>50</v>
      </c>
      <c r="J2280" s="78"/>
      <c r="K2280" s="304"/>
      <c r="L2280" s="6"/>
      <c r="M2280" s="12"/>
      <c r="N2280" s="6"/>
      <c r="O2280" s="96" t="str">
        <f t="shared" si="254"/>
        <v/>
      </c>
      <c r="P2280" s="12"/>
      <c r="Q2280" s="304"/>
      <c r="R2280" s="5"/>
      <c r="S2280" s="5"/>
      <c r="T2280" s="78"/>
      <c r="U2280" s="78"/>
      <c r="Z2280" s="479">
        <f t="shared" si="255"/>
        <v>12</v>
      </c>
    </row>
    <row r="2281" spans="1:26" ht="18.75" customHeight="1" x14ac:dyDescent="0.35">
      <c r="A2281" s="78"/>
      <c r="B2281" s="332">
        <f>IF(N2281="",0,COUNTIF($N$7:N2281,N2281))</f>
        <v>0</v>
      </c>
      <c r="C2281" s="332" t="str">
        <f t="shared" si="249"/>
        <v>0</v>
      </c>
      <c r="D2281" s="332">
        <f>IF(P2281="",0,COUNTIF($P$7:P2281,P2281))</f>
        <v>0</v>
      </c>
      <c r="E2281" s="332" t="str">
        <f t="shared" si="250"/>
        <v>0</v>
      </c>
      <c r="F2281" s="332">
        <f>IF(Q2281="",0,COUNTIF($Q$7:Q2281,Q2281))</f>
        <v>0</v>
      </c>
      <c r="G2281" s="332" t="str">
        <f t="shared" si="251"/>
        <v>0</v>
      </c>
      <c r="H2281" s="335">
        <f t="shared" si="252"/>
        <v>46021</v>
      </c>
      <c r="I2281" s="332">
        <f t="shared" si="253"/>
        <v>50</v>
      </c>
      <c r="J2281" s="78"/>
      <c r="K2281" s="304"/>
      <c r="L2281" s="6"/>
      <c r="M2281" s="12"/>
      <c r="N2281" s="6"/>
      <c r="O2281" s="96" t="str">
        <f t="shared" si="254"/>
        <v/>
      </c>
      <c r="P2281" s="12"/>
      <c r="Q2281" s="304"/>
      <c r="R2281" s="5"/>
      <c r="S2281" s="5"/>
      <c r="T2281" s="78"/>
      <c r="U2281" s="78"/>
      <c r="Z2281" s="479">
        <f t="shared" si="255"/>
        <v>12</v>
      </c>
    </row>
    <row r="2282" spans="1:26" ht="18.75" customHeight="1" x14ac:dyDescent="0.35">
      <c r="A2282" s="78"/>
      <c r="B2282" s="332">
        <f>IF(N2282="",0,COUNTIF($N$7:N2282,N2282))</f>
        <v>0</v>
      </c>
      <c r="C2282" s="332" t="str">
        <f t="shared" si="249"/>
        <v>0</v>
      </c>
      <c r="D2282" s="332">
        <f>IF(P2282="",0,COUNTIF($P$7:P2282,P2282))</f>
        <v>0</v>
      </c>
      <c r="E2282" s="332" t="str">
        <f t="shared" si="250"/>
        <v>0</v>
      </c>
      <c r="F2282" s="332">
        <f>IF(Q2282="",0,COUNTIF($Q$7:Q2282,Q2282))</f>
        <v>0</v>
      </c>
      <c r="G2282" s="332" t="str">
        <f t="shared" si="251"/>
        <v>0</v>
      </c>
      <c r="H2282" s="335">
        <f t="shared" si="252"/>
        <v>46021</v>
      </c>
      <c r="I2282" s="332">
        <f t="shared" si="253"/>
        <v>50</v>
      </c>
      <c r="J2282" s="78"/>
      <c r="K2282" s="304"/>
      <c r="L2282" s="6"/>
      <c r="M2282" s="12"/>
      <c r="N2282" s="6"/>
      <c r="O2282" s="96" t="str">
        <f t="shared" si="254"/>
        <v/>
      </c>
      <c r="P2282" s="12"/>
      <c r="Q2282" s="304"/>
      <c r="R2282" s="5"/>
      <c r="S2282" s="5"/>
      <c r="T2282" s="78"/>
      <c r="U2282" s="78"/>
      <c r="Z2282" s="479">
        <f t="shared" si="255"/>
        <v>12</v>
      </c>
    </row>
    <row r="2283" spans="1:26" ht="18.75" customHeight="1" x14ac:dyDescent="0.35">
      <c r="A2283" s="78"/>
      <c r="B2283" s="332">
        <f>IF(N2283="",0,COUNTIF($N$7:N2283,N2283))</f>
        <v>0</v>
      </c>
      <c r="C2283" s="332" t="str">
        <f t="shared" si="249"/>
        <v>0</v>
      </c>
      <c r="D2283" s="332">
        <f>IF(P2283="",0,COUNTIF($P$7:P2283,P2283))</f>
        <v>0</v>
      </c>
      <c r="E2283" s="332" t="str">
        <f t="shared" si="250"/>
        <v>0</v>
      </c>
      <c r="F2283" s="332">
        <f>IF(Q2283="",0,COUNTIF($Q$7:Q2283,Q2283))</f>
        <v>0</v>
      </c>
      <c r="G2283" s="332" t="str">
        <f t="shared" si="251"/>
        <v>0</v>
      </c>
      <c r="H2283" s="335">
        <f t="shared" si="252"/>
        <v>46021</v>
      </c>
      <c r="I2283" s="332">
        <f t="shared" si="253"/>
        <v>50</v>
      </c>
      <c r="J2283" s="78"/>
      <c r="K2283" s="304"/>
      <c r="L2283" s="6"/>
      <c r="M2283" s="12"/>
      <c r="N2283" s="6"/>
      <c r="O2283" s="96" t="str">
        <f t="shared" si="254"/>
        <v/>
      </c>
      <c r="P2283" s="12"/>
      <c r="Q2283" s="304"/>
      <c r="R2283" s="5"/>
      <c r="S2283" s="5"/>
      <c r="T2283" s="78"/>
      <c r="U2283" s="78"/>
      <c r="Z2283" s="479">
        <f t="shared" si="255"/>
        <v>12</v>
      </c>
    </row>
    <row r="2284" spans="1:26" ht="18.75" customHeight="1" x14ac:dyDescent="0.35">
      <c r="A2284" s="78"/>
      <c r="B2284" s="332">
        <f>IF(N2284="",0,COUNTIF($N$7:N2284,N2284))</f>
        <v>0</v>
      </c>
      <c r="C2284" s="332" t="str">
        <f t="shared" si="249"/>
        <v>0</v>
      </c>
      <c r="D2284" s="332">
        <f>IF(P2284="",0,COUNTIF($P$7:P2284,P2284))</f>
        <v>0</v>
      </c>
      <c r="E2284" s="332" t="str">
        <f t="shared" si="250"/>
        <v>0</v>
      </c>
      <c r="F2284" s="332">
        <f>IF(Q2284="",0,COUNTIF($Q$7:Q2284,Q2284))</f>
        <v>0</v>
      </c>
      <c r="G2284" s="332" t="str">
        <f t="shared" si="251"/>
        <v>0</v>
      </c>
      <c r="H2284" s="335">
        <f t="shared" si="252"/>
        <v>46021</v>
      </c>
      <c r="I2284" s="332">
        <f t="shared" si="253"/>
        <v>50</v>
      </c>
      <c r="J2284" s="78"/>
      <c r="K2284" s="304"/>
      <c r="L2284" s="6"/>
      <c r="M2284" s="12"/>
      <c r="N2284" s="6"/>
      <c r="O2284" s="96" t="str">
        <f t="shared" si="254"/>
        <v/>
      </c>
      <c r="P2284" s="12"/>
      <c r="Q2284" s="304"/>
      <c r="R2284" s="5"/>
      <c r="S2284" s="5"/>
      <c r="T2284" s="78"/>
      <c r="U2284" s="78"/>
      <c r="Z2284" s="479">
        <f t="shared" si="255"/>
        <v>12</v>
      </c>
    </row>
    <row r="2285" spans="1:26" ht="18.75" customHeight="1" x14ac:dyDescent="0.35">
      <c r="A2285" s="78"/>
      <c r="B2285" s="332">
        <f>IF(N2285="",0,COUNTIF($N$7:N2285,N2285))</f>
        <v>0</v>
      </c>
      <c r="C2285" s="332" t="str">
        <f t="shared" si="249"/>
        <v>0</v>
      </c>
      <c r="D2285" s="332">
        <f>IF(P2285="",0,COUNTIF($P$7:P2285,P2285))</f>
        <v>0</v>
      </c>
      <c r="E2285" s="332" t="str">
        <f t="shared" si="250"/>
        <v>0</v>
      </c>
      <c r="F2285" s="332">
        <f>IF(Q2285="",0,COUNTIF($Q$7:Q2285,Q2285))</f>
        <v>0</v>
      </c>
      <c r="G2285" s="332" t="str">
        <f t="shared" si="251"/>
        <v>0</v>
      </c>
      <c r="H2285" s="335">
        <f t="shared" si="252"/>
        <v>46021</v>
      </c>
      <c r="I2285" s="332">
        <f t="shared" si="253"/>
        <v>50</v>
      </c>
      <c r="J2285" s="78"/>
      <c r="K2285" s="304"/>
      <c r="L2285" s="6"/>
      <c r="M2285" s="12"/>
      <c r="N2285" s="6"/>
      <c r="O2285" s="96" t="str">
        <f t="shared" si="254"/>
        <v/>
      </c>
      <c r="P2285" s="12"/>
      <c r="Q2285" s="304"/>
      <c r="R2285" s="5"/>
      <c r="S2285" s="5"/>
      <c r="T2285" s="78"/>
      <c r="U2285" s="78"/>
      <c r="Z2285" s="479">
        <f t="shared" si="255"/>
        <v>12</v>
      </c>
    </row>
    <row r="2286" spans="1:26" ht="18.75" customHeight="1" x14ac:dyDescent="0.35">
      <c r="A2286" s="78"/>
      <c r="B2286" s="332">
        <f>IF(N2286="",0,COUNTIF($N$7:N2286,N2286))</f>
        <v>0</v>
      </c>
      <c r="C2286" s="332" t="str">
        <f t="shared" si="249"/>
        <v>0</v>
      </c>
      <c r="D2286" s="332">
        <f>IF(P2286="",0,COUNTIF($P$7:P2286,P2286))</f>
        <v>0</v>
      </c>
      <c r="E2286" s="332" t="str">
        <f t="shared" si="250"/>
        <v>0</v>
      </c>
      <c r="F2286" s="332">
        <f>IF(Q2286="",0,COUNTIF($Q$7:Q2286,Q2286))</f>
        <v>0</v>
      </c>
      <c r="G2286" s="332" t="str">
        <f t="shared" si="251"/>
        <v>0</v>
      </c>
      <c r="H2286" s="335">
        <f t="shared" si="252"/>
        <v>46021</v>
      </c>
      <c r="I2286" s="332">
        <f t="shared" si="253"/>
        <v>50</v>
      </c>
      <c r="J2286" s="78"/>
      <c r="K2286" s="304"/>
      <c r="L2286" s="6"/>
      <c r="M2286" s="12"/>
      <c r="N2286" s="6"/>
      <c r="O2286" s="96" t="str">
        <f t="shared" si="254"/>
        <v/>
      </c>
      <c r="P2286" s="12"/>
      <c r="Q2286" s="304"/>
      <c r="R2286" s="5"/>
      <c r="S2286" s="5"/>
      <c r="T2286" s="78"/>
      <c r="U2286" s="78"/>
      <c r="Z2286" s="479">
        <f t="shared" si="255"/>
        <v>12</v>
      </c>
    </row>
    <row r="2287" spans="1:26" ht="18.75" customHeight="1" x14ac:dyDescent="0.35">
      <c r="A2287" s="78"/>
      <c r="B2287" s="332">
        <f>IF(N2287="",0,COUNTIF($N$7:N2287,N2287))</f>
        <v>0</v>
      </c>
      <c r="C2287" s="332" t="str">
        <f t="shared" si="249"/>
        <v>0</v>
      </c>
      <c r="D2287" s="332">
        <f>IF(P2287="",0,COUNTIF($P$7:P2287,P2287))</f>
        <v>0</v>
      </c>
      <c r="E2287" s="332" t="str">
        <f t="shared" si="250"/>
        <v>0</v>
      </c>
      <c r="F2287" s="332">
        <f>IF(Q2287="",0,COUNTIF($Q$7:Q2287,Q2287))</f>
        <v>0</v>
      </c>
      <c r="G2287" s="332" t="str">
        <f t="shared" si="251"/>
        <v>0</v>
      </c>
      <c r="H2287" s="335">
        <f t="shared" si="252"/>
        <v>46021</v>
      </c>
      <c r="I2287" s="332">
        <f t="shared" si="253"/>
        <v>50</v>
      </c>
      <c r="J2287" s="78"/>
      <c r="K2287" s="304"/>
      <c r="L2287" s="6"/>
      <c r="M2287" s="12"/>
      <c r="N2287" s="6"/>
      <c r="O2287" s="96" t="str">
        <f t="shared" si="254"/>
        <v/>
      </c>
      <c r="P2287" s="12"/>
      <c r="Q2287" s="304"/>
      <c r="R2287" s="5"/>
      <c r="S2287" s="5"/>
      <c r="T2287" s="78"/>
      <c r="U2287" s="78"/>
      <c r="Z2287" s="479">
        <f t="shared" si="255"/>
        <v>12</v>
      </c>
    </row>
    <row r="2288" spans="1:26" ht="18.75" customHeight="1" x14ac:dyDescent="0.35">
      <c r="A2288" s="78"/>
      <c r="B2288" s="332">
        <f>IF(N2288="",0,COUNTIF($N$7:N2288,N2288))</f>
        <v>0</v>
      </c>
      <c r="C2288" s="332" t="str">
        <f t="shared" si="249"/>
        <v>0</v>
      </c>
      <c r="D2288" s="332">
        <f>IF(P2288="",0,COUNTIF($P$7:P2288,P2288))</f>
        <v>0</v>
      </c>
      <c r="E2288" s="332" t="str">
        <f t="shared" si="250"/>
        <v>0</v>
      </c>
      <c r="F2288" s="332">
        <f>IF(Q2288="",0,COUNTIF($Q$7:Q2288,Q2288))</f>
        <v>0</v>
      </c>
      <c r="G2288" s="332" t="str">
        <f t="shared" si="251"/>
        <v>0</v>
      </c>
      <c r="H2288" s="335">
        <f t="shared" si="252"/>
        <v>46021</v>
      </c>
      <c r="I2288" s="332">
        <f t="shared" si="253"/>
        <v>50</v>
      </c>
      <c r="J2288" s="78"/>
      <c r="K2288" s="304"/>
      <c r="L2288" s="6"/>
      <c r="M2288" s="12"/>
      <c r="N2288" s="6"/>
      <c r="O2288" s="96" t="str">
        <f t="shared" si="254"/>
        <v/>
      </c>
      <c r="P2288" s="12"/>
      <c r="Q2288" s="304"/>
      <c r="R2288" s="5"/>
      <c r="S2288" s="5"/>
      <c r="T2288" s="78"/>
      <c r="U2288" s="78"/>
      <c r="Z2288" s="479">
        <f t="shared" si="255"/>
        <v>12</v>
      </c>
    </row>
    <row r="2289" spans="1:26" ht="18.75" customHeight="1" x14ac:dyDescent="0.35">
      <c r="A2289" s="78"/>
      <c r="B2289" s="332">
        <f>IF(N2289="",0,COUNTIF($N$7:N2289,N2289))</f>
        <v>0</v>
      </c>
      <c r="C2289" s="332" t="str">
        <f t="shared" si="249"/>
        <v>0</v>
      </c>
      <c r="D2289" s="332">
        <f>IF(P2289="",0,COUNTIF($P$7:P2289,P2289))</f>
        <v>0</v>
      </c>
      <c r="E2289" s="332" t="str">
        <f t="shared" si="250"/>
        <v>0</v>
      </c>
      <c r="F2289" s="332">
        <f>IF(Q2289="",0,COUNTIF($Q$7:Q2289,Q2289))</f>
        <v>0</v>
      </c>
      <c r="G2289" s="332" t="str">
        <f t="shared" si="251"/>
        <v>0</v>
      </c>
      <c r="H2289" s="335">
        <f t="shared" si="252"/>
        <v>46021</v>
      </c>
      <c r="I2289" s="332">
        <f t="shared" si="253"/>
        <v>50</v>
      </c>
      <c r="J2289" s="78"/>
      <c r="K2289" s="304"/>
      <c r="L2289" s="6"/>
      <c r="M2289" s="12"/>
      <c r="N2289" s="6"/>
      <c r="O2289" s="96" t="str">
        <f t="shared" si="254"/>
        <v/>
      </c>
      <c r="P2289" s="12"/>
      <c r="Q2289" s="304"/>
      <c r="R2289" s="5"/>
      <c r="S2289" s="5"/>
      <c r="T2289" s="78"/>
      <c r="U2289" s="78"/>
      <c r="Z2289" s="479">
        <f t="shared" si="255"/>
        <v>12</v>
      </c>
    </row>
    <row r="2290" spans="1:26" ht="18.75" customHeight="1" x14ac:dyDescent="0.35">
      <c r="A2290" s="78"/>
      <c r="B2290" s="332">
        <f>IF(N2290="",0,COUNTIF($N$7:N2290,N2290))</f>
        <v>0</v>
      </c>
      <c r="C2290" s="332" t="str">
        <f t="shared" si="249"/>
        <v>0</v>
      </c>
      <c r="D2290" s="332">
        <f>IF(P2290="",0,COUNTIF($P$7:P2290,P2290))</f>
        <v>0</v>
      </c>
      <c r="E2290" s="332" t="str">
        <f t="shared" si="250"/>
        <v>0</v>
      </c>
      <c r="F2290" s="332">
        <f>IF(Q2290="",0,COUNTIF($Q$7:Q2290,Q2290))</f>
        <v>0</v>
      </c>
      <c r="G2290" s="332" t="str">
        <f t="shared" si="251"/>
        <v>0</v>
      </c>
      <c r="H2290" s="335">
        <f t="shared" si="252"/>
        <v>46021</v>
      </c>
      <c r="I2290" s="332">
        <f t="shared" si="253"/>
        <v>50</v>
      </c>
      <c r="J2290" s="78"/>
      <c r="K2290" s="304"/>
      <c r="L2290" s="6"/>
      <c r="M2290" s="12"/>
      <c r="N2290" s="6"/>
      <c r="O2290" s="96" t="str">
        <f t="shared" si="254"/>
        <v/>
      </c>
      <c r="P2290" s="12"/>
      <c r="Q2290" s="304"/>
      <c r="R2290" s="5"/>
      <c r="S2290" s="5"/>
      <c r="T2290" s="78"/>
      <c r="U2290" s="78"/>
      <c r="Z2290" s="479">
        <f t="shared" si="255"/>
        <v>12</v>
      </c>
    </row>
    <row r="2291" spans="1:26" ht="18.75" customHeight="1" x14ac:dyDescent="0.35">
      <c r="A2291" s="78"/>
      <c r="B2291" s="332">
        <f>IF(N2291="",0,COUNTIF($N$7:N2291,N2291))</f>
        <v>0</v>
      </c>
      <c r="C2291" s="332" t="str">
        <f t="shared" si="249"/>
        <v>0</v>
      </c>
      <c r="D2291" s="332">
        <f>IF(P2291="",0,COUNTIF($P$7:P2291,P2291))</f>
        <v>0</v>
      </c>
      <c r="E2291" s="332" t="str">
        <f t="shared" si="250"/>
        <v>0</v>
      </c>
      <c r="F2291" s="332">
        <f>IF(Q2291="",0,COUNTIF($Q$7:Q2291,Q2291))</f>
        <v>0</v>
      </c>
      <c r="G2291" s="332" t="str">
        <f t="shared" si="251"/>
        <v>0</v>
      </c>
      <c r="H2291" s="335">
        <f t="shared" si="252"/>
        <v>46021</v>
      </c>
      <c r="I2291" s="332">
        <f t="shared" si="253"/>
        <v>50</v>
      </c>
      <c r="J2291" s="78"/>
      <c r="K2291" s="304"/>
      <c r="L2291" s="6"/>
      <c r="M2291" s="12"/>
      <c r="N2291" s="6"/>
      <c r="O2291" s="96" t="str">
        <f t="shared" si="254"/>
        <v/>
      </c>
      <c r="P2291" s="12"/>
      <c r="Q2291" s="304"/>
      <c r="R2291" s="5"/>
      <c r="S2291" s="5"/>
      <c r="T2291" s="78"/>
      <c r="U2291" s="78"/>
      <c r="Z2291" s="479">
        <f t="shared" si="255"/>
        <v>12</v>
      </c>
    </row>
    <row r="2292" spans="1:26" ht="18.75" customHeight="1" x14ac:dyDescent="0.35">
      <c r="A2292" s="78"/>
      <c r="B2292" s="332">
        <f>IF(N2292="",0,COUNTIF($N$7:N2292,N2292))</f>
        <v>0</v>
      </c>
      <c r="C2292" s="332" t="str">
        <f t="shared" ref="C2292:C2355" si="256">B2292&amp;N2292</f>
        <v>0</v>
      </c>
      <c r="D2292" s="332">
        <f>IF(P2292="",0,COUNTIF($P$7:P2292,P2292))</f>
        <v>0</v>
      </c>
      <c r="E2292" s="332" t="str">
        <f t="shared" ref="E2292:E2355" si="257">D2292&amp;P2292</f>
        <v>0</v>
      </c>
      <c r="F2292" s="332">
        <f>IF(Q2292="",0,COUNTIF($Q$7:Q2292,Q2292))</f>
        <v>0</v>
      </c>
      <c r="G2292" s="332" t="str">
        <f t="shared" ref="G2292:G2355" si="258">F2292&amp;Q2292</f>
        <v>0</v>
      </c>
      <c r="H2292" s="335">
        <f t="shared" ref="H2292:H2355" si="259">IF(K2292&lt;&gt;"",K2292,H2291)</f>
        <v>46021</v>
      </c>
      <c r="I2292" s="332">
        <f t="shared" ref="I2292:I2355" si="260">IF(L2292&lt;&gt;"",L2292,I2291)</f>
        <v>50</v>
      </c>
      <c r="J2292" s="78"/>
      <c r="K2292" s="304"/>
      <c r="L2292" s="6"/>
      <c r="M2292" s="12"/>
      <c r="N2292" s="6"/>
      <c r="O2292" s="96" t="str">
        <f t="shared" ref="O2292:O2355" si="261">IF(N2292&lt;&gt;"",VLOOKUP(N2292,DA,2,FALSE),"")</f>
        <v/>
      </c>
      <c r="P2292" s="12"/>
      <c r="Q2292" s="304"/>
      <c r="R2292" s="5"/>
      <c r="S2292" s="5"/>
      <c r="T2292" s="78"/>
      <c r="U2292" s="78"/>
      <c r="Z2292" s="479">
        <f t="shared" si="255"/>
        <v>12</v>
      </c>
    </row>
    <row r="2293" spans="1:26" ht="18.75" customHeight="1" x14ac:dyDescent="0.35">
      <c r="A2293" s="78"/>
      <c r="B2293" s="332">
        <f>IF(N2293="",0,COUNTIF($N$7:N2293,N2293))</f>
        <v>0</v>
      </c>
      <c r="C2293" s="332" t="str">
        <f t="shared" si="256"/>
        <v>0</v>
      </c>
      <c r="D2293" s="332">
        <f>IF(P2293="",0,COUNTIF($P$7:P2293,P2293))</f>
        <v>0</v>
      </c>
      <c r="E2293" s="332" t="str">
        <f t="shared" si="257"/>
        <v>0</v>
      </c>
      <c r="F2293" s="332">
        <f>IF(Q2293="",0,COUNTIF($Q$7:Q2293,Q2293))</f>
        <v>0</v>
      </c>
      <c r="G2293" s="332" t="str">
        <f t="shared" si="258"/>
        <v>0</v>
      </c>
      <c r="H2293" s="335">
        <f t="shared" si="259"/>
        <v>46021</v>
      </c>
      <c r="I2293" s="332">
        <f t="shared" si="260"/>
        <v>50</v>
      </c>
      <c r="J2293" s="78"/>
      <c r="K2293" s="304"/>
      <c r="L2293" s="6"/>
      <c r="M2293" s="12"/>
      <c r="N2293" s="6"/>
      <c r="O2293" s="96" t="str">
        <f t="shared" si="261"/>
        <v/>
      </c>
      <c r="P2293" s="12"/>
      <c r="Q2293" s="304"/>
      <c r="R2293" s="5"/>
      <c r="S2293" s="5"/>
      <c r="T2293" s="78"/>
      <c r="U2293" s="78"/>
      <c r="Z2293" s="479">
        <f t="shared" si="255"/>
        <v>12</v>
      </c>
    </row>
    <row r="2294" spans="1:26" ht="18.75" customHeight="1" x14ac:dyDescent="0.35">
      <c r="A2294" s="78"/>
      <c r="B2294" s="332">
        <f>IF(N2294="",0,COUNTIF($N$7:N2294,N2294))</f>
        <v>0</v>
      </c>
      <c r="C2294" s="332" t="str">
        <f t="shared" si="256"/>
        <v>0</v>
      </c>
      <c r="D2294" s="332">
        <f>IF(P2294="",0,COUNTIF($P$7:P2294,P2294))</f>
        <v>0</v>
      </c>
      <c r="E2294" s="332" t="str">
        <f t="shared" si="257"/>
        <v>0</v>
      </c>
      <c r="F2294" s="332">
        <f>IF(Q2294="",0,COUNTIF($Q$7:Q2294,Q2294))</f>
        <v>0</v>
      </c>
      <c r="G2294" s="332" t="str">
        <f t="shared" si="258"/>
        <v>0</v>
      </c>
      <c r="H2294" s="335">
        <f t="shared" si="259"/>
        <v>46021</v>
      </c>
      <c r="I2294" s="332">
        <f t="shared" si="260"/>
        <v>50</v>
      </c>
      <c r="J2294" s="78"/>
      <c r="K2294" s="304"/>
      <c r="L2294" s="6"/>
      <c r="M2294" s="12"/>
      <c r="N2294" s="6"/>
      <c r="O2294" s="96" t="str">
        <f t="shared" si="261"/>
        <v/>
      </c>
      <c r="P2294" s="12"/>
      <c r="Q2294" s="304"/>
      <c r="R2294" s="5"/>
      <c r="S2294" s="5"/>
      <c r="T2294" s="78"/>
      <c r="U2294" s="78"/>
      <c r="Z2294" s="479">
        <f t="shared" si="255"/>
        <v>12</v>
      </c>
    </row>
    <row r="2295" spans="1:26" ht="18.75" customHeight="1" x14ac:dyDescent="0.35">
      <c r="A2295" s="78"/>
      <c r="B2295" s="332">
        <f>IF(N2295="",0,COUNTIF($N$7:N2295,N2295))</f>
        <v>0</v>
      </c>
      <c r="C2295" s="332" t="str">
        <f t="shared" si="256"/>
        <v>0</v>
      </c>
      <c r="D2295" s="332">
        <f>IF(P2295="",0,COUNTIF($P$7:P2295,P2295))</f>
        <v>0</v>
      </c>
      <c r="E2295" s="332" t="str">
        <f t="shared" si="257"/>
        <v>0</v>
      </c>
      <c r="F2295" s="332">
        <f>IF(Q2295="",0,COUNTIF($Q$7:Q2295,Q2295))</f>
        <v>0</v>
      </c>
      <c r="G2295" s="332" t="str">
        <f t="shared" si="258"/>
        <v>0</v>
      </c>
      <c r="H2295" s="335">
        <f t="shared" si="259"/>
        <v>46021</v>
      </c>
      <c r="I2295" s="332">
        <f t="shared" si="260"/>
        <v>50</v>
      </c>
      <c r="J2295" s="78"/>
      <c r="K2295" s="304"/>
      <c r="L2295" s="6"/>
      <c r="M2295" s="12"/>
      <c r="N2295" s="6"/>
      <c r="O2295" s="96" t="str">
        <f t="shared" si="261"/>
        <v/>
      </c>
      <c r="P2295" s="12"/>
      <c r="Q2295" s="304"/>
      <c r="R2295" s="5"/>
      <c r="S2295" s="5"/>
      <c r="T2295" s="78"/>
      <c r="U2295" s="78"/>
      <c r="Z2295" s="479">
        <f t="shared" si="255"/>
        <v>12</v>
      </c>
    </row>
    <row r="2296" spans="1:26" ht="18.75" customHeight="1" x14ac:dyDescent="0.35">
      <c r="A2296" s="78"/>
      <c r="B2296" s="332">
        <f>IF(N2296="",0,COUNTIF($N$7:N2296,N2296))</f>
        <v>0</v>
      </c>
      <c r="C2296" s="332" t="str">
        <f t="shared" si="256"/>
        <v>0</v>
      </c>
      <c r="D2296" s="332">
        <f>IF(P2296="",0,COUNTIF($P$7:P2296,P2296))</f>
        <v>0</v>
      </c>
      <c r="E2296" s="332" t="str">
        <f t="shared" si="257"/>
        <v>0</v>
      </c>
      <c r="F2296" s="332">
        <f>IF(Q2296="",0,COUNTIF($Q$7:Q2296,Q2296))</f>
        <v>0</v>
      </c>
      <c r="G2296" s="332" t="str">
        <f t="shared" si="258"/>
        <v>0</v>
      </c>
      <c r="H2296" s="335">
        <f t="shared" si="259"/>
        <v>46021</v>
      </c>
      <c r="I2296" s="332">
        <f t="shared" si="260"/>
        <v>50</v>
      </c>
      <c r="J2296" s="78"/>
      <c r="K2296" s="304"/>
      <c r="L2296" s="6"/>
      <c r="M2296" s="12"/>
      <c r="N2296" s="6"/>
      <c r="O2296" s="96" t="str">
        <f t="shared" si="261"/>
        <v/>
      </c>
      <c r="P2296" s="12"/>
      <c r="Q2296" s="304"/>
      <c r="R2296" s="5"/>
      <c r="S2296" s="5"/>
      <c r="T2296" s="78"/>
      <c r="U2296" s="78"/>
      <c r="Z2296" s="479">
        <f t="shared" si="255"/>
        <v>12</v>
      </c>
    </row>
    <row r="2297" spans="1:26" ht="18.75" customHeight="1" x14ac:dyDescent="0.35">
      <c r="A2297" s="78"/>
      <c r="B2297" s="332">
        <f>IF(N2297="",0,COUNTIF($N$7:N2297,N2297))</f>
        <v>0</v>
      </c>
      <c r="C2297" s="332" t="str">
        <f t="shared" si="256"/>
        <v>0</v>
      </c>
      <c r="D2297" s="332">
        <f>IF(P2297="",0,COUNTIF($P$7:P2297,P2297))</f>
        <v>0</v>
      </c>
      <c r="E2297" s="332" t="str">
        <f t="shared" si="257"/>
        <v>0</v>
      </c>
      <c r="F2297" s="332">
        <f>IF(Q2297="",0,COUNTIF($Q$7:Q2297,Q2297))</f>
        <v>0</v>
      </c>
      <c r="G2297" s="332" t="str">
        <f t="shared" si="258"/>
        <v>0</v>
      </c>
      <c r="H2297" s="335">
        <f t="shared" si="259"/>
        <v>46021</v>
      </c>
      <c r="I2297" s="332">
        <f t="shared" si="260"/>
        <v>50</v>
      </c>
      <c r="J2297" s="78"/>
      <c r="K2297" s="304"/>
      <c r="L2297" s="6"/>
      <c r="M2297" s="12"/>
      <c r="N2297" s="6"/>
      <c r="O2297" s="96" t="str">
        <f t="shared" si="261"/>
        <v/>
      </c>
      <c r="P2297" s="12"/>
      <c r="Q2297" s="304"/>
      <c r="R2297" s="5"/>
      <c r="S2297" s="5"/>
      <c r="T2297" s="78"/>
      <c r="U2297" s="78"/>
      <c r="Z2297" s="479">
        <f t="shared" si="255"/>
        <v>12</v>
      </c>
    </row>
    <row r="2298" spans="1:26" ht="18.75" customHeight="1" x14ac:dyDescent="0.35">
      <c r="A2298" s="78"/>
      <c r="B2298" s="332">
        <f>IF(N2298="",0,COUNTIF($N$7:N2298,N2298))</f>
        <v>0</v>
      </c>
      <c r="C2298" s="332" t="str">
        <f t="shared" si="256"/>
        <v>0</v>
      </c>
      <c r="D2298" s="332">
        <f>IF(P2298="",0,COUNTIF($P$7:P2298,P2298))</f>
        <v>0</v>
      </c>
      <c r="E2298" s="332" t="str">
        <f t="shared" si="257"/>
        <v>0</v>
      </c>
      <c r="F2298" s="332">
        <f>IF(Q2298="",0,COUNTIF($Q$7:Q2298,Q2298))</f>
        <v>0</v>
      </c>
      <c r="G2298" s="332" t="str">
        <f t="shared" si="258"/>
        <v>0</v>
      </c>
      <c r="H2298" s="335">
        <f t="shared" si="259"/>
        <v>46021</v>
      </c>
      <c r="I2298" s="332">
        <f t="shared" si="260"/>
        <v>50</v>
      </c>
      <c r="J2298" s="78"/>
      <c r="K2298" s="304"/>
      <c r="L2298" s="6"/>
      <c r="M2298" s="12"/>
      <c r="N2298" s="6"/>
      <c r="O2298" s="96" t="str">
        <f t="shared" si="261"/>
        <v/>
      </c>
      <c r="P2298" s="12"/>
      <c r="Q2298" s="304"/>
      <c r="R2298" s="5"/>
      <c r="S2298" s="5"/>
      <c r="T2298" s="78"/>
      <c r="U2298" s="78"/>
      <c r="Z2298" s="479">
        <f t="shared" si="255"/>
        <v>12</v>
      </c>
    </row>
    <row r="2299" spans="1:26" ht="18.75" customHeight="1" x14ac:dyDescent="0.35">
      <c r="A2299" s="78"/>
      <c r="B2299" s="332">
        <f>IF(N2299="",0,COUNTIF($N$7:N2299,N2299))</f>
        <v>0</v>
      </c>
      <c r="C2299" s="332" t="str">
        <f t="shared" si="256"/>
        <v>0</v>
      </c>
      <c r="D2299" s="332">
        <f>IF(P2299="",0,COUNTIF($P$7:P2299,P2299))</f>
        <v>0</v>
      </c>
      <c r="E2299" s="332" t="str">
        <f t="shared" si="257"/>
        <v>0</v>
      </c>
      <c r="F2299" s="332">
        <f>IF(Q2299="",0,COUNTIF($Q$7:Q2299,Q2299))</f>
        <v>0</v>
      </c>
      <c r="G2299" s="332" t="str">
        <f t="shared" si="258"/>
        <v>0</v>
      </c>
      <c r="H2299" s="335">
        <f t="shared" si="259"/>
        <v>46021</v>
      </c>
      <c r="I2299" s="332">
        <f t="shared" si="260"/>
        <v>50</v>
      </c>
      <c r="J2299" s="78"/>
      <c r="K2299" s="304"/>
      <c r="L2299" s="6"/>
      <c r="M2299" s="12"/>
      <c r="N2299" s="6"/>
      <c r="O2299" s="96" t="str">
        <f t="shared" si="261"/>
        <v/>
      </c>
      <c r="P2299" s="12"/>
      <c r="Q2299" s="304"/>
      <c r="R2299" s="5"/>
      <c r="S2299" s="5"/>
      <c r="T2299" s="78"/>
      <c r="U2299" s="78"/>
      <c r="Z2299" s="479">
        <f t="shared" si="255"/>
        <v>12</v>
      </c>
    </row>
    <row r="2300" spans="1:26" ht="18.75" customHeight="1" x14ac:dyDescent="0.35">
      <c r="A2300" s="78"/>
      <c r="B2300" s="332">
        <f>IF(N2300="",0,COUNTIF($N$7:N2300,N2300))</f>
        <v>0</v>
      </c>
      <c r="C2300" s="332" t="str">
        <f t="shared" si="256"/>
        <v>0</v>
      </c>
      <c r="D2300" s="332">
        <f>IF(P2300="",0,COUNTIF($P$7:P2300,P2300))</f>
        <v>0</v>
      </c>
      <c r="E2300" s="332" t="str">
        <f t="shared" si="257"/>
        <v>0</v>
      </c>
      <c r="F2300" s="332">
        <f>IF(Q2300="",0,COUNTIF($Q$7:Q2300,Q2300))</f>
        <v>0</v>
      </c>
      <c r="G2300" s="332" t="str">
        <f t="shared" si="258"/>
        <v>0</v>
      </c>
      <c r="H2300" s="335">
        <f t="shared" si="259"/>
        <v>46021</v>
      </c>
      <c r="I2300" s="332">
        <f t="shared" si="260"/>
        <v>50</v>
      </c>
      <c r="J2300" s="78"/>
      <c r="K2300" s="304"/>
      <c r="L2300" s="6"/>
      <c r="M2300" s="12"/>
      <c r="N2300" s="6"/>
      <c r="O2300" s="96" t="str">
        <f t="shared" si="261"/>
        <v/>
      </c>
      <c r="P2300" s="12"/>
      <c r="Q2300" s="304"/>
      <c r="R2300" s="5"/>
      <c r="S2300" s="5"/>
      <c r="T2300" s="78"/>
      <c r="U2300" s="78"/>
      <c r="Z2300" s="479">
        <f t="shared" si="255"/>
        <v>12</v>
      </c>
    </row>
    <row r="2301" spans="1:26" ht="18.75" customHeight="1" x14ac:dyDescent="0.35">
      <c r="A2301" s="78"/>
      <c r="B2301" s="332">
        <f>IF(N2301="",0,COUNTIF($N$7:N2301,N2301))</f>
        <v>0</v>
      </c>
      <c r="C2301" s="332" t="str">
        <f t="shared" si="256"/>
        <v>0</v>
      </c>
      <c r="D2301" s="332">
        <f>IF(P2301="",0,COUNTIF($P$7:P2301,P2301))</f>
        <v>0</v>
      </c>
      <c r="E2301" s="332" t="str">
        <f t="shared" si="257"/>
        <v>0</v>
      </c>
      <c r="F2301" s="332">
        <f>IF(Q2301="",0,COUNTIF($Q$7:Q2301,Q2301))</f>
        <v>0</v>
      </c>
      <c r="G2301" s="332" t="str">
        <f t="shared" si="258"/>
        <v>0</v>
      </c>
      <c r="H2301" s="335">
        <f t="shared" si="259"/>
        <v>46021</v>
      </c>
      <c r="I2301" s="332">
        <f t="shared" si="260"/>
        <v>50</v>
      </c>
      <c r="J2301" s="78"/>
      <c r="K2301" s="304"/>
      <c r="L2301" s="6"/>
      <c r="M2301" s="12"/>
      <c r="N2301" s="6"/>
      <c r="O2301" s="96" t="str">
        <f t="shared" si="261"/>
        <v/>
      </c>
      <c r="P2301" s="12"/>
      <c r="Q2301" s="304"/>
      <c r="R2301" s="5"/>
      <c r="S2301" s="5"/>
      <c r="T2301" s="78"/>
      <c r="U2301" s="78"/>
      <c r="Z2301" s="479">
        <f t="shared" si="255"/>
        <v>12</v>
      </c>
    </row>
    <row r="2302" spans="1:26" ht="18.75" customHeight="1" x14ac:dyDescent="0.35">
      <c r="A2302" s="78"/>
      <c r="B2302" s="332">
        <f>IF(N2302="",0,COUNTIF($N$7:N2302,N2302))</f>
        <v>0</v>
      </c>
      <c r="C2302" s="332" t="str">
        <f t="shared" si="256"/>
        <v>0</v>
      </c>
      <c r="D2302" s="332">
        <f>IF(P2302="",0,COUNTIF($P$7:P2302,P2302))</f>
        <v>0</v>
      </c>
      <c r="E2302" s="332" t="str">
        <f t="shared" si="257"/>
        <v>0</v>
      </c>
      <c r="F2302" s="332">
        <f>IF(Q2302="",0,COUNTIF($Q$7:Q2302,Q2302))</f>
        <v>0</v>
      </c>
      <c r="G2302" s="332" t="str">
        <f t="shared" si="258"/>
        <v>0</v>
      </c>
      <c r="H2302" s="335">
        <f t="shared" si="259"/>
        <v>46021</v>
      </c>
      <c r="I2302" s="332">
        <f t="shared" si="260"/>
        <v>50</v>
      </c>
      <c r="J2302" s="78"/>
      <c r="K2302" s="304"/>
      <c r="L2302" s="6"/>
      <c r="M2302" s="12"/>
      <c r="N2302" s="6"/>
      <c r="O2302" s="96" t="str">
        <f t="shared" si="261"/>
        <v/>
      </c>
      <c r="P2302" s="12"/>
      <c r="Q2302" s="304"/>
      <c r="R2302" s="5"/>
      <c r="S2302" s="5"/>
      <c r="T2302" s="78"/>
      <c r="U2302" s="78"/>
      <c r="Z2302" s="479">
        <f t="shared" si="255"/>
        <v>12</v>
      </c>
    </row>
    <row r="2303" spans="1:26" ht="18.75" customHeight="1" x14ac:dyDescent="0.35">
      <c r="A2303" s="78"/>
      <c r="B2303" s="332">
        <f>IF(N2303="",0,COUNTIF($N$7:N2303,N2303))</f>
        <v>0</v>
      </c>
      <c r="C2303" s="332" t="str">
        <f t="shared" si="256"/>
        <v>0</v>
      </c>
      <c r="D2303" s="332">
        <f>IF(P2303="",0,COUNTIF($P$7:P2303,P2303))</f>
        <v>0</v>
      </c>
      <c r="E2303" s="332" t="str">
        <f t="shared" si="257"/>
        <v>0</v>
      </c>
      <c r="F2303" s="332">
        <f>IF(Q2303="",0,COUNTIF($Q$7:Q2303,Q2303))</f>
        <v>0</v>
      </c>
      <c r="G2303" s="332" t="str">
        <f t="shared" si="258"/>
        <v>0</v>
      </c>
      <c r="H2303" s="335">
        <f t="shared" si="259"/>
        <v>46021</v>
      </c>
      <c r="I2303" s="332">
        <f t="shared" si="260"/>
        <v>50</v>
      </c>
      <c r="J2303" s="78"/>
      <c r="K2303" s="304"/>
      <c r="L2303" s="6"/>
      <c r="M2303" s="12"/>
      <c r="N2303" s="6"/>
      <c r="O2303" s="96" t="str">
        <f t="shared" si="261"/>
        <v/>
      </c>
      <c r="P2303" s="12"/>
      <c r="Q2303" s="304"/>
      <c r="R2303" s="5"/>
      <c r="S2303" s="5"/>
      <c r="T2303" s="78"/>
      <c r="U2303" s="78"/>
      <c r="Z2303" s="479">
        <f t="shared" si="255"/>
        <v>12</v>
      </c>
    </row>
    <row r="2304" spans="1:26" ht="18.75" customHeight="1" x14ac:dyDescent="0.35">
      <c r="A2304" s="78"/>
      <c r="B2304" s="332">
        <f>IF(N2304="",0,COUNTIF($N$7:N2304,N2304))</f>
        <v>0</v>
      </c>
      <c r="C2304" s="332" t="str">
        <f t="shared" si="256"/>
        <v>0</v>
      </c>
      <c r="D2304" s="332">
        <f>IF(P2304="",0,COUNTIF($P$7:P2304,P2304))</f>
        <v>0</v>
      </c>
      <c r="E2304" s="332" t="str">
        <f t="shared" si="257"/>
        <v>0</v>
      </c>
      <c r="F2304" s="332">
        <f>IF(Q2304="",0,COUNTIF($Q$7:Q2304,Q2304))</f>
        <v>0</v>
      </c>
      <c r="G2304" s="332" t="str">
        <f t="shared" si="258"/>
        <v>0</v>
      </c>
      <c r="H2304" s="335">
        <f t="shared" si="259"/>
        <v>46021</v>
      </c>
      <c r="I2304" s="332">
        <f t="shared" si="260"/>
        <v>50</v>
      </c>
      <c r="J2304" s="78"/>
      <c r="K2304" s="304"/>
      <c r="L2304" s="6"/>
      <c r="M2304" s="12"/>
      <c r="N2304" s="6"/>
      <c r="O2304" s="96" t="str">
        <f t="shared" si="261"/>
        <v/>
      </c>
      <c r="P2304" s="12"/>
      <c r="Q2304" s="304"/>
      <c r="R2304" s="5"/>
      <c r="S2304" s="5"/>
      <c r="T2304" s="78"/>
      <c r="U2304" s="78"/>
      <c r="Z2304" s="479">
        <f t="shared" si="255"/>
        <v>12</v>
      </c>
    </row>
    <row r="2305" spans="1:26" ht="18.75" customHeight="1" x14ac:dyDescent="0.35">
      <c r="A2305" s="78"/>
      <c r="B2305" s="332">
        <f>IF(N2305="",0,COUNTIF($N$7:N2305,N2305))</f>
        <v>0</v>
      </c>
      <c r="C2305" s="332" t="str">
        <f t="shared" si="256"/>
        <v>0</v>
      </c>
      <c r="D2305" s="332">
        <f>IF(P2305="",0,COUNTIF($P$7:P2305,P2305))</f>
        <v>0</v>
      </c>
      <c r="E2305" s="332" t="str">
        <f t="shared" si="257"/>
        <v>0</v>
      </c>
      <c r="F2305" s="332">
        <f>IF(Q2305="",0,COUNTIF($Q$7:Q2305,Q2305))</f>
        <v>0</v>
      </c>
      <c r="G2305" s="332" t="str">
        <f t="shared" si="258"/>
        <v>0</v>
      </c>
      <c r="H2305" s="335">
        <f t="shared" si="259"/>
        <v>46021</v>
      </c>
      <c r="I2305" s="332">
        <f t="shared" si="260"/>
        <v>50</v>
      </c>
      <c r="J2305" s="78"/>
      <c r="K2305" s="304"/>
      <c r="L2305" s="6"/>
      <c r="M2305" s="12"/>
      <c r="N2305" s="6"/>
      <c r="O2305" s="96" t="str">
        <f t="shared" si="261"/>
        <v/>
      </c>
      <c r="P2305" s="12"/>
      <c r="Q2305" s="304"/>
      <c r="R2305" s="5"/>
      <c r="S2305" s="5"/>
      <c r="T2305" s="78"/>
      <c r="U2305" s="78"/>
      <c r="Z2305" s="479">
        <f t="shared" si="255"/>
        <v>12</v>
      </c>
    </row>
    <row r="2306" spans="1:26" ht="18.75" customHeight="1" x14ac:dyDescent="0.35">
      <c r="A2306" s="78"/>
      <c r="B2306" s="332">
        <f>IF(N2306="",0,COUNTIF($N$7:N2306,N2306))</f>
        <v>0</v>
      </c>
      <c r="C2306" s="332" t="str">
        <f t="shared" si="256"/>
        <v>0</v>
      </c>
      <c r="D2306" s="332">
        <f>IF(P2306="",0,COUNTIF($P$7:P2306,P2306))</f>
        <v>0</v>
      </c>
      <c r="E2306" s="332" t="str">
        <f t="shared" si="257"/>
        <v>0</v>
      </c>
      <c r="F2306" s="332">
        <f>IF(Q2306="",0,COUNTIF($Q$7:Q2306,Q2306))</f>
        <v>0</v>
      </c>
      <c r="G2306" s="332" t="str">
        <f t="shared" si="258"/>
        <v>0</v>
      </c>
      <c r="H2306" s="335">
        <f t="shared" si="259"/>
        <v>46021</v>
      </c>
      <c r="I2306" s="332">
        <f t="shared" si="260"/>
        <v>50</v>
      </c>
      <c r="J2306" s="78"/>
      <c r="K2306" s="304"/>
      <c r="L2306" s="6"/>
      <c r="M2306" s="12"/>
      <c r="N2306" s="6"/>
      <c r="O2306" s="96" t="str">
        <f t="shared" si="261"/>
        <v/>
      </c>
      <c r="P2306" s="12"/>
      <c r="Q2306" s="304"/>
      <c r="R2306" s="5"/>
      <c r="S2306" s="5"/>
      <c r="T2306" s="78"/>
      <c r="U2306" s="78"/>
      <c r="Z2306" s="479">
        <f t="shared" si="255"/>
        <v>12</v>
      </c>
    </row>
    <row r="2307" spans="1:26" ht="18.75" customHeight="1" x14ac:dyDescent="0.35">
      <c r="A2307" s="78"/>
      <c r="B2307" s="332">
        <f>IF(N2307="",0,COUNTIF($N$7:N2307,N2307))</f>
        <v>0</v>
      </c>
      <c r="C2307" s="332" t="str">
        <f t="shared" si="256"/>
        <v>0</v>
      </c>
      <c r="D2307" s="332">
        <f>IF(P2307="",0,COUNTIF($P$7:P2307,P2307))</f>
        <v>0</v>
      </c>
      <c r="E2307" s="332" t="str">
        <f t="shared" si="257"/>
        <v>0</v>
      </c>
      <c r="F2307" s="332">
        <f>IF(Q2307="",0,COUNTIF($Q$7:Q2307,Q2307))</f>
        <v>0</v>
      </c>
      <c r="G2307" s="332" t="str">
        <f t="shared" si="258"/>
        <v>0</v>
      </c>
      <c r="H2307" s="335">
        <f t="shared" si="259"/>
        <v>46021</v>
      </c>
      <c r="I2307" s="332">
        <f t="shared" si="260"/>
        <v>50</v>
      </c>
      <c r="J2307" s="78"/>
      <c r="K2307" s="304"/>
      <c r="L2307" s="6"/>
      <c r="M2307" s="12"/>
      <c r="N2307" s="6"/>
      <c r="O2307" s="96" t="str">
        <f t="shared" si="261"/>
        <v/>
      </c>
      <c r="P2307" s="12"/>
      <c r="Q2307" s="304"/>
      <c r="R2307" s="5"/>
      <c r="S2307" s="5"/>
      <c r="T2307" s="78"/>
      <c r="U2307" s="78"/>
      <c r="Z2307" s="479">
        <f t="shared" si="255"/>
        <v>12</v>
      </c>
    </row>
    <row r="2308" spans="1:26" ht="18.75" customHeight="1" x14ac:dyDescent="0.35">
      <c r="A2308" s="78"/>
      <c r="B2308" s="332">
        <f>IF(N2308="",0,COUNTIF($N$7:N2308,N2308))</f>
        <v>0</v>
      </c>
      <c r="C2308" s="332" t="str">
        <f t="shared" si="256"/>
        <v>0</v>
      </c>
      <c r="D2308" s="332">
        <f>IF(P2308="",0,COUNTIF($P$7:P2308,P2308))</f>
        <v>0</v>
      </c>
      <c r="E2308" s="332" t="str">
        <f t="shared" si="257"/>
        <v>0</v>
      </c>
      <c r="F2308" s="332">
        <f>IF(Q2308="",0,COUNTIF($Q$7:Q2308,Q2308))</f>
        <v>0</v>
      </c>
      <c r="G2308" s="332" t="str">
        <f t="shared" si="258"/>
        <v>0</v>
      </c>
      <c r="H2308" s="335">
        <f t="shared" si="259"/>
        <v>46021</v>
      </c>
      <c r="I2308" s="332">
        <f t="shared" si="260"/>
        <v>50</v>
      </c>
      <c r="J2308" s="78"/>
      <c r="K2308" s="304"/>
      <c r="L2308" s="6"/>
      <c r="M2308" s="12"/>
      <c r="N2308" s="6"/>
      <c r="O2308" s="96" t="str">
        <f t="shared" si="261"/>
        <v/>
      </c>
      <c r="P2308" s="12"/>
      <c r="Q2308" s="304"/>
      <c r="R2308" s="5"/>
      <c r="S2308" s="5"/>
      <c r="T2308" s="78"/>
      <c r="U2308" s="78"/>
      <c r="Z2308" s="479">
        <f t="shared" si="255"/>
        <v>12</v>
      </c>
    </row>
    <row r="2309" spans="1:26" ht="18.75" customHeight="1" x14ac:dyDescent="0.35">
      <c r="A2309" s="78"/>
      <c r="B2309" s="332">
        <f>IF(N2309="",0,COUNTIF($N$7:N2309,N2309))</f>
        <v>0</v>
      </c>
      <c r="C2309" s="332" t="str">
        <f t="shared" si="256"/>
        <v>0</v>
      </c>
      <c r="D2309" s="332">
        <f>IF(P2309="",0,COUNTIF($P$7:P2309,P2309))</f>
        <v>0</v>
      </c>
      <c r="E2309" s="332" t="str">
        <f t="shared" si="257"/>
        <v>0</v>
      </c>
      <c r="F2309" s="332">
        <f>IF(Q2309="",0,COUNTIF($Q$7:Q2309,Q2309))</f>
        <v>0</v>
      </c>
      <c r="G2309" s="332" t="str">
        <f t="shared" si="258"/>
        <v>0</v>
      </c>
      <c r="H2309" s="335">
        <f t="shared" si="259"/>
        <v>46021</v>
      </c>
      <c r="I2309" s="332">
        <f t="shared" si="260"/>
        <v>50</v>
      </c>
      <c r="J2309" s="78"/>
      <c r="K2309" s="304"/>
      <c r="L2309" s="6"/>
      <c r="M2309" s="12"/>
      <c r="N2309" s="6"/>
      <c r="O2309" s="96" t="str">
        <f t="shared" si="261"/>
        <v/>
      </c>
      <c r="P2309" s="12"/>
      <c r="Q2309" s="304"/>
      <c r="R2309" s="5"/>
      <c r="S2309" s="5"/>
      <c r="T2309" s="78"/>
      <c r="U2309" s="78"/>
      <c r="Z2309" s="479">
        <f t="shared" si="255"/>
        <v>12</v>
      </c>
    </row>
    <row r="2310" spans="1:26" ht="18.75" customHeight="1" x14ac:dyDescent="0.35">
      <c r="A2310" s="78"/>
      <c r="B2310" s="332">
        <f>IF(N2310="",0,COUNTIF($N$7:N2310,N2310))</f>
        <v>0</v>
      </c>
      <c r="C2310" s="332" t="str">
        <f t="shared" si="256"/>
        <v>0</v>
      </c>
      <c r="D2310" s="332">
        <f>IF(P2310="",0,COUNTIF($P$7:P2310,P2310))</f>
        <v>0</v>
      </c>
      <c r="E2310" s="332" t="str">
        <f t="shared" si="257"/>
        <v>0</v>
      </c>
      <c r="F2310" s="332">
        <f>IF(Q2310="",0,COUNTIF($Q$7:Q2310,Q2310))</f>
        <v>0</v>
      </c>
      <c r="G2310" s="332" t="str">
        <f t="shared" si="258"/>
        <v>0</v>
      </c>
      <c r="H2310" s="335">
        <f t="shared" si="259"/>
        <v>46021</v>
      </c>
      <c r="I2310" s="332">
        <f t="shared" si="260"/>
        <v>50</v>
      </c>
      <c r="J2310" s="78"/>
      <c r="K2310" s="304"/>
      <c r="L2310" s="6"/>
      <c r="M2310" s="12"/>
      <c r="N2310" s="6"/>
      <c r="O2310" s="96" t="str">
        <f t="shared" si="261"/>
        <v/>
      </c>
      <c r="P2310" s="12"/>
      <c r="Q2310" s="304"/>
      <c r="R2310" s="5"/>
      <c r="S2310" s="5"/>
      <c r="T2310" s="78"/>
      <c r="U2310" s="78"/>
      <c r="Z2310" s="479">
        <f t="shared" si="255"/>
        <v>12</v>
      </c>
    </row>
    <row r="2311" spans="1:26" ht="18.75" customHeight="1" x14ac:dyDescent="0.35">
      <c r="A2311" s="78"/>
      <c r="B2311" s="332">
        <f>IF(N2311="",0,COUNTIF($N$7:N2311,N2311))</f>
        <v>0</v>
      </c>
      <c r="C2311" s="332" t="str">
        <f t="shared" si="256"/>
        <v>0</v>
      </c>
      <c r="D2311" s="332">
        <f>IF(P2311="",0,COUNTIF($P$7:P2311,P2311))</f>
        <v>0</v>
      </c>
      <c r="E2311" s="332" t="str">
        <f t="shared" si="257"/>
        <v>0</v>
      </c>
      <c r="F2311" s="332">
        <f>IF(Q2311="",0,COUNTIF($Q$7:Q2311,Q2311))</f>
        <v>0</v>
      </c>
      <c r="G2311" s="332" t="str">
        <f t="shared" si="258"/>
        <v>0</v>
      </c>
      <c r="H2311" s="335">
        <f t="shared" si="259"/>
        <v>46021</v>
      </c>
      <c r="I2311" s="332">
        <f t="shared" si="260"/>
        <v>50</v>
      </c>
      <c r="J2311" s="78"/>
      <c r="K2311" s="304"/>
      <c r="L2311" s="6"/>
      <c r="M2311" s="12"/>
      <c r="N2311" s="6"/>
      <c r="O2311" s="96" t="str">
        <f t="shared" si="261"/>
        <v/>
      </c>
      <c r="P2311" s="12"/>
      <c r="Q2311" s="304"/>
      <c r="R2311" s="5"/>
      <c r="S2311" s="5"/>
      <c r="T2311" s="78"/>
      <c r="U2311" s="78"/>
      <c r="Z2311" s="479">
        <f t="shared" si="255"/>
        <v>12</v>
      </c>
    </row>
    <row r="2312" spans="1:26" ht="18.75" customHeight="1" x14ac:dyDescent="0.35">
      <c r="A2312" s="78"/>
      <c r="B2312" s="332">
        <f>IF(N2312="",0,COUNTIF($N$7:N2312,N2312))</f>
        <v>0</v>
      </c>
      <c r="C2312" s="332" t="str">
        <f t="shared" si="256"/>
        <v>0</v>
      </c>
      <c r="D2312" s="332">
        <f>IF(P2312="",0,COUNTIF($P$7:P2312,P2312))</f>
        <v>0</v>
      </c>
      <c r="E2312" s="332" t="str">
        <f t="shared" si="257"/>
        <v>0</v>
      </c>
      <c r="F2312" s="332">
        <f>IF(Q2312="",0,COUNTIF($Q$7:Q2312,Q2312))</f>
        <v>0</v>
      </c>
      <c r="G2312" s="332" t="str">
        <f t="shared" si="258"/>
        <v>0</v>
      </c>
      <c r="H2312" s="335">
        <f t="shared" si="259"/>
        <v>46021</v>
      </c>
      <c r="I2312" s="332">
        <f t="shared" si="260"/>
        <v>50</v>
      </c>
      <c r="J2312" s="78"/>
      <c r="K2312" s="304"/>
      <c r="L2312" s="6"/>
      <c r="M2312" s="12"/>
      <c r="N2312" s="6"/>
      <c r="O2312" s="96" t="str">
        <f t="shared" si="261"/>
        <v/>
      </c>
      <c r="P2312" s="12"/>
      <c r="Q2312" s="304"/>
      <c r="R2312" s="5"/>
      <c r="S2312" s="5"/>
      <c r="T2312" s="78"/>
      <c r="U2312" s="78"/>
      <c r="Z2312" s="479">
        <f t="shared" ref="Z2312:Z2375" si="262">IF(H2312="","",MONTH(H2312))</f>
        <v>12</v>
      </c>
    </row>
    <row r="2313" spans="1:26" ht="18.75" customHeight="1" x14ac:dyDescent="0.35">
      <c r="A2313" s="78"/>
      <c r="B2313" s="332">
        <f>IF(N2313="",0,COUNTIF($N$7:N2313,N2313))</f>
        <v>0</v>
      </c>
      <c r="C2313" s="332" t="str">
        <f t="shared" si="256"/>
        <v>0</v>
      </c>
      <c r="D2313" s="332">
        <f>IF(P2313="",0,COUNTIF($P$7:P2313,P2313))</f>
        <v>0</v>
      </c>
      <c r="E2313" s="332" t="str">
        <f t="shared" si="257"/>
        <v>0</v>
      </c>
      <c r="F2313" s="332">
        <f>IF(Q2313="",0,COUNTIF($Q$7:Q2313,Q2313))</f>
        <v>0</v>
      </c>
      <c r="G2313" s="332" t="str">
        <f t="shared" si="258"/>
        <v>0</v>
      </c>
      <c r="H2313" s="335">
        <f t="shared" si="259"/>
        <v>46021</v>
      </c>
      <c r="I2313" s="332">
        <f t="shared" si="260"/>
        <v>50</v>
      </c>
      <c r="J2313" s="78"/>
      <c r="K2313" s="304"/>
      <c r="L2313" s="6"/>
      <c r="M2313" s="12"/>
      <c r="N2313" s="6"/>
      <c r="O2313" s="96" t="str">
        <f t="shared" si="261"/>
        <v/>
      </c>
      <c r="P2313" s="12"/>
      <c r="Q2313" s="304"/>
      <c r="R2313" s="5"/>
      <c r="S2313" s="5"/>
      <c r="T2313" s="78"/>
      <c r="U2313" s="78"/>
      <c r="Z2313" s="479">
        <f t="shared" si="262"/>
        <v>12</v>
      </c>
    </row>
    <row r="2314" spans="1:26" ht="18.75" customHeight="1" x14ac:dyDescent="0.35">
      <c r="A2314" s="78"/>
      <c r="B2314" s="332">
        <f>IF(N2314="",0,COUNTIF($N$7:N2314,N2314))</f>
        <v>0</v>
      </c>
      <c r="C2314" s="332" t="str">
        <f t="shared" si="256"/>
        <v>0</v>
      </c>
      <c r="D2314" s="332">
        <f>IF(P2314="",0,COUNTIF($P$7:P2314,P2314))</f>
        <v>0</v>
      </c>
      <c r="E2314" s="332" t="str">
        <f t="shared" si="257"/>
        <v>0</v>
      </c>
      <c r="F2314" s="332">
        <f>IF(Q2314="",0,COUNTIF($Q$7:Q2314,Q2314))</f>
        <v>0</v>
      </c>
      <c r="G2314" s="332" t="str">
        <f t="shared" si="258"/>
        <v>0</v>
      </c>
      <c r="H2314" s="335">
        <f t="shared" si="259"/>
        <v>46021</v>
      </c>
      <c r="I2314" s="332">
        <f t="shared" si="260"/>
        <v>50</v>
      </c>
      <c r="J2314" s="78"/>
      <c r="K2314" s="304"/>
      <c r="L2314" s="6"/>
      <c r="M2314" s="12"/>
      <c r="N2314" s="6"/>
      <c r="O2314" s="96" t="str">
        <f t="shared" si="261"/>
        <v/>
      </c>
      <c r="P2314" s="12"/>
      <c r="Q2314" s="304"/>
      <c r="R2314" s="5"/>
      <c r="S2314" s="5"/>
      <c r="T2314" s="78"/>
      <c r="U2314" s="78"/>
      <c r="Z2314" s="479">
        <f t="shared" si="262"/>
        <v>12</v>
      </c>
    </row>
    <row r="2315" spans="1:26" ht="18.75" customHeight="1" x14ac:dyDescent="0.35">
      <c r="A2315" s="78"/>
      <c r="B2315" s="332">
        <f>IF(N2315="",0,COUNTIF($N$7:N2315,N2315))</f>
        <v>0</v>
      </c>
      <c r="C2315" s="332" t="str">
        <f t="shared" si="256"/>
        <v>0</v>
      </c>
      <c r="D2315" s="332">
        <f>IF(P2315="",0,COUNTIF($P$7:P2315,P2315))</f>
        <v>0</v>
      </c>
      <c r="E2315" s="332" t="str">
        <f t="shared" si="257"/>
        <v>0</v>
      </c>
      <c r="F2315" s="332">
        <f>IF(Q2315="",0,COUNTIF($Q$7:Q2315,Q2315))</f>
        <v>0</v>
      </c>
      <c r="G2315" s="332" t="str">
        <f t="shared" si="258"/>
        <v>0</v>
      </c>
      <c r="H2315" s="335">
        <f t="shared" si="259"/>
        <v>46021</v>
      </c>
      <c r="I2315" s="332">
        <f t="shared" si="260"/>
        <v>50</v>
      </c>
      <c r="J2315" s="78"/>
      <c r="K2315" s="304"/>
      <c r="L2315" s="6"/>
      <c r="M2315" s="12"/>
      <c r="N2315" s="6"/>
      <c r="O2315" s="96" t="str">
        <f t="shared" si="261"/>
        <v/>
      </c>
      <c r="P2315" s="12"/>
      <c r="Q2315" s="304"/>
      <c r="R2315" s="5"/>
      <c r="S2315" s="5"/>
      <c r="T2315" s="78"/>
      <c r="U2315" s="78"/>
      <c r="Z2315" s="479">
        <f t="shared" si="262"/>
        <v>12</v>
      </c>
    </row>
    <row r="2316" spans="1:26" ht="18.75" customHeight="1" x14ac:dyDescent="0.35">
      <c r="A2316" s="78"/>
      <c r="B2316" s="332">
        <f>IF(N2316="",0,COUNTIF($N$7:N2316,N2316))</f>
        <v>0</v>
      </c>
      <c r="C2316" s="332" t="str">
        <f t="shared" si="256"/>
        <v>0</v>
      </c>
      <c r="D2316" s="332">
        <f>IF(P2316="",0,COUNTIF($P$7:P2316,P2316))</f>
        <v>0</v>
      </c>
      <c r="E2316" s="332" t="str">
        <f t="shared" si="257"/>
        <v>0</v>
      </c>
      <c r="F2316" s="332">
        <f>IF(Q2316="",0,COUNTIF($Q$7:Q2316,Q2316))</f>
        <v>0</v>
      </c>
      <c r="G2316" s="332" t="str">
        <f t="shared" si="258"/>
        <v>0</v>
      </c>
      <c r="H2316" s="335">
        <f t="shared" si="259"/>
        <v>46021</v>
      </c>
      <c r="I2316" s="332">
        <f t="shared" si="260"/>
        <v>50</v>
      </c>
      <c r="J2316" s="78"/>
      <c r="K2316" s="304"/>
      <c r="L2316" s="6"/>
      <c r="M2316" s="12"/>
      <c r="N2316" s="6"/>
      <c r="O2316" s="96" t="str">
        <f t="shared" si="261"/>
        <v/>
      </c>
      <c r="P2316" s="12"/>
      <c r="Q2316" s="304"/>
      <c r="R2316" s="5"/>
      <c r="S2316" s="5"/>
      <c r="T2316" s="78"/>
      <c r="U2316" s="78"/>
      <c r="Z2316" s="479">
        <f t="shared" si="262"/>
        <v>12</v>
      </c>
    </row>
    <row r="2317" spans="1:26" ht="18.75" customHeight="1" x14ac:dyDescent="0.35">
      <c r="A2317" s="78"/>
      <c r="B2317" s="332">
        <f>IF(N2317="",0,COUNTIF($N$7:N2317,N2317))</f>
        <v>0</v>
      </c>
      <c r="C2317" s="332" t="str">
        <f t="shared" si="256"/>
        <v>0</v>
      </c>
      <c r="D2317" s="332">
        <f>IF(P2317="",0,COUNTIF($P$7:P2317,P2317))</f>
        <v>0</v>
      </c>
      <c r="E2317" s="332" t="str">
        <f t="shared" si="257"/>
        <v>0</v>
      </c>
      <c r="F2317" s="332">
        <f>IF(Q2317="",0,COUNTIF($Q$7:Q2317,Q2317))</f>
        <v>0</v>
      </c>
      <c r="G2317" s="332" t="str">
        <f t="shared" si="258"/>
        <v>0</v>
      </c>
      <c r="H2317" s="335">
        <f t="shared" si="259"/>
        <v>46021</v>
      </c>
      <c r="I2317" s="332">
        <f t="shared" si="260"/>
        <v>50</v>
      </c>
      <c r="J2317" s="78"/>
      <c r="K2317" s="304"/>
      <c r="L2317" s="6"/>
      <c r="M2317" s="12"/>
      <c r="N2317" s="6"/>
      <c r="O2317" s="96" t="str">
        <f t="shared" si="261"/>
        <v/>
      </c>
      <c r="P2317" s="12"/>
      <c r="Q2317" s="304"/>
      <c r="R2317" s="5"/>
      <c r="S2317" s="5"/>
      <c r="T2317" s="78"/>
      <c r="U2317" s="78"/>
      <c r="Z2317" s="479">
        <f t="shared" si="262"/>
        <v>12</v>
      </c>
    </row>
    <row r="2318" spans="1:26" ht="18.75" customHeight="1" x14ac:dyDescent="0.35">
      <c r="A2318" s="78"/>
      <c r="B2318" s="332">
        <f>IF(N2318="",0,COUNTIF($N$7:N2318,N2318))</f>
        <v>0</v>
      </c>
      <c r="C2318" s="332" t="str">
        <f t="shared" si="256"/>
        <v>0</v>
      </c>
      <c r="D2318" s="332">
        <f>IF(P2318="",0,COUNTIF($P$7:P2318,P2318))</f>
        <v>0</v>
      </c>
      <c r="E2318" s="332" t="str">
        <f t="shared" si="257"/>
        <v>0</v>
      </c>
      <c r="F2318" s="332">
        <f>IF(Q2318="",0,COUNTIF($Q$7:Q2318,Q2318))</f>
        <v>0</v>
      </c>
      <c r="G2318" s="332" t="str">
        <f t="shared" si="258"/>
        <v>0</v>
      </c>
      <c r="H2318" s="335">
        <f t="shared" si="259"/>
        <v>46021</v>
      </c>
      <c r="I2318" s="332">
        <f t="shared" si="260"/>
        <v>50</v>
      </c>
      <c r="J2318" s="78"/>
      <c r="K2318" s="304"/>
      <c r="L2318" s="6"/>
      <c r="M2318" s="12"/>
      <c r="N2318" s="6"/>
      <c r="O2318" s="96" t="str">
        <f t="shared" si="261"/>
        <v/>
      </c>
      <c r="P2318" s="12"/>
      <c r="Q2318" s="304"/>
      <c r="R2318" s="5"/>
      <c r="S2318" s="5"/>
      <c r="T2318" s="78"/>
      <c r="U2318" s="78"/>
      <c r="Z2318" s="479">
        <f t="shared" si="262"/>
        <v>12</v>
      </c>
    </row>
    <row r="2319" spans="1:26" ht="18.75" customHeight="1" x14ac:dyDescent="0.35">
      <c r="A2319" s="78"/>
      <c r="B2319" s="332">
        <f>IF(N2319="",0,COUNTIF($N$7:N2319,N2319))</f>
        <v>0</v>
      </c>
      <c r="C2319" s="332" t="str">
        <f t="shared" si="256"/>
        <v>0</v>
      </c>
      <c r="D2319" s="332">
        <f>IF(P2319="",0,COUNTIF($P$7:P2319,P2319))</f>
        <v>0</v>
      </c>
      <c r="E2319" s="332" t="str">
        <f t="shared" si="257"/>
        <v>0</v>
      </c>
      <c r="F2319" s="332">
        <f>IF(Q2319="",0,COUNTIF($Q$7:Q2319,Q2319))</f>
        <v>0</v>
      </c>
      <c r="G2319" s="332" t="str">
        <f t="shared" si="258"/>
        <v>0</v>
      </c>
      <c r="H2319" s="335">
        <f t="shared" si="259"/>
        <v>46021</v>
      </c>
      <c r="I2319" s="332">
        <f t="shared" si="260"/>
        <v>50</v>
      </c>
      <c r="J2319" s="78"/>
      <c r="K2319" s="304"/>
      <c r="L2319" s="6"/>
      <c r="M2319" s="12"/>
      <c r="N2319" s="6"/>
      <c r="O2319" s="96" t="str">
        <f t="shared" si="261"/>
        <v/>
      </c>
      <c r="P2319" s="12"/>
      <c r="Q2319" s="304"/>
      <c r="R2319" s="5"/>
      <c r="S2319" s="5"/>
      <c r="T2319" s="78"/>
      <c r="U2319" s="78"/>
      <c r="Z2319" s="479">
        <f t="shared" si="262"/>
        <v>12</v>
      </c>
    </row>
    <row r="2320" spans="1:26" ht="18.75" customHeight="1" x14ac:dyDescent="0.35">
      <c r="A2320" s="78"/>
      <c r="B2320" s="332">
        <f>IF(N2320="",0,COUNTIF($N$7:N2320,N2320))</f>
        <v>0</v>
      </c>
      <c r="C2320" s="332" t="str">
        <f t="shared" si="256"/>
        <v>0</v>
      </c>
      <c r="D2320" s="332">
        <f>IF(P2320="",0,COUNTIF($P$7:P2320,P2320))</f>
        <v>0</v>
      </c>
      <c r="E2320" s="332" t="str">
        <f t="shared" si="257"/>
        <v>0</v>
      </c>
      <c r="F2320" s="332">
        <f>IF(Q2320="",0,COUNTIF($Q$7:Q2320,Q2320))</f>
        <v>0</v>
      </c>
      <c r="G2320" s="332" t="str">
        <f t="shared" si="258"/>
        <v>0</v>
      </c>
      <c r="H2320" s="335">
        <f t="shared" si="259"/>
        <v>46021</v>
      </c>
      <c r="I2320" s="332">
        <f t="shared" si="260"/>
        <v>50</v>
      </c>
      <c r="J2320" s="78"/>
      <c r="K2320" s="304"/>
      <c r="L2320" s="6"/>
      <c r="M2320" s="12"/>
      <c r="N2320" s="6"/>
      <c r="O2320" s="96" t="str">
        <f t="shared" si="261"/>
        <v/>
      </c>
      <c r="P2320" s="12"/>
      <c r="Q2320" s="304"/>
      <c r="R2320" s="5"/>
      <c r="S2320" s="5"/>
      <c r="T2320" s="78"/>
      <c r="U2320" s="78"/>
      <c r="Z2320" s="479">
        <f t="shared" si="262"/>
        <v>12</v>
      </c>
    </row>
    <row r="2321" spans="1:26" ht="18.75" customHeight="1" x14ac:dyDescent="0.35">
      <c r="A2321" s="78"/>
      <c r="B2321" s="332">
        <f>IF(N2321="",0,COUNTIF($N$7:N2321,N2321))</f>
        <v>0</v>
      </c>
      <c r="C2321" s="332" t="str">
        <f t="shared" si="256"/>
        <v>0</v>
      </c>
      <c r="D2321" s="332">
        <f>IF(P2321="",0,COUNTIF($P$7:P2321,P2321))</f>
        <v>0</v>
      </c>
      <c r="E2321" s="332" t="str">
        <f t="shared" si="257"/>
        <v>0</v>
      </c>
      <c r="F2321" s="332">
        <f>IF(Q2321="",0,COUNTIF($Q$7:Q2321,Q2321))</f>
        <v>0</v>
      </c>
      <c r="G2321" s="332" t="str">
        <f t="shared" si="258"/>
        <v>0</v>
      </c>
      <c r="H2321" s="335">
        <f t="shared" si="259"/>
        <v>46021</v>
      </c>
      <c r="I2321" s="332">
        <f t="shared" si="260"/>
        <v>50</v>
      </c>
      <c r="J2321" s="78"/>
      <c r="K2321" s="304"/>
      <c r="L2321" s="6"/>
      <c r="M2321" s="12"/>
      <c r="N2321" s="6"/>
      <c r="O2321" s="96" t="str">
        <f t="shared" si="261"/>
        <v/>
      </c>
      <c r="P2321" s="12"/>
      <c r="Q2321" s="304"/>
      <c r="R2321" s="5"/>
      <c r="S2321" s="5"/>
      <c r="T2321" s="78"/>
      <c r="U2321" s="78"/>
      <c r="Z2321" s="479">
        <f t="shared" si="262"/>
        <v>12</v>
      </c>
    </row>
    <row r="2322" spans="1:26" ht="18.75" customHeight="1" x14ac:dyDescent="0.35">
      <c r="A2322" s="78"/>
      <c r="B2322" s="332">
        <f>IF(N2322="",0,COUNTIF($N$7:N2322,N2322))</f>
        <v>0</v>
      </c>
      <c r="C2322" s="332" t="str">
        <f t="shared" si="256"/>
        <v>0</v>
      </c>
      <c r="D2322" s="332">
        <f>IF(P2322="",0,COUNTIF($P$7:P2322,P2322))</f>
        <v>0</v>
      </c>
      <c r="E2322" s="332" t="str">
        <f t="shared" si="257"/>
        <v>0</v>
      </c>
      <c r="F2322" s="332">
        <f>IF(Q2322="",0,COUNTIF($Q$7:Q2322,Q2322))</f>
        <v>0</v>
      </c>
      <c r="G2322" s="332" t="str">
        <f t="shared" si="258"/>
        <v>0</v>
      </c>
      <c r="H2322" s="335">
        <f t="shared" si="259"/>
        <v>46021</v>
      </c>
      <c r="I2322" s="332">
        <f t="shared" si="260"/>
        <v>50</v>
      </c>
      <c r="J2322" s="78"/>
      <c r="K2322" s="304"/>
      <c r="L2322" s="6"/>
      <c r="M2322" s="12"/>
      <c r="N2322" s="6"/>
      <c r="O2322" s="96" t="str">
        <f t="shared" si="261"/>
        <v/>
      </c>
      <c r="P2322" s="12"/>
      <c r="Q2322" s="304"/>
      <c r="R2322" s="5"/>
      <c r="S2322" s="5"/>
      <c r="T2322" s="78"/>
      <c r="U2322" s="78"/>
      <c r="Z2322" s="479">
        <f t="shared" si="262"/>
        <v>12</v>
      </c>
    </row>
    <row r="2323" spans="1:26" ht="18.75" customHeight="1" x14ac:dyDescent="0.35">
      <c r="A2323" s="78"/>
      <c r="B2323" s="332">
        <f>IF(N2323="",0,COUNTIF($N$7:N2323,N2323))</f>
        <v>0</v>
      </c>
      <c r="C2323" s="332" t="str">
        <f t="shared" si="256"/>
        <v>0</v>
      </c>
      <c r="D2323" s="332">
        <f>IF(P2323="",0,COUNTIF($P$7:P2323,P2323))</f>
        <v>0</v>
      </c>
      <c r="E2323" s="332" t="str">
        <f t="shared" si="257"/>
        <v>0</v>
      </c>
      <c r="F2323" s="332">
        <f>IF(Q2323="",0,COUNTIF($Q$7:Q2323,Q2323))</f>
        <v>0</v>
      </c>
      <c r="G2323" s="332" t="str">
        <f t="shared" si="258"/>
        <v>0</v>
      </c>
      <c r="H2323" s="335">
        <f t="shared" si="259"/>
        <v>46021</v>
      </c>
      <c r="I2323" s="332">
        <f t="shared" si="260"/>
        <v>50</v>
      </c>
      <c r="J2323" s="78"/>
      <c r="K2323" s="304"/>
      <c r="L2323" s="6"/>
      <c r="M2323" s="12"/>
      <c r="N2323" s="6"/>
      <c r="O2323" s="96" t="str">
        <f t="shared" si="261"/>
        <v/>
      </c>
      <c r="P2323" s="12"/>
      <c r="Q2323" s="304"/>
      <c r="R2323" s="5"/>
      <c r="S2323" s="5"/>
      <c r="T2323" s="78"/>
      <c r="U2323" s="78"/>
      <c r="Z2323" s="479">
        <f t="shared" si="262"/>
        <v>12</v>
      </c>
    </row>
    <row r="2324" spans="1:26" ht="18.75" customHeight="1" x14ac:dyDescent="0.35">
      <c r="A2324" s="78"/>
      <c r="B2324" s="332">
        <f>IF(N2324="",0,COUNTIF($N$7:N2324,N2324))</f>
        <v>0</v>
      </c>
      <c r="C2324" s="332" t="str">
        <f t="shared" si="256"/>
        <v>0</v>
      </c>
      <c r="D2324" s="332">
        <f>IF(P2324="",0,COUNTIF($P$7:P2324,P2324))</f>
        <v>0</v>
      </c>
      <c r="E2324" s="332" t="str">
        <f t="shared" si="257"/>
        <v>0</v>
      </c>
      <c r="F2324" s="332">
        <f>IF(Q2324="",0,COUNTIF($Q$7:Q2324,Q2324))</f>
        <v>0</v>
      </c>
      <c r="G2324" s="332" t="str">
        <f t="shared" si="258"/>
        <v>0</v>
      </c>
      <c r="H2324" s="335">
        <f t="shared" si="259"/>
        <v>46021</v>
      </c>
      <c r="I2324" s="332">
        <f t="shared" si="260"/>
        <v>50</v>
      </c>
      <c r="J2324" s="78"/>
      <c r="K2324" s="304"/>
      <c r="L2324" s="6"/>
      <c r="M2324" s="12"/>
      <c r="N2324" s="6"/>
      <c r="O2324" s="96" t="str">
        <f t="shared" si="261"/>
        <v/>
      </c>
      <c r="P2324" s="12"/>
      <c r="Q2324" s="304"/>
      <c r="R2324" s="5"/>
      <c r="S2324" s="5"/>
      <c r="T2324" s="78"/>
      <c r="U2324" s="78"/>
      <c r="Z2324" s="479">
        <f t="shared" si="262"/>
        <v>12</v>
      </c>
    </row>
    <row r="2325" spans="1:26" ht="18.75" customHeight="1" x14ac:dyDescent="0.35">
      <c r="A2325" s="78"/>
      <c r="B2325" s="332">
        <f>IF(N2325="",0,COUNTIF($N$7:N2325,N2325))</f>
        <v>0</v>
      </c>
      <c r="C2325" s="332" t="str">
        <f t="shared" si="256"/>
        <v>0</v>
      </c>
      <c r="D2325" s="332">
        <f>IF(P2325="",0,COUNTIF($P$7:P2325,P2325))</f>
        <v>0</v>
      </c>
      <c r="E2325" s="332" t="str">
        <f t="shared" si="257"/>
        <v>0</v>
      </c>
      <c r="F2325" s="332">
        <f>IF(Q2325="",0,COUNTIF($Q$7:Q2325,Q2325))</f>
        <v>0</v>
      </c>
      <c r="G2325" s="332" t="str">
        <f t="shared" si="258"/>
        <v>0</v>
      </c>
      <c r="H2325" s="335">
        <f t="shared" si="259"/>
        <v>46021</v>
      </c>
      <c r="I2325" s="332">
        <f t="shared" si="260"/>
        <v>50</v>
      </c>
      <c r="J2325" s="78"/>
      <c r="K2325" s="304"/>
      <c r="L2325" s="6"/>
      <c r="M2325" s="12"/>
      <c r="N2325" s="6"/>
      <c r="O2325" s="96" t="str">
        <f t="shared" si="261"/>
        <v/>
      </c>
      <c r="P2325" s="12"/>
      <c r="Q2325" s="304"/>
      <c r="R2325" s="5"/>
      <c r="S2325" s="5"/>
      <c r="T2325" s="78"/>
      <c r="U2325" s="78"/>
      <c r="Z2325" s="479">
        <f t="shared" si="262"/>
        <v>12</v>
      </c>
    </row>
    <row r="2326" spans="1:26" ht="18.75" customHeight="1" x14ac:dyDescent="0.35">
      <c r="A2326" s="78"/>
      <c r="B2326" s="332">
        <f>IF(N2326="",0,COUNTIF($N$7:N2326,N2326))</f>
        <v>0</v>
      </c>
      <c r="C2326" s="332" t="str">
        <f t="shared" si="256"/>
        <v>0</v>
      </c>
      <c r="D2326" s="332">
        <f>IF(P2326="",0,COUNTIF($P$7:P2326,P2326))</f>
        <v>0</v>
      </c>
      <c r="E2326" s="332" t="str">
        <f t="shared" si="257"/>
        <v>0</v>
      </c>
      <c r="F2326" s="332">
        <f>IF(Q2326="",0,COUNTIF($Q$7:Q2326,Q2326))</f>
        <v>0</v>
      </c>
      <c r="G2326" s="332" t="str">
        <f t="shared" si="258"/>
        <v>0</v>
      </c>
      <c r="H2326" s="335">
        <f t="shared" si="259"/>
        <v>46021</v>
      </c>
      <c r="I2326" s="332">
        <f t="shared" si="260"/>
        <v>50</v>
      </c>
      <c r="J2326" s="78"/>
      <c r="K2326" s="304"/>
      <c r="L2326" s="6"/>
      <c r="M2326" s="12"/>
      <c r="N2326" s="6"/>
      <c r="O2326" s="96" t="str">
        <f t="shared" si="261"/>
        <v/>
      </c>
      <c r="P2326" s="12"/>
      <c r="Q2326" s="304"/>
      <c r="R2326" s="5"/>
      <c r="S2326" s="5"/>
      <c r="T2326" s="78"/>
      <c r="U2326" s="78"/>
      <c r="Z2326" s="479">
        <f t="shared" si="262"/>
        <v>12</v>
      </c>
    </row>
    <row r="2327" spans="1:26" ht="18.75" customHeight="1" x14ac:dyDescent="0.35">
      <c r="A2327" s="78"/>
      <c r="B2327" s="332">
        <f>IF(N2327="",0,COUNTIF($N$7:N2327,N2327))</f>
        <v>0</v>
      </c>
      <c r="C2327" s="332" t="str">
        <f t="shared" si="256"/>
        <v>0</v>
      </c>
      <c r="D2327" s="332">
        <f>IF(P2327="",0,COUNTIF($P$7:P2327,P2327))</f>
        <v>0</v>
      </c>
      <c r="E2327" s="332" t="str">
        <f t="shared" si="257"/>
        <v>0</v>
      </c>
      <c r="F2327" s="332">
        <f>IF(Q2327="",0,COUNTIF($Q$7:Q2327,Q2327))</f>
        <v>0</v>
      </c>
      <c r="G2327" s="332" t="str">
        <f t="shared" si="258"/>
        <v>0</v>
      </c>
      <c r="H2327" s="335">
        <f t="shared" si="259"/>
        <v>46021</v>
      </c>
      <c r="I2327" s="332">
        <f t="shared" si="260"/>
        <v>50</v>
      </c>
      <c r="J2327" s="78"/>
      <c r="K2327" s="304"/>
      <c r="L2327" s="6"/>
      <c r="M2327" s="12"/>
      <c r="N2327" s="6"/>
      <c r="O2327" s="96" t="str">
        <f t="shared" si="261"/>
        <v/>
      </c>
      <c r="P2327" s="12"/>
      <c r="Q2327" s="304"/>
      <c r="R2327" s="5"/>
      <c r="S2327" s="5"/>
      <c r="T2327" s="78"/>
      <c r="U2327" s="78"/>
      <c r="Z2327" s="479">
        <f t="shared" si="262"/>
        <v>12</v>
      </c>
    </row>
    <row r="2328" spans="1:26" ht="18.75" customHeight="1" x14ac:dyDescent="0.35">
      <c r="A2328" s="78"/>
      <c r="B2328" s="332">
        <f>IF(N2328="",0,COUNTIF($N$7:N2328,N2328))</f>
        <v>0</v>
      </c>
      <c r="C2328" s="332" t="str">
        <f t="shared" si="256"/>
        <v>0</v>
      </c>
      <c r="D2328" s="332">
        <f>IF(P2328="",0,COUNTIF($P$7:P2328,P2328))</f>
        <v>0</v>
      </c>
      <c r="E2328" s="332" t="str">
        <f t="shared" si="257"/>
        <v>0</v>
      </c>
      <c r="F2328" s="332">
        <f>IF(Q2328="",0,COUNTIF($Q$7:Q2328,Q2328))</f>
        <v>0</v>
      </c>
      <c r="G2328" s="332" t="str">
        <f t="shared" si="258"/>
        <v>0</v>
      </c>
      <c r="H2328" s="335">
        <f t="shared" si="259"/>
        <v>46021</v>
      </c>
      <c r="I2328" s="332">
        <f t="shared" si="260"/>
        <v>50</v>
      </c>
      <c r="J2328" s="78"/>
      <c r="K2328" s="304"/>
      <c r="L2328" s="6"/>
      <c r="M2328" s="12"/>
      <c r="N2328" s="6"/>
      <c r="O2328" s="96" t="str">
        <f t="shared" si="261"/>
        <v/>
      </c>
      <c r="P2328" s="12"/>
      <c r="Q2328" s="304"/>
      <c r="R2328" s="5"/>
      <c r="S2328" s="5"/>
      <c r="T2328" s="78"/>
      <c r="U2328" s="78"/>
      <c r="Z2328" s="479">
        <f t="shared" si="262"/>
        <v>12</v>
      </c>
    </row>
    <row r="2329" spans="1:26" ht="18.75" customHeight="1" x14ac:dyDescent="0.35">
      <c r="A2329" s="78"/>
      <c r="B2329" s="332">
        <f>IF(N2329="",0,COUNTIF($N$7:N2329,N2329))</f>
        <v>0</v>
      </c>
      <c r="C2329" s="332" t="str">
        <f t="shared" si="256"/>
        <v>0</v>
      </c>
      <c r="D2329" s="332">
        <f>IF(P2329="",0,COUNTIF($P$7:P2329,P2329))</f>
        <v>0</v>
      </c>
      <c r="E2329" s="332" t="str">
        <f t="shared" si="257"/>
        <v>0</v>
      </c>
      <c r="F2329" s="332">
        <f>IF(Q2329="",0,COUNTIF($Q$7:Q2329,Q2329))</f>
        <v>0</v>
      </c>
      <c r="G2329" s="332" t="str">
        <f t="shared" si="258"/>
        <v>0</v>
      </c>
      <c r="H2329" s="335">
        <f t="shared" si="259"/>
        <v>46021</v>
      </c>
      <c r="I2329" s="332">
        <f t="shared" si="260"/>
        <v>50</v>
      </c>
      <c r="J2329" s="78"/>
      <c r="K2329" s="304"/>
      <c r="L2329" s="6"/>
      <c r="M2329" s="12"/>
      <c r="N2329" s="6"/>
      <c r="O2329" s="96" t="str">
        <f t="shared" si="261"/>
        <v/>
      </c>
      <c r="P2329" s="12"/>
      <c r="Q2329" s="304"/>
      <c r="R2329" s="5"/>
      <c r="S2329" s="5"/>
      <c r="T2329" s="78"/>
      <c r="U2329" s="78"/>
      <c r="Z2329" s="479">
        <f t="shared" si="262"/>
        <v>12</v>
      </c>
    </row>
    <row r="2330" spans="1:26" ht="18.75" customHeight="1" x14ac:dyDescent="0.35">
      <c r="A2330" s="78"/>
      <c r="B2330" s="332">
        <f>IF(N2330="",0,COUNTIF($N$7:N2330,N2330))</f>
        <v>0</v>
      </c>
      <c r="C2330" s="332" t="str">
        <f t="shared" si="256"/>
        <v>0</v>
      </c>
      <c r="D2330" s="332">
        <f>IF(P2330="",0,COUNTIF($P$7:P2330,P2330))</f>
        <v>0</v>
      </c>
      <c r="E2330" s="332" t="str">
        <f t="shared" si="257"/>
        <v>0</v>
      </c>
      <c r="F2330" s="332">
        <f>IF(Q2330="",0,COUNTIF($Q$7:Q2330,Q2330))</f>
        <v>0</v>
      </c>
      <c r="G2330" s="332" t="str">
        <f t="shared" si="258"/>
        <v>0</v>
      </c>
      <c r="H2330" s="335">
        <f t="shared" si="259"/>
        <v>46021</v>
      </c>
      <c r="I2330" s="332">
        <f t="shared" si="260"/>
        <v>50</v>
      </c>
      <c r="J2330" s="78"/>
      <c r="K2330" s="304"/>
      <c r="L2330" s="6"/>
      <c r="M2330" s="12"/>
      <c r="N2330" s="6"/>
      <c r="O2330" s="96" t="str">
        <f t="shared" si="261"/>
        <v/>
      </c>
      <c r="P2330" s="12"/>
      <c r="Q2330" s="304"/>
      <c r="R2330" s="5"/>
      <c r="S2330" s="5"/>
      <c r="T2330" s="78"/>
      <c r="U2330" s="78"/>
      <c r="Z2330" s="479">
        <f t="shared" si="262"/>
        <v>12</v>
      </c>
    </row>
    <row r="2331" spans="1:26" ht="18.75" customHeight="1" x14ac:dyDescent="0.35">
      <c r="A2331" s="78"/>
      <c r="B2331" s="332">
        <f>IF(N2331="",0,COUNTIF($N$7:N2331,N2331))</f>
        <v>0</v>
      </c>
      <c r="C2331" s="332" t="str">
        <f t="shared" si="256"/>
        <v>0</v>
      </c>
      <c r="D2331" s="332">
        <f>IF(P2331="",0,COUNTIF($P$7:P2331,P2331))</f>
        <v>0</v>
      </c>
      <c r="E2331" s="332" t="str">
        <f t="shared" si="257"/>
        <v>0</v>
      </c>
      <c r="F2331" s="332">
        <f>IF(Q2331="",0,COUNTIF($Q$7:Q2331,Q2331))</f>
        <v>0</v>
      </c>
      <c r="G2331" s="332" t="str">
        <f t="shared" si="258"/>
        <v>0</v>
      </c>
      <c r="H2331" s="335">
        <f t="shared" si="259"/>
        <v>46021</v>
      </c>
      <c r="I2331" s="332">
        <f t="shared" si="260"/>
        <v>50</v>
      </c>
      <c r="J2331" s="78"/>
      <c r="K2331" s="304"/>
      <c r="L2331" s="6"/>
      <c r="M2331" s="12"/>
      <c r="N2331" s="6"/>
      <c r="O2331" s="96" t="str">
        <f t="shared" si="261"/>
        <v/>
      </c>
      <c r="P2331" s="12"/>
      <c r="Q2331" s="304"/>
      <c r="R2331" s="5"/>
      <c r="S2331" s="5"/>
      <c r="T2331" s="78"/>
      <c r="U2331" s="78"/>
      <c r="Z2331" s="479">
        <f t="shared" si="262"/>
        <v>12</v>
      </c>
    </row>
    <row r="2332" spans="1:26" ht="18.75" customHeight="1" x14ac:dyDescent="0.35">
      <c r="A2332" s="78"/>
      <c r="B2332" s="332">
        <f>IF(N2332="",0,COUNTIF($N$7:N2332,N2332))</f>
        <v>0</v>
      </c>
      <c r="C2332" s="332" t="str">
        <f t="shared" si="256"/>
        <v>0</v>
      </c>
      <c r="D2332" s="332">
        <f>IF(P2332="",0,COUNTIF($P$7:P2332,P2332))</f>
        <v>0</v>
      </c>
      <c r="E2332" s="332" t="str">
        <f t="shared" si="257"/>
        <v>0</v>
      </c>
      <c r="F2332" s="332">
        <f>IF(Q2332="",0,COUNTIF($Q$7:Q2332,Q2332))</f>
        <v>0</v>
      </c>
      <c r="G2332" s="332" t="str">
        <f t="shared" si="258"/>
        <v>0</v>
      </c>
      <c r="H2332" s="335">
        <f t="shared" si="259"/>
        <v>46021</v>
      </c>
      <c r="I2332" s="332">
        <f t="shared" si="260"/>
        <v>50</v>
      </c>
      <c r="J2332" s="78"/>
      <c r="K2332" s="304"/>
      <c r="L2332" s="6"/>
      <c r="M2332" s="12"/>
      <c r="N2332" s="6"/>
      <c r="O2332" s="96" t="str">
        <f t="shared" si="261"/>
        <v/>
      </c>
      <c r="P2332" s="12"/>
      <c r="Q2332" s="304"/>
      <c r="R2332" s="5"/>
      <c r="S2332" s="5"/>
      <c r="T2332" s="78"/>
      <c r="U2332" s="78"/>
      <c r="Z2332" s="479">
        <f t="shared" si="262"/>
        <v>12</v>
      </c>
    </row>
    <row r="2333" spans="1:26" ht="18.75" customHeight="1" x14ac:dyDescent="0.35">
      <c r="A2333" s="78"/>
      <c r="B2333" s="332">
        <f>IF(N2333="",0,COUNTIF($N$7:N2333,N2333))</f>
        <v>0</v>
      </c>
      <c r="C2333" s="332" t="str">
        <f t="shared" si="256"/>
        <v>0</v>
      </c>
      <c r="D2333" s="332">
        <f>IF(P2333="",0,COUNTIF($P$7:P2333,P2333))</f>
        <v>0</v>
      </c>
      <c r="E2333" s="332" t="str">
        <f t="shared" si="257"/>
        <v>0</v>
      </c>
      <c r="F2333" s="332">
        <f>IF(Q2333="",0,COUNTIF($Q$7:Q2333,Q2333))</f>
        <v>0</v>
      </c>
      <c r="G2333" s="332" t="str">
        <f t="shared" si="258"/>
        <v>0</v>
      </c>
      <c r="H2333" s="335">
        <f t="shared" si="259"/>
        <v>46021</v>
      </c>
      <c r="I2333" s="332">
        <f t="shared" si="260"/>
        <v>50</v>
      </c>
      <c r="J2333" s="78"/>
      <c r="K2333" s="304"/>
      <c r="L2333" s="6"/>
      <c r="M2333" s="12"/>
      <c r="N2333" s="6"/>
      <c r="O2333" s="96" t="str">
        <f t="shared" si="261"/>
        <v/>
      </c>
      <c r="P2333" s="12"/>
      <c r="Q2333" s="304"/>
      <c r="R2333" s="5"/>
      <c r="S2333" s="5"/>
      <c r="T2333" s="78"/>
      <c r="U2333" s="78"/>
      <c r="Z2333" s="479">
        <f t="shared" si="262"/>
        <v>12</v>
      </c>
    </row>
    <row r="2334" spans="1:26" ht="18.75" customHeight="1" x14ac:dyDescent="0.35">
      <c r="A2334" s="78"/>
      <c r="B2334" s="332">
        <f>IF(N2334="",0,COUNTIF($N$7:N2334,N2334))</f>
        <v>0</v>
      </c>
      <c r="C2334" s="332" t="str">
        <f t="shared" si="256"/>
        <v>0</v>
      </c>
      <c r="D2334" s="332">
        <f>IF(P2334="",0,COUNTIF($P$7:P2334,P2334))</f>
        <v>0</v>
      </c>
      <c r="E2334" s="332" t="str">
        <f t="shared" si="257"/>
        <v>0</v>
      </c>
      <c r="F2334" s="332">
        <f>IF(Q2334="",0,COUNTIF($Q$7:Q2334,Q2334))</f>
        <v>0</v>
      </c>
      <c r="G2334" s="332" t="str">
        <f t="shared" si="258"/>
        <v>0</v>
      </c>
      <c r="H2334" s="335">
        <f t="shared" si="259"/>
        <v>46021</v>
      </c>
      <c r="I2334" s="332">
        <f t="shared" si="260"/>
        <v>50</v>
      </c>
      <c r="J2334" s="78"/>
      <c r="K2334" s="304"/>
      <c r="L2334" s="6"/>
      <c r="M2334" s="12"/>
      <c r="N2334" s="6"/>
      <c r="O2334" s="96" t="str">
        <f t="shared" si="261"/>
        <v/>
      </c>
      <c r="P2334" s="12"/>
      <c r="Q2334" s="304"/>
      <c r="R2334" s="5"/>
      <c r="S2334" s="5"/>
      <c r="T2334" s="78"/>
      <c r="U2334" s="78"/>
      <c r="Z2334" s="479">
        <f t="shared" si="262"/>
        <v>12</v>
      </c>
    </row>
    <row r="2335" spans="1:26" ht="18.75" customHeight="1" x14ac:dyDescent="0.35">
      <c r="A2335" s="78"/>
      <c r="B2335" s="332">
        <f>IF(N2335="",0,COUNTIF($N$7:N2335,N2335))</f>
        <v>0</v>
      </c>
      <c r="C2335" s="332" t="str">
        <f t="shared" si="256"/>
        <v>0</v>
      </c>
      <c r="D2335" s="332">
        <f>IF(P2335="",0,COUNTIF($P$7:P2335,P2335))</f>
        <v>0</v>
      </c>
      <c r="E2335" s="332" t="str">
        <f t="shared" si="257"/>
        <v>0</v>
      </c>
      <c r="F2335" s="332">
        <f>IF(Q2335="",0,COUNTIF($Q$7:Q2335,Q2335))</f>
        <v>0</v>
      </c>
      <c r="G2335" s="332" t="str">
        <f t="shared" si="258"/>
        <v>0</v>
      </c>
      <c r="H2335" s="335">
        <f t="shared" si="259"/>
        <v>46021</v>
      </c>
      <c r="I2335" s="332">
        <f t="shared" si="260"/>
        <v>50</v>
      </c>
      <c r="J2335" s="78"/>
      <c r="K2335" s="304"/>
      <c r="L2335" s="6"/>
      <c r="M2335" s="12"/>
      <c r="N2335" s="6"/>
      <c r="O2335" s="96" t="str">
        <f t="shared" si="261"/>
        <v/>
      </c>
      <c r="P2335" s="12"/>
      <c r="Q2335" s="304"/>
      <c r="R2335" s="5"/>
      <c r="S2335" s="5"/>
      <c r="T2335" s="78"/>
      <c r="U2335" s="78"/>
      <c r="Z2335" s="479">
        <f t="shared" si="262"/>
        <v>12</v>
      </c>
    </row>
    <row r="2336" spans="1:26" ht="18.75" customHeight="1" x14ac:dyDescent="0.35">
      <c r="A2336" s="78"/>
      <c r="B2336" s="332">
        <f>IF(N2336="",0,COUNTIF($N$7:N2336,N2336))</f>
        <v>0</v>
      </c>
      <c r="C2336" s="332" t="str">
        <f t="shared" si="256"/>
        <v>0</v>
      </c>
      <c r="D2336" s="332">
        <f>IF(P2336="",0,COUNTIF($P$7:P2336,P2336))</f>
        <v>0</v>
      </c>
      <c r="E2336" s="332" t="str">
        <f t="shared" si="257"/>
        <v>0</v>
      </c>
      <c r="F2336" s="332">
        <f>IF(Q2336="",0,COUNTIF($Q$7:Q2336,Q2336))</f>
        <v>0</v>
      </c>
      <c r="G2336" s="332" t="str">
        <f t="shared" si="258"/>
        <v>0</v>
      </c>
      <c r="H2336" s="335">
        <f t="shared" si="259"/>
        <v>46021</v>
      </c>
      <c r="I2336" s="332">
        <f t="shared" si="260"/>
        <v>50</v>
      </c>
      <c r="J2336" s="78"/>
      <c r="K2336" s="304"/>
      <c r="L2336" s="6"/>
      <c r="M2336" s="12"/>
      <c r="N2336" s="6"/>
      <c r="O2336" s="96" t="str">
        <f t="shared" si="261"/>
        <v/>
      </c>
      <c r="P2336" s="12"/>
      <c r="Q2336" s="304"/>
      <c r="R2336" s="5"/>
      <c r="S2336" s="5"/>
      <c r="T2336" s="78"/>
      <c r="U2336" s="78"/>
      <c r="Z2336" s="479">
        <f t="shared" si="262"/>
        <v>12</v>
      </c>
    </row>
    <row r="2337" spans="1:26" ht="18.75" customHeight="1" x14ac:dyDescent="0.35">
      <c r="A2337" s="78"/>
      <c r="B2337" s="332">
        <f>IF(N2337="",0,COUNTIF($N$7:N2337,N2337))</f>
        <v>0</v>
      </c>
      <c r="C2337" s="332" t="str">
        <f t="shared" si="256"/>
        <v>0</v>
      </c>
      <c r="D2337" s="332">
        <f>IF(P2337="",0,COUNTIF($P$7:P2337,P2337))</f>
        <v>0</v>
      </c>
      <c r="E2337" s="332" t="str">
        <f t="shared" si="257"/>
        <v>0</v>
      </c>
      <c r="F2337" s="332">
        <f>IF(Q2337="",0,COUNTIF($Q$7:Q2337,Q2337))</f>
        <v>0</v>
      </c>
      <c r="G2337" s="332" t="str">
        <f t="shared" si="258"/>
        <v>0</v>
      </c>
      <c r="H2337" s="335">
        <f t="shared" si="259"/>
        <v>46021</v>
      </c>
      <c r="I2337" s="332">
        <f t="shared" si="260"/>
        <v>50</v>
      </c>
      <c r="J2337" s="78"/>
      <c r="K2337" s="304"/>
      <c r="L2337" s="6"/>
      <c r="M2337" s="12"/>
      <c r="N2337" s="6"/>
      <c r="O2337" s="96" t="str">
        <f t="shared" si="261"/>
        <v/>
      </c>
      <c r="P2337" s="12"/>
      <c r="Q2337" s="304"/>
      <c r="R2337" s="5"/>
      <c r="S2337" s="5"/>
      <c r="T2337" s="78"/>
      <c r="U2337" s="78"/>
      <c r="Z2337" s="479">
        <f t="shared" si="262"/>
        <v>12</v>
      </c>
    </row>
    <row r="2338" spans="1:26" ht="18.75" customHeight="1" x14ac:dyDescent="0.35">
      <c r="A2338" s="78"/>
      <c r="B2338" s="332">
        <f>IF(N2338="",0,COUNTIF($N$7:N2338,N2338))</f>
        <v>0</v>
      </c>
      <c r="C2338" s="332" t="str">
        <f t="shared" si="256"/>
        <v>0</v>
      </c>
      <c r="D2338" s="332">
        <f>IF(P2338="",0,COUNTIF($P$7:P2338,P2338))</f>
        <v>0</v>
      </c>
      <c r="E2338" s="332" t="str">
        <f t="shared" si="257"/>
        <v>0</v>
      </c>
      <c r="F2338" s="332">
        <f>IF(Q2338="",0,COUNTIF($Q$7:Q2338,Q2338))</f>
        <v>0</v>
      </c>
      <c r="G2338" s="332" t="str">
        <f t="shared" si="258"/>
        <v>0</v>
      </c>
      <c r="H2338" s="335">
        <f t="shared" si="259"/>
        <v>46021</v>
      </c>
      <c r="I2338" s="332">
        <f t="shared" si="260"/>
        <v>50</v>
      </c>
      <c r="J2338" s="78"/>
      <c r="K2338" s="304"/>
      <c r="L2338" s="6"/>
      <c r="M2338" s="12"/>
      <c r="N2338" s="6"/>
      <c r="O2338" s="96" t="str">
        <f t="shared" si="261"/>
        <v/>
      </c>
      <c r="P2338" s="12"/>
      <c r="Q2338" s="304"/>
      <c r="R2338" s="5"/>
      <c r="S2338" s="5"/>
      <c r="T2338" s="78"/>
      <c r="U2338" s="78"/>
      <c r="Z2338" s="479">
        <f t="shared" si="262"/>
        <v>12</v>
      </c>
    </row>
    <row r="2339" spans="1:26" ht="18.75" customHeight="1" x14ac:dyDescent="0.35">
      <c r="A2339" s="78"/>
      <c r="B2339" s="332">
        <f>IF(N2339="",0,COUNTIF($N$7:N2339,N2339))</f>
        <v>0</v>
      </c>
      <c r="C2339" s="332" t="str">
        <f t="shared" si="256"/>
        <v>0</v>
      </c>
      <c r="D2339" s="332">
        <f>IF(P2339="",0,COUNTIF($P$7:P2339,P2339))</f>
        <v>0</v>
      </c>
      <c r="E2339" s="332" t="str">
        <f t="shared" si="257"/>
        <v>0</v>
      </c>
      <c r="F2339" s="332">
        <f>IF(Q2339="",0,COUNTIF($Q$7:Q2339,Q2339))</f>
        <v>0</v>
      </c>
      <c r="G2339" s="332" t="str">
        <f t="shared" si="258"/>
        <v>0</v>
      </c>
      <c r="H2339" s="335">
        <f t="shared" si="259"/>
        <v>46021</v>
      </c>
      <c r="I2339" s="332">
        <f t="shared" si="260"/>
        <v>50</v>
      </c>
      <c r="J2339" s="78"/>
      <c r="K2339" s="304"/>
      <c r="L2339" s="6"/>
      <c r="M2339" s="12"/>
      <c r="N2339" s="6"/>
      <c r="O2339" s="96" t="str">
        <f t="shared" si="261"/>
        <v/>
      </c>
      <c r="P2339" s="12"/>
      <c r="Q2339" s="304"/>
      <c r="R2339" s="5"/>
      <c r="S2339" s="5"/>
      <c r="T2339" s="78"/>
      <c r="U2339" s="78"/>
      <c r="Z2339" s="479">
        <f t="shared" si="262"/>
        <v>12</v>
      </c>
    </row>
    <row r="2340" spans="1:26" ht="18.75" customHeight="1" x14ac:dyDescent="0.35">
      <c r="A2340" s="78"/>
      <c r="B2340" s="332">
        <f>IF(N2340="",0,COUNTIF($N$7:N2340,N2340))</f>
        <v>0</v>
      </c>
      <c r="C2340" s="332" t="str">
        <f t="shared" si="256"/>
        <v>0</v>
      </c>
      <c r="D2340" s="332">
        <f>IF(P2340="",0,COUNTIF($P$7:P2340,P2340))</f>
        <v>0</v>
      </c>
      <c r="E2340" s="332" t="str">
        <f t="shared" si="257"/>
        <v>0</v>
      </c>
      <c r="F2340" s="332">
        <f>IF(Q2340="",0,COUNTIF($Q$7:Q2340,Q2340))</f>
        <v>0</v>
      </c>
      <c r="G2340" s="332" t="str">
        <f t="shared" si="258"/>
        <v>0</v>
      </c>
      <c r="H2340" s="335">
        <f t="shared" si="259"/>
        <v>46021</v>
      </c>
      <c r="I2340" s="332">
        <f t="shared" si="260"/>
        <v>50</v>
      </c>
      <c r="J2340" s="78"/>
      <c r="K2340" s="304"/>
      <c r="L2340" s="6"/>
      <c r="M2340" s="12"/>
      <c r="N2340" s="6"/>
      <c r="O2340" s="96" t="str">
        <f t="shared" si="261"/>
        <v/>
      </c>
      <c r="P2340" s="12"/>
      <c r="Q2340" s="304"/>
      <c r="R2340" s="5"/>
      <c r="S2340" s="5"/>
      <c r="T2340" s="78"/>
      <c r="U2340" s="78"/>
      <c r="Z2340" s="479">
        <f t="shared" si="262"/>
        <v>12</v>
      </c>
    </row>
    <row r="2341" spans="1:26" ht="18.75" customHeight="1" x14ac:dyDescent="0.35">
      <c r="A2341" s="78"/>
      <c r="B2341" s="332">
        <f>IF(N2341="",0,COUNTIF($N$7:N2341,N2341))</f>
        <v>0</v>
      </c>
      <c r="C2341" s="332" t="str">
        <f t="shared" si="256"/>
        <v>0</v>
      </c>
      <c r="D2341" s="332">
        <f>IF(P2341="",0,COUNTIF($P$7:P2341,P2341))</f>
        <v>0</v>
      </c>
      <c r="E2341" s="332" t="str">
        <f t="shared" si="257"/>
        <v>0</v>
      </c>
      <c r="F2341" s="332">
        <f>IF(Q2341="",0,COUNTIF($Q$7:Q2341,Q2341))</f>
        <v>0</v>
      </c>
      <c r="G2341" s="332" t="str">
        <f t="shared" si="258"/>
        <v>0</v>
      </c>
      <c r="H2341" s="335">
        <f t="shared" si="259"/>
        <v>46021</v>
      </c>
      <c r="I2341" s="332">
        <f t="shared" si="260"/>
        <v>50</v>
      </c>
      <c r="J2341" s="78"/>
      <c r="K2341" s="304"/>
      <c r="L2341" s="6"/>
      <c r="M2341" s="12"/>
      <c r="N2341" s="6"/>
      <c r="O2341" s="96" t="str">
        <f t="shared" si="261"/>
        <v/>
      </c>
      <c r="P2341" s="12"/>
      <c r="Q2341" s="304"/>
      <c r="R2341" s="5"/>
      <c r="S2341" s="5"/>
      <c r="T2341" s="78"/>
      <c r="U2341" s="78"/>
      <c r="Z2341" s="479">
        <f t="shared" si="262"/>
        <v>12</v>
      </c>
    </row>
    <row r="2342" spans="1:26" ht="18.75" customHeight="1" x14ac:dyDescent="0.35">
      <c r="A2342" s="78"/>
      <c r="B2342" s="332">
        <f>IF(N2342="",0,COUNTIF($N$7:N2342,N2342))</f>
        <v>0</v>
      </c>
      <c r="C2342" s="332" t="str">
        <f t="shared" si="256"/>
        <v>0</v>
      </c>
      <c r="D2342" s="332">
        <f>IF(P2342="",0,COUNTIF($P$7:P2342,P2342))</f>
        <v>0</v>
      </c>
      <c r="E2342" s="332" t="str">
        <f t="shared" si="257"/>
        <v>0</v>
      </c>
      <c r="F2342" s="332">
        <f>IF(Q2342="",0,COUNTIF($Q$7:Q2342,Q2342))</f>
        <v>0</v>
      </c>
      <c r="G2342" s="332" t="str">
        <f t="shared" si="258"/>
        <v>0</v>
      </c>
      <c r="H2342" s="335">
        <f t="shared" si="259"/>
        <v>46021</v>
      </c>
      <c r="I2342" s="332">
        <f t="shared" si="260"/>
        <v>50</v>
      </c>
      <c r="J2342" s="78"/>
      <c r="K2342" s="304"/>
      <c r="L2342" s="6"/>
      <c r="M2342" s="12"/>
      <c r="N2342" s="6"/>
      <c r="O2342" s="96" t="str">
        <f t="shared" si="261"/>
        <v/>
      </c>
      <c r="P2342" s="12"/>
      <c r="Q2342" s="304"/>
      <c r="R2342" s="5"/>
      <c r="S2342" s="5"/>
      <c r="T2342" s="78"/>
      <c r="U2342" s="78"/>
      <c r="Z2342" s="479">
        <f t="shared" si="262"/>
        <v>12</v>
      </c>
    </row>
    <row r="2343" spans="1:26" ht="18.75" customHeight="1" x14ac:dyDescent="0.35">
      <c r="A2343" s="78"/>
      <c r="B2343" s="332">
        <f>IF(N2343="",0,COUNTIF($N$7:N2343,N2343))</f>
        <v>0</v>
      </c>
      <c r="C2343" s="332" t="str">
        <f t="shared" si="256"/>
        <v>0</v>
      </c>
      <c r="D2343" s="332">
        <f>IF(P2343="",0,COUNTIF($P$7:P2343,P2343))</f>
        <v>0</v>
      </c>
      <c r="E2343" s="332" t="str">
        <f t="shared" si="257"/>
        <v>0</v>
      </c>
      <c r="F2343" s="332">
        <f>IF(Q2343="",0,COUNTIF($Q$7:Q2343,Q2343))</f>
        <v>0</v>
      </c>
      <c r="G2343" s="332" t="str">
        <f t="shared" si="258"/>
        <v>0</v>
      </c>
      <c r="H2343" s="335">
        <f t="shared" si="259"/>
        <v>46021</v>
      </c>
      <c r="I2343" s="332">
        <f t="shared" si="260"/>
        <v>50</v>
      </c>
      <c r="J2343" s="78"/>
      <c r="K2343" s="304"/>
      <c r="L2343" s="6"/>
      <c r="M2343" s="12"/>
      <c r="N2343" s="6"/>
      <c r="O2343" s="96" t="str">
        <f t="shared" si="261"/>
        <v/>
      </c>
      <c r="P2343" s="12"/>
      <c r="Q2343" s="304"/>
      <c r="R2343" s="5"/>
      <c r="S2343" s="5"/>
      <c r="T2343" s="78"/>
      <c r="U2343" s="78"/>
      <c r="Z2343" s="479">
        <f t="shared" si="262"/>
        <v>12</v>
      </c>
    </row>
    <row r="2344" spans="1:26" ht="18.75" customHeight="1" x14ac:dyDescent="0.35">
      <c r="A2344" s="78"/>
      <c r="B2344" s="332">
        <f>IF(N2344="",0,COUNTIF($N$7:N2344,N2344))</f>
        <v>0</v>
      </c>
      <c r="C2344" s="332" t="str">
        <f t="shared" si="256"/>
        <v>0</v>
      </c>
      <c r="D2344" s="332">
        <f>IF(P2344="",0,COUNTIF($P$7:P2344,P2344))</f>
        <v>0</v>
      </c>
      <c r="E2344" s="332" t="str">
        <f t="shared" si="257"/>
        <v>0</v>
      </c>
      <c r="F2344" s="332">
        <f>IF(Q2344="",0,COUNTIF($Q$7:Q2344,Q2344))</f>
        <v>0</v>
      </c>
      <c r="G2344" s="332" t="str">
        <f t="shared" si="258"/>
        <v>0</v>
      </c>
      <c r="H2344" s="335">
        <f t="shared" si="259"/>
        <v>46021</v>
      </c>
      <c r="I2344" s="332">
        <f t="shared" si="260"/>
        <v>50</v>
      </c>
      <c r="J2344" s="78"/>
      <c r="K2344" s="304"/>
      <c r="L2344" s="6"/>
      <c r="M2344" s="12"/>
      <c r="N2344" s="6"/>
      <c r="O2344" s="96" t="str">
        <f t="shared" si="261"/>
        <v/>
      </c>
      <c r="P2344" s="12"/>
      <c r="Q2344" s="304"/>
      <c r="R2344" s="5"/>
      <c r="S2344" s="5"/>
      <c r="T2344" s="78"/>
      <c r="U2344" s="78"/>
      <c r="Z2344" s="479">
        <f t="shared" si="262"/>
        <v>12</v>
      </c>
    </row>
    <row r="2345" spans="1:26" ht="18.75" customHeight="1" x14ac:dyDescent="0.35">
      <c r="A2345" s="78"/>
      <c r="B2345" s="332">
        <f>IF(N2345="",0,COUNTIF($N$7:N2345,N2345))</f>
        <v>0</v>
      </c>
      <c r="C2345" s="332" t="str">
        <f t="shared" si="256"/>
        <v>0</v>
      </c>
      <c r="D2345" s="332">
        <f>IF(P2345="",0,COUNTIF($P$7:P2345,P2345))</f>
        <v>0</v>
      </c>
      <c r="E2345" s="332" t="str">
        <f t="shared" si="257"/>
        <v>0</v>
      </c>
      <c r="F2345" s="332">
        <f>IF(Q2345="",0,COUNTIF($Q$7:Q2345,Q2345))</f>
        <v>0</v>
      </c>
      <c r="G2345" s="332" t="str">
        <f t="shared" si="258"/>
        <v>0</v>
      </c>
      <c r="H2345" s="335">
        <f t="shared" si="259"/>
        <v>46021</v>
      </c>
      <c r="I2345" s="332">
        <f t="shared" si="260"/>
        <v>50</v>
      </c>
      <c r="J2345" s="78"/>
      <c r="K2345" s="304"/>
      <c r="L2345" s="6"/>
      <c r="M2345" s="12"/>
      <c r="N2345" s="6"/>
      <c r="O2345" s="96" t="str">
        <f t="shared" si="261"/>
        <v/>
      </c>
      <c r="P2345" s="12"/>
      <c r="Q2345" s="304"/>
      <c r="R2345" s="5"/>
      <c r="S2345" s="5"/>
      <c r="T2345" s="78"/>
      <c r="U2345" s="78"/>
      <c r="Z2345" s="479">
        <f t="shared" si="262"/>
        <v>12</v>
      </c>
    </row>
    <row r="2346" spans="1:26" ht="18.75" customHeight="1" x14ac:dyDescent="0.35">
      <c r="A2346" s="78"/>
      <c r="B2346" s="332">
        <f>IF(N2346="",0,COUNTIF($N$7:N2346,N2346))</f>
        <v>0</v>
      </c>
      <c r="C2346" s="332" t="str">
        <f t="shared" si="256"/>
        <v>0</v>
      </c>
      <c r="D2346" s="332">
        <f>IF(P2346="",0,COUNTIF($P$7:P2346,P2346))</f>
        <v>0</v>
      </c>
      <c r="E2346" s="332" t="str">
        <f t="shared" si="257"/>
        <v>0</v>
      </c>
      <c r="F2346" s="332">
        <f>IF(Q2346="",0,COUNTIF($Q$7:Q2346,Q2346))</f>
        <v>0</v>
      </c>
      <c r="G2346" s="332" t="str">
        <f t="shared" si="258"/>
        <v>0</v>
      </c>
      <c r="H2346" s="335">
        <f t="shared" si="259"/>
        <v>46021</v>
      </c>
      <c r="I2346" s="332">
        <f t="shared" si="260"/>
        <v>50</v>
      </c>
      <c r="J2346" s="78"/>
      <c r="K2346" s="304"/>
      <c r="L2346" s="6"/>
      <c r="M2346" s="12"/>
      <c r="N2346" s="6"/>
      <c r="O2346" s="96" t="str">
        <f t="shared" si="261"/>
        <v/>
      </c>
      <c r="P2346" s="12"/>
      <c r="Q2346" s="304"/>
      <c r="R2346" s="5"/>
      <c r="S2346" s="5"/>
      <c r="T2346" s="78"/>
      <c r="U2346" s="78"/>
      <c r="Z2346" s="479">
        <f t="shared" si="262"/>
        <v>12</v>
      </c>
    </row>
    <row r="2347" spans="1:26" ht="18.75" customHeight="1" x14ac:dyDescent="0.35">
      <c r="A2347" s="78"/>
      <c r="B2347" s="332">
        <f>IF(N2347="",0,COUNTIF($N$7:N2347,N2347))</f>
        <v>0</v>
      </c>
      <c r="C2347" s="332" t="str">
        <f t="shared" si="256"/>
        <v>0</v>
      </c>
      <c r="D2347" s="332">
        <f>IF(P2347="",0,COUNTIF($P$7:P2347,P2347))</f>
        <v>0</v>
      </c>
      <c r="E2347" s="332" t="str">
        <f t="shared" si="257"/>
        <v>0</v>
      </c>
      <c r="F2347" s="332">
        <f>IF(Q2347="",0,COUNTIF($Q$7:Q2347,Q2347))</f>
        <v>0</v>
      </c>
      <c r="G2347" s="332" t="str">
        <f t="shared" si="258"/>
        <v>0</v>
      </c>
      <c r="H2347" s="335">
        <f t="shared" si="259"/>
        <v>46021</v>
      </c>
      <c r="I2347" s="332">
        <f t="shared" si="260"/>
        <v>50</v>
      </c>
      <c r="J2347" s="78"/>
      <c r="K2347" s="304"/>
      <c r="L2347" s="6"/>
      <c r="M2347" s="12"/>
      <c r="N2347" s="6"/>
      <c r="O2347" s="96" t="str">
        <f t="shared" si="261"/>
        <v/>
      </c>
      <c r="P2347" s="12"/>
      <c r="Q2347" s="304"/>
      <c r="R2347" s="5"/>
      <c r="S2347" s="5"/>
      <c r="T2347" s="78"/>
      <c r="U2347" s="78"/>
      <c r="Z2347" s="479">
        <f t="shared" si="262"/>
        <v>12</v>
      </c>
    </row>
    <row r="2348" spans="1:26" ht="18.75" customHeight="1" x14ac:dyDescent="0.35">
      <c r="A2348" s="78"/>
      <c r="B2348" s="332">
        <f>IF(N2348="",0,COUNTIF($N$7:N2348,N2348))</f>
        <v>0</v>
      </c>
      <c r="C2348" s="332" t="str">
        <f t="shared" si="256"/>
        <v>0</v>
      </c>
      <c r="D2348" s="332">
        <f>IF(P2348="",0,COUNTIF($P$7:P2348,P2348))</f>
        <v>0</v>
      </c>
      <c r="E2348" s="332" t="str">
        <f t="shared" si="257"/>
        <v>0</v>
      </c>
      <c r="F2348" s="332">
        <f>IF(Q2348="",0,COUNTIF($Q$7:Q2348,Q2348))</f>
        <v>0</v>
      </c>
      <c r="G2348" s="332" t="str">
        <f t="shared" si="258"/>
        <v>0</v>
      </c>
      <c r="H2348" s="335">
        <f t="shared" si="259"/>
        <v>46021</v>
      </c>
      <c r="I2348" s="332">
        <f t="shared" si="260"/>
        <v>50</v>
      </c>
      <c r="J2348" s="78"/>
      <c r="K2348" s="304"/>
      <c r="L2348" s="6"/>
      <c r="M2348" s="12"/>
      <c r="N2348" s="6"/>
      <c r="O2348" s="96" t="str">
        <f t="shared" si="261"/>
        <v/>
      </c>
      <c r="P2348" s="12"/>
      <c r="Q2348" s="304"/>
      <c r="R2348" s="5"/>
      <c r="S2348" s="5"/>
      <c r="T2348" s="78"/>
      <c r="U2348" s="78"/>
      <c r="Z2348" s="479">
        <f t="shared" si="262"/>
        <v>12</v>
      </c>
    </row>
    <row r="2349" spans="1:26" ht="18.75" customHeight="1" x14ac:dyDescent="0.35">
      <c r="A2349" s="78"/>
      <c r="B2349" s="332">
        <f>IF(N2349="",0,COUNTIF($N$7:N2349,N2349))</f>
        <v>0</v>
      </c>
      <c r="C2349" s="332" t="str">
        <f t="shared" si="256"/>
        <v>0</v>
      </c>
      <c r="D2349" s="332">
        <f>IF(P2349="",0,COUNTIF($P$7:P2349,P2349))</f>
        <v>0</v>
      </c>
      <c r="E2349" s="332" t="str">
        <f t="shared" si="257"/>
        <v>0</v>
      </c>
      <c r="F2349" s="332">
        <f>IF(Q2349="",0,COUNTIF($Q$7:Q2349,Q2349))</f>
        <v>0</v>
      </c>
      <c r="G2349" s="332" t="str">
        <f t="shared" si="258"/>
        <v>0</v>
      </c>
      <c r="H2349" s="335">
        <f t="shared" si="259"/>
        <v>46021</v>
      </c>
      <c r="I2349" s="332">
        <f t="shared" si="260"/>
        <v>50</v>
      </c>
      <c r="J2349" s="78"/>
      <c r="K2349" s="304"/>
      <c r="L2349" s="6"/>
      <c r="M2349" s="12"/>
      <c r="N2349" s="6"/>
      <c r="O2349" s="96" t="str">
        <f t="shared" si="261"/>
        <v/>
      </c>
      <c r="P2349" s="12"/>
      <c r="Q2349" s="304"/>
      <c r="R2349" s="5"/>
      <c r="S2349" s="5"/>
      <c r="T2349" s="78"/>
      <c r="U2349" s="78"/>
      <c r="Z2349" s="479">
        <f t="shared" si="262"/>
        <v>12</v>
      </c>
    </row>
    <row r="2350" spans="1:26" ht="18.75" customHeight="1" x14ac:dyDescent="0.35">
      <c r="A2350" s="78"/>
      <c r="B2350" s="332">
        <f>IF(N2350="",0,COUNTIF($N$7:N2350,N2350))</f>
        <v>0</v>
      </c>
      <c r="C2350" s="332" t="str">
        <f t="shared" si="256"/>
        <v>0</v>
      </c>
      <c r="D2350" s="332">
        <f>IF(P2350="",0,COUNTIF($P$7:P2350,P2350))</f>
        <v>0</v>
      </c>
      <c r="E2350" s="332" t="str">
        <f t="shared" si="257"/>
        <v>0</v>
      </c>
      <c r="F2350" s="332">
        <f>IF(Q2350="",0,COUNTIF($Q$7:Q2350,Q2350))</f>
        <v>0</v>
      </c>
      <c r="G2350" s="332" t="str">
        <f t="shared" si="258"/>
        <v>0</v>
      </c>
      <c r="H2350" s="335">
        <f t="shared" si="259"/>
        <v>46021</v>
      </c>
      <c r="I2350" s="332">
        <f t="shared" si="260"/>
        <v>50</v>
      </c>
      <c r="J2350" s="78"/>
      <c r="K2350" s="304"/>
      <c r="L2350" s="6"/>
      <c r="M2350" s="12"/>
      <c r="N2350" s="6"/>
      <c r="O2350" s="96" t="str">
        <f t="shared" si="261"/>
        <v/>
      </c>
      <c r="P2350" s="12"/>
      <c r="Q2350" s="304"/>
      <c r="R2350" s="5"/>
      <c r="S2350" s="5"/>
      <c r="T2350" s="78"/>
      <c r="U2350" s="78"/>
      <c r="Z2350" s="479">
        <f t="shared" si="262"/>
        <v>12</v>
      </c>
    </row>
    <row r="2351" spans="1:26" ht="18.75" customHeight="1" x14ac:dyDescent="0.35">
      <c r="A2351" s="78"/>
      <c r="B2351" s="332">
        <f>IF(N2351="",0,COUNTIF($N$7:N2351,N2351))</f>
        <v>0</v>
      </c>
      <c r="C2351" s="332" t="str">
        <f t="shared" si="256"/>
        <v>0</v>
      </c>
      <c r="D2351" s="332">
        <f>IF(P2351="",0,COUNTIF($P$7:P2351,P2351))</f>
        <v>0</v>
      </c>
      <c r="E2351" s="332" t="str">
        <f t="shared" si="257"/>
        <v>0</v>
      </c>
      <c r="F2351" s="332">
        <f>IF(Q2351="",0,COUNTIF($Q$7:Q2351,Q2351))</f>
        <v>0</v>
      </c>
      <c r="G2351" s="332" t="str">
        <f t="shared" si="258"/>
        <v>0</v>
      </c>
      <c r="H2351" s="335">
        <f t="shared" si="259"/>
        <v>46021</v>
      </c>
      <c r="I2351" s="332">
        <f t="shared" si="260"/>
        <v>50</v>
      </c>
      <c r="J2351" s="78"/>
      <c r="K2351" s="304"/>
      <c r="L2351" s="6"/>
      <c r="M2351" s="12"/>
      <c r="N2351" s="6"/>
      <c r="O2351" s="96" t="str">
        <f t="shared" si="261"/>
        <v/>
      </c>
      <c r="P2351" s="12"/>
      <c r="Q2351" s="304"/>
      <c r="R2351" s="5"/>
      <c r="S2351" s="5"/>
      <c r="T2351" s="78"/>
      <c r="U2351" s="78"/>
      <c r="Z2351" s="479">
        <f t="shared" si="262"/>
        <v>12</v>
      </c>
    </row>
    <row r="2352" spans="1:26" ht="18.75" customHeight="1" x14ac:dyDescent="0.35">
      <c r="A2352" s="78"/>
      <c r="B2352" s="332">
        <f>IF(N2352="",0,COUNTIF($N$7:N2352,N2352))</f>
        <v>0</v>
      </c>
      <c r="C2352" s="332" t="str">
        <f t="shared" si="256"/>
        <v>0</v>
      </c>
      <c r="D2352" s="332">
        <f>IF(P2352="",0,COUNTIF($P$7:P2352,P2352))</f>
        <v>0</v>
      </c>
      <c r="E2352" s="332" t="str">
        <f t="shared" si="257"/>
        <v>0</v>
      </c>
      <c r="F2352" s="332">
        <f>IF(Q2352="",0,COUNTIF($Q$7:Q2352,Q2352))</f>
        <v>0</v>
      </c>
      <c r="G2352" s="332" t="str">
        <f t="shared" si="258"/>
        <v>0</v>
      </c>
      <c r="H2352" s="335">
        <f t="shared" si="259"/>
        <v>46021</v>
      </c>
      <c r="I2352" s="332">
        <f t="shared" si="260"/>
        <v>50</v>
      </c>
      <c r="J2352" s="78"/>
      <c r="K2352" s="304"/>
      <c r="L2352" s="6"/>
      <c r="M2352" s="12"/>
      <c r="N2352" s="6"/>
      <c r="O2352" s="96" t="str">
        <f t="shared" si="261"/>
        <v/>
      </c>
      <c r="P2352" s="12"/>
      <c r="Q2352" s="304"/>
      <c r="R2352" s="5"/>
      <c r="S2352" s="5"/>
      <c r="T2352" s="78"/>
      <c r="U2352" s="78"/>
      <c r="Z2352" s="479">
        <f t="shared" si="262"/>
        <v>12</v>
      </c>
    </row>
    <row r="2353" spans="1:26" ht="18.75" customHeight="1" x14ac:dyDescent="0.35">
      <c r="A2353" s="78"/>
      <c r="B2353" s="332">
        <f>IF(N2353="",0,COUNTIF($N$7:N2353,N2353))</f>
        <v>0</v>
      </c>
      <c r="C2353" s="332" t="str">
        <f t="shared" si="256"/>
        <v>0</v>
      </c>
      <c r="D2353" s="332">
        <f>IF(P2353="",0,COUNTIF($P$7:P2353,P2353))</f>
        <v>0</v>
      </c>
      <c r="E2353" s="332" t="str">
        <f t="shared" si="257"/>
        <v>0</v>
      </c>
      <c r="F2353" s="332">
        <f>IF(Q2353="",0,COUNTIF($Q$7:Q2353,Q2353))</f>
        <v>0</v>
      </c>
      <c r="G2353" s="332" t="str">
        <f t="shared" si="258"/>
        <v>0</v>
      </c>
      <c r="H2353" s="335">
        <f t="shared" si="259"/>
        <v>46021</v>
      </c>
      <c r="I2353" s="332">
        <f t="shared" si="260"/>
        <v>50</v>
      </c>
      <c r="J2353" s="78"/>
      <c r="K2353" s="304"/>
      <c r="L2353" s="6"/>
      <c r="M2353" s="12"/>
      <c r="N2353" s="6"/>
      <c r="O2353" s="96" t="str">
        <f t="shared" si="261"/>
        <v/>
      </c>
      <c r="P2353" s="12"/>
      <c r="Q2353" s="304"/>
      <c r="R2353" s="5"/>
      <c r="S2353" s="5"/>
      <c r="T2353" s="78"/>
      <c r="U2353" s="78"/>
      <c r="Z2353" s="479">
        <f t="shared" si="262"/>
        <v>12</v>
      </c>
    </row>
    <row r="2354" spans="1:26" ht="18.75" customHeight="1" x14ac:dyDescent="0.35">
      <c r="A2354" s="78"/>
      <c r="B2354" s="332">
        <f>IF(N2354="",0,COUNTIF($N$7:N2354,N2354))</f>
        <v>0</v>
      </c>
      <c r="C2354" s="332" t="str">
        <f t="shared" si="256"/>
        <v>0</v>
      </c>
      <c r="D2354" s="332">
        <f>IF(P2354="",0,COUNTIF($P$7:P2354,P2354))</f>
        <v>0</v>
      </c>
      <c r="E2354" s="332" t="str">
        <f t="shared" si="257"/>
        <v>0</v>
      </c>
      <c r="F2354" s="332">
        <f>IF(Q2354="",0,COUNTIF($Q$7:Q2354,Q2354))</f>
        <v>0</v>
      </c>
      <c r="G2354" s="332" t="str">
        <f t="shared" si="258"/>
        <v>0</v>
      </c>
      <c r="H2354" s="335">
        <f t="shared" si="259"/>
        <v>46021</v>
      </c>
      <c r="I2354" s="332">
        <f t="shared" si="260"/>
        <v>50</v>
      </c>
      <c r="J2354" s="78"/>
      <c r="K2354" s="304"/>
      <c r="L2354" s="6"/>
      <c r="M2354" s="12"/>
      <c r="N2354" s="6"/>
      <c r="O2354" s="96" t="str">
        <f t="shared" si="261"/>
        <v/>
      </c>
      <c r="P2354" s="12"/>
      <c r="Q2354" s="304"/>
      <c r="R2354" s="5"/>
      <c r="S2354" s="5"/>
      <c r="T2354" s="78"/>
      <c r="U2354" s="78"/>
      <c r="Z2354" s="479">
        <f t="shared" si="262"/>
        <v>12</v>
      </c>
    </row>
    <row r="2355" spans="1:26" ht="18.75" customHeight="1" x14ac:dyDescent="0.35">
      <c r="A2355" s="78"/>
      <c r="B2355" s="332">
        <f>IF(N2355="",0,COUNTIF($N$7:N2355,N2355))</f>
        <v>0</v>
      </c>
      <c r="C2355" s="332" t="str">
        <f t="shared" si="256"/>
        <v>0</v>
      </c>
      <c r="D2355" s="332">
        <f>IF(P2355="",0,COUNTIF($P$7:P2355,P2355))</f>
        <v>0</v>
      </c>
      <c r="E2355" s="332" t="str">
        <f t="shared" si="257"/>
        <v>0</v>
      </c>
      <c r="F2355" s="332">
        <f>IF(Q2355="",0,COUNTIF($Q$7:Q2355,Q2355))</f>
        <v>0</v>
      </c>
      <c r="G2355" s="332" t="str">
        <f t="shared" si="258"/>
        <v>0</v>
      </c>
      <c r="H2355" s="335">
        <f t="shared" si="259"/>
        <v>46021</v>
      </c>
      <c r="I2355" s="332">
        <f t="shared" si="260"/>
        <v>50</v>
      </c>
      <c r="J2355" s="78"/>
      <c r="K2355" s="304"/>
      <c r="L2355" s="6"/>
      <c r="M2355" s="12"/>
      <c r="N2355" s="6"/>
      <c r="O2355" s="96" t="str">
        <f t="shared" si="261"/>
        <v/>
      </c>
      <c r="P2355" s="12"/>
      <c r="Q2355" s="304"/>
      <c r="R2355" s="5"/>
      <c r="S2355" s="5"/>
      <c r="T2355" s="78"/>
      <c r="U2355" s="78"/>
      <c r="Z2355" s="479">
        <f t="shared" si="262"/>
        <v>12</v>
      </c>
    </row>
    <row r="2356" spans="1:26" ht="18.75" customHeight="1" x14ac:dyDescent="0.35">
      <c r="A2356" s="78"/>
      <c r="B2356" s="332">
        <f>IF(N2356="",0,COUNTIF($N$7:N2356,N2356))</f>
        <v>0</v>
      </c>
      <c r="C2356" s="332" t="str">
        <f t="shared" ref="C2356:C2419" si="263">B2356&amp;N2356</f>
        <v>0</v>
      </c>
      <c r="D2356" s="332">
        <f>IF(P2356="",0,COUNTIF($P$7:P2356,P2356))</f>
        <v>0</v>
      </c>
      <c r="E2356" s="332" t="str">
        <f t="shared" ref="E2356:E2419" si="264">D2356&amp;P2356</f>
        <v>0</v>
      </c>
      <c r="F2356" s="332">
        <f>IF(Q2356="",0,COUNTIF($Q$7:Q2356,Q2356))</f>
        <v>0</v>
      </c>
      <c r="G2356" s="332" t="str">
        <f t="shared" ref="G2356:G2419" si="265">F2356&amp;Q2356</f>
        <v>0</v>
      </c>
      <c r="H2356" s="335">
        <f t="shared" ref="H2356:H2419" si="266">IF(K2356&lt;&gt;"",K2356,H2355)</f>
        <v>46021</v>
      </c>
      <c r="I2356" s="332">
        <f t="shared" ref="I2356:I2419" si="267">IF(L2356&lt;&gt;"",L2356,I2355)</f>
        <v>50</v>
      </c>
      <c r="J2356" s="78"/>
      <c r="K2356" s="304"/>
      <c r="L2356" s="6"/>
      <c r="M2356" s="12"/>
      <c r="N2356" s="6"/>
      <c r="O2356" s="96" t="str">
        <f t="shared" ref="O2356:O2419" si="268">IF(N2356&lt;&gt;"",VLOOKUP(N2356,DA,2,FALSE),"")</f>
        <v/>
      </c>
      <c r="P2356" s="12"/>
      <c r="Q2356" s="304"/>
      <c r="R2356" s="5"/>
      <c r="S2356" s="5"/>
      <c r="T2356" s="78"/>
      <c r="U2356" s="78"/>
      <c r="Z2356" s="479">
        <f t="shared" si="262"/>
        <v>12</v>
      </c>
    </row>
    <row r="2357" spans="1:26" ht="18.75" customHeight="1" x14ac:dyDescent="0.35">
      <c r="A2357" s="78"/>
      <c r="B2357" s="332">
        <f>IF(N2357="",0,COUNTIF($N$7:N2357,N2357))</f>
        <v>0</v>
      </c>
      <c r="C2357" s="332" t="str">
        <f t="shared" si="263"/>
        <v>0</v>
      </c>
      <c r="D2357" s="332">
        <f>IF(P2357="",0,COUNTIF($P$7:P2357,P2357))</f>
        <v>0</v>
      </c>
      <c r="E2357" s="332" t="str">
        <f t="shared" si="264"/>
        <v>0</v>
      </c>
      <c r="F2357" s="332">
        <f>IF(Q2357="",0,COUNTIF($Q$7:Q2357,Q2357))</f>
        <v>0</v>
      </c>
      <c r="G2357" s="332" t="str">
        <f t="shared" si="265"/>
        <v>0</v>
      </c>
      <c r="H2357" s="335">
        <f t="shared" si="266"/>
        <v>46021</v>
      </c>
      <c r="I2357" s="332">
        <f t="shared" si="267"/>
        <v>50</v>
      </c>
      <c r="J2357" s="78"/>
      <c r="K2357" s="304"/>
      <c r="L2357" s="6"/>
      <c r="M2357" s="12"/>
      <c r="N2357" s="6"/>
      <c r="O2357" s="96" t="str">
        <f t="shared" si="268"/>
        <v/>
      </c>
      <c r="P2357" s="12"/>
      <c r="Q2357" s="304"/>
      <c r="R2357" s="5"/>
      <c r="S2357" s="5"/>
      <c r="T2357" s="78"/>
      <c r="U2357" s="78"/>
      <c r="Z2357" s="479">
        <f t="shared" si="262"/>
        <v>12</v>
      </c>
    </row>
    <row r="2358" spans="1:26" ht="18.75" customHeight="1" x14ac:dyDescent="0.35">
      <c r="A2358" s="78"/>
      <c r="B2358" s="332">
        <f>IF(N2358="",0,COUNTIF($N$7:N2358,N2358))</f>
        <v>0</v>
      </c>
      <c r="C2358" s="332" t="str">
        <f t="shared" si="263"/>
        <v>0</v>
      </c>
      <c r="D2358" s="332">
        <f>IF(P2358="",0,COUNTIF($P$7:P2358,P2358))</f>
        <v>0</v>
      </c>
      <c r="E2358" s="332" t="str">
        <f t="shared" si="264"/>
        <v>0</v>
      </c>
      <c r="F2358" s="332">
        <f>IF(Q2358="",0,COUNTIF($Q$7:Q2358,Q2358))</f>
        <v>0</v>
      </c>
      <c r="G2358" s="332" t="str">
        <f t="shared" si="265"/>
        <v>0</v>
      </c>
      <c r="H2358" s="335">
        <f t="shared" si="266"/>
        <v>46021</v>
      </c>
      <c r="I2358" s="332">
        <f t="shared" si="267"/>
        <v>50</v>
      </c>
      <c r="J2358" s="78"/>
      <c r="K2358" s="304"/>
      <c r="L2358" s="6"/>
      <c r="M2358" s="12"/>
      <c r="N2358" s="6"/>
      <c r="O2358" s="96" t="str">
        <f t="shared" si="268"/>
        <v/>
      </c>
      <c r="P2358" s="12"/>
      <c r="Q2358" s="304"/>
      <c r="R2358" s="5"/>
      <c r="S2358" s="5"/>
      <c r="T2358" s="78"/>
      <c r="U2358" s="78"/>
      <c r="Z2358" s="479">
        <f t="shared" si="262"/>
        <v>12</v>
      </c>
    </row>
    <row r="2359" spans="1:26" ht="18.75" customHeight="1" x14ac:dyDescent="0.35">
      <c r="A2359" s="78"/>
      <c r="B2359" s="332">
        <f>IF(N2359="",0,COUNTIF($N$7:N2359,N2359))</f>
        <v>0</v>
      </c>
      <c r="C2359" s="332" t="str">
        <f t="shared" si="263"/>
        <v>0</v>
      </c>
      <c r="D2359" s="332">
        <f>IF(P2359="",0,COUNTIF($P$7:P2359,P2359))</f>
        <v>0</v>
      </c>
      <c r="E2359" s="332" t="str">
        <f t="shared" si="264"/>
        <v>0</v>
      </c>
      <c r="F2359" s="332">
        <f>IF(Q2359="",0,COUNTIF($Q$7:Q2359,Q2359))</f>
        <v>0</v>
      </c>
      <c r="G2359" s="332" t="str">
        <f t="shared" si="265"/>
        <v>0</v>
      </c>
      <c r="H2359" s="335">
        <f t="shared" si="266"/>
        <v>46021</v>
      </c>
      <c r="I2359" s="332">
        <f t="shared" si="267"/>
        <v>50</v>
      </c>
      <c r="J2359" s="78"/>
      <c r="K2359" s="304"/>
      <c r="L2359" s="6"/>
      <c r="M2359" s="12"/>
      <c r="N2359" s="6"/>
      <c r="O2359" s="96" t="str">
        <f t="shared" si="268"/>
        <v/>
      </c>
      <c r="P2359" s="12"/>
      <c r="Q2359" s="304"/>
      <c r="R2359" s="5"/>
      <c r="S2359" s="5"/>
      <c r="T2359" s="78"/>
      <c r="U2359" s="78"/>
      <c r="Z2359" s="479">
        <f t="shared" si="262"/>
        <v>12</v>
      </c>
    </row>
    <row r="2360" spans="1:26" ht="18.75" customHeight="1" x14ac:dyDescent="0.35">
      <c r="A2360" s="78"/>
      <c r="B2360" s="332">
        <f>IF(N2360="",0,COUNTIF($N$7:N2360,N2360))</f>
        <v>0</v>
      </c>
      <c r="C2360" s="332" t="str">
        <f t="shared" si="263"/>
        <v>0</v>
      </c>
      <c r="D2360" s="332">
        <f>IF(P2360="",0,COUNTIF($P$7:P2360,P2360))</f>
        <v>0</v>
      </c>
      <c r="E2360" s="332" t="str">
        <f t="shared" si="264"/>
        <v>0</v>
      </c>
      <c r="F2360" s="332">
        <f>IF(Q2360="",0,COUNTIF($Q$7:Q2360,Q2360))</f>
        <v>0</v>
      </c>
      <c r="G2360" s="332" t="str">
        <f t="shared" si="265"/>
        <v>0</v>
      </c>
      <c r="H2360" s="335">
        <f t="shared" si="266"/>
        <v>46021</v>
      </c>
      <c r="I2360" s="332">
        <f t="shared" si="267"/>
        <v>50</v>
      </c>
      <c r="J2360" s="78"/>
      <c r="K2360" s="304"/>
      <c r="L2360" s="6"/>
      <c r="M2360" s="12"/>
      <c r="N2360" s="6"/>
      <c r="O2360" s="96" t="str">
        <f t="shared" si="268"/>
        <v/>
      </c>
      <c r="P2360" s="12"/>
      <c r="Q2360" s="304"/>
      <c r="R2360" s="5"/>
      <c r="S2360" s="5"/>
      <c r="T2360" s="78"/>
      <c r="U2360" s="78"/>
      <c r="Z2360" s="479">
        <f t="shared" si="262"/>
        <v>12</v>
      </c>
    </row>
    <row r="2361" spans="1:26" ht="18.75" customHeight="1" x14ac:dyDescent="0.35">
      <c r="A2361" s="78"/>
      <c r="B2361" s="332">
        <f>IF(N2361="",0,COUNTIF($N$7:N2361,N2361))</f>
        <v>0</v>
      </c>
      <c r="C2361" s="332" t="str">
        <f t="shared" si="263"/>
        <v>0</v>
      </c>
      <c r="D2361" s="332">
        <f>IF(P2361="",0,COUNTIF($P$7:P2361,P2361))</f>
        <v>0</v>
      </c>
      <c r="E2361" s="332" t="str">
        <f t="shared" si="264"/>
        <v>0</v>
      </c>
      <c r="F2361" s="332">
        <f>IF(Q2361="",0,COUNTIF($Q$7:Q2361,Q2361))</f>
        <v>0</v>
      </c>
      <c r="G2361" s="332" t="str">
        <f t="shared" si="265"/>
        <v>0</v>
      </c>
      <c r="H2361" s="335">
        <f t="shared" si="266"/>
        <v>46021</v>
      </c>
      <c r="I2361" s="332">
        <f t="shared" si="267"/>
        <v>50</v>
      </c>
      <c r="J2361" s="78"/>
      <c r="K2361" s="304"/>
      <c r="L2361" s="6"/>
      <c r="M2361" s="12"/>
      <c r="N2361" s="6"/>
      <c r="O2361" s="96" t="str">
        <f t="shared" si="268"/>
        <v/>
      </c>
      <c r="P2361" s="12"/>
      <c r="Q2361" s="304"/>
      <c r="R2361" s="5"/>
      <c r="S2361" s="5"/>
      <c r="T2361" s="78"/>
      <c r="U2361" s="78"/>
      <c r="Z2361" s="479">
        <f t="shared" si="262"/>
        <v>12</v>
      </c>
    </row>
    <row r="2362" spans="1:26" ht="18.75" customHeight="1" x14ac:dyDescent="0.35">
      <c r="A2362" s="78"/>
      <c r="B2362" s="332">
        <f>IF(N2362="",0,COUNTIF($N$7:N2362,N2362))</f>
        <v>0</v>
      </c>
      <c r="C2362" s="332" t="str">
        <f t="shared" si="263"/>
        <v>0</v>
      </c>
      <c r="D2362" s="332">
        <f>IF(P2362="",0,COUNTIF($P$7:P2362,P2362))</f>
        <v>0</v>
      </c>
      <c r="E2362" s="332" t="str">
        <f t="shared" si="264"/>
        <v>0</v>
      </c>
      <c r="F2362" s="332">
        <f>IF(Q2362="",0,COUNTIF($Q$7:Q2362,Q2362))</f>
        <v>0</v>
      </c>
      <c r="G2362" s="332" t="str">
        <f t="shared" si="265"/>
        <v>0</v>
      </c>
      <c r="H2362" s="335">
        <f t="shared" si="266"/>
        <v>46021</v>
      </c>
      <c r="I2362" s="332">
        <f t="shared" si="267"/>
        <v>50</v>
      </c>
      <c r="J2362" s="78"/>
      <c r="K2362" s="304"/>
      <c r="L2362" s="6"/>
      <c r="M2362" s="12"/>
      <c r="N2362" s="6"/>
      <c r="O2362" s="96" t="str">
        <f t="shared" si="268"/>
        <v/>
      </c>
      <c r="P2362" s="12"/>
      <c r="Q2362" s="304"/>
      <c r="R2362" s="5"/>
      <c r="S2362" s="5"/>
      <c r="T2362" s="78"/>
      <c r="U2362" s="78"/>
      <c r="Z2362" s="479">
        <f t="shared" si="262"/>
        <v>12</v>
      </c>
    </row>
    <row r="2363" spans="1:26" ht="18.75" customHeight="1" x14ac:dyDescent="0.35">
      <c r="A2363" s="78"/>
      <c r="B2363" s="332">
        <f>IF(N2363="",0,COUNTIF($N$7:N2363,N2363))</f>
        <v>0</v>
      </c>
      <c r="C2363" s="332" t="str">
        <f t="shared" si="263"/>
        <v>0</v>
      </c>
      <c r="D2363" s="332">
        <f>IF(P2363="",0,COUNTIF($P$7:P2363,P2363))</f>
        <v>0</v>
      </c>
      <c r="E2363" s="332" t="str">
        <f t="shared" si="264"/>
        <v>0</v>
      </c>
      <c r="F2363" s="332">
        <f>IF(Q2363="",0,COUNTIF($Q$7:Q2363,Q2363))</f>
        <v>0</v>
      </c>
      <c r="G2363" s="332" t="str">
        <f t="shared" si="265"/>
        <v>0</v>
      </c>
      <c r="H2363" s="335">
        <f t="shared" si="266"/>
        <v>46021</v>
      </c>
      <c r="I2363" s="332">
        <f t="shared" si="267"/>
        <v>50</v>
      </c>
      <c r="J2363" s="78"/>
      <c r="K2363" s="304"/>
      <c r="L2363" s="6"/>
      <c r="M2363" s="12"/>
      <c r="N2363" s="6"/>
      <c r="O2363" s="96" t="str">
        <f t="shared" si="268"/>
        <v/>
      </c>
      <c r="P2363" s="12"/>
      <c r="Q2363" s="304"/>
      <c r="R2363" s="5"/>
      <c r="S2363" s="5"/>
      <c r="T2363" s="78"/>
      <c r="U2363" s="78"/>
      <c r="Z2363" s="479">
        <f t="shared" si="262"/>
        <v>12</v>
      </c>
    </row>
    <row r="2364" spans="1:26" ht="18.75" customHeight="1" x14ac:dyDescent="0.35">
      <c r="A2364" s="78"/>
      <c r="B2364" s="332">
        <f>IF(N2364="",0,COUNTIF($N$7:N2364,N2364))</f>
        <v>0</v>
      </c>
      <c r="C2364" s="332" t="str">
        <f t="shared" si="263"/>
        <v>0</v>
      </c>
      <c r="D2364" s="332">
        <f>IF(P2364="",0,COUNTIF($P$7:P2364,P2364))</f>
        <v>0</v>
      </c>
      <c r="E2364" s="332" t="str">
        <f t="shared" si="264"/>
        <v>0</v>
      </c>
      <c r="F2364" s="332">
        <f>IF(Q2364="",0,COUNTIF($Q$7:Q2364,Q2364))</f>
        <v>0</v>
      </c>
      <c r="G2364" s="332" t="str">
        <f t="shared" si="265"/>
        <v>0</v>
      </c>
      <c r="H2364" s="335">
        <f t="shared" si="266"/>
        <v>46021</v>
      </c>
      <c r="I2364" s="332">
        <f t="shared" si="267"/>
        <v>50</v>
      </c>
      <c r="J2364" s="78"/>
      <c r="K2364" s="304"/>
      <c r="L2364" s="6"/>
      <c r="M2364" s="12"/>
      <c r="N2364" s="6"/>
      <c r="O2364" s="96" t="str">
        <f t="shared" si="268"/>
        <v/>
      </c>
      <c r="P2364" s="12"/>
      <c r="Q2364" s="304"/>
      <c r="R2364" s="5"/>
      <c r="S2364" s="5"/>
      <c r="T2364" s="78"/>
      <c r="U2364" s="78"/>
      <c r="Z2364" s="479">
        <f t="shared" si="262"/>
        <v>12</v>
      </c>
    </row>
    <row r="2365" spans="1:26" ht="18.75" customHeight="1" x14ac:dyDescent="0.35">
      <c r="A2365" s="78"/>
      <c r="B2365" s="332">
        <f>IF(N2365="",0,COUNTIF($N$7:N2365,N2365))</f>
        <v>0</v>
      </c>
      <c r="C2365" s="332" t="str">
        <f t="shared" si="263"/>
        <v>0</v>
      </c>
      <c r="D2365" s="332">
        <f>IF(P2365="",0,COUNTIF($P$7:P2365,P2365))</f>
        <v>0</v>
      </c>
      <c r="E2365" s="332" t="str">
        <f t="shared" si="264"/>
        <v>0</v>
      </c>
      <c r="F2365" s="332">
        <f>IF(Q2365="",0,COUNTIF($Q$7:Q2365,Q2365))</f>
        <v>0</v>
      </c>
      <c r="G2365" s="332" t="str">
        <f t="shared" si="265"/>
        <v>0</v>
      </c>
      <c r="H2365" s="335">
        <f t="shared" si="266"/>
        <v>46021</v>
      </c>
      <c r="I2365" s="332">
        <f t="shared" si="267"/>
        <v>50</v>
      </c>
      <c r="J2365" s="78"/>
      <c r="K2365" s="304"/>
      <c r="L2365" s="6"/>
      <c r="M2365" s="12"/>
      <c r="N2365" s="6"/>
      <c r="O2365" s="96" t="str">
        <f t="shared" si="268"/>
        <v/>
      </c>
      <c r="P2365" s="12"/>
      <c r="Q2365" s="304"/>
      <c r="R2365" s="5"/>
      <c r="S2365" s="5"/>
      <c r="T2365" s="78"/>
      <c r="U2365" s="78"/>
      <c r="Z2365" s="479">
        <f t="shared" si="262"/>
        <v>12</v>
      </c>
    </row>
    <row r="2366" spans="1:26" ht="18.75" customHeight="1" x14ac:dyDescent="0.35">
      <c r="A2366" s="78"/>
      <c r="B2366" s="332">
        <f>IF(N2366="",0,COUNTIF($N$7:N2366,N2366))</f>
        <v>0</v>
      </c>
      <c r="C2366" s="332" t="str">
        <f t="shared" si="263"/>
        <v>0</v>
      </c>
      <c r="D2366" s="332">
        <f>IF(P2366="",0,COUNTIF($P$7:P2366,P2366))</f>
        <v>0</v>
      </c>
      <c r="E2366" s="332" t="str">
        <f t="shared" si="264"/>
        <v>0</v>
      </c>
      <c r="F2366" s="332">
        <f>IF(Q2366="",0,COUNTIF($Q$7:Q2366,Q2366))</f>
        <v>0</v>
      </c>
      <c r="G2366" s="332" t="str">
        <f t="shared" si="265"/>
        <v>0</v>
      </c>
      <c r="H2366" s="335">
        <f t="shared" si="266"/>
        <v>46021</v>
      </c>
      <c r="I2366" s="332">
        <f t="shared" si="267"/>
        <v>50</v>
      </c>
      <c r="J2366" s="78"/>
      <c r="K2366" s="304"/>
      <c r="L2366" s="6"/>
      <c r="M2366" s="12"/>
      <c r="N2366" s="6"/>
      <c r="O2366" s="96" t="str">
        <f t="shared" si="268"/>
        <v/>
      </c>
      <c r="P2366" s="12"/>
      <c r="Q2366" s="304"/>
      <c r="R2366" s="5"/>
      <c r="S2366" s="5"/>
      <c r="T2366" s="78"/>
      <c r="U2366" s="78"/>
      <c r="Z2366" s="479">
        <f t="shared" si="262"/>
        <v>12</v>
      </c>
    </row>
    <row r="2367" spans="1:26" ht="18.75" customHeight="1" x14ac:dyDescent="0.35">
      <c r="A2367" s="78"/>
      <c r="B2367" s="332">
        <f>IF(N2367="",0,COUNTIF($N$7:N2367,N2367))</f>
        <v>0</v>
      </c>
      <c r="C2367" s="332" t="str">
        <f t="shared" si="263"/>
        <v>0</v>
      </c>
      <c r="D2367" s="332">
        <f>IF(P2367="",0,COUNTIF($P$7:P2367,P2367))</f>
        <v>0</v>
      </c>
      <c r="E2367" s="332" t="str">
        <f t="shared" si="264"/>
        <v>0</v>
      </c>
      <c r="F2367" s="332">
        <f>IF(Q2367="",0,COUNTIF($Q$7:Q2367,Q2367))</f>
        <v>0</v>
      </c>
      <c r="G2367" s="332" t="str">
        <f t="shared" si="265"/>
        <v>0</v>
      </c>
      <c r="H2367" s="335">
        <f t="shared" si="266"/>
        <v>46021</v>
      </c>
      <c r="I2367" s="332">
        <f t="shared" si="267"/>
        <v>50</v>
      </c>
      <c r="J2367" s="78"/>
      <c r="K2367" s="304"/>
      <c r="L2367" s="6"/>
      <c r="M2367" s="12"/>
      <c r="N2367" s="6"/>
      <c r="O2367" s="96" t="str">
        <f t="shared" si="268"/>
        <v/>
      </c>
      <c r="P2367" s="12"/>
      <c r="Q2367" s="304"/>
      <c r="R2367" s="5"/>
      <c r="S2367" s="5"/>
      <c r="T2367" s="78"/>
      <c r="U2367" s="78"/>
      <c r="Z2367" s="479">
        <f t="shared" si="262"/>
        <v>12</v>
      </c>
    </row>
    <row r="2368" spans="1:26" ht="18.75" customHeight="1" x14ac:dyDescent="0.35">
      <c r="A2368" s="78"/>
      <c r="B2368" s="332">
        <f>IF(N2368="",0,COUNTIF($N$7:N2368,N2368))</f>
        <v>0</v>
      </c>
      <c r="C2368" s="332" t="str">
        <f t="shared" si="263"/>
        <v>0</v>
      </c>
      <c r="D2368" s="332">
        <f>IF(P2368="",0,COUNTIF($P$7:P2368,P2368))</f>
        <v>0</v>
      </c>
      <c r="E2368" s="332" t="str">
        <f t="shared" si="264"/>
        <v>0</v>
      </c>
      <c r="F2368" s="332">
        <f>IF(Q2368="",0,COUNTIF($Q$7:Q2368,Q2368))</f>
        <v>0</v>
      </c>
      <c r="G2368" s="332" t="str">
        <f t="shared" si="265"/>
        <v>0</v>
      </c>
      <c r="H2368" s="335">
        <f t="shared" si="266"/>
        <v>46021</v>
      </c>
      <c r="I2368" s="332">
        <f t="shared" si="267"/>
        <v>50</v>
      </c>
      <c r="J2368" s="78"/>
      <c r="K2368" s="304"/>
      <c r="L2368" s="6"/>
      <c r="M2368" s="12"/>
      <c r="N2368" s="6"/>
      <c r="O2368" s="96" t="str">
        <f t="shared" si="268"/>
        <v/>
      </c>
      <c r="P2368" s="12"/>
      <c r="Q2368" s="304"/>
      <c r="R2368" s="5"/>
      <c r="S2368" s="5"/>
      <c r="T2368" s="78"/>
      <c r="U2368" s="78"/>
      <c r="Z2368" s="479">
        <f t="shared" si="262"/>
        <v>12</v>
      </c>
    </row>
    <row r="2369" spans="1:26" ht="18.75" customHeight="1" x14ac:dyDescent="0.35">
      <c r="A2369" s="78"/>
      <c r="B2369" s="332">
        <f>IF(N2369="",0,COUNTIF($N$7:N2369,N2369))</f>
        <v>0</v>
      </c>
      <c r="C2369" s="332" t="str">
        <f t="shared" si="263"/>
        <v>0</v>
      </c>
      <c r="D2369" s="332">
        <f>IF(P2369="",0,COUNTIF($P$7:P2369,P2369))</f>
        <v>0</v>
      </c>
      <c r="E2369" s="332" t="str">
        <f t="shared" si="264"/>
        <v>0</v>
      </c>
      <c r="F2369" s="332">
        <f>IF(Q2369="",0,COUNTIF($Q$7:Q2369,Q2369))</f>
        <v>0</v>
      </c>
      <c r="G2369" s="332" t="str">
        <f t="shared" si="265"/>
        <v>0</v>
      </c>
      <c r="H2369" s="335">
        <f t="shared" si="266"/>
        <v>46021</v>
      </c>
      <c r="I2369" s="332">
        <f t="shared" si="267"/>
        <v>50</v>
      </c>
      <c r="J2369" s="78"/>
      <c r="K2369" s="304"/>
      <c r="L2369" s="6"/>
      <c r="M2369" s="12"/>
      <c r="N2369" s="6"/>
      <c r="O2369" s="96" t="str">
        <f t="shared" si="268"/>
        <v/>
      </c>
      <c r="P2369" s="12"/>
      <c r="Q2369" s="304"/>
      <c r="R2369" s="5"/>
      <c r="S2369" s="5"/>
      <c r="T2369" s="78"/>
      <c r="U2369" s="78"/>
      <c r="Z2369" s="479">
        <f t="shared" si="262"/>
        <v>12</v>
      </c>
    </row>
    <row r="2370" spans="1:26" ht="18.75" customHeight="1" x14ac:dyDescent="0.35">
      <c r="A2370" s="78"/>
      <c r="B2370" s="332">
        <f>IF(N2370="",0,COUNTIF($N$7:N2370,N2370))</f>
        <v>0</v>
      </c>
      <c r="C2370" s="332" t="str">
        <f t="shared" si="263"/>
        <v>0</v>
      </c>
      <c r="D2370" s="332">
        <f>IF(P2370="",0,COUNTIF($P$7:P2370,P2370))</f>
        <v>0</v>
      </c>
      <c r="E2370" s="332" t="str">
        <f t="shared" si="264"/>
        <v>0</v>
      </c>
      <c r="F2370" s="332">
        <f>IF(Q2370="",0,COUNTIF($Q$7:Q2370,Q2370))</f>
        <v>0</v>
      </c>
      <c r="G2370" s="332" t="str">
        <f t="shared" si="265"/>
        <v>0</v>
      </c>
      <c r="H2370" s="335">
        <f t="shared" si="266"/>
        <v>46021</v>
      </c>
      <c r="I2370" s="332">
        <f t="shared" si="267"/>
        <v>50</v>
      </c>
      <c r="J2370" s="78"/>
      <c r="K2370" s="304"/>
      <c r="L2370" s="6"/>
      <c r="M2370" s="12"/>
      <c r="N2370" s="6"/>
      <c r="O2370" s="96" t="str">
        <f t="shared" si="268"/>
        <v/>
      </c>
      <c r="P2370" s="12"/>
      <c r="Q2370" s="304"/>
      <c r="R2370" s="5"/>
      <c r="S2370" s="5"/>
      <c r="T2370" s="78"/>
      <c r="U2370" s="78"/>
      <c r="Z2370" s="479">
        <f t="shared" si="262"/>
        <v>12</v>
      </c>
    </row>
    <row r="2371" spans="1:26" ht="18.75" customHeight="1" x14ac:dyDescent="0.35">
      <c r="A2371" s="78"/>
      <c r="B2371" s="332">
        <f>IF(N2371="",0,COUNTIF($N$7:N2371,N2371))</f>
        <v>0</v>
      </c>
      <c r="C2371" s="332" t="str">
        <f t="shared" si="263"/>
        <v>0</v>
      </c>
      <c r="D2371" s="332">
        <f>IF(P2371="",0,COUNTIF($P$7:P2371,P2371))</f>
        <v>0</v>
      </c>
      <c r="E2371" s="332" t="str">
        <f t="shared" si="264"/>
        <v>0</v>
      </c>
      <c r="F2371" s="332">
        <f>IF(Q2371="",0,COUNTIF($Q$7:Q2371,Q2371))</f>
        <v>0</v>
      </c>
      <c r="G2371" s="332" t="str">
        <f t="shared" si="265"/>
        <v>0</v>
      </c>
      <c r="H2371" s="335">
        <f t="shared" si="266"/>
        <v>46021</v>
      </c>
      <c r="I2371" s="332">
        <f t="shared" si="267"/>
        <v>50</v>
      </c>
      <c r="J2371" s="78"/>
      <c r="K2371" s="304"/>
      <c r="L2371" s="6"/>
      <c r="M2371" s="12"/>
      <c r="N2371" s="6"/>
      <c r="O2371" s="96" t="str">
        <f t="shared" si="268"/>
        <v/>
      </c>
      <c r="P2371" s="12"/>
      <c r="Q2371" s="304"/>
      <c r="R2371" s="5"/>
      <c r="S2371" s="5"/>
      <c r="T2371" s="78"/>
      <c r="U2371" s="78"/>
      <c r="Z2371" s="479">
        <f t="shared" si="262"/>
        <v>12</v>
      </c>
    </row>
    <row r="2372" spans="1:26" ht="18.75" customHeight="1" x14ac:dyDescent="0.35">
      <c r="A2372" s="78"/>
      <c r="B2372" s="332">
        <f>IF(N2372="",0,COUNTIF($N$7:N2372,N2372))</f>
        <v>0</v>
      </c>
      <c r="C2372" s="332" t="str">
        <f t="shared" si="263"/>
        <v>0</v>
      </c>
      <c r="D2372" s="332">
        <f>IF(P2372="",0,COUNTIF($P$7:P2372,P2372))</f>
        <v>0</v>
      </c>
      <c r="E2372" s="332" t="str">
        <f t="shared" si="264"/>
        <v>0</v>
      </c>
      <c r="F2372" s="332">
        <f>IF(Q2372="",0,COUNTIF($Q$7:Q2372,Q2372))</f>
        <v>0</v>
      </c>
      <c r="G2372" s="332" t="str">
        <f t="shared" si="265"/>
        <v>0</v>
      </c>
      <c r="H2372" s="335">
        <f t="shared" si="266"/>
        <v>46021</v>
      </c>
      <c r="I2372" s="332">
        <f t="shared" si="267"/>
        <v>50</v>
      </c>
      <c r="J2372" s="78"/>
      <c r="K2372" s="304"/>
      <c r="L2372" s="6"/>
      <c r="M2372" s="12"/>
      <c r="N2372" s="6"/>
      <c r="O2372" s="96" t="str">
        <f t="shared" si="268"/>
        <v/>
      </c>
      <c r="P2372" s="12"/>
      <c r="Q2372" s="304"/>
      <c r="R2372" s="5"/>
      <c r="S2372" s="5"/>
      <c r="T2372" s="78"/>
      <c r="U2372" s="78"/>
      <c r="Z2372" s="479">
        <f t="shared" si="262"/>
        <v>12</v>
      </c>
    </row>
    <row r="2373" spans="1:26" ht="18.75" customHeight="1" x14ac:dyDescent="0.35">
      <c r="A2373" s="78"/>
      <c r="B2373" s="332">
        <f>IF(N2373="",0,COUNTIF($N$7:N2373,N2373))</f>
        <v>0</v>
      </c>
      <c r="C2373" s="332" t="str">
        <f t="shared" si="263"/>
        <v>0</v>
      </c>
      <c r="D2373" s="332">
        <f>IF(P2373="",0,COUNTIF($P$7:P2373,P2373))</f>
        <v>0</v>
      </c>
      <c r="E2373" s="332" t="str">
        <f t="shared" si="264"/>
        <v>0</v>
      </c>
      <c r="F2373" s="332">
        <f>IF(Q2373="",0,COUNTIF($Q$7:Q2373,Q2373))</f>
        <v>0</v>
      </c>
      <c r="G2373" s="332" t="str">
        <f t="shared" si="265"/>
        <v>0</v>
      </c>
      <c r="H2373" s="335">
        <f t="shared" si="266"/>
        <v>46021</v>
      </c>
      <c r="I2373" s="332">
        <f t="shared" si="267"/>
        <v>50</v>
      </c>
      <c r="J2373" s="78"/>
      <c r="K2373" s="304"/>
      <c r="L2373" s="6"/>
      <c r="M2373" s="12"/>
      <c r="N2373" s="6"/>
      <c r="O2373" s="96" t="str">
        <f t="shared" si="268"/>
        <v/>
      </c>
      <c r="P2373" s="12"/>
      <c r="Q2373" s="304"/>
      <c r="R2373" s="5"/>
      <c r="S2373" s="5"/>
      <c r="T2373" s="78"/>
      <c r="U2373" s="78"/>
      <c r="Z2373" s="479">
        <f t="shared" si="262"/>
        <v>12</v>
      </c>
    </row>
    <row r="2374" spans="1:26" ht="18.75" customHeight="1" x14ac:dyDescent="0.35">
      <c r="A2374" s="78"/>
      <c r="B2374" s="332">
        <f>IF(N2374="",0,COUNTIF($N$7:N2374,N2374))</f>
        <v>0</v>
      </c>
      <c r="C2374" s="332" t="str">
        <f t="shared" si="263"/>
        <v>0</v>
      </c>
      <c r="D2374" s="332">
        <f>IF(P2374="",0,COUNTIF($P$7:P2374,P2374))</f>
        <v>0</v>
      </c>
      <c r="E2374" s="332" t="str">
        <f t="shared" si="264"/>
        <v>0</v>
      </c>
      <c r="F2374" s="332">
        <f>IF(Q2374="",0,COUNTIF($Q$7:Q2374,Q2374))</f>
        <v>0</v>
      </c>
      <c r="G2374" s="332" t="str">
        <f t="shared" si="265"/>
        <v>0</v>
      </c>
      <c r="H2374" s="335">
        <f t="shared" si="266"/>
        <v>46021</v>
      </c>
      <c r="I2374" s="332">
        <f t="shared" si="267"/>
        <v>50</v>
      </c>
      <c r="J2374" s="78"/>
      <c r="K2374" s="304"/>
      <c r="L2374" s="6"/>
      <c r="M2374" s="12"/>
      <c r="N2374" s="6"/>
      <c r="O2374" s="96" t="str">
        <f t="shared" si="268"/>
        <v/>
      </c>
      <c r="P2374" s="12"/>
      <c r="Q2374" s="304"/>
      <c r="R2374" s="5"/>
      <c r="S2374" s="5"/>
      <c r="T2374" s="78"/>
      <c r="U2374" s="78"/>
      <c r="Z2374" s="479">
        <f t="shared" si="262"/>
        <v>12</v>
      </c>
    </row>
    <row r="2375" spans="1:26" ht="18.75" customHeight="1" x14ac:dyDescent="0.35">
      <c r="A2375" s="78"/>
      <c r="B2375" s="332">
        <f>IF(N2375="",0,COUNTIF($N$7:N2375,N2375))</f>
        <v>0</v>
      </c>
      <c r="C2375" s="332" t="str">
        <f t="shared" si="263"/>
        <v>0</v>
      </c>
      <c r="D2375" s="332">
        <f>IF(P2375="",0,COUNTIF($P$7:P2375,P2375))</f>
        <v>0</v>
      </c>
      <c r="E2375" s="332" t="str">
        <f t="shared" si="264"/>
        <v>0</v>
      </c>
      <c r="F2375" s="332">
        <f>IF(Q2375="",0,COUNTIF($Q$7:Q2375,Q2375))</f>
        <v>0</v>
      </c>
      <c r="G2375" s="332" t="str">
        <f t="shared" si="265"/>
        <v>0</v>
      </c>
      <c r="H2375" s="335">
        <f t="shared" si="266"/>
        <v>46021</v>
      </c>
      <c r="I2375" s="332">
        <f t="shared" si="267"/>
        <v>50</v>
      </c>
      <c r="J2375" s="78"/>
      <c r="K2375" s="304"/>
      <c r="L2375" s="6"/>
      <c r="M2375" s="12"/>
      <c r="N2375" s="6"/>
      <c r="O2375" s="96" t="str">
        <f t="shared" si="268"/>
        <v/>
      </c>
      <c r="P2375" s="12"/>
      <c r="Q2375" s="304"/>
      <c r="R2375" s="5"/>
      <c r="S2375" s="5"/>
      <c r="T2375" s="78"/>
      <c r="U2375" s="78"/>
      <c r="Z2375" s="479">
        <f t="shared" si="262"/>
        <v>12</v>
      </c>
    </row>
    <row r="2376" spans="1:26" ht="18.75" customHeight="1" x14ac:dyDescent="0.35">
      <c r="A2376" s="78"/>
      <c r="B2376" s="332">
        <f>IF(N2376="",0,COUNTIF($N$7:N2376,N2376))</f>
        <v>0</v>
      </c>
      <c r="C2376" s="332" t="str">
        <f t="shared" si="263"/>
        <v>0</v>
      </c>
      <c r="D2376" s="332">
        <f>IF(P2376="",0,COUNTIF($P$7:P2376,P2376))</f>
        <v>0</v>
      </c>
      <c r="E2376" s="332" t="str">
        <f t="shared" si="264"/>
        <v>0</v>
      </c>
      <c r="F2376" s="332">
        <f>IF(Q2376="",0,COUNTIF($Q$7:Q2376,Q2376))</f>
        <v>0</v>
      </c>
      <c r="G2376" s="332" t="str">
        <f t="shared" si="265"/>
        <v>0</v>
      </c>
      <c r="H2376" s="335">
        <f t="shared" si="266"/>
        <v>46021</v>
      </c>
      <c r="I2376" s="332">
        <f t="shared" si="267"/>
        <v>50</v>
      </c>
      <c r="J2376" s="78"/>
      <c r="K2376" s="304"/>
      <c r="L2376" s="6"/>
      <c r="M2376" s="12"/>
      <c r="N2376" s="6"/>
      <c r="O2376" s="96" t="str">
        <f t="shared" si="268"/>
        <v/>
      </c>
      <c r="P2376" s="12"/>
      <c r="Q2376" s="304"/>
      <c r="R2376" s="5"/>
      <c r="S2376" s="5"/>
      <c r="T2376" s="78"/>
      <c r="U2376" s="78"/>
      <c r="Z2376" s="479">
        <f t="shared" ref="Z2376:Z2439" si="269">IF(H2376="","",MONTH(H2376))</f>
        <v>12</v>
      </c>
    </row>
    <row r="2377" spans="1:26" ht="18.75" customHeight="1" x14ac:dyDescent="0.35">
      <c r="A2377" s="78"/>
      <c r="B2377" s="332">
        <f>IF(N2377="",0,COUNTIF($N$7:N2377,N2377))</f>
        <v>0</v>
      </c>
      <c r="C2377" s="332" t="str">
        <f t="shared" si="263"/>
        <v>0</v>
      </c>
      <c r="D2377" s="332">
        <f>IF(P2377="",0,COUNTIF($P$7:P2377,P2377))</f>
        <v>0</v>
      </c>
      <c r="E2377" s="332" t="str">
        <f t="shared" si="264"/>
        <v>0</v>
      </c>
      <c r="F2377" s="332">
        <f>IF(Q2377="",0,COUNTIF($Q$7:Q2377,Q2377))</f>
        <v>0</v>
      </c>
      <c r="G2377" s="332" t="str">
        <f t="shared" si="265"/>
        <v>0</v>
      </c>
      <c r="H2377" s="335">
        <f t="shared" si="266"/>
        <v>46021</v>
      </c>
      <c r="I2377" s="332">
        <f t="shared" si="267"/>
        <v>50</v>
      </c>
      <c r="J2377" s="78"/>
      <c r="K2377" s="304"/>
      <c r="L2377" s="6"/>
      <c r="M2377" s="12"/>
      <c r="N2377" s="6"/>
      <c r="O2377" s="96" t="str">
        <f t="shared" si="268"/>
        <v/>
      </c>
      <c r="P2377" s="12"/>
      <c r="Q2377" s="304"/>
      <c r="R2377" s="5"/>
      <c r="S2377" s="5"/>
      <c r="T2377" s="78"/>
      <c r="U2377" s="78"/>
      <c r="Z2377" s="479">
        <f t="shared" si="269"/>
        <v>12</v>
      </c>
    </row>
    <row r="2378" spans="1:26" ht="18.75" customHeight="1" x14ac:dyDescent="0.35">
      <c r="A2378" s="78"/>
      <c r="B2378" s="332">
        <f>IF(N2378="",0,COUNTIF($N$7:N2378,N2378))</f>
        <v>0</v>
      </c>
      <c r="C2378" s="332" t="str">
        <f t="shared" si="263"/>
        <v>0</v>
      </c>
      <c r="D2378" s="332">
        <f>IF(P2378="",0,COUNTIF($P$7:P2378,P2378))</f>
        <v>0</v>
      </c>
      <c r="E2378" s="332" t="str">
        <f t="shared" si="264"/>
        <v>0</v>
      </c>
      <c r="F2378" s="332">
        <f>IF(Q2378="",0,COUNTIF($Q$7:Q2378,Q2378))</f>
        <v>0</v>
      </c>
      <c r="G2378" s="332" t="str">
        <f t="shared" si="265"/>
        <v>0</v>
      </c>
      <c r="H2378" s="335">
        <f t="shared" si="266"/>
        <v>46021</v>
      </c>
      <c r="I2378" s="332">
        <f t="shared" si="267"/>
        <v>50</v>
      </c>
      <c r="J2378" s="78"/>
      <c r="K2378" s="304"/>
      <c r="L2378" s="6"/>
      <c r="M2378" s="12"/>
      <c r="N2378" s="6"/>
      <c r="O2378" s="96" t="str">
        <f t="shared" si="268"/>
        <v/>
      </c>
      <c r="P2378" s="12"/>
      <c r="Q2378" s="304"/>
      <c r="R2378" s="5"/>
      <c r="S2378" s="5"/>
      <c r="T2378" s="78"/>
      <c r="U2378" s="78"/>
      <c r="Z2378" s="479">
        <f t="shared" si="269"/>
        <v>12</v>
      </c>
    </row>
    <row r="2379" spans="1:26" ht="18.75" customHeight="1" x14ac:dyDescent="0.35">
      <c r="A2379" s="78"/>
      <c r="B2379" s="332">
        <f>IF(N2379="",0,COUNTIF($N$7:N2379,N2379))</f>
        <v>0</v>
      </c>
      <c r="C2379" s="332" t="str">
        <f t="shared" si="263"/>
        <v>0</v>
      </c>
      <c r="D2379" s="332">
        <f>IF(P2379="",0,COUNTIF($P$7:P2379,P2379))</f>
        <v>0</v>
      </c>
      <c r="E2379" s="332" t="str">
        <f t="shared" si="264"/>
        <v>0</v>
      </c>
      <c r="F2379" s="332">
        <f>IF(Q2379="",0,COUNTIF($Q$7:Q2379,Q2379))</f>
        <v>0</v>
      </c>
      <c r="G2379" s="332" t="str">
        <f t="shared" si="265"/>
        <v>0</v>
      </c>
      <c r="H2379" s="335">
        <f t="shared" si="266"/>
        <v>46021</v>
      </c>
      <c r="I2379" s="332">
        <f t="shared" si="267"/>
        <v>50</v>
      </c>
      <c r="J2379" s="78"/>
      <c r="K2379" s="304"/>
      <c r="L2379" s="6"/>
      <c r="M2379" s="12"/>
      <c r="N2379" s="6"/>
      <c r="O2379" s="96" t="str">
        <f t="shared" si="268"/>
        <v/>
      </c>
      <c r="P2379" s="12"/>
      <c r="Q2379" s="304"/>
      <c r="R2379" s="5"/>
      <c r="S2379" s="5"/>
      <c r="T2379" s="78"/>
      <c r="U2379" s="78"/>
      <c r="Z2379" s="479">
        <f t="shared" si="269"/>
        <v>12</v>
      </c>
    </row>
    <row r="2380" spans="1:26" ht="18.75" customHeight="1" x14ac:dyDescent="0.35">
      <c r="A2380" s="78"/>
      <c r="B2380" s="332">
        <f>IF(N2380="",0,COUNTIF($N$7:N2380,N2380))</f>
        <v>0</v>
      </c>
      <c r="C2380" s="332" t="str">
        <f t="shared" si="263"/>
        <v>0</v>
      </c>
      <c r="D2380" s="332">
        <f>IF(P2380="",0,COUNTIF($P$7:P2380,P2380))</f>
        <v>0</v>
      </c>
      <c r="E2380" s="332" t="str">
        <f t="shared" si="264"/>
        <v>0</v>
      </c>
      <c r="F2380" s="332">
        <f>IF(Q2380="",0,COUNTIF($Q$7:Q2380,Q2380))</f>
        <v>0</v>
      </c>
      <c r="G2380" s="332" t="str">
        <f t="shared" si="265"/>
        <v>0</v>
      </c>
      <c r="H2380" s="335">
        <f t="shared" si="266"/>
        <v>46021</v>
      </c>
      <c r="I2380" s="332">
        <f t="shared" si="267"/>
        <v>50</v>
      </c>
      <c r="J2380" s="78"/>
      <c r="K2380" s="304"/>
      <c r="L2380" s="6"/>
      <c r="M2380" s="12"/>
      <c r="N2380" s="6"/>
      <c r="O2380" s="96" t="str">
        <f t="shared" si="268"/>
        <v/>
      </c>
      <c r="P2380" s="12"/>
      <c r="Q2380" s="304"/>
      <c r="R2380" s="5"/>
      <c r="S2380" s="5"/>
      <c r="T2380" s="78"/>
      <c r="U2380" s="78"/>
      <c r="Z2380" s="479">
        <f t="shared" si="269"/>
        <v>12</v>
      </c>
    </row>
    <row r="2381" spans="1:26" ht="18.75" customHeight="1" x14ac:dyDescent="0.35">
      <c r="A2381" s="78"/>
      <c r="B2381" s="332">
        <f>IF(N2381="",0,COUNTIF($N$7:N2381,N2381))</f>
        <v>0</v>
      </c>
      <c r="C2381" s="332" t="str">
        <f t="shared" si="263"/>
        <v>0</v>
      </c>
      <c r="D2381" s="332">
        <f>IF(P2381="",0,COUNTIF($P$7:P2381,P2381))</f>
        <v>0</v>
      </c>
      <c r="E2381" s="332" t="str">
        <f t="shared" si="264"/>
        <v>0</v>
      </c>
      <c r="F2381" s="332">
        <f>IF(Q2381="",0,COUNTIF($Q$7:Q2381,Q2381))</f>
        <v>0</v>
      </c>
      <c r="G2381" s="332" t="str">
        <f t="shared" si="265"/>
        <v>0</v>
      </c>
      <c r="H2381" s="335">
        <f t="shared" si="266"/>
        <v>46021</v>
      </c>
      <c r="I2381" s="332">
        <f t="shared" si="267"/>
        <v>50</v>
      </c>
      <c r="J2381" s="78"/>
      <c r="K2381" s="304"/>
      <c r="L2381" s="6"/>
      <c r="M2381" s="12"/>
      <c r="N2381" s="6"/>
      <c r="O2381" s="96" t="str">
        <f t="shared" si="268"/>
        <v/>
      </c>
      <c r="P2381" s="12"/>
      <c r="Q2381" s="304"/>
      <c r="R2381" s="5"/>
      <c r="S2381" s="5"/>
      <c r="T2381" s="78"/>
      <c r="U2381" s="78"/>
      <c r="Z2381" s="479">
        <f t="shared" si="269"/>
        <v>12</v>
      </c>
    </row>
    <row r="2382" spans="1:26" ht="18.75" customHeight="1" x14ac:dyDescent="0.35">
      <c r="A2382" s="78"/>
      <c r="B2382" s="332">
        <f>IF(N2382="",0,COUNTIF($N$7:N2382,N2382))</f>
        <v>0</v>
      </c>
      <c r="C2382" s="332" t="str">
        <f t="shared" si="263"/>
        <v>0</v>
      </c>
      <c r="D2382" s="332">
        <f>IF(P2382="",0,COUNTIF($P$7:P2382,P2382))</f>
        <v>0</v>
      </c>
      <c r="E2382" s="332" t="str">
        <f t="shared" si="264"/>
        <v>0</v>
      </c>
      <c r="F2382" s="332">
        <f>IF(Q2382="",0,COUNTIF($Q$7:Q2382,Q2382))</f>
        <v>0</v>
      </c>
      <c r="G2382" s="332" t="str">
        <f t="shared" si="265"/>
        <v>0</v>
      </c>
      <c r="H2382" s="335">
        <f t="shared" si="266"/>
        <v>46021</v>
      </c>
      <c r="I2382" s="332">
        <f t="shared" si="267"/>
        <v>50</v>
      </c>
      <c r="J2382" s="78"/>
      <c r="K2382" s="304"/>
      <c r="L2382" s="6"/>
      <c r="M2382" s="12"/>
      <c r="N2382" s="6"/>
      <c r="O2382" s="96" t="str">
        <f t="shared" si="268"/>
        <v/>
      </c>
      <c r="P2382" s="12"/>
      <c r="Q2382" s="304"/>
      <c r="R2382" s="5"/>
      <c r="S2382" s="5"/>
      <c r="T2382" s="78"/>
      <c r="U2382" s="78"/>
      <c r="Z2382" s="479">
        <f t="shared" si="269"/>
        <v>12</v>
      </c>
    </row>
    <row r="2383" spans="1:26" ht="18.75" customHeight="1" x14ac:dyDescent="0.35">
      <c r="A2383" s="78"/>
      <c r="B2383" s="332">
        <f>IF(N2383="",0,COUNTIF($N$7:N2383,N2383))</f>
        <v>0</v>
      </c>
      <c r="C2383" s="332" t="str">
        <f t="shared" si="263"/>
        <v>0</v>
      </c>
      <c r="D2383" s="332">
        <f>IF(P2383="",0,COUNTIF($P$7:P2383,P2383))</f>
        <v>0</v>
      </c>
      <c r="E2383" s="332" t="str">
        <f t="shared" si="264"/>
        <v>0</v>
      </c>
      <c r="F2383" s="332">
        <f>IF(Q2383="",0,COUNTIF($Q$7:Q2383,Q2383))</f>
        <v>0</v>
      </c>
      <c r="G2383" s="332" t="str">
        <f t="shared" si="265"/>
        <v>0</v>
      </c>
      <c r="H2383" s="335">
        <f t="shared" si="266"/>
        <v>46021</v>
      </c>
      <c r="I2383" s="332">
        <f t="shared" si="267"/>
        <v>50</v>
      </c>
      <c r="J2383" s="78"/>
      <c r="K2383" s="304"/>
      <c r="L2383" s="6"/>
      <c r="M2383" s="12"/>
      <c r="N2383" s="6"/>
      <c r="O2383" s="96" t="str">
        <f t="shared" si="268"/>
        <v/>
      </c>
      <c r="P2383" s="12"/>
      <c r="Q2383" s="304"/>
      <c r="R2383" s="5"/>
      <c r="S2383" s="5"/>
      <c r="T2383" s="78"/>
      <c r="U2383" s="78"/>
      <c r="Z2383" s="479">
        <f t="shared" si="269"/>
        <v>12</v>
      </c>
    </row>
    <row r="2384" spans="1:26" ht="18.75" customHeight="1" x14ac:dyDescent="0.35">
      <c r="A2384" s="78"/>
      <c r="B2384" s="332">
        <f>IF(N2384="",0,COUNTIF($N$7:N2384,N2384))</f>
        <v>0</v>
      </c>
      <c r="C2384" s="332" t="str">
        <f t="shared" si="263"/>
        <v>0</v>
      </c>
      <c r="D2384" s="332">
        <f>IF(P2384="",0,COUNTIF($P$7:P2384,P2384))</f>
        <v>0</v>
      </c>
      <c r="E2384" s="332" t="str">
        <f t="shared" si="264"/>
        <v>0</v>
      </c>
      <c r="F2384" s="332">
        <f>IF(Q2384="",0,COUNTIF($Q$7:Q2384,Q2384))</f>
        <v>0</v>
      </c>
      <c r="G2384" s="332" t="str">
        <f t="shared" si="265"/>
        <v>0</v>
      </c>
      <c r="H2384" s="335">
        <f t="shared" si="266"/>
        <v>46021</v>
      </c>
      <c r="I2384" s="332">
        <f t="shared" si="267"/>
        <v>50</v>
      </c>
      <c r="J2384" s="78"/>
      <c r="K2384" s="304"/>
      <c r="L2384" s="6"/>
      <c r="M2384" s="12"/>
      <c r="N2384" s="6"/>
      <c r="O2384" s="96" t="str">
        <f t="shared" si="268"/>
        <v/>
      </c>
      <c r="P2384" s="12"/>
      <c r="Q2384" s="304"/>
      <c r="R2384" s="5"/>
      <c r="S2384" s="5"/>
      <c r="T2384" s="78"/>
      <c r="U2384" s="78"/>
      <c r="Z2384" s="479">
        <f t="shared" si="269"/>
        <v>12</v>
      </c>
    </row>
    <row r="2385" spans="1:26" ht="18.75" customHeight="1" x14ac:dyDescent="0.35">
      <c r="A2385" s="78"/>
      <c r="B2385" s="332">
        <f>IF(N2385="",0,COUNTIF($N$7:N2385,N2385))</f>
        <v>0</v>
      </c>
      <c r="C2385" s="332" t="str">
        <f t="shared" si="263"/>
        <v>0</v>
      </c>
      <c r="D2385" s="332">
        <f>IF(P2385="",0,COUNTIF($P$7:P2385,P2385))</f>
        <v>0</v>
      </c>
      <c r="E2385" s="332" t="str">
        <f t="shared" si="264"/>
        <v>0</v>
      </c>
      <c r="F2385" s="332">
        <f>IF(Q2385="",0,COUNTIF($Q$7:Q2385,Q2385))</f>
        <v>0</v>
      </c>
      <c r="G2385" s="332" t="str">
        <f t="shared" si="265"/>
        <v>0</v>
      </c>
      <c r="H2385" s="335">
        <f t="shared" si="266"/>
        <v>46021</v>
      </c>
      <c r="I2385" s="332">
        <f t="shared" si="267"/>
        <v>50</v>
      </c>
      <c r="J2385" s="78"/>
      <c r="K2385" s="304"/>
      <c r="L2385" s="6"/>
      <c r="M2385" s="12"/>
      <c r="N2385" s="6"/>
      <c r="O2385" s="96" t="str">
        <f t="shared" si="268"/>
        <v/>
      </c>
      <c r="P2385" s="12"/>
      <c r="Q2385" s="304"/>
      <c r="R2385" s="5"/>
      <c r="S2385" s="5"/>
      <c r="T2385" s="78"/>
      <c r="U2385" s="78"/>
      <c r="Z2385" s="479">
        <f t="shared" si="269"/>
        <v>12</v>
      </c>
    </row>
    <row r="2386" spans="1:26" ht="18.75" customHeight="1" x14ac:dyDescent="0.35">
      <c r="A2386" s="78"/>
      <c r="B2386" s="332">
        <f>IF(N2386="",0,COUNTIF($N$7:N2386,N2386))</f>
        <v>0</v>
      </c>
      <c r="C2386" s="332" t="str">
        <f t="shared" si="263"/>
        <v>0</v>
      </c>
      <c r="D2386" s="332">
        <f>IF(P2386="",0,COUNTIF($P$7:P2386,P2386))</f>
        <v>0</v>
      </c>
      <c r="E2386" s="332" t="str">
        <f t="shared" si="264"/>
        <v>0</v>
      </c>
      <c r="F2386" s="332">
        <f>IF(Q2386="",0,COUNTIF($Q$7:Q2386,Q2386))</f>
        <v>0</v>
      </c>
      <c r="G2386" s="332" t="str">
        <f t="shared" si="265"/>
        <v>0</v>
      </c>
      <c r="H2386" s="335">
        <f t="shared" si="266"/>
        <v>46021</v>
      </c>
      <c r="I2386" s="332">
        <f t="shared" si="267"/>
        <v>50</v>
      </c>
      <c r="J2386" s="78"/>
      <c r="K2386" s="304"/>
      <c r="L2386" s="6"/>
      <c r="M2386" s="12"/>
      <c r="N2386" s="6"/>
      <c r="O2386" s="96" t="str">
        <f t="shared" si="268"/>
        <v/>
      </c>
      <c r="P2386" s="12"/>
      <c r="Q2386" s="304"/>
      <c r="R2386" s="5"/>
      <c r="S2386" s="5"/>
      <c r="T2386" s="78"/>
      <c r="U2386" s="78"/>
      <c r="Z2386" s="479">
        <f t="shared" si="269"/>
        <v>12</v>
      </c>
    </row>
    <row r="2387" spans="1:26" ht="18.75" customHeight="1" x14ac:dyDescent="0.35">
      <c r="A2387" s="78"/>
      <c r="B2387" s="332">
        <f>IF(N2387="",0,COUNTIF($N$7:N2387,N2387))</f>
        <v>0</v>
      </c>
      <c r="C2387" s="332" t="str">
        <f t="shared" si="263"/>
        <v>0</v>
      </c>
      <c r="D2387" s="332">
        <f>IF(P2387="",0,COUNTIF($P$7:P2387,P2387))</f>
        <v>0</v>
      </c>
      <c r="E2387" s="332" t="str">
        <f t="shared" si="264"/>
        <v>0</v>
      </c>
      <c r="F2387" s="332">
        <f>IF(Q2387="",0,COUNTIF($Q$7:Q2387,Q2387))</f>
        <v>0</v>
      </c>
      <c r="G2387" s="332" t="str">
        <f t="shared" si="265"/>
        <v>0</v>
      </c>
      <c r="H2387" s="335">
        <f t="shared" si="266"/>
        <v>46021</v>
      </c>
      <c r="I2387" s="332">
        <f t="shared" si="267"/>
        <v>50</v>
      </c>
      <c r="J2387" s="78"/>
      <c r="K2387" s="304"/>
      <c r="L2387" s="6"/>
      <c r="M2387" s="12"/>
      <c r="N2387" s="6"/>
      <c r="O2387" s="96" t="str">
        <f t="shared" si="268"/>
        <v/>
      </c>
      <c r="P2387" s="12"/>
      <c r="Q2387" s="304"/>
      <c r="R2387" s="5"/>
      <c r="S2387" s="5"/>
      <c r="T2387" s="78"/>
      <c r="U2387" s="78"/>
      <c r="Z2387" s="479">
        <f t="shared" si="269"/>
        <v>12</v>
      </c>
    </row>
    <row r="2388" spans="1:26" ht="18.75" customHeight="1" x14ac:dyDescent="0.35">
      <c r="A2388" s="78"/>
      <c r="B2388" s="332">
        <f>IF(N2388="",0,COUNTIF($N$7:N2388,N2388))</f>
        <v>0</v>
      </c>
      <c r="C2388" s="332" t="str">
        <f t="shared" si="263"/>
        <v>0</v>
      </c>
      <c r="D2388" s="332">
        <f>IF(P2388="",0,COUNTIF($P$7:P2388,P2388))</f>
        <v>0</v>
      </c>
      <c r="E2388" s="332" t="str">
        <f t="shared" si="264"/>
        <v>0</v>
      </c>
      <c r="F2388" s="332">
        <f>IF(Q2388="",0,COUNTIF($Q$7:Q2388,Q2388))</f>
        <v>0</v>
      </c>
      <c r="G2388" s="332" t="str">
        <f t="shared" si="265"/>
        <v>0</v>
      </c>
      <c r="H2388" s="335">
        <f t="shared" si="266"/>
        <v>46021</v>
      </c>
      <c r="I2388" s="332">
        <f t="shared" si="267"/>
        <v>50</v>
      </c>
      <c r="J2388" s="78"/>
      <c r="K2388" s="304"/>
      <c r="L2388" s="6"/>
      <c r="M2388" s="12"/>
      <c r="N2388" s="6"/>
      <c r="O2388" s="96" t="str">
        <f t="shared" si="268"/>
        <v/>
      </c>
      <c r="P2388" s="12"/>
      <c r="Q2388" s="304"/>
      <c r="R2388" s="5"/>
      <c r="S2388" s="5"/>
      <c r="T2388" s="78"/>
      <c r="U2388" s="78"/>
      <c r="Z2388" s="479">
        <f t="shared" si="269"/>
        <v>12</v>
      </c>
    </row>
    <row r="2389" spans="1:26" ht="18.75" customHeight="1" x14ac:dyDescent="0.35">
      <c r="A2389" s="78"/>
      <c r="B2389" s="332">
        <f>IF(N2389="",0,COUNTIF($N$7:N2389,N2389))</f>
        <v>0</v>
      </c>
      <c r="C2389" s="332" t="str">
        <f t="shared" si="263"/>
        <v>0</v>
      </c>
      <c r="D2389" s="332">
        <f>IF(P2389="",0,COUNTIF($P$7:P2389,P2389))</f>
        <v>0</v>
      </c>
      <c r="E2389" s="332" t="str">
        <f t="shared" si="264"/>
        <v>0</v>
      </c>
      <c r="F2389" s="332">
        <f>IF(Q2389="",0,COUNTIF($Q$7:Q2389,Q2389))</f>
        <v>0</v>
      </c>
      <c r="G2389" s="332" t="str">
        <f t="shared" si="265"/>
        <v>0</v>
      </c>
      <c r="H2389" s="335">
        <f t="shared" si="266"/>
        <v>46021</v>
      </c>
      <c r="I2389" s="332">
        <f t="shared" si="267"/>
        <v>50</v>
      </c>
      <c r="J2389" s="78"/>
      <c r="K2389" s="304"/>
      <c r="L2389" s="6"/>
      <c r="M2389" s="12"/>
      <c r="N2389" s="6"/>
      <c r="O2389" s="96" t="str">
        <f t="shared" si="268"/>
        <v/>
      </c>
      <c r="P2389" s="12"/>
      <c r="Q2389" s="304"/>
      <c r="R2389" s="5"/>
      <c r="S2389" s="5"/>
      <c r="T2389" s="78"/>
      <c r="U2389" s="78"/>
      <c r="Z2389" s="479">
        <f t="shared" si="269"/>
        <v>12</v>
      </c>
    </row>
    <row r="2390" spans="1:26" ht="18.75" customHeight="1" x14ac:dyDescent="0.35">
      <c r="A2390" s="78"/>
      <c r="B2390" s="332">
        <f>IF(N2390="",0,COUNTIF($N$7:N2390,N2390))</f>
        <v>0</v>
      </c>
      <c r="C2390" s="332" t="str">
        <f t="shared" si="263"/>
        <v>0</v>
      </c>
      <c r="D2390" s="332">
        <f>IF(P2390="",0,COUNTIF($P$7:P2390,P2390))</f>
        <v>0</v>
      </c>
      <c r="E2390" s="332" t="str">
        <f t="shared" si="264"/>
        <v>0</v>
      </c>
      <c r="F2390" s="332">
        <f>IF(Q2390="",0,COUNTIF($Q$7:Q2390,Q2390))</f>
        <v>0</v>
      </c>
      <c r="G2390" s="332" t="str">
        <f t="shared" si="265"/>
        <v>0</v>
      </c>
      <c r="H2390" s="335">
        <f t="shared" si="266"/>
        <v>46021</v>
      </c>
      <c r="I2390" s="332">
        <f t="shared" si="267"/>
        <v>50</v>
      </c>
      <c r="J2390" s="78"/>
      <c r="K2390" s="304"/>
      <c r="L2390" s="6"/>
      <c r="M2390" s="12"/>
      <c r="N2390" s="6"/>
      <c r="O2390" s="96" t="str">
        <f t="shared" si="268"/>
        <v/>
      </c>
      <c r="P2390" s="12"/>
      <c r="Q2390" s="304"/>
      <c r="R2390" s="5"/>
      <c r="S2390" s="5"/>
      <c r="T2390" s="78"/>
      <c r="U2390" s="78"/>
      <c r="Z2390" s="479">
        <f t="shared" si="269"/>
        <v>12</v>
      </c>
    </row>
    <row r="2391" spans="1:26" ht="18.75" customHeight="1" x14ac:dyDescent="0.35">
      <c r="A2391" s="78"/>
      <c r="B2391" s="332">
        <f>IF(N2391="",0,COUNTIF($N$7:N2391,N2391))</f>
        <v>0</v>
      </c>
      <c r="C2391" s="332" t="str">
        <f t="shared" si="263"/>
        <v>0</v>
      </c>
      <c r="D2391" s="332">
        <f>IF(P2391="",0,COUNTIF($P$7:P2391,P2391))</f>
        <v>0</v>
      </c>
      <c r="E2391" s="332" t="str">
        <f t="shared" si="264"/>
        <v>0</v>
      </c>
      <c r="F2391" s="332">
        <f>IF(Q2391="",0,COUNTIF($Q$7:Q2391,Q2391))</f>
        <v>0</v>
      </c>
      <c r="G2391" s="332" t="str">
        <f t="shared" si="265"/>
        <v>0</v>
      </c>
      <c r="H2391" s="335">
        <f t="shared" si="266"/>
        <v>46021</v>
      </c>
      <c r="I2391" s="332">
        <f t="shared" si="267"/>
        <v>50</v>
      </c>
      <c r="J2391" s="78"/>
      <c r="K2391" s="304"/>
      <c r="L2391" s="6"/>
      <c r="M2391" s="12"/>
      <c r="N2391" s="6"/>
      <c r="O2391" s="96" t="str">
        <f t="shared" si="268"/>
        <v/>
      </c>
      <c r="P2391" s="12"/>
      <c r="Q2391" s="304"/>
      <c r="R2391" s="5"/>
      <c r="S2391" s="5"/>
      <c r="T2391" s="78"/>
      <c r="U2391" s="78"/>
      <c r="Z2391" s="479">
        <f t="shared" si="269"/>
        <v>12</v>
      </c>
    </row>
    <row r="2392" spans="1:26" ht="18.75" customHeight="1" x14ac:dyDescent="0.35">
      <c r="A2392" s="78"/>
      <c r="B2392" s="332">
        <f>IF(N2392="",0,COUNTIF($N$7:N2392,N2392))</f>
        <v>0</v>
      </c>
      <c r="C2392" s="332" t="str">
        <f t="shared" si="263"/>
        <v>0</v>
      </c>
      <c r="D2392" s="332">
        <f>IF(P2392="",0,COUNTIF($P$7:P2392,P2392))</f>
        <v>0</v>
      </c>
      <c r="E2392" s="332" t="str">
        <f t="shared" si="264"/>
        <v>0</v>
      </c>
      <c r="F2392" s="332">
        <f>IF(Q2392="",0,COUNTIF($Q$7:Q2392,Q2392))</f>
        <v>0</v>
      </c>
      <c r="G2392" s="332" t="str">
        <f t="shared" si="265"/>
        <v>0</v>
      </c>
      <c r="H2392" s="335">
        <f t="shared" si="266"/>
        <v>46021</v>
      </c>
      <c r="I2392" s="332">
        <f t="shared" si="267"/>
        <v>50</v>
      </c>
      <c r="J2392" s="78"/>
      <c r="K2392" s="304"/>
      <c r="L2392" s="6"/>
      <c r="M2392" s="12"/>
      <c r="N2392" s="6"/>
      <c r="O2392" s="96" t="str">
        <f t="shared" si="268"/>
        <v/>
      </c>
      <c r="P2392" s="12"/>
      <c r="Q2392" s="304"/>
      <c r="R2392" s="5"/>
      <c r="S2392" s="5"/>
      <c r="T2392" s="78"/>
      <c r="U2392" s="78"/>
      <c r="Z2392" s="479">
        <f t="shared" si="269"/>
        <v>12</v>
      </c>
    </row>
    <row r="2393" spans="1:26" ht="18.75" customHeight="1" x14ac:dyDescent="0.35">
      <c r="A2393" s="78"/>
      <c r="B2393" s="332">
        <f>IF(N2393="",0,COUNTIF($N$7:N2393,N2393))</f>
        <v>0</v>
      </c>
      <c r="C2393" s="332" t="str">
        <f t="shared" si="263"/>
        <v>0</v>
      </c>
      <c r="D2393" s="332">
        <f>IF(P2393="",0,COUNTIF($P$7:P2393,P2393))</f>
        <v>0</v>
      </c>
      <c r="E2393" s="332" t="str">
        <f t="shared" si="264"/>
        <v>0</v>
      </c>
      <c r="F2393" s="332">
        <f>IF(Q2393="",0,COUNTIF($Q$7:Q2393,Q2393))</f>
        <v>0</v>
      </c>
      <c r="G2393" s="332" t="str">
        <f t="shared" si="265"/>
        <v>0</v>
      </c>
      <c r="H2393" s="335">
        <f t="shared" si="266"/>
        <v>46021</v>
      </c>
      <c r="I2393" s="332">
        <f t="shared" si="267"/>
        <v>50</v>
      </c>
      <c r="J2393" s="78"/>
      <c r="K2393" s="304"/>
      <c r="L2393" s="6"/>
      <c r="M2393" s="12"/>
      <c r="N2393" s="6"/>
      <c r="O2393" s="96" t="str">
        <f t="shared" si="268"/>
        <v/>
      </c>
      <c r="P2393" s="12"/>
      <c r="Q2393" s="304"/>
      <c r="R2393" s="5"/>
      <c r="S2393" s="5"/>
      <c r="T2393" s="78"/>
      <c r="U2393" s="78"/>
      <c r="Z2393" s="479">
        <f t="shared" si="269"/>
        <v>12</v>
      </c>
    </row>
    <row r="2394" spans="1:26" ht="18.75" customHeight="1" x14ac:dyDescent="0.35">
      <c r="A2394" s="78"/>
      <c r="B2394" s="332">
        <f>IF(N2394="",0,COUNTIF($N$7:N2394,N2394))</f>
        <v>0</v>
      </c>
      <c r="C2394" s="332" t="str">
        <f t="shared" si="263"/>
        <v>0</v>
      </c>
      <c r="D2394" s="332">
        <f>IF(P2394="",0,COUNTIF($P$7:P2394,P2394))</f>
        <v>0</v>
      </c>
      <c r="E2394" s="332" t="str">
        <f t="shared" si="264"/>
        <v>0</v>
      </c>
      <c r="F2394" s="332">
        <f>IF(Q2394="",0,COUNTIF($Q$7:Q2394,Q2394))</f>
        <v>0</v>
      </c>
      <c r="G2394" s="332" t="str">
        <f t="shared" si="265"/>
        <v>0</v>
      </c>
      <c r="H2394" s="335">
        <f t="shared" si="266"/>
        <v>46021</v>
      </c>
      <c r="I2394" s="332">
        <f t="shared" si="267"/>
        <v>50</v>
      </c>
      <c r="J2394" s="78"/>
      <c r="K2394" s="304"/>
      <c r="L2394" s="6"/>
      <c r="M2394" s="12"/>
      <c r="N2394" s="6"/>
      <c r="O2394" s="96" t="str">
        <f t="shared" si="268"/>
        <v/>
      </c>
      <c r="P2394" s="12"/>
      <c r="Q2394" s="304"/>
      <c r="R2394" s="5"/>
      <c r="S2394" s="5"/>
      <c r="T2394" s="78"/>
      <c r="U2394" s="78"/>
      <c r="Z2394" s="479">
        <f t="shared" si="269"/>
        <v>12</v>
      </c>
    </row>
    <row r="2395" spans="1:26" ht="18.75" customHeight="1" x14ac:dyDescent="0.35">
      <c r="A2395" s="78"/>
      <c r="B2395" s="332">
        <f>IF(N2395="",0,COUNTIF($N$7:N2395,N2395))</f>
        <v>0</v>
      </c>
      <c r="C2395" s="332" t="str">
        <f t="shared" si="263"/>
        <v>0</v>
      </c>
      <c r="D2395" s="332">
        <f>IF(P2395="",0,COUNTIF($P$7:P2395,P2395))</f>
        <v>0</v>
      </c>
      <c r="E2395" s="332" t="str">
        <f t="shared" si="264"/>
        <v>0</v>
      </c>
      <c r="F2395" s="332">
        <f>IF(Q2395="",0,COUNTIF($Q$7:Q2395,Q2395))</f>
        <v>0</v>
      </c>
      <c r="G2395" s="332" t="str">
        <f t="shared" si="265"/>
        <v>0</v>
      </c>
      <c r="H2395" s="335">
        <f t="shared" si="266"/>
        <v>46021</v>
      </c>
      <c r="I2395" s="332">
        <f t="shared" si="267"/>
        <v>50</v>
      </c>
      <c r="J2395" s="78"/>
      <c r="K2395" s="304"/>
      <c r="L2395" s="6"/>
      <c r="M2395" s="12"/>
      <c r="N2395" s="6"/>
      <c r="O2395" s="96" t="str">
        <f t="shared" si="268"/>
        <v/>
      </c>
      <c r="P2395" s="12"/>
      <c r="Q2395" s="304"/>
      <c r="R2395" s="5"/>
      <c r="S2395" s="5"/>
      <c r="T2395" s="78"/>
      <c r="U2395" s="78"/>
      <c r="Z2395" s="479">
        <f t="shared" si="269"/>
        <v>12</v>
      </c>
    </row>
    <row r="2396" spans="1:26" ht="18.75" customHeight="1" x14ac:dyDescent="0.35">
      <c r="A2396" s="78"/>
      <c r="B2396" s="332">
        <f>IF(N2396="",0,COUNTIF($N$7:N2396,N2396))</f>
        <v>0</v>
      </c>
      <c r="C2396" s="332" t="str">
        <f t="shared" si="263"/>
        <v>0</v>
      </c>
      <c r="D2396" s="332">
        <f>IF(P2396="",0,COUNTIF($P$7:P2396,P2396))</f>
        <v>0</v>
      </c>
      <c r="E2396" s="332" t="str">
        <f t="shared" si="264"/>
        <v>0</v>
      </c>
      <c r="F2396" s="332">
        <f>IF(Q2396="",0,COUNTIF($Q$7:Q2396,Q2396))</f>
        <v>0</v>
      </c>
      <c r="G2396" s="332" t="str">
        <f t="shared" si="265"/>
        <v>0</v>
      </c>
      <c r="H2396" s="335">
        <f t="shared" si="266"/>
        <v>46021</v>
      </c>
      <c r="I2396" s="332">
        <f t="shared" si="267"/>
        <v>50</v>
      </c>
      <c r="J2396" s="78"/>
      <c r="K2396" s="304"/>
      <c r="L2396" s="6"/>
      <c r="M2396" s="12"/>
      <c r="N2396" s="6"/>
      <c r="O2396" s="96" t="str">
        <f t="shared" si="268"/>
        <v/>
      </c>
      <c r="P2396" s="12"/>
      <c r="Q2396" s="304"/>
      <c r="R2396" s="5"/>
      <c r="S2396" s="5"/>
      <c r="T2396" s="78"/>
      <c r="U2396" s="78"/>
      <c r="Z2396" s="479">
        <f t="shared" si="269"/>
        <v>12</v>
      </c>
    </row>
    <row r="2397" spans="1:26" ht="18.75" customHeight="1" x14ac:dyDescent="0.35">
      <c r="A2397" s="78"/>
      <c r="B2397" s="332">
        <f>IF(N2397="",0,COUNTIF($N$7:N2397,N2397))</f>
        <v>0</v>
      </c>
      <c r="C2397" s="332" t="str">
        <f t="shared" si="263"/>
        <v>0</v>
      </c>
      <c r="D2397" s="332">
        <f>IF(P2397="",0,COUNTIF($P$7:P2397,P2397))</f>
        <v>0</v>
      </c>
      <c r="E2397" s="332" t="str">
        <f t="shared" si="264"/>
        <v>0</v>
      </c>
      <c r="F2397" s="332">
        <f>IF(Q2397="",0,COUNTIF($Q$7:Q2397,Q2397))</f>
        <v>0</v>
      </c>
      <c r="G2397" s="332" t="str">
        <f t="shared" si="265"/>
        <v>0</v>
      </c>
      <c r="H2397" s="335">
        <f t="shared" si="266"/>
        <v>46021</v>
      </c>
      <c r="I2397" s="332">
        <f t="shared" si="267"/>
        <v>50</v>
      </c>
      <c r="J2397" s="78"/>
      <c r="K2397" s="304"/>
      <c r="L2397" s="6"/>
      <c r="M2397" s="12"/>
      <c r="N2397" s="6"/>
      <c r="O2397" s="96" t="str">
        <f t="shared" si="268"/>
        <v/>
      </c>
      <c r="P2397" s="12"/>
      <c r="Q2397" s="304"/>
      <c r="R2397" s="5"/>
      <c r="S2397" s="5"/>
      <c r="T2397" s="78"/>
      <c r="U2397" s="78"/>
      <c r="Z2397" s="479">
        <f t="shared" si="269"/>
        <v>12</v>
      </c>
    </row>
    <row r="2398" spans="1:26" ht="18.75" customHeight="1" x14ac:dyDescent="0.35">
      <c r="A2398" s="78"/>
      <c r="B2398" s="332">
        <f>IF(N2398="",0,COUNTIF($N$7:N2398,N2398))</f>
        <v>0</v>
      </c>
      <c r="C2398" s="332" t="str">
        <f t="shared" si="263"/>
        <v>0</v>
      </c>
      <c r="D2398" s="332">
        <f>IF(P2398="",0,COUNTIF($P$7:P2398,P2398))</f>
        <v>0</v>
      </c>
      <c r="E2398" s="332" t="str">
        <f t="shared" si="264"/>
        <v>0</v>
      </c>
      <c r="F2398" s="332">
        <f>IF(Q2398="",0,COUNTIF($Q$7:Q2398,Q2398))</f>
        <v>0</v>
      </c>
      <c r="G2398" s="332" t="str">
        <f t="shared" si="265"/>
        <v>0</v>
      </c>
      <c r="H2398" s="335">
        <f t="shared" si="266"/>
        <v>46021</v>
      </c>
      <c r="I2398" s="332">
        <f t="shared" si="267"/>
        <v>50</v>
      </c>
      <c r="J2398" s="78"/>
      <c r="K2398" s="304"/>
      <c r="L2398" s="6"/>
      <c r="M2398" s="12"/>
      <c r="N2398" s="6"/>
      <c r="O2398" s="96" t="str">
        <f t="shared" si="268"/>
        <v/>
      </c>
      <c r="P2398" s="12"/>
      <c r="Q2398" s="304"/>
      <c r="R2398" s="5"/>
      <c r="S2398" s="5"/>
      <c r="T2398" s="78"/>
      <c r="U2398" s="78"/>
      <c r="Z2398" s="479">
        <f t="shared" si="269"/>
        <v>12</v>
      </c>
    </row>
    <row r="2399" spans="1:26" ht="18.75" customHeight="1" x14ac:dyDescent="0.35">
      <c r="A2399" s="78"/>
      <c r="B2399" s="332">
        <f>IF(N2399="",0,COUNTIF($N$7:N2399,N2399))</f>
        <v>0</v>
      </c>
      <c r="C2399" s="332" t="str">
        <f t="shared" si="263"/>
        <v>0</v>
      </c>
      <c r="D2399" s="332">
        <f>IF(P2399="",0,COUNTIF($P$7:P2399,P2399))</f>
        <v>0</v>
      </c>
      <c r="E2399" s="332" t="str">
        <f t="shared" si="264"/>
        <v>0</v>
      </c>
      <c r="F2399" s="332">
        <f>IF(Q2399="",0,COUNTIF($Q$7:Q2399,Q2399))</f>
        <v>0</v>
      </c>
      <c r="G2399" s="332" t="str">
        <f t="shared" si="265"/>
        <v>0</v>
      </c>
      <c r="H2399" s="335">
        <f t="shared" si="266"/>
        <v>46021</v>
      </c>
      <c r="I2399" s="332">
        <f t="shared" si="267"/>
        <v>50</v>
      </c>
      <c r="J2399" s="78"/>
      <c r="K2399" s="304"/>
      <c r="L2399" s="6"/>
      <c r="M2399" s="12"/>
      <c r="N2399" s="6"/>
      <c r="O2399" s="96" t="str">
        <f t="shared" si="268"/>
        <v/>
      </c>
      <c r="P2399" s="12"/>
      <c r="Q2399" s="304"/>
      <c r="R2399" s="5"/>
      <c r="S2399" s="5"/>
      <c r="T2399" s="78"/>
      <c r="U2399" s="78"/>
      <c r="Z2399" s="479">
        <f t="shared" si="269"/>
        <v>12</v>
      </c>
    </row>
    <row r="2400" spans="1:26" ht="18.75" customHeight="1" x14ac:dyDescent="0.35">
      <c r="A2400" s="78"/>
      <c r="B2400" s="332">
        <f>IF(N2400="",0,COUNTIF($N$7:N2400,N2400))</f>
        <v>0</v>
      </c>
      <c r="C2400" s="332" t="str">
        <f t="shared" si="263"/>
        <v>0</v>
      </c>
      <c r="D2400" s="332">
        <f>IF(P2400="",0,COUNTIF($P$7:P2400,P2400))</f>
        <v>0</v>
      </c>
      <c r="E2400" s="332" t="str">
        <f t="shared" si="264"/>
        <v>0</v>
      </c>
      <c r="F2400" s="332">
        <f>IF(Q2400="",0,COUNTIF($Q$7:Q2400,Q2400))</f>
        <v>0</v>
      </c>
      <c r="G2400" s="332" t="str">
        <f t="shared" si="265"/>
        <v>0</v>
      </c>
      <c r="H2400" s="335">
        <f t="shared" si="266"/>
        <v>46021</v>
      </c>
      <c r="I2400" s="332">
        <f t="shared" si="267"/>
        <v>50</v>
      </c>
      <c r="J2400" s="78"/>
      <c r="K2400" s="304"/>
      <c r="L2400" s="6"/>
      <c r="M2400" s="12"/>
      <c r="N2400" s="6"/>
      <c r="O2400" s="96" t="str">
        <f t="shared" si="268"/>
        <v/>
      </c>
      <c r="P2400" s="12"/>
      <c r="Q2400" s="304"/>
      <c r="R2400" s="5"/>
      <c r="S2400" s="5"/>
      <c r="T2400" s="78"/>
      <c r="U2400" s="78"/>
      <c r="Z2400" s="479">
        <f t="shared" si="269"/>
        <v>12</v>
      </c>
    </row>
    <row r="2401" spans="1:26" ht="18.75" customHeight="1" x14ac:dyDescent="0.35">
      <c r="A2401" s="78"/>
      <c r="B2401" s="332">
        <f>IF(N2401="",0,COUNTIF($N$7:N2401,N2401))</f>
        <v>0</v>
      </c>
      <c r="C2401" s="332" t="str">
        <f t="shared" si="263"/>
        <v>0</v>
      </c>
      <c r="D2401" s="332">
        <f>IF(P2401="",0,COUNTIF($P$7:P2401,P2401))</f>
        <v>0</v>
      </c>
      <c r="E2401" s="332" t="str">
        <f t="shared" si="264"/>
        <v>0</v>
      </c>
      <c r="F2401" s="332">
        <f>IF(Q2401="",0,COUNTIF($Q$7:Q2401,Q2401))</f>
        <v>0</v>
      </c>
      <c r="G2401" s="332" t="str">
        <f t="shared" si="265"/>
        <v>0</v>
      </c>
      <c r="H2401" s="335">
        <f t="shared" si="266"/>
        <v>46021</v>
      </c>
      <c r="I2401" s="332">
        <f t="shared" si="267"/>
        <v>50</v>
      </c>
      <c r="J2401" s="78"/>
      <c r="K2401" s="304"/>
      <c r="L2401" s="6"/>
      <c r="M2401" s="12"/>
      <c r="N2401" s="6"/>
      <c r="O2401" s="96" t="str">
        <f t="shared" si="268"/>
        <v/>
      </c>
      <c r="P2401" s="12"/>
      <c r="Q2401" s="304"/>
      <c r="R2401" s="5"/>
      <c r="S2401" s="5"/>
      <c r="T2401" s="78"/>
      <c r="U2401" s="78"/>
      <c r="Z2401" s="479">
        <f t="shared" si="269"/>
        <v>12</v>
      </c>
    </row>
    <row r="2402" spans="1:26" ht="18.75" customHeight="1" x14ac:dyDescent="0.35">
      <c r="A2402" s="78"/>
      <c r="B2402" s="332">
        <f>IF(N2402="",0,COUNTIF($N$7:N2402,N2402))</f>
        <v>0</v>
      </c>
      <c r="C2402" s="332" t="str">
        <f t="shared" si="263"/>
        <v>0</v>
      </c>
      <c r="D2402" s="332">
        <f>IF(P2402="",0,COUNTIF($P$7:P2402,P2402))</f>
        <v>0</v>
      </c>
      <c r="E2402" s="332" t="str">
        <f t="shared" si="264"/>
        <v>0</v>
      </c>
      <c r="F2402" s="332">
        <f>IF(Q2402="",0,COUNTIF($Q$7:Q2402,Q2402))</f>
        <v>0</v>
      </c>
      <c r="G2402" s="332" t="str">
        <f t="shared" si="265"/>
        <v>0</v>
      </c>
      <c r="H2402" s="335">
        <f t="shared" si="266"/>
        <v>46021</v>
      </c>
      <c r="I2402" s="332">
        <f t="shared" si="267"/>
        <v>50</v>
      </c>
      <c r="J2402" s="78"/>
      <c r="K2402" s="304"/>
      <c r="L2402" s="6"/>
      <c r="M2402" s="12"/>
      <c r="N2402" s="6"/>
      <c r="O2402" s="96" t="str">
        <f t="shared" si="268"/>
        <v/>
      </c>
      <c r="P2402" s="12"/>
      <c r="Q2402" s="304"/>
      <c r="R2402" s="5"/>
      <c r="S2402" s="5"/>
      <c r="T2402" s="78"/>
      <c r="U2402" s="78"/>
      <c r="Z2402" s="479">
        <f t="shared" si="269"/>
        <v>12</v>
      </c>
    </row>
    <row r="2403" spans="1:26" ht="18.75" customHeight="1" x14ac:dyDescent="0.35">
      <c r="A2403" s="78"/>
      <c r="B2403" s="332">
        <f>IF(N2403="",0,COUNTIF($N$7:N2403,N2403))</f>
        <v>0</v>
      </c>
      <c r="C2403" s="332" t="str">
        <f t="shared" si="263"/>
        <v>0</v>
      </c>
      <c r="D2403" s="332">
        <f>IF(P2403="",0,COUNTIF($P$7:P2403,P2403))</f>
        <v>0</v>
      </c>
      <c r="E2403" s="332" t="str">
        <f t="shared" si="264"/>
        <v>0</v>
      </c>
      <c r="F2403" s="332">
        <f>IF(Q2403="",0,COUNTIF($Q$7:Q2403,Q2403))</f>
        <v>0</v>
      </c>
      <c r="G2403" s="332" t="str">
        <f t="shared" si="265"/>
        <v>0</v>
      </c>
      <c r="H2403" s="335">
        <f t="shared" si="266"/>
        <v>46021</v>
      </c>
      <c r="I2403" s="332">
        <f t="shared" si="267"/>
        <v>50</v>
      </c>
      <c r="J2403" s="78"/>
      <c r="K2403" s="304"/>
      <c r="L2403" s="6"/>
      <c r="M2403" s="12"/>
      <c r="N2403" s="6"/>
      <c r="O2403" s="96" t="str">
        <f t="shared" si="268"/>
        <v/>
      </c>
      <c r="P2403" s="12"/>
      <c r="Q2403" s="304"/>
      <c r="R2403" s="5"/>
      <c r="S2403" s="5"/>
      <c r="T2403" s="78"/>
      <c r="U2403" s="78"/>
      <c r="Z2403" s="479">
        <f t="shared" si="269"/>
        <v>12</v>
      </c>
    </row>
    <row r="2404" spans="1:26" ht="18.75" customHeight="1" x14ac:dyDescent="0.35">
      <c r="A2404" s="78"/>
      <c r="B2404" s="332">
        <f>IF(N2404="",0,COUNTIF($N$7:N2404,N2404))</f>
        <v>0</v>
      </c>
      <c r="C2404" s="332" t="str">
        <f t="shared" si="263"/>
        <v>0</v>
      </c>
      <c r="D2404" s="332">
        <f>IF(P2404="",0,COUNTIF($P$7:P2404,P2404))</f>
        <v>0</v>
      </c>
      <c r="E2404" s="332" t="str">
        <f t="shared" si="264"/>
        <v>0</v>
      </c>
      <c r="F2404" s="332">
        <f>IF(Q2404="",0,COUNTIF($Q$7:Q2404,Q2404))</f>
        <v>0</v>
      </c>
      <c r="G2404" s="332" t="str">
        <f t="shared" si="265"/>
        <v>0</v>
      </c>
      <c r="H2404" s="335">
        <f t="shared" si="266"/>
        <v>46021</v>
      </c>
      <c r="I2404" s="332">
        <f t="shared" si="267"/>
        <v>50</v>
      </c>
      <c r="J2404" s="78"/>
      <c r="K2404" s="304"/>
      <c r="L2404" s="6"/>
      <c r="M2404" s="12"/>
      <c r="N2404" s="6"/>
      <c r="O2404" s="96" t="str">
        <f t="shared" si="268"/>
        <v/>
      </c>
      <c r="P2404" s="12"/>
      <c r="Q2404" s="304"/>
      <c r="R2404" s="5"/>
      <c r="S2404" s="5"/>
      <c r="T2404" s="78"/>
      <c r="U2404" s="78"/>
      <c r="Z2404" s="479">
        <f t="shared" si="269"/>
        <v>12</v>
      </c>
    </row>
    <row r="2405" spans="1:26" ht="18.75" customHeight="1" x14ac:dyDescent="0.35">
      <c r="A2405" s="78"/>
      <c r="B2405" s="332">
        <f>IF(N2405="",0,COUNTIF($N$7:N2405,N2405))</f>
        <v>0</v>
      </c>
      <c r="C2405" s="332" t="str">
        <f t="shared" si="263"/>
        <v>0</v>
      </c>
      <c r="D2405" s="332">
        <f>IF(P2405="",0,COUNTIF($P$7:P2405,P2405))</f>
        <v>0</v>
      </c>
      <c r="E2405" s="332" t="str">
        <f t="shared" si="264"/>
        <v>0</v>
      </c>
      <c r="F2405" s="332">
        <f>IF(Q2405="",0,COUNTIF($Q$7:Q2405,Q2405))</f>
        <v>0</v>
      </c>
      <c r="G2405" s="332" t="str">
        <f t="shared" si="265"/>
        <v>0</v>
      </c>
      <c r="H2405" s="335">
        <f t="shared" si="266"/>
        <v>46021</v>
      </c>
      <c r="I2405" s="332">
        <f t="shared" si="267"/>
        <v>50</v>
      </c>
      <c r="J2405" s="78"/>
      <c r="K2405" s="304"/>
      <c r="L2405" s="6"/>
      <c r="M2405" s="12"/>
      <c r="N2405" s="6"/>
      <c r="O2405" s="96" t="str">
        <f t="shared" si="268"/>
        <v/>
      </c>
      <c r="P2405" s="12"/>
      <c r="Q2405" s="304"/>
      <c r="R2405" s="5"/>
      <c r="S2405" s="5"/>
      <c r="T2405" s="78"/>
      <c r="U2405" s="78"/>
      <c r="Z2405" s="479">
        <f t="shared" si="269"/>
        <v>12</v>
      </c>
    </row>
    <row r="2406" spans="1:26" ht="18.75" customHeight="1" x14ac:dyDescent="0.35">
      <c r="A2406" s="78"/>
      <c r="B2406" s="332">
        <f>IF(N2406="",0,COUNTIF($N$7:N2406,N2406))</f>
        <v>0</v>
      </c>
      <c r="C2406" s="332" t="str">
        <f t="shared" si="263"/>
        <v>0</v>
      </c>
      <c r="D2406" s="332">
        <f>IF(P2406="",0,COUNTIF($P$7:P2406,P2406))</f>
        <v>0</v>
      </c>
      <c r="E2406" s="332" t="str">
        <f t="shared" si="264"/>
        <v>0</v>
      </c>
      <c r="F2406" s="332">
        <f>IF(Q2406="",0,COUNTIF($Q$7:Q2406,Q2406))</f>
        <v>0</v>
      </c>
      <c r="G2406" s="332" t="str">
        <f t="shared" si="265"/>
        <v>0</v>
      </c>
      <c r="H2406" s="335">
        <f t="shared" si="266"/>
        <v>46021</v>
      </c>
      <c r="I2406" s="332">
        <f t="shared" si="267"/>
        <v>50</v>
      </c>
      <c r="J2406" s="78"/>
      <c r="K2406" s="304"/>
      <c r="L2406" s="6"/>
      <c r="M2406" s="12"/>
      <c r="N2406" s="6"/>
      <c r="O2406" s="96" t="str">
        <f t="shared" si="268"/>
        <v/>
      </c>
      <c r="P2406" s="12"/>
      <c r="Q2406" s="304"/>
      <c r="R2406" s="5"/>
      <c r="S2406" s="5"/>
      <c r="T2406" s="78"/>
      <c r="U2406" s="78"/>
      <c r="Z2406" s="479">
        <f t="shared" si="269"/>
        <v>12</v>
      </c>
    </row>
    <row r="2407" spans="1:26" ht="18.75" customHeight="1" x14ac:dyDescent="0.35">
      <c r="A2407" s="78"/>
      <c r="B2407" s="332">
        <f>IF(N2407="",0,COUNTIF($N$7:N2407,N2407))</f>
        <v>0</v>
      </c>
      <c r="C2407" s="332" t="str">
        <f t="shared" si="263"/>
        <v>0</v>
      </c>
      <c r="D2407" s="332">
        <f>IF(P2407="",0,COUNTIF($P$7:P2407,P2407))</f>
        <v>0</v>
      </c>
      <c r="E2407" s="332" t="str">
        <f t="shared" si="264"/>
        <v>0</v>
      </c>
      <c r="F2407" s="332">
        <f>IF(Q2407="",0,COUNTIF($Q$7:Q2407,Q2407))</f>
        <v>0</v>
      </c>
      <c r="G2407" s="332" t="str">
        <f t="shared" si="265"/>
        <v>0</v>
      </c>
      <c r="H2407" s="335">
        <f t="shared" si="266"/>
        <v>46021</v>
      </c>
      <c r="I2407" s="332">
        <f t="shared" si="267"/>
        <v>50</v>
      </c>
      <c r="J2407" s="78"/>
      <c r="K2407" s="304"/>
      <c r="L2407" s="6"/>
      <c r="M2407" s="12"/>
      <c r="N2407" s="6"/>
      <c r="O2407" s="96" t="str">
        <f t="shared" si="268"/>
        <v/>
      </c>
      <c r="P2407" s="12"/>
      <c r="Q2407" s="304"/>
      <c r="R2407" s="5"/>
      <c r="S2407" s="5"/>
      <c r="T2407" s="78"/>
      <c r="U2407" s="78"/>
      <c r="Z2407" s="479">
        <f t="shared" si="269"/>
        <v>12</v>
      </c>
    </row>
    <row r="2408" spans="1:26" ht="18.75" customHeight="1" x14ac:dyDescent="0.35">
      <c r="A2408" s="78"/>
      <c r="B2408" s="332">
        <f>IF(N2408="",0,COUNTIF($N$7:N2408,N2408))</f>
        <v>0</v>
      </c>
      <c r="C2408" s="332" t="str">
        <f t="shared" si="263"/>
        <v>0</v>
      </c>
      <c r="D2408" s="332">
        <f>IF(P2408="",0,COUNTIF($P$7:P2408,P2408))</f>
        <v>0</v>
      </c>
      <c r="E2408" s="332" t="str">
        <f t="shared" si="264"/>
        <v>0</v>
      </c>
      <c r="F2408" s="332">
        <f>IF(Q2408="",0,COUNTIF($Q$7:Q2408,Q2408))</f>
        <v>0</v>
      </c>
      <c r="G2408" s="332" t="str">
        <f t="shared" si="265"/>
        <v>0</v>
      </c>
      <c r="H2408" s="335">
        <f t="shared" si="266"/>
        <v>46021</v>
      </c>
      <c r="I2408" s="332">
        <f t="shared" si="267"/>
        <v>50</v>
      </c>
      <c r="J2408" s="78"/>
      <c r="K2408" s="304"/>
      <c r="L2408" s="6"/>
      <c r="M2408" s="12"/>
      <c r="N2408" s="6"/>
      <c r="O2408" s="96" t="str">
        <f t="shared" si="268"/>
        <v/>
      </c>
      <c r="P2408" s="12"/>
      <c r="Q2408" s="304"/>
      <c r="R2408" s="5"/>
      <c r="S2408" s="5"/>
      <c r="T2408" s="78"/>
      <c r="U2408" s="78"/>
      <c r="Z2408" s="479">
        <f t="shared" si="269"/>
        <v>12</v>
      </c>
    </row>
    <row r="2409" spans="1:26" ht="18.75" customHeight="1" x14ac:dyDescent="0.35">
      <c r="A2409" s="78"/>
      <c r="B2409" s="332">
        <f>IF(N2409="",0,COUNTIF($N$7:N2409,N2409))</f>
        <v>0</v>
      </c>
      <c r="C2409" s="332" t="str">
        <f t="shared" si="263"/>
        <v>0</v>
      </c>
      <c r="D2409" s="332">
        <f>IF(P2409="",0,COUNTIF($P$7:P2409,P2409))</f>
        <v>0</v>
      </c>
      <c r="E2409" s="332" t="str">
        <f t="shared" si="264"/>
        <v>0</v>
      </c>
      <c r="F2409" s="332">
        <f>IF(Q2409="",0,COUNTIF($Q$7:Q2409,Q2409))</f>
        <v>0</v>
      </c>
      <c r="G2409" s="332" t="str">
        <f t="shared" si="265"/>
        <v>0</v>
      </c>
      <c r="H2409" s="335">
        <f t="shared" si="266"/>
        <v>46021</v>
      </c>
      <c r="I2409" s="332">
        <f t="shared" si="267"/>
        <v>50</v>
      </c>
      <c r="J2409" s="78"/>
      <c r="K2409" s="304"/>
      <c r="L2409" s="6"/>
      <c r="M2409" s="12"/>
      <c r="N2409" s="6"/>
      <c r="O2409" s="96" t="str">
        <f t="shared" si="268"/>
        <v/>
      </c>
      <c r="P2409" s="12"/>
      <c r="Q2409" s="304"/>
      <c r="R2409" s="5"/>
      <c r="S2409" s="5"/>
      <c r="T2409" s="78"/>
      <c r="U2409" s="78"/>
      <c r="Z2409" s="479">
        <f t="shared" si="269"/>
        <v>12</v>
      </c>
    </row>
    <row r="2410" spans="1:26" ht="18.75" customHeight="1" x14ac:dyDescent="0.35">
      <c r="A2410" s="78"/>
      <c r="B2410" s="332">
        <f>IF(N2410="",0,COUNTIF($N$7:N2410,N2410))</f>
        <v>0</v>
      </c>
      <c r="C2410" s="332" t="str">
        <f t="shared" si="263"/>
        <v>0</v>
      </c>
      <c r="D2410" s="332">
        <f>IF(P2410="",0,COUNTIF($P$7:P2410,P2410))</f>
        <v>0</v>
      </c>
      <c r="E2410" s="332" t="str">
        <f t="shared" si="264"/>
        <v>0</v>
      </c>
      <c r="F2410" s="332">
        <f>IF(Q2410="",0,COUNTIF($Q$7:Q2410,Q2410))</f>
        <v>0</v>
      </c>
      <c r="G2410" s="332" t="str">
        <f t="shared" si="265"/>
        <v>0</v>
      </c>
      <c r="H2410" s="335">
        <f t="shared" si="266"/>
        <v>46021</v>
      </c>
      <c r="I2410" s="332">
        <f t="shared" si="267"/>
        <v>50</v>
      </c>
      <c r="J2410" s="78"/>
      <c r="K2410" s="304"/>
      <c r="L2410" s="6"/>
      <c r="M2410" s="12"/>
      <c r="N2410" s="6"/>
      <c r="O2410" s="96" t="str">
        <f t="shared" si="268"/>
        <v/>
      </c>
      <c r="P2410" s="12"/>
      <c r="Q2410" s="304"/>
      <c r="R2410" s="5"/>
      <c r="S2410" s="5"/>
      <c r="T2410" s="78"/>
      <c r="U2410" s="78"/>
      <c r="Z2410" s="479">
        <f t="shared" si="269"/>
        <v>12</v>
      </c>
    </row>
    <row r="2411" spans="1:26" ht="18.75" customHeight="1" x14ac:dyDescent="0.35">
      <c r="A2411" s="78"/>
      <c r="B2411" s="332">
        <f>IF(N2411="",0,COUNTIF($N$7:N2411,N2411))</f>
        <v>0</v>
      </c>
      <c r="C2411" s="332" t="str">
        <f t="shared" si="263"/>
        <v>0</v>
      </c>
      <c r="D2411" s="332">
        <f>IF(P2411="",0,COUNTIF($P$7:P2411,P2411))</f>
        <v>0</v>
      </c>
      <c r="E2411" s="332" t="str">
        <f t="shared" si="264"/>
        <v>0</v>
      </c>
      <c r="F2411" s="332">
        <f>IF(Q2411="",0,COUNTIF($Q$7:Q2411,Q2411))</f>
        <v>0</v>
      </c>
      <c r="G2411" s="332" t="str">
        <f t="shared" si="265"/>
        <v>0</v>
      </c>
      <c r="H2411" s="335">
        <f t="shared" si="266"/>
        <v>46021</v>
      </c>
      <c r="I2411" s="332">
        <f t="shared" si="267"/>
        <v>50</v>
      </c>
      <c r="J2411" s="78"/>
      <c r="K2411" s="304"/>
      <c r="L2411" s="6"/>
      <c r="M2411" s="12"/>
      <c r="N2411" s="6"/>
      <c r="O2411" s="96" t="str">
        <f t="shared" si="268"/>
        <v/>
      </c>
      <c r="P2411" s="12"/>
      <c r="Q2411" s="304"/>
      <c r="R2411" s="5"/>
      <c r="S2411" s="5"/>
      <c r="T2411" s="78"/>
      <c r="U2411" s="78"/>
      <c r="Z2411" s="479">
        <f t="shared" si="269"/>
        <v>12</v>
      </c>
    </row>
    <row r="2412" spans="1:26" ht="18.75" customHeight="1" x14ac:dyDescent="0.35">
      <c r="A2412" s="78"/>
      <c r="B2412" s="332">
        <f>IF(N2412="",0,COUNTIF($N$7:N2412,N2412))</f>
        <v>0</v>
      </c>
      <c r="C2412" s="332" t="str">
        <f t="shared" si="263"/>
        <v>0</v>
      </c>
      <c r="D2412" s="332">
        <f>IF(P2412="",0,COUNTIF($P$7:P2412,P2412))</f>
        <v>0</v>
      </c>
      <c r="E2412" s="332" t="str">
        <f t="shared" si="264"/>
        <v>0</v>
      </c>
      <c r="F2412" s="332">
        <f>IF(Q2412="",0,COUNTIF($Q$7:Q2412,Q2412))</f>
        <v>0</v>
      </c>
      <c r="G2412" s="332" t="str">
        <f t="shared" si="265"/>
        <v>0</v>
      </c>
      <c r="H2412" s="335">
        <f t="shared" si="266"/>
        <v>46021</v>
      </c>
      <c r="I2412" s="332">
        <f t="shared" si="267"/>
        <v>50</v>
      </c>
      <c r="J2412" s="78"/>
      <c r="K2412" s="304"/>
      <c r="L2412" s="6"/>
      <c r="M2412" s="12"/>
      <c r="N2412" s="6"/>
      <c r="O2412" s="96" t="str">
        <f t="shared" si="268"/>
        <v/>
      </c>
      <c r="P2412" s="12"/>
      <c r="Q2412" s="304"/>
      <c r="R2412" s="5"/>
      <c r="S2412" s="5"/>
      <c r="T2412" s="78"/>
      <c r="U2412" s="78"/>
      <c r="Z2412" s="479">
        <f t="shared" si="269"/>
        <v>12</v>
      </c>
    </row>
    <row r="2413" spans="1:26" ht="18.75" customHeight="1" x14ac:dyDescent="0.35">
      <c r="A2413" s="78"/>
      <c r="B2413" s="332">
        <f>IF(N2413="",0,COUNTIF($N$7:N2413,N2413))</f>
        <v>0</v>
      </c>
      <c r="C2413" s="332" t="str">
        <f t="shared" si="263"/>
        <v>0</v>
      </c>
      <c r="D2413" s="332">
        <f>IF(P2413="",0,COUNTIF($P$7:P2413,P2413))</f>
        <v>0</v>
      </c>
      <c r="E2413" s="332" t="str">
        <f t="shared" si="264"/>
        <v>0</v>
      </c>
      <c r="F2413" s="332">
        <f>IF(Q2413="",0,COUNTIF($Q$7:Q2413,Q2413))</f>
        <v>0</v>
      </c>
      <c r="G2413" s="332" t="str">
        <f t="shared" si="265"/>
        <v>0</v>
      </c>
      <c r="H2413" s="335">
        <f t="shared" si="266"/>
        <v>46021</v>
      </c>
      <c r="I2413" s="332">
        <f t="shared" si="267"/>
        <v>50</v>
      </c>
      <c r="J2413" s="78"/>
      <c r="K2413" s="304"/>
      <c r="L2413" s="6"/>
      <c r="M2413" s="12"/>
      <c r="N2413" s="6"/>
      <c r="O2413" s="96" t="str">
        <f t="shared" si="268"/>
        <v/>
      </c>
      <c r="P2413" s="12"/>
      <c r="Q2413" s="304"/>
      <c r="R2413" s="5"/>
      <c r="S2413" s="5"/>
      <c r="T2413" s="78"/>
      <c r="U2413" s="78"/>
      <c r="Z2413" s="479">
        <f t="shared" si="269"/>
        <v>12</v>
      </c>
    </row>
    <row r="2414" spans="1:26" ht="18.75" customHeight="1" x14ac:dyDescent="0.35">
      <c r="A2414" s="78"/>
      <c r="B2414" s="332">
        <f>IF(N2414="",0,COUNTIF($N$7:N2414,N2414))</f>
        <v>0</v>
      </c>
      <c r="C2414" s="332" t="str">
        <f t="shared" si="263"/>
        <v>0</v>
      </c>
      <c r="D2414" s="332">
        <f>IF(P2414="",0,COUNTIF($P$7:P2414,P2414))</f>
        <v>0</v>
      </c>
      <c r="E2414" s="332" t="str">
        <f t="shared" si="264"/>
        <v>0</v>
      </c>
      <c r="F2414" s="332">
        <f>IF(Q2414="",0,COUNTIF($Q$7:Q2414,Q2414))</f>
        <v>0</v>
      </c>
      <c r="G2414" s="332" t="str">
        <f t="shared" si="265"/>
        <v>0</v>
      </c>
      <c r="H2414" s="335">
        <f t="shared" si="266"/>
        <v>46021</v>
      </c>
      <c r="I2414" s="332">
        <f t="shared" si="267"/>
        <v>50</v>
      </c>
      <c r="J2414" s="78"/>
      <c r="K2414" s="304"/>
      <c r="L2414" s="6"/>
      <c r="M2414" s="12"/>
      <c r="N2414" s="6"/>
      <c r="O2414" s="96" t="str">
        <f t="shared" si="268"/>
        <v/>
      </c>
      <c r="P2414" s="12"/>
      <c r="Q2414" s="304"/>
      <c r="R2414" s="5"/>
      <c r="S2414" s="5"/>
      <c r="T2414" s="78"/>
      <c r="U2414" s="78"/>
      <c r="Z2414" s="479">
        <f t="shared" si="269"/>
        <v>12</v>
      </c>
    </row>
    <row r="2415" spans="1:26" ht="18.75" customHeight="1" x14ac:dyDescent="0.35">
      <c r="A2415" s="78"/>
      <c r="B2415" s="332">
        <f>IF(N2415="",0,COUNTIF($N$7:N2415,N2415))</f>
        <v>0</v>
      </c>
      <c r="C2415" s="332" t="str">
        <f t="shared" si="263"/>
        <v>0</v>
      </c>
      <c r="D2415" s="332">
        <f>IF(P2415="",0,COUNTIF($P$7:P2415,P2415))</f>
        <v>0</v>
      </c>
      <c r="E2415" s="332" t="str">
        <f t="shared" si="264"/>
        <v>0</v>
      </c>
      <c r="F2415" s="332">
        <f>IF(Q2415="",0,COUNTIF($Q$7:Q2415,Q2415))</f>
        <v>0</v>
      </c>
      <c r="G2415" s="332" t="str">
        <f t="shared" si="265"/>
        <v>0</v>
      </c>
      <c r="H2415" s="335">
        <f t="shared" si="266"/>
        <v>46021</v>
      </c>
      <c r="I2415" s="332">
        <f t="shared" si="267"/>
        <v>50</v>
      </c>
      <c r="J2415" s="78"/>
      <c r="K2415" s="304"/>
      <c r="L2415" s="6"/>
      <c r="M2415" s="12"/>
      <c r="N2415" s="6"/>
      <c r="O2415" s="96" t="str">
        <f t="shared" si="268"/>
        <v/>
      </c>
      <c r="P2415" s="12"/>
      <c r="Q2415" s="304"/>
      <c r="R2415" s="5"/>
      <c r="S2415" s="5"/>
      <c r="T2415" s="78"/>
      <c r="U2415" s="78"/>
      <c r="Z2415" s="479">
        <f t="shared" si="269"/>
        <v>12</v>
      </c>
    </row>
    <row r="2416" spans="1:26" ht="18.75" customHeight="1" x14ac:dyDescent="0.35">
      <c r="A2416" s="78"/>
      <c r="B2416" s="332">
        <f>IF(N2416="",0,COUNTIF($N$7:N2416,N2416))</f>
        <v>0</v>
      </c>
      <c r="C2416" s="332" t="str">
        <f t="shared" si="263"/>
        <v>0</v>
      </c>
      <c r="D2416" s="332">
        <f>IF(P2416="",0,COUNTIF($P$7:P2416,P2416))</f>
        <v>0</v>
      </c>
      <c r="E2416" s="332" t="str">
        <f t="shared" si="264"/>
        <v>0</v>
      </c>
      <c r="F2416" s="332">
        <f>IF(Q2416="",0,COUNTIF($Q$7:Q2416,Q2416))</f>
        <v>0</v>
      </c>
      <c r="G2416" s="332" t="str">
        <f t="shared" si="265"/>
        <v>0</v>
      </c>
      <c r="H2416" s="335">
        <f t="shared" si="266"/>
        <v>46021</v>
      </c>
      <c r="I2416" s="332">
        <f t="shared" si="267"/>
        <v>50</v>
      </c>
      <c r="J2416" s="78"/>
      <c r="K2416" s="304"/>
      <c r="L2416" s="6"/>
      <c r="M2416" s="12"/>
      <c r="N2416" s="6"/>
      <c r="O2416" s="96" t="str">
        <f t="shared" si="268"/>
        <v/>
      </c>
      <c r="P2416" s="12"/>
      <c r="Q2416" s="304"/>
      <c r="R2416" s="5"/>
      <c r="S2416" s="5"/>
      <c r="T2416" s="78"/>
      <c r="U2416" s="78"/>
      <c r="Z2416" s="479">
        <f t="shared" si="269"/>
        <v>12</v>
      </c>
    </row>
    <row r="2417" spans="1:26" ht="18.75" customHeight="1" x14ac:dyDescent="0.35">
      <c r="A2417" s="78"/>
      <c r="B2417" s="332">
        <f>IF(N2417="",0,COUNTIF($N$7:N2417,N2417))</f>
        <v>0</v>
      </c>
      <c r="C2417" s="332" t="str">
        <f t="shared" si="263"/>
        <v>0</v>
      </c>
      <c r="D2417" s="332">
        <f>IF(P2417="",0,COUNTIF($P$7:P2417,P2417))</f>
        <v>0</v>
      </c>
      <c r="E2417" s="332" t="str">
        <f t="shared" si="264"/>
        <v>0</v>
      </c>
      <c r="F2417" s="332">
        <f>IF(Q2417="",0,COUNTIF($Q$7:Q2417,Q2417))</f>
        <v>0</v>
      </c>
      <c r="G2417" s="332" t="str">
        <f t="shared" si="265"/>
        <v>0</v>
      </c>
      <c r="H2417" s="335">
        <f t="shared" si="266"/>
        <v>46021</v>
      </c>
      <c r="I2417" s="332">
        <f t="shared" si="267"/>
        <v>50</v>
      </c>
      <c r="J2417" s="78"/>
      <c r="K2417" s="304"/>
      <c r="L2417" s="6"/>
      <c r="M2417" s="12"/>
      <c r="N2417" s="6"/>
      <c r="O2417" s="96" t="str">
        <f t="shared" si="268"/>
        <v/>
      </c>
      <c r="P2417" s="12"/>
      <c r="Q2417" s="304"/>
      <c r="R2417" s="5"/>
      <c r="S2417" s="5"/>
      <c r="T2417" s="78"/>
      <c r="U2417" s="78"/>
      <c r="Z2417" s="479">
        <f t="shared" si="269"/>
        <v>12</v>
      </c>
    </row>
    <row r="2418" spans="1:26" ht="18.75" customHeight="1" x14ac:dyDescent="0.35">
      <c r="A2418" s="78"/>
      <c r="B2418" s="332">
        <f>IF(N2418="",0,COUNTIF($N$7:N2418,N2418))</f>
        <v>0</v>
      </c>
      <c r="C2418" s="332" t="str">
        <f t="shared" si="263"/>
        <v>0</v>
      </c>
      <c r="D2418" s="332">
        <f>IF(P2418="",0,COUNTIF($P$7:P2418,P2418))</f>
        <v>0</v>
      </c>
      <c r="E2418" s="332" t="str">
        <f t="shared" si="264"/>
        <v>0</v>
      </c>
      <c r="F2418" s="332">
        <f>IF(Q2418="",0,COUNTIF($Q$7:Q2418,Q2418))</f>
        <v>0</v>
      </c>
      <c r="G2418" s="332" t="str">
        <f t="shared" si="265"/>
        <v>0</v>
      </c>
      <c r="H2418" s="335">
        <f t="shared" si="266"/>
        <v>46021</v>
      </c>
      <c r="I2418" s="332">
        <f t="shared" si="267"/>
        <v>50</v>
      </c>
      <c r="J2418" s="78"/>
      <c r="K2418" s="304"/>
      <c r="L2418" s="6"/>
      <c r="M2418" s="12"/>
      <c r="N2418" s="6"/>
      <c r="O2418" s="96" t="str">
        <f t="shared" si="268"/>
        <v/>
      </c>
      <c r="P2418" s="12"/>
      <c r="Q2418" s="304"/>
      <c r="R2418" s="5"/>
      <c r="S2418" s="5"/>
      <c r="T2418" s="78"/>
      <c r="U2418" s="78"/>
      <c r="Z2418" s="479">
        <f t="shared" si="269"/>
        <v>12</v>
      </c>
    </row>
    <row r="2419" spans="1:26" ht="18.75" customHeight="1" x14ac:dyDescent="0.35">
      <c r="A2419" s="78"/>
      <c r="B2419" s="332">
        <f>IF(N2419="",0,COUNTIF($N$7:N2419,N2419))</f>
        <v>0</v>
      </c>
      <c r="C2419" s="332" t="str">
        <f t="shared" si="263"/>
        <v>0</v>
      </c>
      <c r="D2419" s="332">
        <f>IF(P2419="",0,COUNTIF($P$7:P2419,P2419))</f>
        <v>0</v>
      </c>
      <c r="E2419" s="332" t="str">
        <f t="shared" si="264"/>
        <v>0</v>
      </c>
      <c r="F2419" s="332">
        <f>IF(Q2419="",0,COUNTIF($Q$7:Q2419,Q2419))</f>
        <v>0</v>
      </c>
      <c r="G2419" s="332" t="str">
        <f t="shared" si="265"/>
        <v>0</v>
      </c>
      <c r="H2419" s="335">
        <f t="shared" si="266"/>
        <v>46021</v>
      </c>
      <c r="I2419" s="332">
        <f t="shared" si="267"/>
        <v>50</v>
      </c>
      <c r="J2419" s="78"/>
      <c r="K2419" s="304"/>
      <c r="L2419" s="6"/>
      <c r="M2419" s="12"/>
      <c r="N2419" s="6"/>
      <c r="O2419" s="96" t="str">
        <f t="shared" si="268"/>
        <v/>
      </c>
      <c r="P2419" s="12"/>
      <c r="Q2419" s="304"/>
      <c r="R2419" s="5"/>
      <c r="S2419" s="5"/>
      <c r="T2419" s="78"/>
      <c r="U2419" s="78"/>
      <c r="Z2419" s="479">
        <f t="shared" si="269"/>
        <v>12</v>
      </c>
    </row>
    <row r="2420" spans="1:26" ht="18.75" customHeight="1" x14ac:dyDescent="0.35">
      <c r="A2420" s="78"/>
      <c r="B2420" s="332">
        <f>IF(N2420="",0,COUNTIF($N$7:N2420,N2420))</f>
        <v>0</v>
      </c>
      <c r="C2420" s="332" t="str">
        <f t="shared" ref="C2420:C2483" si="270">B2420&amp;N2420</f>
        <v>0</v>
      </c>
      <c r="D2420" s="332">
        <f>IF(P2420="",0,COUNTIF($P$7:P2420,P2420))</f>
        <v>0</v>
      </c>
      <c r="E2420" s="332" t="str">
        <f t="shared" ref="E2420:E2483" si="271">D2420&amp;P2420</f>
        <v>0</v>
      </c>
      <c r="F2420" s="332">
        <f>IF(Q2420="",0,COUNTIF($Q$7:Q2420,Q2420))</f>
        <v>0</v>
      </c>
      <c r="G2420" s="332" t="str">
        <f t="shared" ref="G2420:G2483" si="272">F2420&amp;Q2420</f>
        <v>0</v>
      </c>
      <c r="H2420" s="335">
        <f t="shared" ref="H2420:H2483" si="273">IF(K2420&lt;&gt;"",K2420,H2419)</f>
        <v>46021</v>
      </c>
      <c r="I2420" s="332">
        <f t="shared" ref="I2420:I2483" si="274">IF(L2420&lt;&gt;"",L2420,I2419)</f>
        <v>50</v>
      </c>
      <c r="J2420" s="78"/>
      <c r="K2420" s="304"/>
      <c r="L2420" s="6"/>
      <c r="M2420" s="12"/>
      <c r="N2420" s="6"/>
      <c r="O2420" s="96" t="str">
        <f t="shared" ref="O2420:O2483" si="275">IF(N2420&lt;&gt;"",VLOOKUP(N2420,DA,2,FALSE),"")</f>
        <v/>
      </c>
      <c r="P2420" s="12"/>
      <c r="Q2420" s="304"/>
      <c r="R2420" s="5"/>
      <c r="S2420" s="5"/>
      <c r="T2420" s="78"/>
      <c r="U2420" s="78"/>
      <c r="Z2420" s="479">
        <f t="shared" si="269"/>
        <v>12</v>
      </c>
    </row>
    <row r="2421" spans="1:26" ht="18.75" customHeight="1" x14ac:dyDescent="0.35">
      <c r="A2421" s="78"/>
      <c r="B2421" s="332">
        <f>IF(N2421="",0,COUNTIF($N$7:N2421,N2421))</f>
        <v>0</v>
      </c>
      <c r="C2421" s="332" t="str">
        <f t="shared" si="270"/>
        <v>0</v>
      </c>
      <c r="D2421" s="332">
        <f>IF(P2421="",0,COUNTIF($P$7:P2421,P2421))</f>
        <v>0</v>
      </c>
      <c r="E2421" s="332" t="str">
        <f t="shared" si="271"/>
        <v>0</v>
      </c>
      <c r="F2421" s="332">
        <f>IF(Q2421="",0,COUNTIF($Q$7:Q2421,Q2421))</f>
        <v>0</v>
      </c>
      <c r="G2421" s="332" t="str">
        <f t="shared" si="272"/>
        <v>0</v>
      </c>
      <c r="H2421" s="335">
        <f t="shared" si="273"/>
        <v>46021</v>
      </c>
      <c r="I2421" s="332">
        <f t="shared" si="274"/>
        <v>50</v>
      </c>
      <c r="J2421" s="78"/>
      <c r="K2421" s="304"/>
      <c r="L2421" s="6"/>
      <c r="M2421" s="12"/>
      <c r="N2421" s="6"/>
      <c r="O2421" s="96" t="str">
        <f t="shared" si="275"/>
        <v/>
      </c>
      <c r="P2421" s="12"/>
      <c r="Q2421" s="304"/>
      <c r="R2421" s="5"/>
      <c r="S2421" s="5"/>
      <c r="T2421" s="78"/>
      <c r="U2421" s="78"/>
      <c r="Z2421" s="479">
        <f t="shared" si="269"/>
        <v>12</v>
      </c>
    </row>
    <row r="2422" spans="1:26" ht="18.75" customHeight="1" x14ac:dyDescent="0.35">
      <c r="A2422" s="78"/>
      <c r="B2422" s="332">
        <f>IF(N2422="",0,COUNTIF($N$7:N2422,N2422))</f>
        <v>0</v>
      </c>
      <c r="C2422" s="332" t="str">
        <f t="shared" si="270"/>
        <v>0</v>
      </c>
      <c r="D2422" s="332">
        <f>IF(P2422="",0,COUNTIF($P$7:P2422,P2422))</f>
        <v>0</v>
      </c>
      <c r="E2422" s="332" t="str">
        <f t="shared" si="271"/>
        <v>0</v>
      </c>
      <c r="F2422" s="332">
        <f>IF(Q2422="",0,COUNTIF($Q$7:Q2422,Q2422))</f>
        <v>0</v>
      </c>
      <c r="G2422" s="332" t="str">
        <f t="shared" si="272"/>
        <v>0</v>
      </c>
      <c r="H2422" s="335">
        <f t="shared" si="273"/>
        <v>46021</v>
      </c>
      <c r="I2422" s="332">
        <f t="shared" si="274"/>
        <v>50</v>
      </c>
      <c r="J2422" s="78"/>
      <c r="K2422" s="304"/>
      <c r="L2422" s="6"/>
      <c r="M2422" s="12"/>
      <c r="N2422" s="6"/>
      <c r="O2422" s="96" t="str">
        <f t="shared" si="275"/>
        <v/>
      </c>
      <c r="P2422" s="12"/>
      <c r="Q2422" s="304"/>
      <c r="R2422" s="5"/>
      <c r="S2422" s="5"/>
      <c r="T2422" s="78"/>
      <c r="U2422" s="78"/>
      <c r="Z2422" s="479">
        <f t="shared" si="269"/>
        <v>12</v>
      </c>
    </row>
    <row r="2423" spans="1:26" ht="18.75" customHeight="1" x14ac:dyDescent="0.35">
      <c r="A2423" s="78"/>
      <c r="B2423" s="332">
        <f>IF(N2423="",0,COUNTIF($N$7:N2423,N2423))</f>
        <v>0</v>
      </c>
      <c r="C2423" s="332" t="str">
        <f t="shared" si="270"/>
        <v>0</v>
      </c>
      <c r="D2423" s="332">
        <f>IF(P2423="",0,COUNTIF($P$7:P2423,P2423))</f>
        <v>0</v>
      </c>
      <c r="E2423" s="332" t="str">
        <f t="shared" si="271"/>
        <v>0</v>
      </c>
      <c r="F2423" s="332">
        <f>IF(Q2423="",0,COUNTIF($Q$7:Q2423,Q2423))</f>
        <v>0</v>
      </c>
      <c r="G2423" s="332" t="str">
        <f t="shared" si="272"/>
        <v>0</v>
      </c>
      <c r="H2423" s="335">
        <f t="shared" si="273"/>
        <v>46021</v>
      </c>
      <c r="I2423" s="332">
        <f t="shared" si="274"/>
        <v>50</v>
      </c>
      <c r="J2423" s="78"/>
      <c r="K2423" s="304"/>
      <c r="L2423" s="6"/>
      <c r="M2423" s="12"/>
      <c r="N2423" s="6"/>
      <c r="O2423" s="96" t="str">
        <f t="shared" si="275"/>
        <v/>
      </c>
      <c r="P2423" s="12"/>
      <c r="Q2423" s="304"/>
      <c r="R2423" s="5"/>
      <c r="S2423" s="5"/>
      <c r="T2423" s="78"/>
      <c r="U2423" s="78"/>
      <c r="Z2423" s="479">
        <f t="shared" si="269"/>
        <v>12</v>
      </c>
    </row>
    <row r="2424" spans="1:26" ht="18.75" customHeight="1" x14ac:dyDescent="0.35">
      <c r="A2424" s="78"/>
      <c r="B2424" s="332">
        <f>IF(N2424="",0,COUNTIF($N$7:N2424,N2424))</f>
        <v>0</v>
      </c>
      <c r="C2424" s="332" t="str">
        <f t="shared" si="270"/>
        <v>0</v>
      </c>
      <c r="D2424" s="332">
        <f>IF(P2424="",0,COUNTIF($P$7:P2424,P2424))</f>
        <v>0</v>
      </c>
      <c r="E2424" s="332" t="str">
        <f t="shared" si="271"/>
        <v>0</v>
      </c>
      <c r="F2424" s="332">
        <f>IF(Q2424="",0,COUNTIF($Q$7:Q2424,Q2424))</f>
        <v>0</v>
      </c>
      <c r="G2424" s="332" t="str">
        <f t="shared" si="272"/>
        <v>0</v>
      </c>
      <c r="H2424" s="335">
        <f t="shared" si="273"/>
        <v>46021</v>
      </c>
      <c r="I2424" s="332">
        <f t="shared" si="274"/>
        <v>50</v>
      </c>
      <c r="J2424" s="78"/>
      <c r="K2424" s="304"/>
      <c r="L2424" s="6"/>
      <c r="M2424" s="12"/>
      <c r="N2424" s="6"/>
      <c r="O2424" s="96" t="str">
        <f t="shared" si="275"/>
        <v/>
      </c>
      <c r="P2424" s="12"/>
      <c r="Q2424" s="304"/>
      <c r="R2424" s="5"/>
      <c r="S2424" s="5"/>
      <c r="T2424" s="78"/>
      <c r="U2424" s="78"/>
      <c r="Z2424" s="479">
        <f t="shared" si="269"/>
        <v>12</v>
      </c>
    </row>
    <row r="2425" spans="1:26" ht="18.75" customHeight="1" x14ac:dyDescent="0.35">
      <c r="A2425" s="78"/>
      <c r="B2425" s="332">
        <f>IF(N2425="",0,COUNTIF($N$7:N2425,N2425))</f>
        <v>0</v>
      </c>
      <c r="C2425" s="332" t="str">
        <f t="shared" si="270"/>
        <v>0</v>
      </c>
      <c r="D2425" s="332">
        <f>IF(P2425="",0,COUNTIF($P$7:P2425,P2425))</f>
        <v>0</v>
      </c>
      <c r="E2425" s="332" t="str">
        <f t="shared" si="271"/>
        <v>0</v>
      </c>
      <c r="F2425" s="332">
        <f>IF(Q2425="",0,COUNTIF($Q$7:Q2425,Q2425))</f>
        <v>0</v>
      </c>
      <c r="G2425" s="332" t="str">
        <f t="shared" si="272"/>
        <v>0</v>
      </c>
      <c r="H2425" s="335">
        <f t="shared" si="273"/>
        <v>46021</v>
      </c>
      <c r="I2425" s="332">
        <f t="shared" si="274"/>
        <v>50</v>
      </c>
      <c r="J2425" s="78"/>
      <c r="K2425" s="304"/>
      <c r="L2425" s="6"/>
      <c r="M2425" s="12"/>
      <c r="N2425" s="6"/>
      <c r="O2425" s="96" t="str">
        <f t="shared" si="275"/>
        <v/>
      </c>
      <c r="P2425" s="12"/>
      <c r="Q2425" s="304"/>
      <c r="R2425" s="5"/>
      <c r="S2425" s="5"/>
      <c r="T2425" s="78"/>
      <c r="U2425" s="78"/>
      <c r="Z2425" s="479">
        <f t="shared" si="269"/>
        <v>12</v>
      </c>
    </row>
    <row r="2426" spans="1:26" ht="18.75" customHeight="1" x14ac:dyDescent="0.35">
      <c r="A2426" s="78"/>
      <c r="B2426" s="332">
        <f>IF(N2426="",0,COUNTIF($N$7:N2426,N2426))</f>
        <v>0</v>
      </c>
      <c r="C2426" s="332" t="str">
        <f t="shared" si="270"/>
        <v>0</v>
      </c>
      <c r="D2426" s="332">
        <f>IF(P2426="",0,COUNTIF($P$7:P2426,P2426))</f>
        <v>0</v>
      </c>
      <c r="E2426" s="332" t="str">
        <f t="shared" si="271"/>
        <v>0</v>
      </c>
      <c r="F2426" s="332">
        <f>IF(Q2426="",0,COUNTIF($Q$7:Q2426,Q2426))</f>
        <v>0</v>
      </c>
      <c r="G2426" s="332" t="str">
        <f t="shared" si="272"/>
        <v>0</v>
      </c>
      <c r="H2426" s="335">
        <f t="shared" si="273"/>
        <v>46021</v>
      </c>
      <c r="I2426" s="332">
        <f t="shared" si="274"/>
        <v>50</v>
      </c>
      <c r="J2426" s="78"/>
      <c r="K2426" s="304"/>
      <c r="L2426" s="6"/>
      <c r="M2426" s="12"/>
      <c r="N2426" s="6"/>
      <c r="O2426" s="96" t="str">
        <f t="shared" si="275"/>
        <v/>
      </c>
      <c r="P2426" s="12"/>
      <c r="Q2426" s="304"/>
      <c r="R2426" s="5"/>
      <c r="S2426" s="5"/>
      <c r="T2426" s="78"/>
      <c r="U2426" s="78"/>
      <c r="Z2426" s="479">
        <f t="shared" si="269"/>
        <v>12</v>
      </c>
    </row>
    <row r="2427" spans="1:26" ht="18.75" customHeight="1" x14ac:dyDescent="0.35">
      <c r="A2427" s="78"/>
      <c r="B2427" s="332">
        <f>IF(N2427="",0,COUNTIF($N$7:N2427,N2427))</f>
        <v>0</v>
      </c>
      <c r="C2427" s="332" t="str">
        <f t="shared" si="270"/>
        <v>0</v>
      </c>
      <c r="D2427" s="332">
        <f>IF(P2427="",0,COUNTIF($P$7:P2427,P2427))</f>
        <v>0</v>
      </c>
      <c r="E2427" s="332" t="str">
        <f t="shared" si="271"/>
        <v>0</v>
      </c>
      <c r="F2427" s="332">
        <f>IF(Q2427="",0,COUNTIF($Q$7:Q2427,Q2427))</f>
        <v>0</v>
      </c>
      <c r="G2427" s="332" t="str">
        <f t="shared" si="272"/>
        <v>0</v>
      </c>
      <c r="H2427" s="335">
        <f t="shared" si="273"/>
        <v>46021</v>
      </c>
      <c r="I2427" s="332">
        <f t="shared" si="274"/>
        <v>50</v>
      </c>
      <c r="J2427" s="78"/>
      <c r="K2427" s="304"/>
      <c r="L2427" s="6"/>
      <c r="M2427" s="12"/>
      <c r="N2427" s="6"/>
      <c r="O2427" s="96" t="str">
        <f t="shared" si="275"/>
        <v/>
      </c>
      <c r="P2427" s="12"/>
      <c r="Q2427" s="304"/>
      <c r="R2427" s="5"/>
      <c r="S2427" s="5"/>
      <c r="T2427" s="78"/>
      <c r="U2427" s="78"/>
      <c r="Z2427" s="479">
        <f t="shared" si="269"/>
        <v>12</v>
      </c>
    </row>
    <row r="2428" spans="1:26" ht="18.75" customHeight="1" x14ac:dyDescent="0.35">
      <c r="A2428" s="78"/>
      <c r="B2428" s="332">
        <f>IF(N2428="",0,COUNTIF($N$7:N2428,N2428))</f>
        <v>0</v>
      </c>
      <c r="C2428" s="332" t="str">
        <f t="shared" si="270"/>
        <v>0</v>
      </c>
      <c r="D2428" s="332">
        <f>IF(P2428="",0,COUNTIF($P$7:P2428,P2428))</f>
        <v>0</v>
      </c>
      <c r="E2428" s="332" t="str">
        <f t="shared" si="271"/>
        <v>0</v>
      </c>
      <c r="F2428" s="332">
        <f>IF(Q2428="",0,COUNTIF($Q$7:Q2428,Q2428))</f>
        <v>0</v>
      </c>
      <c r="G2428" s="332" t="str">
        <f t="shared" si="272"/>
        <v>0</v>
      </c>
      <c r="H2428" s="335">
        <f t="shared" si="273"/>
        <v>46021</v>
      </c>
      <c r="I2428" s="332">
        <f t="shared" si="274"/>
        <v>50</v>
      </c>
      <c r="J2428" s="78"/>
      <c r="K2428" s="304"/>
      <c r="L2428" s="6"/>
      <c r="M2428" s="12"/>
      <c r="N2428" s="6"/>
      <c r="O2428" s="96" t="str">
        <f t="shared" si="275"/>
        <v/>
      </c>
      <c r="P2428" s="12"/>
      <c r="Q2428" s="304"/>
      <c r="R2428" s="5"/>
      <c r="S2428" s="5"/>
      <c r="T2428" s="78"/>
      <c r="U2428" s="78"/>
      <c r="Z2428" s="479">
        <f t="shared" si="269"/>
        <v>12</v>
      </c>
    </row>
    <row r="2429" spans="1:26" ht="18.75" customHeight="1" x14ac:dyDescent="0.35">
      <c r="A2429" s="78"/>
      <c r="B2429" s="332">
        <f>IF(N2429="",0,COUNTIF($N$7:N2429,N2429))</f>
        <v>0</v>
      </c>
      <c r="C2429" s="332" t="str">
        <f t="shared" si="270"/>
        <v>0</v>
      </c>
      <c r="D2429" s="332">
        <f>IF(P2429="",0,COUNTIF($P$7:P2429,P2429))</f>
        <v>0</v>
      </c>
      <c r="E2429" s="332" t="str">
        <f t="shared" si="271"/>
        <v>0</v>
      </c>
      <c r="F2429" s="332">
        <f>IF(Q2429="",0,COUNTIF($Q$7:Q2429,Q2429))</f>
        <v>0</v>
      </c>
      <c r="G2429" s="332" t="str">
        <f t="shared" si="272"/>
        <v>0</v>
      </c>
      <c r="H2429" s="335">
        <f t="shared" si="273"/>
        <v>46021</v>
      </c>
      <c r="I2429" s="332">
        <f t="shared" si="274"/>
        <v>50</v>
      </c>
      <c r="J2429" s="78"/>
      <c r="K2429" s="304"/>
      <c r="L2429" s="6"/>
      <c r="M2429" s="12"/>
      <c r="N2429" s="6"/>
      <c r="O2429" s="96" t="str">
        <f t="shared" si="275"/>
        <v/>
      </c>
      <c r="P2429" s="12"/>
      <c r="Q2429" s="304"/>
      <c r="R2429" s="5"/>
      <c r="S2429" s="5"/>
      <c r="T2429" s="78"/>
      <c r="U2429" s="78"/>
      <c r="Z2429" s="479">
        <f t="shared" si="269"/>
        <v>12</v>
      </c>
    </row>
    <row r="2430" spans="1:26" ht="18.75" customHeight="1" x14ac:dyDescent="0.35">
      <c r="A2430" s="78"/>
      <c r="B2430" s="332">
        <f>IF(N2430="",0,COUNTIF($N$7:N2430,N2430))</f>
        <v>0</v>
      </c>
      <c r="C2430" s="332" t="str">
        <f t="shared" si="270"/>
        <v>0</v>
      </c>
      <c r="D2430" s="332">
        <f>IF(P2430="",0,COUNTIF($P$7:P2430,P2430))</f>
        <v>0</v>
      </c>
      <c r="E2430" s="332" t="str">
        <f t="shared" si="271"/>
        <v>0</v>
      </c>
      <c r="F2430" s="332">
        <f>IF(Q2430="",0,COUNTIF($Q$7:Q2430,Q2430))</f>
        <v>0</v>
      </c>
      <c r="G2430" s="332" t="str">
        <f t="shared" si="272"/>
        <v>0</v>
      </c>
      <c r="H2430" s="335">
        <f t="shared" si="273"/>
        <v>46021</v>
      </c>
      <c r="I2430" s="332">
        <f t="shared" si="274"/>
        <v>50</v>
      </c>
      <c r="J2430" s="78"/>
      <c r="K2430" s="304"/>
      <c r="L2430" s="6"/>
      <c r="M2430" s="12"/>
      <c r="N2430" s="6"/>
      <c r="O2430" s="96" t="str">
        <f t="shared" si="275"/>
        <v/>
      </c>
      <c r="P2430" s="12"/>
      <c r="Q2430" s="304"/>
      <c r="R2430" s="5"/>
      <c r="S2430" s="5"/>
      <c r="T2430" s="78"/>
      <c r="U2430" s="78"/>
      <c r="Z2430" s="479">
        <f t="shared" si="269"/>
        <v>12</v>
      </c>
    </row>
    <row r="2431" spans="1:26" ht="18.75" customHeight="1" x14ac:dyDescent="0.35">
      <c r="A2431" s="78"/>
      <c r="B2431" s="332">
        <f>IF(N2431="",0,COUNTIF($N$7:N2431,N2431))</f>
        <v>0</v>
      </c>
      <c r="C2431" s="332" t="str">
        <f t="shared" si="270"/>
        <v>0</v>
      </c>
      <c r="D2431" s="332">
        <f>IF(P2431="",0,COUNTIF($P$7:P2431,P2431))</f>
        <v>0</v>
      </c>
      <c r="E2431" s="332" t="str">
        <f t="shared" si="271"/>
        <v>0</v>
      </c>
      <c r="F2431" s="332">
        <f>IF(Q2431="",0,COUNTIF($Q$7:Q2431,Q2431))</f>
        <v>0</v>
      </c>
      <c r="G2431" s="332" t="str">
        <f t="shared" si="272"/>
        <v>0</v>
      </c>
      <c r="H2431" s="335">
        <f t="shared" si="273"/>
        <v>46021</v>
      </c>
      <c r="I2431" s="332">
        <f t="shared" si="274"/>
        <v>50</v>
      </c>
      <c r="J2431" s="78"/>
      <c r="K2431" s="304"/>
      <c r="L2431" s="6"/>
      <c r="M2431" s="12"/>
      <c r="N2431" s="6"/>
      <c r="O2431" s="96" t="str">
        <f t="shared" si="275"/>
        <v/>
      </c>
      <c r="P2431" s="12"/>
      <c r="Q2431" s="304"/>
      <c r="R2431" s="5"/>
      <c r="S2431" s="5"/>
      <c r="T2431" s="78"/>
      <c r="U2431" s="78"/>
      <c r="Z2431" s="479">
        <f t="shared" si="269"/>
        <v>12</v>
      </c>
    </row>
    <row r="2432" spans="1:26" ht="18.75" customHeight="1" x14ac:dyDescent="0.35">
      <c r="A2432" s="78"/>
      <c r="B2432" s="332">
        <f>IF(N2432="",0,COUNTIF($N$7:N2432,N2432))</f>
        <v>0</v>
      </c>
      <c r="C2432" s="332" t="str">
        <f t="shared" si="270"/>
        <v>0</v>
      </c>
      <c r="D2432" s="332">
        <f>IF(P2432="",0,COUNTIF($P$7:P2432,P2432))</f>
        <v>0</v>
      </c>
      <c r="E2432" s="332" t="str">
        <f t="shared" si="271"/>
        <v>0</v>
      </c>
      <c r="F2432" s="332">
        <f>IF(Q2432="",0,COUNTIF($Q$7:Q2432,Q2432))</f>
        <v>0</v>
      </c>
      <c r="G2432" s="332" t="str">
        <f t="shared" si="272"/>
        <v>0</v>
      </c>
      <c r="H2432" s="335">
        <f t="shared" si="273"/>
        <v>46021</v>
      </c>
      <c r="I2432" s="332">
        <f t="shared" si="274"/>
        <v>50</v>
      </c>
      <c r="J2432" s="78"/>
      <c r="K2432" s="304"/>
      <c r="L2432" s="6"/>
      <c r="M2432" s="12"/>
      <c r="N2432" s="6"/>
      <c r="O2432" s="96" t="str">
        <f t="shared" si="275"/>
        <v/>
      </c>
      <c r="P2432" s="12"/>
      <c r="Q2432" s="304"/>
      <c r="R2432" s="5"/>
      <c r="S2432" s="5"/>
      <c r="T2432" s="78"/>
      <c r="U2432" s="78"/>
      <c r="Z2432" s="479">
        <f t="shared" si="269"/>
        <v>12</v>
      </c>
    </row>
    <row r="2433" spans="1:26" ht="18.75" customHeight="1" x14ac:dyDescent="0.35">
      <c r="A2433" s="78"/>
      <c r="B2433" s="332">
        <f>IF(N2433="",0,COUNTIF($N$7:N2433,N2433))</f>
        <v>0</v>
      </c>
      <c r="C2433" s="332" t="str">
        <f t="shared" si="270"/>
        <v>0</v>
      </c>
      <c r="D2433" s="332">
        <f>IF(P2433="",0,COUNTIF($P$7:P2433,P2433))</f>
        <v>0</v>
      </c>
      <c r="E2433" s="332" t="str">
        <f t="shared" si="271"/>
        <v>0</v>
      </c>
      <c r="F2433" s="332">
        <f>IF(Q2433="",0,COUNTIF($Q$7:Q2433,Q2433))</f>
        <v>0</v>
      </c>
      <c r="G2433" s="332" t="str">
        <f t="shared" si="272"/>
        <v>0</v>
      </c>
      <c r="H2433" s="335">
        <f t="shared" si="273"/>
        <v>46021</v>
      </c>
      <c r="I2433" s="332">
        <f t="shared" si="274"/>
        <v>50</v>
      </c>
      <c r="J2433" s="78"/>
      <c r="K2433" s="304"/>
      <c r="L2433" s="6"/>
      <c r="M2433" s="12"/>
      <c r="N2433" s="6"/>
      <c r="O2433" s="96" t="str">
        <f t="shared" si="275"/>
        <v/>
      </c>
      <c r="P2433" s="12"/>
      <c r="Q2433" s="304"/>
      <c r="R2433" s="5"/>
      <c r="S2433" s="5"/>
      <c r="T2433" s="78"/>
      <c r="U2433" s="78"/>
      <c r="Z2433" s="479">
        <f t="shared" si="269"/>
        <v>12</v>
      </c>
    </row>
    <row r="2434" spans="1:26" ht="18.75" customHeight="1" x14ac:dyDescent="0.35">
      <c r="A2434" s="78"/>
      <c r="B2434" s="332">
        <f>IF(N2434="",0,COUNTIF($N$7:N2434,N2434))</f>
        <v>0</v>
      </c>
      <c r="C2434" s="332" t="str">
        <f t="shared" si="270"/>
        <v>0</v>
      </c>
      <c r="D2434" s="332">
        <f>IF(P2434="",0,COUNTIF($P$7:P2434,P2434))</f>
        <v>0</v>
      </c>
      <c r="E2434" s="332" t="str">
        <f t="shared" si="271"/>
        <v>0</v>
      </c>
      <c r="F2434" s="332">
        <f>IF(Q2434="",0,COUNTIF($Q$7:Q2434,Q2434))</f>
        <v>0</v>
      </c>
      <c r="G2434" s="332" t="str">
        <f t="shared" si="272"/>
        <v>0</v>
      </c>
      <c r="H2434" s="335">
        <f t="shared" si="273"/>
        <v>46021</v>
      </c>
      <c r="I2434" s="332">
        <f t="shared" si="274"/>
        <v>50</v>
      </c>
      <c r="J2434" s="78"/>
      <c r="K2434" s="304"/>
      <c r="L2434" s="6"/>
      <c r="M2434" s="12"/>
      <c r="N2434" s="6"/>
      <c r="O2434" s="96" t="str">
        <f t="shared" si="275"/>
        <v/>
      </c>
      <c r="P2434" s="12"/>
      <c r="Q2434" s="304"/>
      <c r="R2434" s="5"/>
      <c r="S2434" s="5"/>
      <c r="T2434" s="78"/>
      <c r="U2434" s="78"/>
      <c r="Z2434" s="479">
        <f t="shared" si="269"/>
        <v>12</v>
      </c>
    </row>
    <row r="2435" spans="1:26" ht="18.75" customHeight="1" x14ac:dyDescent="0.35">
      <c r="A2435" s="78"/>
      <c r="B2435" s="332">
        <f>IF(N2435="",0,COUNTIF($N$7:N2435,N2435))</f>
        <v>0</v>
      </c>
      <c r="C2435" s="332" t="str">
        <f t="shared" si="270"/>
        <v>0</v>
      </c>
      <c r="D2435" s="332">
        <f>IF(P2435="",0,COUNTIF($P$7:P2435,P2435))</f>
        <v>0</v>
      </c>
      <c r="E2435" s="332" t="str">
        <f t="shared" si="271"/>
        <v>0</v>
      </c>
      <c r="F2435" s="332">
        <f>IF(Q2435="",0,COUNTIF($Q$7:Q2435,Q2435))</f>
        <v>0</v>
      </c>
      <c r="G2435" s="332" t="str">
        <f t="shared" si="272"/>
        <v>0</v>
      </c>
      <c r="H2435" s="335">
        <f t="shared" si="273"/>
        <v>46021</v>
      </c>
      <c r="I2435" s="332">
        <f t="shared" si="274"/>
        <v>50</v>
      </c>
      <c r="J2435" s="78"/>
      <c r="K2435" s="304"/>
      <c r="L2435" s="6"/>
      <c r="M2435" s="12"/>
      <c r="N2435" s="6"/>
      <c r="O2435" s="96" t="str">
        <f t="shared" si="275"/>
        <v/>
      </c>
      <c r="P2435" s="12"/>
      <c r="Q2435" s="304"/>
      <c r="R2435" s="5"/>
      <c r="S2435" s="5"/>
      <c r="T2435" s="78"/>
      <c r="U2435" s="78"/>
      <c r="Z2435" s="479">
        <f t="shared" si="269"/>
        <v>12</v>
      </c>
    </row>
    <row r="2436" spans="1:26" ht="18.75" customHeight="1" x14ac:dyDescent="0.35">
      <c r="A2436" s="78"/>
      <c r="B2436" s="332">
        <f>IF(N2436="",0,COUNTIF($N$7:N2436,N2436))</f>
        <v>0</v>
      </c>
      <c r="C2436" s="332" t="str">
        <f t="shared" si="270"/>
        <v>0</v>
      </c>
      <c r="D2436" s="332">
        <f>IF(P2436="",0,COUNTIF($P$7:P2436,P2436))</f>
        <v>0</v>
      </c>
      <c r="E2436" s="332" t="str">
        <f t="shared" si="271"/>
        <v>0</v>
      </c>
      <c r="F2436" s="332">
        <f>IF(Q2436="",0,COUNTIF($Q$7:Q2436,Q2436))</f>
        <v>0</v>
      </c>
      <c r="G2436" s="332" t="str">
        <f t="shared" si="272"/>
        <v>0</v>
      </c>
      <c r="H2436" s="335">
        <f t="shared" si="273"/>
        <v>46021</v>
      </c>
      <c r="I2436" s="332">
        <f t="shared" si="274"/>
        <v>50</v>
      </c>
      <c r="J2436" s="78"/>
      <c r="K2436" s="304"/>
      <c r="L2436" s="6"/>
      <c r="M2436" s="12"/>
      <c r="N2436" s="6"/>
      <c r="O2436" s="96" t="str">
        <f t="shared" si="275"/>
        <v/>
      </c>
      <c r="P2436" s="12"/>
      <c r="Q2436" s="304"/>
      <c r="R2436" s="5"/>
      <c r="S2436" s="5"/>
      <c r="T2436" s="78"/>
      <c r="U2436" s="78"/>
      <c r="Z2436" s="479">
        <f t="shared" si="269"/>
        <v>12</v>
      </c>
    </row>
    <row r="2437" spans="1:26" ht="18.75" customHeight="1" x14ac:dyDescent="0.35">
      <c r="A2437" s="78"/>
      <c r="B2437" s="332">
        <f>IF(N2437="",0,COUNTIF($N$7:N2437,N2437))</f>
        <v>0</v>
      </c>
      <c r="C2437" s="332" t="str">
        <f t="shared" si="270"/>
        <v>0</v>
      </c>
      <c r="D2437" s="332">
        <f>IF(P2437="",0,COUNTIF($P$7:P2437,P2437))</f>
        <v>0</v>
      </c>
      <c r="E2437" s="332" t="str">
        <f t="shared" si="271"/>
        <v>0</v>
      </c>
      <c r="F2437" s="332">
        <f>IF(Q2437="",0,COUNTIF($Q$7:Q2437,Q2437))</f>
        <v>0</v>
      </c>
      <c r="G2437" s="332" t="str">
        <f t="shared" si="272"/>
        <v>0</v>
      </c>
      <c r="H2437" s="335">
        <f t="shared" si="273"/>
        <v>46021</v>
      </c>
      <c r="I2437" s="332">
        <f t="shared" si="274"/>
        <v>50</v>
      </c>
      <c r="J2437" s="78"/>
      <c r="K2437" s="304"/>
      <c r="L2437" s="6"/>
      <c r="M2437" s="12"/>
      <c r="N2437" s="6"/>
      <c r="O2437" s="96" t="str">
        <f t="shared" si="275"/>
        <v/>
      </c>
      <c r="P2437" s="12"/>
      <c r="Q2437" s="304"/>
      <c r="R2437" s="5"/>
      <c r="S2437" s="5"/>
      <c r="T2437" s="78"/>
      <c r="U2437" s="78"/>
      <c r="Z2437" s="479">
        <f t="shared" si="269"/>
        <v>12</v>
      </c>
    </row>
    <row r="2438" spans="1:26" ht="18.75" customHeight="1" x14ac:dyDescent="0.35">
      <c r="A2438" s="78"/>
      <c r="B2438" s="332">
        <f>IF(N2438="",0,COUNTIF($N$7:N2438,N2438))</f>
        <v>0</v>
      </c>
      <c r="C2438" s="332" t="str">
        <f t="shared" si="270"/>
        <v>0</v>
      </c>
      <c r="D2438" s="332">
        <f>IF(P2438="",0,COUNTIF($P$7:P2438,P2438))</f>
        <v>0</v>
      </c>
      <c r="E2438" s="332" t="str">
        <f t="shared" si="271"/>
        <v>0</v>
      </c>
      <c r="F2438" s="332">
        <f>IF(Q2438="",0,COUNTIF($Q$7:Q2438,Q2438))</f>
        <v>0</v>
      </c>
      <c r="G2438" s="332" t="str">
        <f t="shared" si="272"/>
        <v>0</v>
      </c>
      <c r="H2438" s="335">
        <f t="shared" si="273"/>
        <v>46021</v>
      </c>
      <c r="I2438" s="332">
        <f t="shared" si="274"/>
        <v>50</v>
      </c>
      <c r="J2438" s="78"/>
      <c r="K2438" s="304"/>
      <c r="L2438" s="6"/>
      <c r="M2438" s="12"/>
      <c r="N2438" s="6"/>
      <c r="O2438" s="96" t="str">
        <f t="shared" si="275"/>
        <v/>
      </c>
      <c r="P2438" s="12"/>
      <c r="Q2438" s="304"/>
      <c r="R2438" s="5"/>
      <c r="S2438" s="5"/>
      <c r="T2438" s="78"/>
      <c r="U2438" s="78"/>
      <c r="Z2438" s="479">
        <f t="shared" si="269"/>
        <v>12</v>
      </c>
    </row>
    <row r="2439" spans="1:26" ht="18.75" customHeight="1" x14ac:dyDescent="0.35">
      <c r="A2439" s="78"/>
      <c r="B2439" s="332">
        <f>IF(N2439="",0,COUNTIF($N$7:N2439,N2439))</f>
        <v>0</v>
      </c>
      <c r="C2439" s="332" t="str">
        <f t="shared" si="270"/>
        <v>0</v>
      </c>
      <c r="D2439" s="332">
        <f>IF(P2439="",0,COUNTIF($P$7:P2439,P2439))</f>
        <v>0</v>
      </c>
      <c r="E2439" s="332" t="str">
        <f t="shared" si="271"/>
        <v>0</v>
      </c>
      <c r="F2439" s="332">
        <f>IF(Q2439="",0,COUNTIF($Q$7:Q2439,Q2439))</f>
        <v>0</v>
      </c>
      <c r="G2439" s="332" t="str">
        <f t="shared" si="272"/>
        <v>0</v>
      </c>
      <c r="H2439" s="335">
        <f t="shared" si="273"/>
        <v>46021</v>
      </c>
      <c r="I2439" s="332">
        <f t="shared" si="274"/>
        <v>50</v>
      </c>
      <c r="J2439" s="78"/>
      <c r="K2439" s="304"/>
      <c r="L2439" s="6"/>
      <c r="M2439" s="12"/>
      <c r="N2439" s="6"/>
      <c r="O2439" s="96" t="str">
        <f t="shared" si="275"/>
        <v/>
      </c>
      <c r="P2439" s="12"/>
      <c r="Q2439" s="304"/>
      <c r="R2439" s="5"/>
      <c r="S2439" s="5"/>
      <c r="T2439" s="78"/>
      <c r="U2439" s="78"/>
      <c r="Z2439" s="479">
        <f t="shared" si="269"/>
        <v>12</v>
      </c>
    </row>
    <row r="2440" spans="1:26" ht="18.75" customHeight="1" x14ac:dyDescent="0.35">
      <c r="A2440" s="78"/>
      <c r="B2440" s="332">
        <f>IF(N2440="",0,COUNTIF($N$7:N2440,N2440))</f>
        <v>0</v>
      </c>
      <c r="C2440" s="332" t="str">
        <f t="shared" si="270"/>
        <v>0</v>
      </c>
      <c r="D2440" s="332">
        <f>IF(P2440="",0,COUNTIF($P$7:P2440,P2440))</f>
        <v>0</v>
      </c>
      <c r="E2440" s="332" t="str">
        <f t="shared" si="271"/>
        <v>0</v>
      </c>
      <c r="F2440" s="332">
        <f>IF(Q2440="",0,COUNTIF($Q$7:Q2440,Q2440))</f>
        <v>0</v>
      </c>
      <c r="G2440" s="332" t="str">
        <f t="shared" si="272"/>
        <v>0</v>
      </c>
      <c r="H2440" s="335">
        <f t="shared" si="273"/>
        <v>46021</v>
      </c>
      <c r="I2440" s="332">
        <f t="shared" si="274"/>
        <v>50</v>
      </c>
      <c r="J2440" s="78"/>
      <c r="K2440" s="304"/>
      <c r="L2440" s="6"/>
      <c r="M2440" s="12"/>
      <c r="N2440" s="6"/>
      <c r="O2440" s="96" t="str">
        <f t="shared" si="275"/>
        <v/>
      </c>
      <c r="P2440" s="12"/>
      <c r="Q2440" s="304"/>
      <c r="R2440" s="5"/>
      <c r="S2440" s="5"/>
      <c r="T2440" s="78"/>
      <c r="U2440" s="78"/>
      <c r="Z2440" s="479">
        <f t="shared" ref="Z2440:Z2503" si="276">IF(H2440="","",MONTH(H2440))</f>
        <v>12</v>
      </c>
    </row>
    <row r="2441" spans="1:26" ht="18.75" customHeight="1" x14ac:dyDescent="0.35">
      <c r="A2441" s="78"/>
      <c r="B2441" s="332">
        <f>IF(N2441="",0,COUNTIF($N$7:N2441,N2441))</f>
        <v>0</v>
      </c>
      <c r="C2441" s="332" t="str">
        <f t="shared" si="270"/>
        <v>0</v>
      </c>
      <c r="D2441" s="332">
        <f>IF(P2441="",0,COUNTIF($P$7:P2441,P2441))</f>
        <v>0</v>
      </c>
      <c r="E2441" s="332" t="str">
        <f t="shared" si="271"/>
        <v>0</v>
      </c>
      <c r="F2441" s="332">
        <f>IF(Q2441="",0,COUNTIF($Q$7:Q2441,Q2441))</f>
        <v>0</v>
      </c>
      <c r="G2441" s="332" t="str">
        <f t="shared" si="272"/>
        <v>0</v>
      </c>
      <c r="H2441" s="335">
        <f t="shared" si="273"/>
        <v>46021</v>
      </c>
      <c r="I2441" s="332">
        <f t="shared" si="274"/>
        <v>50</v>
      </c>
      <c r="J2441" s="78"/>
      <c r="K2441" s="304"/>
      <c r="L2441" s="6"/>
      <c r="M2441" s="12"/>
      <c r="N2441" s="6"/>
      <c r="O2441" s="96" t="str">
        <f t="shared" si="275"/>
        <v/>
      </c>
      <c r="P2441" s="12"/>
      <c r="Q2441" s="304"/>
      <c r="R2441" s="5"/>
      <c r="S2441" s="5"/>
      <c r="T2441" s="78"/>
      <c r="U2441" s="78"/>
      <c r="Z2441" s="479">
        <f t="shared" si="276"/>
        <v>12</v>
      </c>
    </row>
    <row r="2442" spans="1:26" ht="18.75" customHeight="1" x14ac:dyDescent="0.35">
      <c r="A2442" s="78"/>
      <c r="B2442" s="332">
        <f>IF(N2442="",0,COUNTIF($N$7:N2442,N2442))</f>
        <v>0</v>
      </c>
      <c r="C2442" s="332" t="str">
        <f t="shared" si="270"/>
        <v>0</v>
      </c>
      <c r="D2442" s="332">
        <f>IF(P2442="",0,COUNTIF($P$7:P2442,P2442))</f>
        <v>0</v>
      </c>
      <c r="E2442" s="332" t="str">
        <f t="shared" si="271"/>
        <v>0</v>
      </c>
      <c r="F2442" s="332">
        <f>IF(Q2442="",0,COUNTIF($Q$7:Q2442,Q2442))</f>
        <v>0</v>
      </c>
      <c r="G2442" s="332" t="str">
        <f t="shared" si="272"/>
        <v>0</v>
      </c>
      <c r="H2442" s="335">
        <f t="shared" si="273"/>
        <v>46021</v>
      </c>
      <c r="I2442" s="332">
        <f t="shared" si="274"/>
        <v>50</v>
      </c>
      <c r="J2442" s="78"/>
      <c r="K2442" s="304"/>
      <c r="L2442" s="6"/>
      <c r="M2442" s="12"/>
      <c r="N2442" s="6"/>
      <c r="O2442" s="96" t="str">
        <f t="shared" si="275"/>
        <v/>
      </c>
      <c r="P2442" s="12"/>
      <c r="Q2442" s="304"/>
      <c r="R2442" s="5"/>
      <c r="S2442" s="5"/>
      <c r="T2442" s="78"/>
      <c r="U2442" s="78"/>
      <c r="Z2442" s="479">
        <f t="shared" si="276"/>
        <v>12</v>
      </c>
    </row>
    <row r="2443" spans="1:26" ht="18.75" customHeight="1" x14ac:dyDescent="0.35">
      <c r="A2443" s="78"/>
      <c r="B2443" s="332">
        <f>IF(N2443="",0,COUNTIF($N$7:N2443,N2443))</f>
        <v>0</v>
      </c>
      <c r="C2443" s="332" t="str">
        <f t="shared" si="270"/>
        <v>0</v>
      </c>
      <c r="D2443" s="332">
        <f>IF(P2443="",0,COUNTIF($P$7:P2443,P2443))</f>
        <v>0</v>
      </c>
      <c r="E2443" s="332" t="str">
        <f t="shared" si="271"/>
        <v>0</v>
      </c>
      <c r="F2443" s="332">
        <f>IF(Q2443="",0,COUNTIF($Q$7:Q2443,Q2443))</f>
        <v>0</v>
      </c>
      <c r="G2443" s="332" t="str">
        <f t="shared" si="272"/>
        <v>0</v>
      </c>
      <c r="H2443" s="335">
        <f t="shared" si="273"/>
        <v>46021</v>
      </c>
      <c r="I2443" s="332">
        <f t="shared" si="274"/>
        <v>50</v>
      </c>
      <c r="J2443" s="78"/>
      <c r="K2443" s="304"/>
      <c r="L2443" s="6"/>
      <c r="M2443" s="12"/>
      <c r="N2443" s="6"/>
      <c r="O2443" s="96" t="str">
        <f t="shared" si="275"/>
        <v/>
      </c>
      <c r="P2443" s="12"/>
      <c r="Q2443" s="304"/>
      <c r="R2443" s="5"/>
      <c r="S2443" s="5"/>
      <c r="T2443" s="78"/>
      <c r="U2443" s="78"/>
      <c r="Z2443" s="479">
        <f t="shared" si="276"/>
        <v>12</v>
      </c>
    </row>
    <row r="2444" spans="1:26" ht="18.75" customHeight="1" x14ac:dyDescent="0.35">
      <c r="A2444" s="78"/>
      <c r="B2444" s="332">
        <f>IF(N2444="",0,COUNTIF($N$7:N2444,N2444))</f>
        <v>0</v>
      </c>
      <c r="C2444" s="332" t="str">
        <f t="shared" si="270"/>
        <v>0</v>
      </c>
      <c r="D2444" s="332">
        <f>IF(P2444="",0,COUNTIF($P$7:P2444,P2444))</f>
        <v>0</v>
      </c>
      <c r="E2444" s="332" t="str">
        <f t="shared" si="271"/>
        <v>0</v>
      </c>
      <c r="F2444" s="332">
        <f>IF(Q2444="",0,COUNTIF($Q$7:Q2444,Q2444))</f>
        <v>0</v>
      </c>
      <c r="G2444" s="332" t="str">
        <f t="shared" si="272"/>
        <v>0</v>
      </c>
      <c r="H2444" s="335">
        <f t="shared" si="273"/>
        <v>46021</v>
      </c>
      <c r="I2444" s="332">
        <f t="shared" si="274"/>
        <v>50</v>
      </c>
      <c r="J2444" s="78"/>
      <c r="K2444" s="304"/>
      <c r="L2444" s="6"/>
      <c r="M2444" s="12"/>
      <c r="N2444" s="6"/>
      <c r="O2444" s="96" t="str">
        <f t="shared" si="275"/>
        <v/>
      </c>
      <c r="P2444" s="12"/>
      <c r="Q2444" s="304"/>
      <c r="R2444" s="5"/>
      <c r="S2444" s="5"/>
      <c r="T2444" s="78"/>
      <c r="U2444" s="78"/>
      <c r="Z2444" s="479">
        <f t="shared" si="276"/>
        <v>12</v>
      </c>
    </row>
    <row r="2445" spans="1:26" ht="18.75" customHeight="1" x14ac:dyDescent="0.35">
      <c r="A2445" s="78"/>
      <c r="B2445" s="332">
        <f>IF(N2445="",0,COUNTIF($N$7:N2445,N2445))</f>
        <v>0</v>
      </c>
      <c r="C2445" s="332" t="str">
        <f t="shared" si="270"/>
        <v>0</v>
      </c>
      <c r="D2445" s="332">
        <f>IF(P2445="",0,COUNTIF($P$7:P2445,P2445))</f>
        <v>0</v>
      </c>
      <c r="E2445" s="332" t="str">
        <f t="shared" si="271"/>
        <v>0</v>
      </c>
      <c r="F2445" s="332">
        <f>IF(Q2445="",0,COUNTIF($Q$7:Q2445,Q2445))</f>
        <v>0</v>
      </c>
      <c r="G2445" s="332" t="str">
        <f t="shared" si="272"/>
        <v>0</v>
      </c>
      <c r="H2445" s="335">
        <f t="shared" si="273"/>
        <v>46021</v>
      </c>
      <c r="I2445" s="332">
        <f t="shared" si="274"/>
        <v>50</v>
      </c>
      <c r="J2445" s="78"/>
      <c r="K2445" s="304"/>
      <c r="L2445" s="6"/>
      <c r="M2445" s="12"/>
      <c r="N2445" s="6"/>
      <c r="O2445" s="96" t="str">
        <f t="shared" si="275"/>
        <v/>
      </c>
      <c r="P2445" s="12"/>
      <c r="Q2445" s="304"/>
      <c r="R2445" s="5"/>
      <c r="S2445" s="5"/>
      <c r="T2445" s="78"/>
      <c r="U2445" s="78"/>
      <c r="Z2445" s="479">
        <f t="shared" si="276"/>
        <v>12</v>
      </c>
    </row>
    <row r="2446" spans="1:26" ht="18.75" customHeight="1" x14ac:dyDescent="0.35">
      <c r="A2446" s="78"/>
      <c r="B2446" s="332">
        <f>IF(N2446="",0,COUNTIF($N$7:N2446,N2446))</f>
        <v>0</v>
      </c>
      <c r="C2446" s="332" t="str">
        <f t="shared" si="270"/>
        <v>0</v>
      </c>
      <c r="D2446" s="332">
        <f>IF(P2446="",0,COUNTIF($P$7:P2446,P2446))</f>
        <v>0</v>
      </c>
      <c r="E2446" s="332" t="str">
        <f t="shared" si="271"/>
        <v>0</v>
      </c>
      <c r="F2446" s="332">
        <f>IF(Q2446="",0,COUNTIF($Q$7:Q2446,Q2446))</f>
        <v>0</v>
      </c>
      <c r="G2446" s="332" t="str">
        <f t="shared" si="272"/>
        <v>0</v>
      </c>
      <c r="H2446" s="335">
        <f t="shared" si="273"/>
        <v>46021</v>
      </c>
      <c r="I2446" s="332">
        <f t="shared" si="274"/>
        <v>50</v>
      </c>
      <c r="J2446" s="78"/>
      <c r="K2446" s="304"/>
      <c r="L2446" s="6"/>
      <c r="M2446" s="12"/>
      <c r="N2446" s="6"/>
      <c r="O2446" s="96" t="str">
        <f t="shared" si="275"/>
        <v/>
      </c>
      <c r="P2446" s="12"/>
      <c r="Q2446" s="304"/>
      <c r="R2446" s="5"/>
      <c r="S2446" s="5"/>
      <c r="T2446" s="78"/>
      <c r="U2446" s="78"/>
      <c r="Z2446" s="479">
        <f t="shared" si="276"/>
        <v>12</v>
      </c>
    </row>
    <row r="2447" spans="1:26" ht="18.75" customHeight="1" x14ac:dyDescent="0.35">
      <c r="A2447" s="78"/>
      <c r="B2447" s="332">
        <f>IF(N2447="",0,COUNTIF($N$7:N2447,N2447))</f>
        <v>0</v>
      </c>
      <c r="C2447" s="332" t="str">
        <f t="shared" si="270"/>
        <v>0</v>
      </c>
      <c r="D2447" s="332">
        <f>IF(P2447="",0,COUNTIF($P$7:P2447,P2447))</f>
        <v>0</v>
      </c>
      <c r="E2447" s="332" t="str">
        <f t="shared" si="271"/>
        <v>0</v>
      </c>
      <c r="F2447" s="332">
        <f>IF(Q2447="",0,COUNTIF($Q$7:Q2447,Q2447))</f>
        <v>0</v>
      </c>
      <c r="G2447" s="332" t="str">
        <f t="shared" si="272"/>
        <v>0</v>
      </c>
      <c r="H2447" s="335">
        <f t="shared" si="273"/>
        <v>46021</v>
      </c>
      <c r="I2447" s="332">
        <f t="shared" si="274"/>
        <v>50</v>
      </c>
      <c r="J2447" s="78"/>
      <c r="K2447" s="304"/>
      <c r="L2447" s="6"/>
      <c r="M2447" s="12"/>
      <c r="N2447" s="6"/>
      <c r="O2447" s="96" t="str">
        <f t="shared" si="275"/>
        <v/>
      </c>
      <c r="P2447" s="12"/>
      <c r="Q2447" s="304"/>
      <c r="R2447" s="5"/>
      <c r="S2447" s="5"/>
      <c r="T2447" s="78"/>
      <c r="U2447" s="78"/>
      <c r="Z2447" s="479">
        <f t="shared" si="276"/>
        <v>12</v>
      </c>
    </row>
    <row r="2448" spans="1:26" ht="18.75" customHeight="1" x14ac:dyDescent="0.35">
      <c r="A2448" s="78"/>
      <c r="B2448" s="332">
        <f>IF(N2448="",0,COUNTIF($N$7:N2448,N2448))</f>
        <v>0</v>
      </c>
      <c r="C2448" s="332" t="str">
        <f t="shared" si="270"/>
        <v>0</v>
      </c>
      <c r="D2448" s="332">
        <f>IF(P2448="",0,COUNTIF($P$7:P2448,P2448))</f>
        <v>0</v>
      </c>
      <c r="E2448" s="332" t="str">
        <f t="shared" si="271"/>
        <v>0</v>
      </c>
      <c r="F2448" s="332">
        <f>IF(Q2448="",0,COUNTIF($Q$7:Q2448,Q2448))</f>
        <v>0</v>
      </c>
      <c r="G2448" s="332" t="str">
        <f t="shared" si="272"/>
        <v>0</v>
      </c>
      <c r="H2448" s="335">
        <f t="shared" si="273"/>
        <v>46021</v>
      </c>
      <c r="I2448" s="332">
        <f t="shared" si="274"/>
        <v>50</v>
      </c>
      <c r="J2448" s="78"/>
      <c r="K2448" s="304"/>
      <c r="L2448" s="6"/>
      <c r="M2448" s="12"/>
      <c r="N2448" s="6"/>
      <c r="O2448" s="96" t="str">
        <f t="shared" si="275"/>
        <v/>
      </c>
      <c r="P2448" s="12"/>
      <c r="Q2448" s="304"/>
      <c r="R2448" s="5"/>
      <c r="S2448" s="5"/>
      <c r="T2448" s="78"/>
      <c r="U2448" s="78"/>
      <c r="Z2448" s="479">
        <f t="shared" si="276"/>
        <v>12</v>
      </c>
    </row>
    <row r="2449" spans="1:26" ht="18.75" customHeight="1" x14ac:dyDescent="0.35">
      <c r="A2449" s="78"/>
      <c r="B2449" s="332">
        <f>IF(N2449="",0,COUNTIF($N$7:N2449,N2449))</f>
        <v>0</v>
      </c>
      <c r="C2449" s="332" t="str">
        <f t="shared" si="270"/>
        <v>0</v>
      </c>
      <c r="D2449" s="332">
        <f>IF(P2449="",0,COUNTIF($P$7:P2449,P2449))</f>
        <v>0</v>
      </c>
      <c r="E2449" s="332" t="str">
        <f t="shared" si="271"/>
        <v>0</v>
      </c>
      <c r="F2449" s="332">
        <f>IF(Q2449="",0,COUNTIF($Q$7:Q2449,Q2449))</f>
        <v>0</v>
      </c>
      <c r="G2449" s="332" t="str">
        <f t="shared" si="272"/>
        <v>0</v>
      </c>
      <c r="H2449" s="335">
        <f t="shared" si="273"/>
        <v>46021</v>
      </c>
      <c r="I2449" s="332">
        <f t="shared" si="274"/>
        <v>50</v>
      </c>
      <c r="J2449" s="78"/>
      <c r="K2449" s="304"/>
      <c r="L2449" s="6"/>
      <c r="M2449" s="12"/>
      <c r="N2449" s="6"/>
      <c r="O2449" s="96" t="str">
        <f t="shared" si="275"/>
        <v/>
      </c>
      <c r="P2449" s="12"/>
      <c r="Q2449" s="304"/>
      <c r="R2449" s="5"/>
      <c r="S2449" s="5"/>
      <c r="T2449" s="78"/>
      <c r="U2449" s="78"/>
      <c r="Z2449" s="479">
        <f t="shared" si="276"/>
        <v>12</v>
      </c>
    </row>
    <row r="2450" spans="1:26" ht="18.75" customHeight="1" x14ac:dyDescent="0.35">
      <c r="A2450" s="78"/>
      <c r="B2450" s="332">
        <f>IF(N2450="",0,COUNTIF($N$7:N2450,N2450))</f>
        <v>0</v>
      </c>
      <c r="C2450" s="332" t="str">
        <f t="shared" si="270"/>
        <v>0</v>
      </c>
      <c r="D2450" s="332">
        <f>IF(P2450="",0,COUNTIF($P$7:P2450,P2450))</f>
        <v>0</v>
      </c>
      <c r="E2450" s="332" t="str">
        <f t="shared" si="271"/>
        <v>0</v>
      </c>
      <c r="F2450" s="332">
        <f>IF(Q2450="",0,COUNTIF($Q$7:Q2450,Q2450))</f>
        <v>0</v>
      </c>
      <c r="G2450" s="332" t="str">
        <f t="shared" si="272"/>
        <v>0</v>
      </c>
      <c r="H2450" s="335">
        <f t="shared" si="273"/>
        <v>46021</v>
      </c>
      <c r="I2450" s="332">
        <f t="shared" si="274"/>
        <v>50</v>
      </c>
      <c r="J2450" s="78"/>
      <c r="K2450" s="304"/>
      <c r="L2450" s="6"/>
      <c r="M2450" s="12"/>
      <c r="N2450" s="6"/>
      <c r="O2450" s="96" t="str">
        <f t="shared" si="275"/>
        <v/>
      </c>
      <c r="P2450" s="12"/>
      <c r="Q2450" s="304"/>
      <c r="R2450" s="5"/>
      <c r="S2450" s="5"/>
      <c r="T2450" s="78"/>
      <c r="U2450" s="78"/>
      <c r="Z2450" s="479">
        <f t="shared" si="276"/>
        <v>12</v>
      </c>
    </row>
    <row r="2451" spans="1:26" ht="18.75" customHeight="1" x14ac:dyDescent="0.35">
      <c r="A2451" s="78"/>
      <c r="B2451" s="332">
        <f>IF(N2451="",0,COUNTIF($N$7:N2451,N2451))</f>
        <v>0</v>
      </c>
      <c r="C2451" s="332" t="str">
        <f t="shared" si="270"/>
        <v>0</v>
      </c>
      <c r="D2451" s="332">
        <f>IF(P2451="",0,COUNTIF($P$7:P2451,P2451))</f>
        <v>0</v>
      </c>
      <c r="E2451" s="332" t="str">
        <f t="shared" si="271"/>
        <v>0</v>
      </c>
      <c r="F2451" s="332">
        <f>IF(Q2451="",0,COUNTIF($Q$7:Q2451,Q2451))</f>
        <v>0</v>
      </c>
      <c r="G2451" s="332" t="str">
        <f t="shared" si="272"/>
        <v>0</v>
      </c>
      <c r="H2451" s="335">
        <f t="shared" si="273"/>
        <v>46021</v>
      </c>
      <c r="I2451" s="332">
        <f t="shared" si="274"/>
        <v>50</v>
      </c>
      <c r="J2451" s="78"/>
      <c r="K2451" s="304"/>
      <c r="L2451" s="6"/>
      <c r="M2451" s="12"/>
      <c r="N2451" s="6"/>
      <c r="O2451" s="96" t="str">
        <f t="shared" si="275"/>
        <v/>
      </c>
      <c r="P2451" s="12"/>
      <c r="Q2451" s="304"/>
      <c r="R2451" s="5"/>
      <c r="S2451" s="5"/>
      <c r="T2451" s="78"/>
      <c r="U2451" s="78"/>
      <c r="Z2451" s="479">
        <f t="shared" si="276"/>
        <v>12</v>
      </c>
    </row>
    <row r="2452" spans="1:26" ht="18.75" customHeight="1" x14ac:dyDescent="0.35">
      <c r="A2452" s="78"/>
      <c r="B2452" s="332">
        <f>IF(N2452="",0,COUNTIF($N$7:N2452,N2452))</f>
        <v>0</v>
      </c>
      <c r="C2452" s="332" t="str">
        <f t="shared" si="270"/>
        <v>0</v>
      </c>
      <c r="D2452" s="332">
        <f>IF(P2452="",0,COUNTIF($P$7:P2452,P2452))</f>
        <v>0</v>
      </c>
      <c r="E2452" s="332" t="str">
        <f t="shared" si="271"/>
        <v>0</v>
      </c>
      <c r="F2452" s="332">
        <f>IF(Q2452="",0,COUNTIF($Q$7:Q2452,Q2452))</f>
        <v>0</v>
      </c>
      <c r="G2452" s="332" t="str">
        <f t="shared" si="272"/>
        <v>0</v>
      </c>
      <c r="H2452" s="335">
        <f t="shared" si="273"/>
        <v>46021</v>
      </c>
      <c r="I2452" s="332">
        <f t="shared" si="274"/>
        <v>50</v>
      </c>
      <c r="J2452" s="78"/>
      <c r="K2452" s="304"/>
      <c r="L2452" s="6"/>
      <c r="M2452" s="12"/>
      <c r="N2452" s="6"/>
      <c r="O2452" s="96" t="str">
        <f t="shared" si="275"/>
        <v/>
      </c>
      <c r="P2452" s="12"/>
      <c r="Q2452" s="304"/>
      <c r="R2452" s="5"/>
      <c r="S2452" s="5"/>
      <c r="T2452" s="78"/>
      <c r="U2452" s="78"/>
      <c r="Z2452" s="479">
        <f t="shared" si="276"/>
        <v>12</v>
      </c>
    </row>
    <row r="2453" spans="1:26" ht="18.75" customHeight="1" x14ac:dyDescent="0.35">
      <c r="A2453" s="78"/>
      <c r="B2453" s="332">
        <f>IF(N2453="",0,COUNTIF($N$7:N2453,N2453))</f>
        <v>0</v>
      </c>
      <c r="C2453" s="332" t="str">
        <f t="shared" si="270"/>
        <v>0</v>
      </c>
      <c r="D2453" s="332">
        <f>IF(P2453="",0,COUNTIF($P$7:P2453,P2453))</f>
        <v>0</v>
      </c>
      <c r="E2453" s="332" t="str">
        <f t="shared" si="271"/>
        <v>0</v>
      </c>
      <c r="F2453" s="332">
        <f>IF(Q2453="",0,COUNTIF($Q$7:Q2453,Q2453))</f>
        <v>0</v>
      </c>
      <c r="G2453" s="332" t="str">
        <f t="shared" si="272"/>
        <v>0</v>
      </c>
      <c r="H2453" s="335">
        <f t="shared" si="273"/>
        <v>46021</v>
      </c>
      <c r="I2453" s="332">
        <f t="shared" si="274"/>
        <v>50</v>
      </c>
      <c r="J2453" s="78"/>
      <c r="K2453" s="304"/>
      <c r="L2453" s="6"/>
      <c r="M2453" s="12"/>
      <c r="N2453" s="6"/>
      <c r="O2453" s="96" t="str">
        <f t="shared" si="275"/>
        <v/>
      </c>
      <c r="P2453" s="12"/>
      <c r="Q2453" s="304"/>
      <c r="R2453" s="5"/>
      <c r="S2453" s="5"/>
      <c r="T2453" s="78"/>
      <c r="U2453" s="78"/>
      <c r="Z2453" s="479">
        <f t="shared" si="276"/>
        <v>12</v>
      </c>
    </row>
    <row r="2454" spans="1:26" ht="18.75" customHeight="1" x14ac:dyDescent="0.35">
      <c r="A2454" s="78"/>
      <c r="B2454" s="332">
        <f>IF(N2454="",0,COUNTIF($N$7:N2454,N2454))</f>
        <v>0</v>
      </c>
      <c r="C2454" s="332" t="str">
        <f t="shared" si="270"/>
        <v>0</v>
      </c>
      <c r="D2454" s="332">
        <f>IF(P2454="",0,COUNTIF($P$7:P2454,P2454))</f>
        <v>0</v>
      </c>
      <c r="E2454" s="332" t="str">
        <f t="shared" si="271"/>
        <v>0</v>
      </c>
      <c r="F2454" s="332">
        <f>IF(Q2454="",0,COUNTIF($Q$7:Q2454,Q2454))</f>
        <v>0</v>
      </c>
      <c r="G2454" s="332" t="str">
        <f t="shared" si="272"/>
        <v>0</v>
      </c>
      <c r="H2454" s="335">
        <f t="shared" si="273"/>
        <v>46021</v>
      </c>
      <c r="I2454" s="332">
        <f t="shared" si="274"/>
        <v>50</v>
      </c>
      <c r="J2454" s="78"/>
      <c r="K2454" s="304"/>
      <c r="L2454" s="6"/>
      <c r="M2454" s="12"/>
      <c r="N2454" s="6"/>
      <c r="O2454" s="96" t="str">
        <f t="shared" si="275"/>
        <v/>
      </c>
      <c r="P2454" s="12"/>
      <c r="Q2454" s="304"/>
      <c r="R2454" s="5"/>
      <c r="S2454" s="5"/>
      <c r="T2454" s="78"/>
      <c r="U2454" s="78"/>
      <c r="Z2454" s="479">
        <f t="shared" si="276"/>
        <v>12</v>
      </c>
    </row>
    <row r="2455" spans="1:26" ht="18.75" customHeight="1" x14ac:dyDescent="0.35">
      <c r="A2455" s="78"/>
      <c r="B2455" s="332">
        <f>IF(N2455="",0,COUNTIF($N$7:N2455,N2455))</f>
        <v>0</v>
      </c>
      <c r="C2455" s="332" t="str">
        <f t="shared" si="270"/>
        <v>0</v>
      </c>
      <c r="D2455" s="332">
        <f>IF(P2455="",0,COUNTIF($P$7:P2455,P2455))</f>
        <v>0</v>
      </c>
      <c r="E2455" s="332" t="str">
        <f t="shared" si="271"/>
        <v>0</v>
      </c>
      <c r="F2455" s="332">
        <f>IF(Q2455="",0,COUNTIF($Q$7:Q2455,Q2455))</f>
        <v>0</v>
      </c>
      <c r="G2455" s="332" t="str">
        <f t="shared" si="272"/>
        <v>0</v>
      </c>
      <c r="H2455" s="335">
        <f t="shared" si="273"/>
        <v>46021</v>
      </c>
      <c r="I2455" s="332">
        <f t="shared" si="274"/>
        <v>50</v>
      </c>
      <c r="J2455" s="78"/>
      <c r="K2455" s="304"/>
      <c r="L2455" s="6"/>
      <c r="M2455" s="12"/>
      <c r="N2455" s="6"/>
      <c r="O2455" s="96" t="str">
        <f t="shared" si="275"/>
        <v/>
      </c>
      <c r="P2455" s="12"/>
      <c r="Q2455" s="304"/>
      <c r="R2455" s="5"/>
      <c r="S2455" s="5"/>
      <c r="T2455" s="78"/>
      <c r="U2455" s="78"/>
      <c r="Z2455" s="479">
        <f t="shared" si="276"/>
        <v>12</v>
      </c>
    </row>
    <row r="2456" spans="1:26" ht="18.75" customHeight="1" x14ac:dyDescent="0.35">
      <c r="A2456" s="78"/>
      <c r="B2456" s="332">
        <f>IF(N2456="",0,COUNTIF($N$7:N2456,N2456))</f>
        <v>0</v>
      </c>
      <c r="C2456" s="332" t="str">
        <f t="shared" si="270"/>
        <v>0</v>
      </c>
      <c r="D2456" s="332">
        <f>IF(P2456="",0,COUNTIF($P$7:P2456,P2456))</f>
        <v>0</v>
      </c>
      <c r="E2456" s="332" t="str">
        <f t="shared" si="271"/>
        <v>0</v>
      </c>
      <c r="F2456" s="332">
        <f>IF(Q2456="",0,COUNTIF($Q$7:Q2456,Q2456))</f>
        <v>0</v>
      </c>
      <c r="G2456" s="332" t="str">
        <f t="shared" si="272"/>
        <v>0</v>
      </c>
      <c r="H2456" s="335">
        <f t="shared" si="273"/>
        <v>46021</v>
      </c>
      <c r="I2456" s="332">
        <f t="shared" si="274"/>
        <v>50</v>
      </c>
      <c r="J2456" s="78"/>
      <c r="K2456" s="304"/>
      <c r="L2456" s="6"/>
      <c r="M2456" s="12"/>
      <c r="N2456" s="6"/>
      <c r="O2456" s="96" t="str">
        <f t="shared" si="275"/>
        <v/>
      </c>
      <c r="P2456" s="12"/>
      <c r="Q2456" s="304"/>
      <c r="R2456" s="5"/>
      <c r="S2456" s="5"/>
      <c r="T2456" s="78"/>
      <c r="U2456" s="78"/>
      <c r="Z2456" s="479">
        <f t="shared" si="276"/>
        <v>12</v>
      </c>
    </row>
    <row r="2457" spans="1:26" ht="18.75" customHeight="1" x14ac:dyDescent="0.35">
      <c r="A2457" s="78"/>
      <c r="B2457" s="332">
        <f>IF(N2457="",0,COUNTIF($N$7:N2457,N2457))</f>
        <v>0</v>
      </c>
      <c r="C2457" s="332" t="str">
        <f t="shared" si="270"/>
        <v>0</v>
      </c>
      <c r="D2457" s="332">
        <f>IF(P2457="",0,COUNTIF($P$7:P2457,P2457))</f>
        <v>0</v>
      </c>
      <c r="E2457" s="332" t="str">
        <f t="shared" si="271"/>
        <v>0</v>
      </c>
      <c r="F2457" s="332">
        <f>IF(Q2457="",0,COUNTIF($Q$7:Q2457,Q2457))</f>
        <v>0</v>
      </c>
      <c r="G2457" s="332" t="str">
        <f t="shared" si="272"/>
        <v>0</v>
      </c>
      <c r="H2457" s="335">
        <f t="shared" si="273"/>
        <v>46021</v>
      </c>
      <c r="I2457" s="332">
        <f t="shared" si="274"/>
        <v>50</v>
      </c>
      <c r="J2457" s="78"/>
      <c r="K2457" s="304"/>
      <c r="L2457" s="6"/>
      <c r="M2457" s="12"/>
      <c r="N2457" s="6"/>
      <c r="O2457" s="96" t="str">
        <f t="shared" si="275"/>
        <v/>
      </c>
      <c r="P2457" s="12"/>
      <c r="Q2457" s="304"/>
      <c r="R2457" s="5"/>
      <c r="S2457" s="5"/>
      <c r="T2457" s="78"/>
      <c r="U2457" s="78"/>
      <c r="Z2457" s="479">
        <f t="shared" si="276"/>
        <v>12</v>
      </c>
    </row>
    <row r="2458" spans="1:26" ht="18.75" customHeight="1" x14ac:dyDescent="0.35">
      <c r="A2458" s="78"/>
      <c r="B2458" s="332">
        <f>IF(N2458="",0,COUNTIF($N$7:N2458,N2458))</f>
        <v>0</v>
      </c>
      <c r="C2458" s="332" t="str">
        <f t="shared" si="270"/>
        <v>0</v>
      </c>
      <c r="D2458" s="332">
        <f>IF(P2458="",0,COUNTIF($P$7:P2458,P2458))</f>
        <v>0</v>
      </c>
      <c r="E2458" s="332" t="str">
        <f t="shared" si="271"/>
        <v>0</v>
      </c>
      <c r="F2458" s="332">
        <f>IF(Q2458="",0,COUNTIF($Q$7:Q2458,Q2458))</f>
        <v>0</v>
      </c>
      <c r="G2458" s="332" t="str">
        <f t="shared" si="272"/>
        <v>0</v>
      </c>
      <c r="H2458" s="335">
        <f t="shared" si="273"/>
        <v>46021</v>
      </c>
      <c r="I2458" s="332">
        <f t="shared" si="274"/>
        <v>50</v>
      </c>
      <c r="J2458" s="78"/>
      <c r="K2458" s="304"/>
      <c r="L2458" s="6"/>
      <c r="M2458" s="12"/>
      <c r="N2458" s="6"/>
      <c r="O2458" s="96" t="str">
        <f t="shared" si="275"/>
        <v/>
      </c>
      <c r="P2458" s="12"/>
      <c r="Q2458" s="304"/>
      <c r="R2458" s="5"/>
      <c r="S2458" s="5"/>
      <c r="T2458" s="78"/>
      <c r="U2458" s="78"/>
      <c r="Z2458" s="479">
        <f t="shared" si="276"/>
        <v>12</v>
      </c>
    </row>
    <row r="2459" spans="1:26" ht="18.75" customHeight="1" x14ac:dyDescent="0.35">
      <c r="A2459" s="78"/>
      <c r="B2459" s="332">
        <f>IF(N2459="",0,COUNTIF($N$7:N2459,N2459))</f>
        <v>0</v>
      </c>
      <c r="C2459" s="332" t="str">
        <f t="shared" si="270"/>
        <v>0</v>
      </c>
      <c r="D2459" s="332">
        <f>IF(P2459="",0,COUNTIF($P$7:P2459,P2459))</f>
        <v>0</v>
      </c>
      <c r="E2459" s="332" t="str">
        <f t="shared" si="271"/>
        <v>0</v>
      </c>
      <c r="F2459" s="332">
        <f>IF(Q2459="",0,COUNTIF($Q$7:Q2459,Q2459))</f>
        <v>0</v>
      </c>
      <c r="G2459" s="332" t="str">
        <f t="shared" si="272"/>
        <v>0</v>
      </c>
      <c r="H2459" s="335">
        <f t="shared" si="273"/>
        <v>46021</v>
      </c>
      <c r="I2459" s="332">
        <f t="shared" si="274"/>
        <v>50</v>
      </c>
      <c r="J2459" s="78"/>
      <c r="K2459" s="304"/>
      <c r="L2459" s="6"/>
      <c r="M2459" s="12"/>
      <c r="N2459" s="6"/>
      <c r="O2459" s="96" t="str">
        <f t="shared" si="275"/>
        <v/>
      </c>
      <c r="P2459" s="12"/>
      <c r="Q2459" s="304"/>
      <c r="R2459" s="5"/>
      <c r="S2459" s="5"/>
      <c r="T2459" s="78"/>
      <c r="U2459" s="78"/>
      <c r="Z2459" s="479">
        <f t="shared" si="276"/>
        <v>12</v>
      </c>
    </row>
    <row r="2460" spans="1:26" ht="18.75" customHeight="1" x14ac:dyDescent="0.35">
      <c r="A2460" s="78"/>
      <c r="B2460" s="332">
        <f>IF(N2460="",0,COUNTIF($N$7:N2460,N2460))</f>
        <v>0</v>
      </c>
      <c r="C2460" s="332" t="str">
        <f t="shared" si="270"/>
        <v>0</v>
      </c>
      <c r="D2460" s="332">
        <f>IF(P2460="",0,COUNTIF($P$7:P2460,P2460))</f>
        <v>0</v>
      </c>
      <c r="E2460" s="332" t="str">
        <f t="shared" si="271"/>
        <v>0</v>
      </c>
      <c r="F2460" s="332">
        <f>IF(Q2460="",0,COUNTIF($Q$7:Q2460,Q2460))</f>
        <v>0</v>
      </c>
      <c r="G2460" s="332" t="str">
        <f t="shared" si="272"/>
        <v>0</v>
      </c>
      <c r="H2460" s="335">
        <f t="shared" si="273"/>
        <v>46021</v>
      </c>
      <c r="I2460" s="332">
        <f t="shared" si="274"/>
        <v>50</v>
      </c>
      <c r="J2460" s="78"/>
      <c r="K2460" s="304"/>
      <c r="L2460" s="6"/>
      <c r="M2460" s="12"/>
      <c r="N2460" s="6"/>
      <c r="O2460" s="96" t="str">
        <f t="shared" si="275"/>
        <v/>
      </c>
      <c r="P2460" s="12"/>
      <c r="Q2460" s="304"/>
      <c r="R2460" s="5"/>
      <c r="S2460" s="5"/>
      <c r="T2460" s="78"/>
      <c r="U2460" s="78"/>
      <c r="Z2460" s="479">
        <f t="shared" si="276"/>
        <v>12</v>
      </c>
    </row>
    <row r="2461" spans="1:26" ht="18.75" customHeight="1" x14ac:dyDescent="0.35">
      <c r="A2461" s="78"/>
      <c r="B2461" s="332">
        <f>IF(N2461="",0,COUNTIF($N$7:N2461,N2461))</f>
        <v>0</v>
      </c>
      <c r="C2461" s="332" t="str">
        <f t="shared" si="270"/>
        <v>0</v>
      </c>
      <c r="D2461" s="332">
        <f>IF(P2461="",0,COUNTIF($P$7:P2461,P2461))</f>
        <v>0</v>
      </c>
      <c r="E2461" s="332" t="str">
        <f t="shared" si="271"/>
        <v>0</v>
      </c>
      <c r="F2461" s="332">
        <f>IF(Q2461="",0,COUNTIF($Q$7:Q2461,Q2461))</f>
        <v>0</v>
      </c>
      <c r="G2461" s="332" t="str">
        <f t="shared" si="272"/>
        <v>0</v>
      </c>
      <c r="H2461" s="335">
        <f t="shared" si="273"/>
        <v>46021</v>
      </c>
      <c r="I2461" s="332">
        <f t="shared" si="274"/>
        <v>50</v>
      </c>
      <c r="J2461" s="78"/>
      <c r="K2461" s="304"/>
      <c r="L2461" s="6"/>
      <c r="M2461" s="12"/>
      <c r="N2461" s="6"/>
      <c r="O2461" s="96" t="str">
        <f t="shared" si="275"/>
        <v/>
      </c>
      <c r="P2461" s="12"/>
      <c r="Q2461" s="304"/>
      <c r="R2461" s="5"/>
      <c r="S2461" s="5"/>
      <c r="T2461" s="78"/>
      <c r="U2461" s="78"/>
      <c r="Z2461" s="479">
        <f t="shared" si="276"/>
        <v>12</v>
      </c>
    </row>
    <row r="2462" spans="1:26" ht="18.75" customHeight="1" x14ac:dyDescent="0.35">
      <c r="A2462" s="78"/>
      <c r="B2462" s="332">
        <f>IF(N2462="",0,COUNTIF($N$7:N2462,N2462))</f>
        <v>0</v>
      </c>
      <c r="C2462" s="332" t="str">
        <f t="shared" si="270"/>
        <v>0</v>
      </c>
      <c r="D2462" s="332">
        <f>IF(P2462="",0,COUNTIF($P$7:P2462,P2462))</f>
        <v>0</v>
      </c>
      <c r="E2462" s="332" t="str">
        <f t="shared" si="271"/>
        <v>0</v>
      </c>
      <c r="F2462" s="332">
        <f>IF(Q2462="",0,COUNTIF($Q$7:Q2462,Q2462))</f>
        <v>0</v>
      </c>
      <c r="G2462" s="332" t="str">
        <f t="shared" si="272"/>
        <v>0</v>
      </c>
      <c r="H2462" s="335">
        <f t="shared" si="273"/>
        <v>46021</v>
      </c>
      <c r="I2462" s="332">
        <f t="shared" si="274"/>
        <v>50</v>
      </c>
      <c r="J2462" s="78"/>
      <c r="K2462" s="304"/>
      <c r="L2462" s="6"/>
      <c r="M2462" s="12"/>
      <c r="N2462" s="6"/>
      <c r="O2462" s="96" t="str">
        <f t="shared" si="275"/>
        <v/>
      </c>
      <c r="P2462" s="12"/>
      <c r="Q2462" s="304"/>
      <c r="R2462" s="5"/>
      <c r="S2462" s="5"/>
      <c r="T2462" s="78"/>
      <c r="U2462" s="78"/>
      <c r="Z2462" s="479">
        <f t="shared" si="276"/>
        <v>12</v>
      </c>
    </row>
    <row r="2463" spans="1:26" ht="18.75" customHeight="1" x14ac:dyDescent="0.35">
      <c r="A2463" s="78"/>
      <c r="B2463" s="332">
        <f>IF(N2463="",0,COUNTIF($N$7:N2463,N2463))</f>
        <v>0</v>
      </c>
      <c r="C2463" s="332" t="str">
        <f t="shared" si="270"/>
        <v>0</v>
      </c>
      <c r="D2463" s="332">
        <f>IF(P2463="",0,COUNTIF($P$7:P2463,P2463))</f>
        <v>0</v>
      </c>
      <c r="E2463" s="332" t="str">
        <f t="shared" si="271"/>
        <v>0</v>
      </c>
      <c r="F2463" s="332">
        <f>IF(Q2463="",0,COUNTIF($Q$7:Q2463,Q2463))</f>
        <v>0</v>
      </c>
      <c r="G2463" s="332" t="str">
        <f t="shared" si="272"/>
        <v>0</v>
      </c>
      <c r="H2463" s="335">
        <f t="shared" si="273"/>
        <v>46021</v>
      </c>
      <c r="I2463" s="332">
        <f t="shared" si="274"/>
        <v>50</v>
      </c>
      <c r="J2463" s="78"/>
      <c r="K2463" s="304"/>
      <c r="L2463" s="6"/>
      <c r="M2463" s="12"/>
      <c r="N2463" s="6"/>
      <c r="O2463" s="96" t="str">
        <f t="shared" si="275"/>
        <v/>
      </c>
      <c r="P2463" s="12"/>
      <c r="Q2463" s="304"/>
      <c r="R2463" s="5"/>
      <c r="S2463" s="5"/>
      <c r="T2463" s="78"/>
      <c r="U2463" s="78"/>
      <c r="Z2463" s="479">
        <f t="shared" si="276"/>
        <v>12</v>
      </c>
    </row>
    <row r="2464" spans="1:26" ht="18.75" customHeight="1" x14ac:dyDescent="0.35">
      <c r="A2464" s="78"/>
      <c r="B2464" s="332">
        <f>IF(N2464="",0,COUNTIF($N$7:N2464,N2464))</f>
        <v>0</v>
      </c>
      <c r="C2464" s="332" t="str">
        <f t="shared" si="270"/>
        <v>0</v>
      </c>
      <c r="D2464" s="332">
        <f>IF(P2464="",0,COUNTIF($P$7:P2464,P2464))</f>
        <v>0</v>
      </c>
      <c r="E2464" s="332" t="str">
        <f t="shared" si="271"/>
        <v>0</v>
      </c>
      <c r="F2464" s="332">
        <f>IF(Q2464="",0,COUNTIF($Q$7:Q2464,Q2464))</f>
        <v>0</v>
      </c>
      <c r="G2464" s="332" t="str">
        <f t="shared" si="272"/>
        <v>0</v>
      </c>
      <c r="H2464" s="335">
        <f t="shared" si="273"/>
        <v>46021</v>
      </c>
      <c r="I2464" s="332">
        <f t="shared" si="274"/>
        <v>50</v>
      </c>
      <c r="J2464" s="78"/>
      <c r="K2464" s="304"/>
      <c r="L2464" s="6"/>
      <c r="M2464" s="12"/>
      <c r="N2464" s="6"/>
      <c r="O2464" s="96" t="str">
        <f t="shared" si="275"/>
        <v/>
      </c>
      <c r="P2464" s="12"/>
      <c r="Q2464" s="304"/>
      <c r="R2464" s="5"/>
      <c r="S2464" s="5"/>
      <c r="T2464" s="78"/>
      <c r="U2464" s="78"/>
      <c r="Z2464" s="479">
        <f t="shared" si="276"/>
        <v>12</v>
      </c>
    </row>
    <row r="2465" spans="1:26" ht="18.75" customHeight="1" x14ac:dyDescent="0.35">
      <c r="A2465" s="78"/>
      <c r="B2465" s="332">
        <f>IF(N2465="",0,COUNTIF($N$7:N2465,N2465))</f>
        <v>0</v>
      </c>
      <c r="C2465" s="332" t="str">
        <f t="shared" si="270"/>
        <v>0</v>
      </c>
      <c r="D2465" s="332">
        <f>IF(P2465="",0,COUNTIF($P$7:P2465,P2465))</f>
        <v>0</v>
      </c>
      <c r="E2465" s="332" t="str">
        <f t="shared" si="271"/>
        <v>0</v>
      </c>
      <c r="F2465" s="332">
        <f>IF(Q2465="",0,COUNTIF($Q$7:Q2465,Q2465))</f>
        <v>0</v>
      </c>
      <c r="G2465" s="332" t="str">
        <f t="shared" si="272"/>
        <v>0</v>
      </c>
      <c r="H2465" s="335">
        <f t="shared" si="273"/>
        <v>46021</v>
      </c>
      <c r="I2465" s="332">
        <f t="shared" si="274"/>
        <v>50</v>
      </c>
      <c r="J2465" s="78"/>
      <c r="K2465" s="304"/>
      <c r="L2465" s="6"/>
      <c r="M2465" s="12"/>
      <c r="N2465" s="6"/>
      <c r="O2465" s="96" t="str">
        <f t="shared" si="275"/>
        <v/>
      </c>
      <c r="P2465" s="12"/>
      <c r="Q2465" s="304"/>
      <c r="R2465" s="5"/>
      <c r="S2465" s="5"/>
      <c r="T2465" s="78"/>
      <c r="U2465" s="78"/>
      <c r="Z2465" s="479">
        <f t="shared" si="276"/>
        <v>12</v>
      </c>
    </row>
    <row r="2466" spans="1:26" ht="18.75" customHeight="1" x14ac:dyDescent="0.35">
      <c r="A2466" s="78"/>
      <c r="B2466" s="332">
        <f>IF(N2466="",0,COUNTIF($N$7:N2466,N2466))</f>
        <v>0</v>
      </c>
      <c r="C2466" s="332" t="str">
        <f t="shared" si="270"/>
        <v>0</v>
      </c>
      <c r="D2466" s="332">
        <f>IF(P2466="",0,COUNTIF($P$7:P2466,P2466))</f>
        <v>0</v>
      </c>
      <c r="E2466" s="332" t="str">
        <f t="shared" si="271"/>
        <v>0</v>
      </c>
      <c r="F2466" s="332">
        <f>IF(Q2466="",0,COUNTIF($Q$7:Q2466,Q2466))</f>
        <v>0</v>
      </c>
      <c r="G2466" s="332" t="str">
        <f t="shared" si="272"/>
        <v>0</v>
      </c>
      <c r="H2466" s="335">
        <f t="shared" si="273"/>
        <v>46021</v>
      </c>
      <c r="I2466" s="332">
        <f t="shared" si="274"/>
        <v>50</v>
      </c>
      <c r="J2466" s="78"/>
      <c r="K2466" s="304"/>
      <c r="L2466" s="6"/>
      <c r="M2466" s="12"/>
      <c r="N2466" s="6"/>
      <c r="O2466" s="96" t="str">
        <f t="shared" si="275"/>
        <v/>
      </c>
      <c r="P2466" s="12"/>
      <c r="Q2466" s="304"/>
      <c r="R2466" s="5"/>
      <c r="S2466" s="5"/>
      <c r="T2466" s="78"/>
      <c r="U2466" s="78"/>
      <c r="Z2466" s="479">
        <f t="shared" si="276"/>
        <v>12</v>
      </c>
    </row>
    <row r="2467" spans="1:26" ht="18.75" customHeight="1" x14ac:dyDescent="0.35">
      <c r="A2467" s="78"/>
      <c r="B2467" s="332">
        <f>IF(N2467="",0,COUNTIF($N$7:N2467,N2467))</f>
        <v>0</v>
      </c>
      <c r="C2467" s="332" t="str">
        <f t="shared" si="270"/>
        <v>0</v>
      </c>
      <c r="D2467" s="332">
        <f>IF(P2467="",0,COUNTIF($P$7:P2467,P2467))</f>
        <v>0</v>
      </c>
      <c r="E2467" s="332" t="str">
        <f t="shared" si="271"/>
        <v>0</v>
      </c>
      <c r="F2467" s="332">
        <f>IF(Q2467="",0,COUNTIF($Q$7:Q2467,Q2467))</f>
        <v>0</v>
      </c>
      <c r="G2467" s="332" t="str">
        <f t="shared" si="272"/>
        <v>0</v>
      </c>
      <c r="H2467" s="335">
        <f t="shared" si="273"/>
        <v>46021</v>
      </c>
      <c r="I2467" s="332">
        <f t="shared" si="274"/>
        <v>50</v>
      </c>
      <c r="J2467" s="78"/>
      <c r="K2467" s="304"/>
      <c r="L2467" s="6"/>
      <c r="M2467" s="12"/>
      <c r="N2467" s="6"/>
      <c r="O2467" s="96" t="str">
        <f t="shared" si="275"/>
        <v/>
      </c>
      <c r="P2467" s="12"/>
      <c r="Q2467" s="304"/>
      <c r="R2467" s="5"/>
      <c r="S2467" s="5"/>
      <c r="T2467" s="78"/>
      <c r="U2467" s="78"/>
      <c r="Z2467" s="479">
        <f t="shared" si="276"/>
        <v>12</v>
      </c>
    </row>
    <row r="2468" spans="1:26" ht="18.75" customHeight="1" x14ac:dyDescent="0.35">
      <c r="A2468" s="78"/>
      <c r="B2468" s="332">
        <f>IF(N2468="",0,COUNTIF($N$7:N2468,N2468))</f>
        <v>0</v>
      </c>
      <c r="C2468" s="332" t="str">
        <f t="shared" si="270"/>
        <v>0</v>
      </c>
      <c r="D2468" s="332">
        <f>IF(P2468="",0,COUNTIF($P$7:P2468,P2468))</f>
        <v>0</v>
      </c>
      <c r="E2468" s="332" t="str">
        <f t="shared" si="271"/>
        <v>0</v>
      </c>
      <c r="F2468" s="332">
        <f>IF(Q2468="",0,COUNTIF($Q$7:Q2468,Q2468))</f>
        <v>0</v>
      </c>
      <c r="G2468" s="332" t="str">
        <f t="shared" si="272"/>
        <v>0</v>
      </c>
      <c r="H2468" s="335">
        <f t="shared" si="273"/>
        <v>46021</v>
      </c>
      <c r="I2468" s="332">
        <f t="shared" si="274"/>
        <v>50</v>
      </c>
      <c r="J2468" s="78"/>
      <c r="K2468" s="304"/>
      <c r="L2468" s="6"/>
      <c r="M2468" s="12"/>
      <c r="N2468" s="6"/>
      <c r="O2468" s="96" t="str">
        <f t="shared" si="275"/>
        <v/>
      </c>
      <c r="P2468" s="12"/>
      <c r="Q2468" s="304"/>
      <c r="R2468" s="5"/>
      <c r="S2468" s="5"/>
      <c r="T2468" s="78"/>
      <c r="U2468" s="78"/>
      <c r="Z2468" s="479">
        <f t="shared" si="276"/>
        <v>12</v>
      </c>
    </row>
    <row r="2469" spans="1:26" ht="18.75" customHeight="1" x14ac:dyDescent="0.35">
      <c r="A2469" s="78"/>
      <c r="B2469" s="332">
        <f>IF(N2469="",0,COUNTIF($N$7:N2469,N2469))</f>
        <v>0</v>
      </c>
      <c r="C2469" s="332" t="str">
        <f t="shared" si="270"/>
        <v>0</v>
      </c>
      <c r="D2469" s="332">
        <f>IF(P2469="",0,COUNTIF($P$7:P2469,P2469))</f>
        <v>0</v>
      </c>
      <c r="E2469" s="332" t="str">
        <f t="shared" si="271"/>
        <v>0</v>
      </c>
      <c r="F2469" s="332">
        <f>IF(Q2469="",0,COUNTIF($Q$7:Q2469,Q2469))</f>
        <v>0</v>
      </c>
      <c r="G2469" s="332" t="str">
        <f t="shared" si="272"/>
        <v>0</v>
      </c>
      <c r="H2469" s="335">
        <f t="shared" si="273"/>
        <v>46021</v>
      </c>
      <c r="I2469" s="332">
        <f t="shared" si="274"/>
        <v>50</v>
      </c>
      <c r="J2469" s="78"/>
      <c r="K2469" s="304"/>
      <c r="L2469" s="6"/>
      <c r="M2469" s="12"/>
      <c r="N2469" s="6"/>
      <c r="O2469" s="96" t="str">
        <f t="shared" si="275"/>
        <v/>
      </c>
      <c r="P2469" s="12"/>
      <c r="Q2469" s="304"/>
      <c r="R2469" s="5"/>
      <c r="S2469" s="5"/>
      <c r="T2469" s="78"/>
      <c r="U2469" s="78"/>
      <c r="Z2469" s="479">
        <f t="shared" si="276"/>
        <v>12</v>
      </c>
    </row>
    <row r="2470" spans="1:26" ht="18.75" customHeight="1" x14ac:dyDescent="0.35">
      <c r="A2470" s="78"/>
      <c r="B2470" s="332">
        <f>IF(N2470="",0,COUNTIF($N$7:N2470,N2470))</f>
        <v>0</v>
      </c>
      <c r="C2470" s="332" t="str">
        <f t="shared" si="270"/>
        <v>0</v>
      </c>
      <c r="D2470" s="332">
        <f>IF(P2470="",0,COUNTIF($P$7:P2470,P2470))</f>
        <v>0</v>
      </c>
      <c r="E2470" s="332" t="str">
        <f t="shared" si="271"/>
        <v>0</v>
      </c>
      <c r="F2470" s="332">
        <f>IF(Q2470="",0,COUNTIF($Q$7:Q2470,Q2470))</f>
        <v>0</v>
      </c>
      <c r="G2470" s="332" t="str">
        <f t="shared" si="272"/>
        <v>0</v>
      </c>
      <c r="H2470" s="335">
        <f t="shared" si="273"/>
        <v>46021</v>
      </c>
      <c r="I2470" s="332">
        <f t="shared" si="274"/>
        <v>50</v>
      </c>
      <c r="J2470" s="78"/>
      <c r="K2470" s="304"/>
      <c r="L2470" s="6"/>
      <c r="M2470" s="12"/>
      <c r="N2470" s="6"/>
      <c r="O2470" s="96" t="str">
        <f t="shared" si="275"/>
        <v/>
      </c>
      <c r="P2470" s="12"/>
      <c r="Q2470" s="304"/>
      <c r="R2470" s="5"/>
      <c r="S2470" s="5"/>
      <c r="T2470" s="78"/>
      <c r="U2470" s="78"/>
      <c r="Z2470" s="479">
        <f t="shared" si="276"/>
        <v>12</v>
      </c>
    </row>
    <row r="2471" spans="1:26" ht="18.75" customHeight="1" x14ac:dyDescent="0.35">
      <c r="A2471" s="78"/>
      <c r="B2471" s="332">
        <f>IF(N2471="",0,COUNTIF($N$7:N2471,N2471))</f>
        <v>0</v>
      </c>
      <c r="C2471" s="332" t="str">
        <f t="shared" si="270"/>
        <v>0</v>
      </c>
      <c r="D2471" s="332">
        <f>IF(P2471="",0,COUNTIF($P$7:P2471,P2471))</f>
        <v>0</v>
      </c>
      <c r="E2471" s="332" t="str">
        <f t="shared" si="271"/>
        <v>0</v>
      </c>
      <c r="F2471" s="332">
        <f>IF(Q2471="",0,COUNTIF($Q$7:Q2471,Q2471))</f>
        <v>0</v>
      </c>
      <c r="G2471" s="332" t="str">
        <f t="shared" si="272"/>
        <v>0</v>
      </c>
      <c r="H2471" s="335">
        <f t="shared" si="273"/>
        <v>46021</v>
      </c>
      <c r="I2471" s="332">
        <f t="shared" si="274"/>
        <v>50</v>
      </c>
      <c r="J2471" s="78"/>
      <c r="K2471" s="304"/>
      <c r="L2471" s="6"/>
      <c r="M2471" s="12"/>
      <c r="N2471" s="6"/>
      <c r="O2471" s="96" t="str">
        <f t="shared" si="275"/>
        <v/>
      </c>
      <c r="P2471" s="12"/>
      <c r="Q2471" s="304"/>
      <c r="R2471" s="5"/>
      <c r="S2471" s="5"/>
      <c r="T2471" s="78"/>
      <c r="U2471" s="78"/>
      <c r="Z2471" s="479">
        <f t="shared" si="276"/>
        <v>12</v>
      </c>
    </row>
    <row r="2472" spans="1:26" ht="18.75" customHeight="1" x14ac:dyDescent="0.35">
      <c r="A2472" s="78"/>
      <c r="B2472" s="332">
        <f>IF(N2472="",0,COUNTIF($N$7:N2472,N2472))</f>
        <v>0</v>
      </c>
      <c r="C2472" s="332" t="str">
        <f t="shared" si="270"/>
        <v>0</v>
      </c>
      <c r="D2472" s="332">
        <f>IF(P2472="",0,COUNTIF($P$7:P2472,P2472))</f>
        <v>0</v>
      </c>
      <c r="E2472" s="332" t="str">
        <f t="shared" si="271"/>
        <v>0</v>
      </c>
      <c r="F2472" s="332">
        <f>IF(Q2472="",0,COUNTIF($Q$7:Q2472,Q2472))</f>
        <v>0</v>
      </c>
      <c r="G2472" s="332" t="str">
        <f t="shared" si="272"/>
        <v>0</v>
      </c>
      <c r="H2472" s="335">
        <f t="shared" si="273"/>
        <v>46021</v>
      </c>
      <c r="I2472" s="332">
        <f t="shared" si="274"/>
        <v>50</v>
      </c>
      <c r="J2472" s="78"/>
      <c r="K2472" s="304"/>
      <c r="L2472" s="6"/>
      <c r="M2472" s="12"/>
      <c r="N2472" s="6"/>
      <c r="O2472" s="96" t="str">
        <f t="shared" si="275"/>
        <v/>
      </c>
      <c r="P2472" s="12"/>
      <c r="Q2472" s="304"/>
      <c r="R2472" s="5"/>
      <c r="S2472" s="5"/>
      <c r="T2472" s="78"/>
      <c r="U2472" s="78"/>
      <c r="Z2472" s="479">
        <f t="shared" si="276"/>
        <v>12</v>
      </c>
    </row>
    <row r="2473" spans="1:26" ht="18.75" customHeight="1" x14ac:dyDescent="0.35">
      <c r="A2473" s="78"/>
      <c r="B2473" s="332">
        <f>IF(N2473="",0,COUNTIF($N$7:N2473,N2473))</f>
        <v>0</v>
      </c>
      <c r="C2473" s="332" t="str">
        <f t="shared" si="270"/>
        <v>0</v>
      </c>
      <c r="D2473" s="332">
        <f>IF(P2473="",0,COUNTIF($P$7:P2473,P2473))</f>
        <v>0</v>
      </c>
      <c r="E2473" s="332" t="str">
        <f t="shared" si="271"/>
        <v>0</v>
      </c>
      <c r="F2473" s="332">
        <f>IF(Q2473="",0,COUNTIF($Q$7:Q2473,Q2473))</f>
        <v>0</v>
      </c>
      <c r="G2473" s="332" t="str">
        <f t="shared" si="272"/>
        <v>0</v>
      </c>
      <c r="H2473" s="335">
        <f t="shared" si="273"/>
        <v>46021</v>
      </c>
      <c r="I2473" s="332">
        <f t="shared" si="274"/>
        <v>50</v>
      </c>
      <c r="J2473" s="78"/>
      <c r="K2473" s="304"/>
      <c r="L2473" s="6"/>
      <c r="M2473" s="12"/>
      <c r="N2473" s="6"/>
      <c r="O2473" s="96" t="str">
        <f t="shared" si="275"/>
        <v/>
      </c>
      <c r="P2473" s="12"/>
      <c r="Q2473" s="304"/>
      <c r="R2473" s="5"/>
      <c r="S2473" s="5"/>
      <c r="T2473" s="78"/>
      <c r="U2473" s="78"/>
      <c r="Z2473" s="479">
        <f t="shared" si="276"/>
        <v>12</v>
      </c>
    </row>
    <row r="2474" spans="1:26" ht="18.75" customHeight="1" x14ac:dyDescent="0.35">
      <c r="A2474" s="78"/>
      <c r="B2474" s="332">
        <f>IF(N2474="",0,COUNTIF($N$7:N2474,N2474))</f>
        <v>0</v>
      </c>
      <c r="C2474" s="332" t="str">
        <f t="shared" si="270"/>
        <v>0</v>
      </c>
      <c r="D2474" s="332">
        <f>IF(P2474="",0,COUNTIF($P$7:P2474,P2474))</f>
        <v>0</v>
      </c>
      <c r="E2474" s="332" t="str">
        <f t="shared" si="271"/>
        <v>0</v>
      </c>
      <c r="F2474" s="332">
        <f>IF(Q2474="",0,COUNTIF($Q$7:Q2474,Q2474))</f>
        <v>0</v>
      </c>
      <c r="G2474" s="332" t="str">
        <f t="shared" si="272"/>
        <v>0</v>
      </c>
      <c r="H2474" s="335">
        <f t="shared" si="273"/>
        <v>46021</v>
      </c>
      <c r="I2474" s="332">
        <f t="shared" si="274"/>
        <v>50</v>
      </c>
      <c r="J2474" s="78"/>
      <c r="K2474" s="304"/>
      <c r="L2474" s="6"/>
      <c r="M2474" s="12"/>
      <c r="N2474" s="6"/>
      <c r="O2474" s="96" t="str">
        <f t="shared" si="275"/>
        <v/>
      </c>
      <c r="P2474" s="12"/>
      <c r="Q2474" s="304"/>
      <c r="R2474" s="5"/>
      <c r="S2474" s="5"/>
      <c r="T2474" s="78"/>
      <c r="U2474" s="78"/>
      <c r="Z2474" s="479">
        <f t="shared" si="276"/>
        <v>12</v>
      </c>
    </row>
    <row r="2475" spans="1:26" ht="18.75" customHeight="1" x14ac:dyDescent="0.35">
      <c r="A2475" s="78"/>
      <c r="B2475" s="332">
        <f>IF(N2475="",0,COUNTIF($N$7:N2475,N2475))</f>
        <v>0</v>
      </c>
      <c r="C2475" s="332" t="str">
        <f t="shared" si="270"/>
        <v>0</v>
      </c>
      <c r="D2475" s="332">
        <f>IF(P2475="",0,COUNTIF($P$7:P2475,P2475))</f>
        <v>0</v>
      </c>
      <c r="E2475" s="332" t="str">
        <f t="shared" si="271"/>
        <v>0</v>
      </c>
      <c r="F2475" s="332">
        <f>IF(Q2475="",0,COUNTIF($Q$7:Q2475,Q2475))</f>
        <v>0</v>
      </c>
      <c r="G2475" s="332" t="str">
        <f t="shared" si="272"/>
        <v>0</v>
      </c>
      <c r="H2475" s="335">
        <f t="shared" si="273"/>
        <v>46021</v>
      </c>
      <c r="I2475" s="332">
        <f t="shared" si="274"/>
        <v>50</v>
      </c>
      <c r="J2475" s="78"/>
      <c r="K2475" s="304"/>
      <c r="L2475" s="6"/>
      <c r="M2475" s="12"/>
      <c r="N2475" s="6"/>
      <c r="O2475" s="96" t="str">
        <f t="shared" si="275"/>
        <v/>
      </c>
      <c r="P2475" s="12"/>
      <c r="Q2475" s="304"/>
      <c r="R2475" s="5"/>
      <c r="S2475" s="5"/>
      <c r="T2475" s="78"/>
      <c r="U2475" s="78"/>
      <c r="Z2475" s="479">
        <f t="shared" si="276"/>
        <v>12</v>
      </c>
    </row>
    <row r="2476" spans="1:26" ht="18.75" customHeight="1" x14ac:dyDescent="0.35">
      <c r="A2476" s="78"/>
      <c r="B2476" s="332">
        <f>IF(N2476="",0,COUNTIF($N$7:N2476,N2476))</f>
        <v>0</v>
      </c>
      <c r="C2476" s="332" t="str">
        <f t="shared" si="270"/>
        <v>0</v>
      </c>
      <c r="D2476" s="332">
        <f>IF(P2476="",0,COUNTIF($P$7:P2476,P2476))</f>
        <v>0</v>
      </c>
      <c r="E2476" s="332" t="str">
        <f t="shared" si="271"/>
        <v>0</v>
      </c>
      <c r="F2476" s="332">
        <f>IF(Q2476="",0,COUNTIF($Q$7:Q2476,Q2476))</f>
        <v>0</v>
      </c>
      <c r="G2476" s="332" t="str">
        <f t="shared" si="272"/>
        <v>0</v>
      </c>
      <c r="H2476" s="335">
        <f t="shared" si="273"/>
        <v>46021</v>
      </c>
      <c r="I2476" s="332">
        <f t="shared" si="274"/>
        <v>50</v>
      </c>
      <c r="J2476" s="78"/>
      <c r="K2476" s="304"/>
      <c r="L2476" s="6"/>
      <c r="M2476" s="12"/>
      <c r="N2476" s="6"/>
      <c r="O2476" s="96" t="str">
        <f t="shared" si="275"/>
        <v/>
      </c>
      <c r="P2476" s="12"/>
      <c r="Q2476" s="304"/>
      <c r="R2476" s="5"/>
      <c r="S2476" s="5"/>
      <c r="T2476" s="78"/>
      <c r="U2476" s="78"/>
      <c r="Z2476" s="479">
        <f t="shared" si="276"/>
        <v>12</v>
      </c>
    </row>
    <row r="2477" spans="1:26" ht="18.75" customHeight="1" x14ac:dyDescent="0.35">
      <c r="A2477" s="78"/>
      <c r="B2477" s="332">
        <f>IF(N2477="",0,COUNTIF($N$7:N2477,N2477))</f>
        <v>0</v>
      </c>
      <c r="C2477" s="332" t="str">
        <f t="shared" si="270"/>
        <v>0</v>
      </c>
      <c r="D2477" s="332">
        <f>IF(P2477="",0,COUNTIF($P$7:P2477,P2477))</f>
        <v>0</v>
      </c>
      <c r="E2477" s="332" t="str">
        <f t="shared" si="271"/>
        <v>0</v>
      </c>
      <c r="F2477" s="332">
        <f>IF(Q2477="",0,COUNTIF($Q$7:Q2477,Q2477))</f>
        <v>0</v>
      </c>
      <c r="G2477" s="332" t="str">
        <f t="shared" si="272"/>
        <v>0</v>
      </c>
      <c r="H2477" s="335">
        <f t="shared" si="273"/>
        <v>46021</v>
      </c>
      <c r="I2477" s="332">
        <f t="shared" si="274"/>
        <v>50</v>
      </c>
      <c r="J2477" s="78"/>
      <c r="K2477" s="304"/>
      <c r="L2477" s="6"/>
      <c r="M2477" s="12"/>
      <c r="N2477" s="6"/>
      <c r="O2477" s="96" t="str">
        <f t="shared" si="275"/>
        <v/>
      </c>
      <c r="P2477" s="12"/>
      <c r="Q2477" s="304"/>
      <c r="R2477" s="5"/>
      <c r="S2477" s="5"/>
      <c r="T2477" s="78"/>
      <c r="U2477" s="78"/>
      <c r="Z2477" s="479">
        <f t="shared" si="276"/>
        <v>12</v>
      </c>
    </row>
    <row r="2478" spans="1:26" ht="18.75" customHeight="1" x14ac:dyDescent="0.35">
      <c r="A2478" s="78"/>
      <c r="B2478" s="332">
        <f>IF(N2478="",0,COUNTIF($N$7:N2478,N2478))</f>
        <v>0</v>
      </c>
      <c r="C2478" s="332" t="str">
        <f t="shared" si="270"/>
        <v>0</v>
      </c>
      <c r="D2478" s="332">
        <f>IF(P2478="",0,COUNTIF($P$7:P2478,P2478))</f>
        <v>0</v>
      </c>
      <c r="E2478" s="332" t="str">
        <f t="shared" si="271"/>
        <v>0</v>
      </c>
      <c r="F2478" s="332">
        <f>IF(Q2478="",0,COUNTIF($Q$7:Q2478,Q2478))</f>
        <v>0</v>
      </c>
      <c r="G2478" s="332" t="str">
        <f t="shared" si="272"/>
        <v>0</v>
      </c>
      <c r="H2478" s="335">
        <f t="shared" si="273"/>
        <v>46021</v>
      </c>
      <c r="I2478" s="332">
        <f t="shared" si="274"/>
        <v>50</v>
      </c>
      <c r="J2478" s="78"/>
      <c r="K2478" s="304"/>
      <c r="L2478" s="6"/>
      <c r="M2478" s="12"/>
      <c r="N2478" s="6"/>
      <c r="O2478" s="96" t="str">
        <f t="shared" si="275"/>
        <v/>
      </c>
      <c r="P2478" s="12"/>
      <c r="Q2478" s="304"/>
      <c r="R2478" s="5"/>
      <c r="S2478" s="5"/>
      <c r="T2478" s="78"/>
      <c r="U2478" s="78"/>
      <c r="Z2478" s="479">
        <f t="shared" si="276"/>
        <v>12</v>
      </c>
    </row>
    <row r="2479" spans="1:26" ht="18.75" customHeight="1" x14ac:dyDescent="0.35">
      <c r="A2479" s="78"/>
      <c r="B2479" s="332">
        <f>IF(N2479="",0,COUNTIF($N$7:N2479,N2479))</f>
        <v>0</v>
      </c>
      <c r="C2479" s="332" t="str">
        <f t="shared" si="270"/>
        <v>0</v>
      </c>
      <c r="D2479" s="332">
        <f>IF(P2479="",0,COUNTIF($P$7:P2479,P2479))</f>
        <v>0</v>
      </c>
      <c r="E2479" s="332" t="str">
        <f t="shared" si="271"/>
        <v>0</v>
      </c>
      <c r="F2479" s="332">
        <f>IF(Q2479="",0,COUNTIF($Q$7:Q2479,Q2479))</f>
        <v>0</v>
      </c>
      <c r="G2479" s="332" t="str">
        <f t="shared" si="272"/>
        <v>0</v>
      </c>
      <c r="H2479" s="335">
        <f t="shared" si="273"/>
        <v>46021</v>
      </c>
      <c r="I2479" s="332">
        <f t="shared" si="274"/>
        <v>50</v>
      </c>
      <c r="J2479" s="78"/>
      <c r="K2479" s="304"/>
      <c r="L2479" s="6"/>
      <c r="M2479" s="12"/>
      <c r="N2479" s="6"/>
      <c r="O2479" s="96" t="str">
        <f t="shared" si="275"/>
        <v/>
      </c>
      <c r="P2479" s="12"/>
      <c r="Q2479" s="304"/>
      <c r="R2479" s="5"/>
      <c r="S2479" s="5"/>
      <c r="T2479" s="78"/>
      <c r="U2479" s="78"/>
      <c r="Z2479" s="479">
        <f t="shared" si="276"/>
        <v>12</v>
      </c>
    </row>
    <row r="2480" spans="1:26" ht="18.75" customHeight="1" x14ac:dyDescent="0.35">
      <c r="A2480" s="78"/>
      <c r="B2480" s="332">
        <f>IF(N2480="",0,COUNTIF($N$7:N2480,N2480))</f>
        <v>0</v>
      </c>
      <c r="C2480" s="332" t="str">
        <f t="shared" si="270"/>
        <v>0</v>
      </c>
      <c r="D2480" s="332">
        <f>IF(P2480="",0,COUNTIF($P$7:P2480,P2480))</f>
        <v>0</v>
      </c>
      <c r="E2480" s="332" t="str">
        <f t="shared" si="271"/>
        <v>0</v>
      </c>
      <c r="F2480" s="332">
        <f>IF(Q2480="",0,COUNTIF($Q$7:Q2480,Q2480))</f>
        <v>0</v>
      </c>
      <c r="G2480" s="332" t="str">
        <f t="shared" si="272"/>
        <v>0</v>
      </c>
      <c r="H2480" s="335">
        <f t="shared" si="273"/>
        <v>46021</v>
      </c>
      <c r="I2480" s="332">
        <f t="shared" si="274"/>
        <v>50</v>
      </c>
      <c r="J2480" s="78"/>
      <c r="K2480" s="304"/>
      <c r="L2480" s="6"/>
      <c r="M2480" s="12"/>
      <c r="N2480" s="6"/>
      <c r="O2480" s="96" t="str">
        <f t="shared" si="275"/>
        <v/>
      </c>
      <c r="P2480" s="12"/>
      <c r="Q2480" s="304"/>
      <c r="R2480" s="5"/>
      <c r="S2480" s="5"/>
      <c r="T2480" s="78"/>
      <c r="U2480" s="78"/>
      <c r="Z2480" s="479">
        <f t="shared" si="276"/>
        <v>12</v>
      </c>
    </row>
    <row r="2481" spans="1:26" ht="18.75" customHeight="1" x14ac:dyDescent="0.35">
      <c r="A2481" s="78"/>
      <c r="B2481" s="332">
        <f>IF(N2481="",0,COUNTIF($N$7:N2481,N2481))</f>
        <v>0</v>
      </c>
      <c r="C2481" s="332" t="str">
        <f t="shared" si="270"/>
        <v>0</v>
      </c>
      <c r="D2481" s="332">
        <f>IF(P2481="",0,COUNTIF($P$7:P2481,P2481))</f>
        <v>0</v>
      </c>
      <c r="E2481" s="332" t="str">
        <f t="shared" si="271"/>
        <v>0</v>
      </c>
      <c r="F2481" s="332">
        <f>IF(Q2481="",0,COUNTIF($Q$7:Q2481,Q2481))</f>
        <v>0</v>
      </c>
      <c r="G2481" s="332" t="str">
        <f t="shared" si="272"/>
        <v>0</v>
      </c>
      <c r="H2481" s="335">
        <f t="shared" si="273"/>
        <v>46021</v>
      </c>
      <c r="I2481" s="332">
        <f t="shared" si="274"/>
        <v>50</v>
      </c>
      <c r="J2481" s="78"/>
      <c r="K2481" s="304"/>
      <c r="L2481" s="6"/>
      <c r="M2481" s="12"/>
      <c r="N2481" s="6"/>
      <c r="O2481" s="96" t="str">
        <f t="shared" si="275"/>
        <v/>
      </c>
      <c r="P2481" s="12"/>
      <c r="Q2481" s="304"/>
      <c r="R2481" s="5"/>
      <c r="S2481" s="5"/>
      <c r="T2481" s="78"/>
      <c r="U2481" s="78"/>
      <c r="Z2481" s="479">
        <f t="shared" si="276"/>
        <v>12</v>
      </c>
    </row>
    <row r="2482" spans="1:26" ht="18.75" customHeight="1" x14ac:dyDescent="0.35">
      <c r="A2482" s="78"/>
      <c r="B2482" s="332">
        <f>IF(N2482="",0,COUNTIF($N$7:N2482,N2482))</f>
        <v>0</v>
      </c>
      <c r="C2482" s="332" t="str">
        <f t="shared" si="270"/>
        <v>0</v>
      </c>
      <c r="D2482" s="332">
        <f>IF(P2482="",0,COUNTIF($P$7:P2482,P2482))</f>
        <v>0</v>
      </c>
      <c r="E2482" s="332" t="str">
        <f t="shared" si="271"/>
        <v>0</v>
      </c>
      <c r="F2482" s="332">
        <f>IF(Q2482="",0,COUNTIF($Q$7:Q2482,Q2482))</f>
        <v>0</v>
      </c>
      <c r="G2482" s="332" t="str">
        <f t="shared" si="272"/>
        <v>0</v>
      </c>
      <c r="H2482" s="335">
        <f t="shared" si="273"/>
        <v>46021</v>
      </c>
      <c r="I2482" s="332">
        <f t="shared" si="274"/>
        <v>50</v>
      </c>
      <c r="J2482" s="78"/>
      <c r="K2482" s="304"/>
      <c r="L2482" s="6"/>
      <c r="M2482" s="12"/>
      <c r="N2482" s="6"/>
      <c r="O2482" s="96" t="str">
        <f t="shared" si="275"/>
        <v/>
      </c>
      <c r="P2482" s="12"/>
      <c r="Q2482" s="304"/>
      <c r="R2482" s="5"/>
      <c r="S2482" s="5"/>
      <c r="T2482" s="78"/>
      <c r="U2482" s="78"/>
      <c r="Z2482" s="479">
        <f t="shared" si="276"/>
        <v>12</v>
      </c>
    </row>
    <row r="2483" spans="1:26" ht="18.75" customHeight="1" x14ac:dyDescent="0.35">
      <c r="A2483" s="78"/>
      <c r="B2483" s="332">
        <f>IF(N2483="",0,COUNTIF($N$7:N2483,N2483))</f>
        <v>0</v>
      </c>
      <c r="C2483" s="332" t="str">
        <f t="shared" si="270"/>
        <v>0</v>
      </c>
      <c r="D2483" s="332">
        <f>IF(P2483="",0,COUNTIF($P$7:P2483,P2483))</f>
        <v>0</v>
      </c>
      <c r="E2483" s="332" t="str">
        <f t="shared" si="271"/>
        <v>0</v>
      </c>
      <c r="F2483" s="332">
        <f>IF(Q2483="",0,COUNTIF($Q$7:Q2483,Q2483))</f>
        <v>0</v>
      </c>
      <c r="G2483" s="332" t="str">
        <f t="shared" si="272"/>
        <v>0</v>
      </c>
      <c r="H2483" s="335">
        <f t="shared" si="273"/>
        <v>46021</v>
      </c>
      <c r="I2483" s="332">
        <f t="shared" si="274"/>
        <v>50</v>
      </c>
      <c r="J2483" s="78"/>
      <c r="K2483" s="304"/>
      <c r="L2483" s="6"/>
      <c r="M2483" s="12"/>
      <c r="N2483" s="6"/>
      <c r="O2483" s="96" t="str">
        <f t="shared" si="275"/>
        <v/>
      </c>
      <c r="P2483" s="12"/>
      <c r="Q2483" s="304"/>
      <c r="R2483" s="5"/>
      <c r="S2483" s="5"/>
      <c r="T2483" s="78"/>
      <c r="U2483" s="78"/>
      <c r="Z2483" s="479">
        <f t="shared" si="276"/>
        <v>12</v>
      </c>
    </row>
    <row r="2484" spans="1:26" ht="18.75" customHeight="1" x14ac:dyDescent="0.35">
      <c r="A2484" s="78"/>
      <c r="B2484" s="332">
        <f>IF(N2484="",0,COUNTIF($N$7:N2484,N2484))</f>
        <v>0</v>
      </c>
      <c r="C2484" s="332" t="str">
        <f t="shared" ref="C2484:C2547" si="277">B2484&amp;N2484</f>
        <v>0</v>
      </c>
      <c r="D2484" s="332">
        <f>IF(P2484="",0,COUNTIF($P$7:P2484,P2484))</f>
        <v>0</v>
      </c>
      <c r="E2484" s="332" t="str">
        <f t="shared" ref="E2484:E2547" si="278">D2484&amp;P2484</f>
        <v>0</v>
      </c>
      <c r="F2484" s="332">
        <f>IF(Q2484="",0,COUNTIF($Q$7:Q2484,Q2484))</f>
        <v>0</v>
      </c>
      <c r="G2484" s="332" t="str">
        <f t="shared" ref="G2484:G2547" si="279">F2484&amp;Q2484</f>
        <v>0</v>
      </c>
      <c r="H2484" s="335">
        <f t="shared" ref="H2484:H2547" si="280">IF(K2484&lt;&gt;"",K2484,H2483)</f>
        <v>46021</v>
      </c>
      <c r="I2484" s="332">
        <f t="shared" ref="I2484:I2547" si="281">IF(L2484&lt;&gt;"",L2484,I2483)</f>
        <v>50</v>
      </c>
      <c r="J2484" s="78"/>
      <c r="K2484" s="304"/>
      <c r="L2484" s="6"/>
      <c r="M2484" s="12"/>
      <c r="N2484" s="6"/>
      <c r="O2484" s="96" t="str">
        <f t="shared" ref="O2484:O2547" si="282">IF(N2484&lt;&gt;"",VLOOKUP(N2484,DA,2,FALSE),"")</f>
        <v/>
      </c>
      <c r="P2484" s="12"/>
      <c r="Q2484" s="304"/>
      <c r="R2484" s="5"/>
      <c r="S2484" s="5"/>
      <c r="T2484" s="78"/>
      <c r="U2484" s="78"/>
      <c r="Z2484" s="479">
        <f t="shared" si="276"/>
        <v>12</v>
      </c>
    </row>
    <row r="2485" spans="1:26" ht="18.75" customHeight="1" x14ac:dyDescent="0.35">
      <c r="A2485" s="78"/>
      <c r="B2485" s="332">
        <f>IF(N2485="",0,COUNTIF($N$7:N2485,N2485))</f>
        <v>0</v>
      </c>
      <c r="C2485" s="332" t="str">
        <f t="shared" si="277"/>
        <v>0</v>
      </c>
      <c r="D2485" s="332">
        <f>IF(P2485="",0,COUNTIF($P$7:P2485,P2485))</f>
        <v>0</v>
      </c>
      <c r="E2485" s="332" t="str">
        <f t="shared" si="278"/>
        <v>0</v>
      </c>
      <c r="F2485" s="332">
        <f>IF(Q2485="",0,COUNTIF($Q$7:Q2485,Q2485))</f>
        <v>0</v>
      </c>
      <c r="G2485" s="332" t="str">
        <f t="shared" si="279"/>
        <v>0</v>
      </c>
      <c r="H2485" s="335">
        <f t="shared" si="280"/>
        <v>46021</v>
      </c>
      <c r="I2485" s="332">
        <f t="shared" si="281"/>
        <v>50</v>
      </c>
      <c r="J2485" s="78"/>
      <c r="K2485" s="304"/>
      <c r="L2485" s="6"/>
      <c r="M2485" s="12"/>
      <c r="N2485" s="6"/>
      <c r="O2485" s="96" t="str">
        <f t="shared" si="282"/>
        <v/>
      </c>
      <c r="P2485" s="12"/>
      <c r="Q2485" s="304"/>
      <c r="R2485" s="5"/>
      <c r="S2485" s="5"/>
      <c r="T2485" s="78"/>
      <c r="U2485" s="78"/>
      <c r="Z2485" s="479">
        <f t="shared" si="276"/>
        <v>12</v>
      </c>
    </row>
    <row r="2486" spans="1:26" ht="18.75" customHeight="1" x14ac:dyDescent="0.35">
      <c r="A2486" s="78"/>
      <c r="B2486" s="332">
        <f>IF(N2486="",0,COUNTIF($N$7:N2486,N2486))</f>
        <v>0</v>
      </c>
      <c r="C2486" s="332" t="str">
        <f t="shared" si="277"/>
        <v>0</v>
      </c>
      <c r="D2486" s="332">
        <f>IF(P2486="",0,COUNTIF($P$7:P2486,P2486))</f>
        <v>0</v>
      </c>
      <c r="E2486" s="332" t="str">
        <f t="shared" si="278"/>
        <v>0</v>
      </c>
      <c r="F2486" s="332">
        <f>IF(Q2486="",0,COUNTIF($Q$7:Q2486,Q2486))</f>
        <v>0</v>
      </c>
      <c r="G2486" s="332" t="str">
        <f t="shared" si="279"/>
        <v>0</v>
      </c>
      <c r="H2486" s="335">
        <f t="shared" si="280"/>
        <v>46021</v>
      </c>
      <c r="I2486" s="332">
        <f t="shared" si="281"/>
        <v>50</v>
      </c>
      <c r="J2486" s="78"/>
      <c r="K2486" s="304"/>
      <c r="L2486" s="6"/>
      <c r="M2486" s="12"/>
      <c r="N2486" s="6"/>
      <c r="O2486" s="96" t="str">
        <f t="shared" si="282"/>
        <v/>
      </c>
      <c r="P2486" s="12"/>
      <c r="Q2486" s="304"/>
      <c r="R2486" s="5"/>
      <c r="S2486" s="5"/>
      <c r="T2486" s="78"/>
      <c r="U2486" s="78"/>
      <c r="Z2486" s="479">
        <f t="shared" si="276"/>
        <v>12</v>
      </c>
    </row>
    <row r="2487" spans="1:26" ht="18.75" customHeight="1" x14ac:dyDescent="0.35">
      <c r="A2487" s="78"/>
      <c r="B2487" s="332">
        <f>IF(N2487="",0,COUNTIF($N$7:N2487,N2487))</f>
        <v>0</v>
      </c>
      <c r="C2487" s="332" t="str">
        <f t="shared" si="277"/>
        <v>0</v>
      </c>
      <c r="D2487" s="332">
        <f>IF(P2487="",0,COUNTIF($P$7:P2487,P2487))</f>
        <v>0</v>
      </c>
      <c r="E2487" s="332" t="str">
        <f t="shared" si="278"/>
        <v>0</v>
      </c>
      <c r="F2487" s="332">
        <f>IF(Q2487="",0,COUNTIF($Q$7:Q2487,Q2487))</f>
        <v>0</v>
      </c>
      <c r="G2487" s="332" t="str">
        <f t="shared" si="279"/>
        <v>0</v>
      </c>
      <c r="H2487" s="335">
        <f t="shared" si="280"/>
        <v>46021</v>
      </c>
      <c r="I2487" s="332">
        <f t="shared" si="281"/>
        <v>50</v>
      </c>
      <c r="J2487" s="78"/>
      <c r="K2487" s="304"/>
      <c r="L2487" s="6"/>
      <c r="M2487" s="12"/>
      <c r="N2487" s="6"/>
      <c r="O2487" s="96" t="str">
        <f t="shared" si="282"/>
        <v/>
      </c>
      <c r="P2487" s="12"/>
      <c r="Q2487" s="304"/>
      <c r="R2487" s="5"/>
      <c r="S2487" s="5"/>
      <c r="T2487" s="78"/>
      <c r="U2487" s="78"/>
      <c r="Z2487" s="479">
        <f t="shared" si="276"/>
        <v>12</v>
      </c>
    </row>
    <row r="2488" spans="1:26" ht="18.75" customHeight="1" x14ac:dyDescent="0.35">
      <c r="A2488" s="78"/>
      <c r="B2488" s="332">
        <f>IF(N2488="",0,COUNTIF($N$7:N2488,N2488))</f>
        <v>0</v>
      </c>
      <c r="C2488" s="332" t="str">
        <f t="shared" si="277"/>
        <v>0</v>
      </c>
      <c r="D2488" s="332">
        <f>IF(P2488="",0,COUNTIF($P$7:P2488,P2488))</f>
        <v>0</v>
      </c>
      <c r="E2488" s="332" t="str">
        <f t="shared" si="278"/>
        <v>0</v>
      </c>
      <c r="F2488" s="332">
        <f>IF(Q2488="",0,COUNTIF($Q$7:Q2488,Q2488))</f>
        <v>0</v>
      </c>
      <c r="G2488" s="332" t="str">
        <f t="shared" si="279"/>
        <v>0</v>
      </c>
      <c r="H2488" s="335">
        <f t="shared" si="280"/>
        <v>46021</v>
      </c>
      <c r="I2488" s="332">
        <f t="shared" si="281"/>
        <v>50</v>
      </c>
      <c r="J2488" s="78"/>
      <c r="K2488" s="304"/>
      <c r="L2488" s="6"/>
      <c r="M2488" s="12"/>
      <c r="N2488" s="6"/>
      <c r="O2488" s="96" t="str">
        <f t="shared" si="282"/>
        <v/>
      </c>
      <c r="P2488" s="12"/>
      <c r="Q2488" s="304"/>
      <c r="R2488" s="5"/>
      <c r="S2488" s="5"/>
      <c r="T2488" s="78"/>
      <c r="U2488" s="78"/>
      <c r="Z2488" s="479">
        <f t="shared" si="276"/>
        <v>12</v>
      </c>
    </row>
    <row r="2489" spans="1:26" ht="18.75" customHeight="1" x14ac:dyDescent="0.35">
      <c r="A2489" s="78"/>
      <c r="B2489" s="332">
        <f>IF(N2489="",0,COUNTIF($N$7:N2489,N2489))</f>
        <v>0</v>
      </c>
      <c r="C2489" s="332" t="str">
        <f t="shared" si="277"/>
        <v>0</v>
      </c>
      <c r="D2489" s="332">
        <f>IF(P2489="",0,COUNTIF($P$7:P2489,P2489))</f>
        <v>0</v>
      </c>
      <c r="E2489" s="332" t="str">
        <f t="shared" si="278"/>
        <v>0</v>
      </c>
      <c r="F2489" s="332">
        <f>IF(Q2489="",0,COUNTIF($Q$7:Q2489,Q2489))</f>
        <v>0</v>
      </c>
      <c r="G2489" s="332" t="str">
        <f t="shared" si="279"/>
        <v>0</v>
      </c>
      <c r="H2489" s="335">
        <f t="shared" si="280"/>
        <v>46021</v>
      </c>
      <c r="I2489" s="332">
        <f t="shared" si="281"/>
        <v>50</v>
      </c>
      <c r="J2489" s="78"/>
      <c r="K2489" s="304"/>
      <c r="L2489" s="6"/>
      <c r="M2489" s="12"/>
      <c r="N2489" s="6"/>
      <c r="O2489" s="96" t="str">
        <f t="shared" si="282"/>
        <v/>
      </c>
      <c r="P2489" s="12"/>
      <c r="Q2489" s="304"/>
      <c r="R2489" s="5"/>
      <c r="S2489" s="5"/>
      <c r="T2489" s="78"/>
      <c r="U2489" s="78"/>
      <c r="Z2489" s="479">
        <f t="shared" si="276"/>
        <v>12</v>
      </c>
    </row>
    <row r="2490" spans="1:26" ht="18.75" customHeight="1" x14ac:dyDescent="0.35">
      <c r="A2490" s="78"/>
      <c r="B2490" s="332">
        <f>IF(N2490="",0,COUNTIF($N$7:N2490,N2490))</f>
        <v>0</v>
      </c>
      <c r="C2490" s="332" t="str">
        <f t="shared" si="277"/>
        <v>0</v>
      </c>
      <c r="D2490" s="332">
        <f>IF(P2490="",0,COUNTIF($P$7:P2490,P2490))</f>
        <v>0</v>
      </c>
      <c r="E2490" s="332" t="str">
        <f t="shared" si="278"/>
        <v>0</v>
      </c>
      <c r="F2490" s="332">
        <f>IF(Q2490="",0,COUNTIF($Q$7:Q2490,Q2490))</f>
        <v>0</v>
      </c>
      <c r="G2490" s="332" t="str">
        <f t="shared" si="279"/>
        <v>0</v>
      </c>
      <c r="H2490" s="335">
        <f t="shared" si="280"/>
        <v>46021</v>
      </c>
      <c r="I2490" s="332">
        <f t="shared" si="281"/>
        <v>50</v>
      </c>
      <c r="J2490" s="78"/>
      <c r="K2490" s="304"/>
      <c r="L2490" s="6"/>
      <c r="M2490" s="12"/>
      <c r="N2490" s="6"/>
      <c r="O2490" s="96" t="str">
        <f t="shared" si="282"/>
        <v/>
      </c>
      <c r="P2490" s="12"/>
      <c r="Q2490" s="304"/>
      <c r="R2490" s="5"/>
      <c r="S2490" s="5"/>
      <c r="T2490" s="78"/>
      <c r="U2490" s="78"/>
      <c r="Z2490" s="479">
        <f t="shared" si="276"/>
        <v>12</v>
      </c>
    </row>
    <row r="2491" spans="1:26" ht="18.75" customHeight="1" x14ac:dyDescent="0.35">
      <c r="A2491" s="78"/>
      <c r="B2491" s="332">
        <f>IF(N2491="",0,COUNTIF($N$7:N2491,N2491))</f>
        <v>0</v>
      </c>
      <c r="C2491" s="332" t="str">
        <f t="shared" si="277"/>
        <v>0</v>
      </c>
      <c r="D2491" s="332">
        <f>IF(P2491="",0,COUNTIF($P$7:P2491,P2491))</f>
        <v>0</v>
      </c>
      <c r="E2491" s="332" t="str">
        <f t="shared" si="278"/>
        <v>0</v>
      </c>
      <c r="F2491" s="332">
        <f>IF(Q2491="",0,COUNTIF($Q$7:Q2491,Q2491))</f>
        <v>0</v>
      </c>
      <c r="G2491" s="332" t="str">
        <f t="shared" si="279"/>
        <v>0</v>
      </c>
      <c r="H2491" s="335">
        <f t="shared" si="280"/>
        <v>46021</v>
      </c>
      <c r="I2491" s="332">
        <f t="shared" si="281"/>
        <v>50</v>
      </c>
      <c r="J2491" s="78"/>
      <c r="K2491" s="304"/>
      <c r="L2491" s="6"/>
      <c r="M2491" s="12"/>
      <c r="N2491" s="6"/>
      <c r="O2491" s="96" t="str">
        <f t="shared" si="282"/>
        <v/>
      </c>
      <c r="P2491" s="12"/>
      <c r="Q2491" s="304"/>
      <c r="R2491" s="5"/>
      <c r="S2491" s="5"/>
      <c r="T2491" s="78"/>
      <c r="U2491" s="78"/>
      <c r="Z2491" s="479">
        <f t="shared" si="276"/>
        <v>12</v>
      </c>
    </row>
    <row r="2492" spans="1:26" ht="18.75" customHeight="1" x14ac:dyDescent="0.35">
      <c r="A2492" s="78"/>
      <c r="B2492" s="332">
        <f>IF(N2492="",0,COUNTIF($N$7:N2492,N2492))</f>
        <v>0</v>
      </c>
      <c r="C2492" s="332" t="str">
        <f t="shared" si="277"/>
        <v>0</v>
      </c>
      <c r="D2492" s="332">
        <f>IF(P2492="",0,COUNTIF($P$7:P2492,P2492))</f>
        <v>0</v>
      </c>
      <c r="E2492" s="332" t="str">
        <f t="shared" si="278"/>
        <v>0</v>
      </c>
      <c r="F2492" s="332">
        <f>IF(Q2492="",0,COUNTIF($Q$7:Q2492,Q2492))</f>
        <v>0</v>
      </c>
      <c r="G2492" s="332" t="str">
        <f t="shared" si="279"/>
        <v>0</v>
      </c>
      <c r="H2492" s="335">
        <f t="shared" si="280"/>
        <v>46021</v>
      </c>
      <c r="I2492" s="332">
        <f t="shared" si="281"/>
        <v>50</v>
      </c>
      <c r="J2492" s="78"/>
      <c r="K2492" s="304"/>
      <c r="L2492" s="6"/>
      <c r="M2492" s="12"/>
      <c r="N2492" s="6"/>
      <c r="O2492" s="96" t="str">
        <f t="shared" si="282"/>
        <v/>
      </c>
      <c r="P2492" s="12"/>
      <c r="Q2492" s="304"/>
      <c r="R2492" s="5"/>
      <c r="S2492" s="5"/>
      <c r="T2492" s="78"/>
      <c r="U2492" s="78"/>
      <c r="Z2492" s="479">
        <f t="shared" si="276"/>
        <v>12</v>
      </c>
    </row>
    <row r="2493" spans="1:26" ht="18.75" customHeight="1" x14ac:dyDescent="0.35">
      <c r="A2493" s="78"/>
      <c r="B2493" s="332">
        <f>IF(N2493="",0,COUNTIF($N$7:N2493,N2493))</f>
        <v>0</v>
      </c>
      <c r="C2493" s="332" t="str">
        <f t="shared" si="277"/>
        <v>0</v>
      </c>
      <c r="D2493" s="332">
        <f>IF(P2493="",0,COUNTIF($P$7:P2493,P2493))</f>
        <v>0</v>
      </c>
      <c r="E2493" s="332" t="str">
        <f t="shared" si="278"/>
        <v>0</v>
      </c>
      <c r="F2493" s="332">
        <f>IF(Q2493="",0,COUNTIF($Q$7:Q2493,Q2493))</f>
        <v>0</v>
      </c>
      <c r="G2493" s="332" t="str">
        <f t="shared" si="279"/>
        <v>0</v>
      </c>
      <c r="H2493" s="335">
        <f t="shared" si="280"/>
        <v>46021</v>
      </c>
      <c r="I2493" s="332">
        <f t="shared" si="281"/>
        <v>50</v>
      </c>
      <c r="J2493" s="78"/>
      <c r="K2493" s="304"/>
      <c r="L2493" s="6"/>
      <c r="M2493" s="12"/>
      <c r="N2493" s="6"/>
      <c r="O2493" s="96" t="str">
        <f t="shared" si="282"/>
        <v/>
      </c>
      <c r="P2493" s="12"/>
      <c r="Q2493" s="304"/>
      <c r="R2493" s="5"/>
      <c r="S2493" s="5"/>
      <c r="T2493" s="78"/>
      <c r="U2493" s="78"/>
      <c r="Z2493" s="479">
        <f t="shared" si="276"/>
        <v>12</v>
      </c>
    </row>
    <row r="2494" spans="1:26" ht="18.75" customHeight="1" x14ac:dyDescent="0.35">
      <c r="A2494" s="78"/>
      <c r="B2494" s="332">
        <f>IF(N2494="",0,COUNTIF($N$7:N2494,N2494))</f>
        <v>0</v>
      </c>
      <c r="C2494" s="332" t="str">
        <f t="shared" si="277"/>
        <v>0</v>
      </c>
      <c r="D2494" s="332">
        <f>IF(P2494="",0,COUNTIF($P$7:P2494,P2494))</f>
        <v>0</v>
      </c>
      <c r="E2494" s="332" t="str">
        <f t="shared" si="278"/>
        <v>0</v>
      </c>
      <c r="F2494" s="332">
        <f>IF(Q2494="",0,COUNTIF($Q$7:Q2494,Q2494))</f>
        <v>0</v>
      </c>
      <c r="G2494" s="332" t="str">
        <f t="shared" si="279"/>
        <v>0</v>
      </c>
      <c r="H2494" s="335">
        <f t="shared" si="280"/>
        <v>46021</v>
      </c>
      <c r="I2494" s="332">
        <f t="shared" si="281"/>
        <v>50</v>
      </c>
      <c r="J2494" s="78"/>
      <c r="K2494" s="304"/>
      <c r="L2494" s="6"/>
      <c r="M2494" s="12"/>
      <c r="N2494" s="6"/>
      <c r="O2494" s="96" t="str">
        <f t="shared" si="282"/>
        <v/>
      </c>
      <c r="P2494" s="12"/>
      <c r="Q2494" s="304"/>
      <c r="R2494" s="5"/>
      <c r="S2494" s="5"/>
      <c r="T2494" s="78"/>
      <c r="U2494" s="78"/>
      <c r="Z2494" s="479">
        <f t="shared" si="276"/>
        <v>12</v>
      </c>
    </row>
    <row r="2495" spans="1:26" ht="18.75" customHeight="1" x14ac:dyDescent="0.35">
      <c r="A2495" s="78"/>
      <c r="B2495" s="332">
        <f>IF(N2495="",0,COUNTIF($N$7:N2495,N2495))</f>
        <v>0</v>
      </c>
      <c r="C2495" s="332" t="str">
        <f t="shared" si="277"/>
        <v>0</v>
      </c>
      <c r="D2495" s="332">
        <f>IF(P2495="",0,COUNTIF($P$7:P2495,P2495))</f>
        <v>0</v>
      </c>
      <c r="E2495" s="332" t="str">
        <f t="shared" si="278"/>
        <v>0</v>
      </c>
      <c r="F2495" s="332">
        <f>IF(Q2495="",0,COUNTIF($Q$7:Q2495,Q2495))</f>
        <v>0</v>
      </c>
      <c r="G2495" s="332" t="str">
        <f t="shared" si="279"/>
        <v>0</v>
      </c>
      <c r="H2495" s="335">
        <f t="shared" si="280"/>
        <v>46021</v>
      </c>
      <c r="I2495" s="332">
        <f t="shared" si="281"/>
        <v>50</v>
      </c>
      <c r="J2495" s="78"/>
      <c r="K2495" s="304"/>
      <c r="L2495" s="6"/>
      <c r="M2495" s="12"/>
      <c r="N2495" s="6"/>
      <c r="O2495" s="96" t="str">
        <f t="shared" si="282"/>
        <v/>
      </c>
      <c r="P2495" s="12"/>
      <c r="Q2495" s="304"/>
      <c r="R2495" s="5"/>
      <c r="S2495" s="5"/>
      <c r="T2495" s="78"/>
      <c r="U2495" s="78"/>
      <c r="Z2495" s="479">
        <f t="shared" si="276"/>
        <v>12</v>
      </c>
    </row>
    <row r="2496" spans="1:26" ht="18.75" customHeight="1" x14ac:dyDescent="0.35">
      <c r="A2496" s="78"/>
      <c r="B2496" s="332">
        <f>IF(N2496="",0,COUNTIF($N$7:N2496,N2496))</f>
        <v>0</v>
      </c>
      <c r="C2496" s="332" t="str">
        <f t="shared" si="277"/>
        <v>0</v>
      </c>
      <c r="D2496" s="332">
        <f>IF(P2496="",0,COUNTIF($P$7:P2496,P2496))</f>
        <v>0</v>
      </c>
      <c r="E2496" s="332" t="str">
        <f t="shared" si="278"/>
        <v>0</v>
      </c>
      <c r="F2496" s="332">
        <f>IF(Q2496="",0,COUNTIF($Q$7:Q2496,Q2496))</f>
        <v>0</v>
      </c>
      <c r="G2496" s="332" t="str">
        <f t="shared" si="279"/>
        <v>0</v>
      </c>
      <c r="H2496" s="335">
        <f t="shared" si="280"/>
        <v>46021</v>
      </c>
      <c r="I2496" s="332">
        <f t="shared" si="281"/>
        <v>50</v>
      </c>
      <c r="J2496" s="78"/>
      <c r="K2496" s="304"/>
      <c r="L2496" s="6"/>
      <c r="M2496" s="12"/>
      <c r="N2496" s="6"/>
      <c r="O2496" s="96" t="str">
        <f t="shared" si="282"/>
        <v/>
      </c>
      <c r="P2496" s="12"/>
      <c r="Q2496" s="304"/>
      <c r="R2496" s="5"/>
      <c r="S2496" s="5"/>
      <c r="T2496" s="78"/>
      <c r="U2496" s="78"/>
      <c r="Z2496" s="479">
        <f t="shared" si="276"/>
        <v>12</v>
      </c>
    </row>
    <row r="2497" spans="1:26" ht="18.75" customHeight="1" x14ac:dyDescent="0.35">
      <c r="A2497" s="78"/>
      <c r="B2497" s="332">
        <f>IF(N2497="",0,COUNTIF($N$7:N2497,N2497))</f>
        <v>0</v>
      </c>
      <c r="C2497" s="332" t="str">
        <f t="shared" si="277"/>
        <v>0</v>
      </c>
      <c r="D2497" s="332">
        <f>IF(P2497="",0,COUNTIF($P$7:P2497,P2497))</f>
        <v>0</v>
      </c>
      <c r="E2497" s="332" t="str">
        <f t="shared" si="278"/>
        <v>0</v>
      </c>
      <c r="F2497" s="332">
        <f>IF(Q2497="",0,COUNTIF($Q$7:Q2497,Q2497))</f>
        <v>0</v>
      </c>
      <c r="G2497" s="332" t="str">
        <f t="shared" si="279"/>
        <v>0</v>
      </c>
      <c r="H2497" s="335">
        <f t="shared" si="280"/>
        <v>46021</v>
      </c>
      <c r="I2497" s="332">
        <f t="shared" si="281"/>
        <v>50</v>
      </c>
      <c r="J2497" s="78"/>
      <c r="K2497" s="304"/>
      <c r="L2497" s="6"/>
      <c r="M2497" s="12"/>
      <c r="N2497" s="6"/>
      <c r="O2497" s="96" t="str">
        <f t="shared" si="282"/>
        <v/>
      </c>
      <c r="P2497" s="12"/>
      <c r="Q2497" s="304"/>
      <c r="R2497" s="5"/>
      <c r="S2497" s="5"/>
      <c r="T2497" s="78"/>
      <c r="U2497" s="78"/>
      <c r="Z2497" s="479">
        <f t="shared" si="276"/>
        <v>12</v>
      </c>
    </row>
    <row r="2498" spans="1:26" ht="18.75" customHeight="1" x14ac:dyDescent="0.35">
      <c r="A2498" s="78"/>
      <c r="B2498" s="332">
        <f>IF(N2498="",0,COUNTIF($N$7:N2498,N2498))</f>
        <v>0</v>
      </c>
      <c r="C2498" s="332" t="str">
        <f t="shared" si="277"/>
        <v>0</v>
      </c>
      <c r="D2498" s="332">
        <f>IF(P2498="",0,COUNTIF($P$7:P2498,P2498))</f>
        <v>0</v>
      </c>
      <c r="E2498" s="332" t="str">
        <f t="shared" si="278"/>
        <v>0</v>
      </c>
      <c r="F2498" s="332">
        <f>IF(Q2498="",0,COUNTIF($Q$7:Q2498,Q2498))</f>
        <v>0</v>
      </c>
      <c r="G2498" s="332" t="str">
        <f t="shared" si="279"/>
        <v>0</v>
      </c>
      <c r="H2498" s="335">
        <f t="shared" si="280"/>
        <v>46021</v>
      </c>
      <c r="I2498" s="332">
        <f t="shared" si="281"/>
        <v>50</v>
      </c>
      <c r="J2498" s="78"/>
      <c r="K2498" s="304"/>
      <c r="L2498" s="6"/>
      <c r="M2498" s="12"/>
      <c r="N2498" s="6"/>
      <c r="O2498" s="96" t="str">
        <f t="shared" si="282"/>
        <v/>
      </c>
      <c r="P2498" s="12"/>
      <c r="Q2498" s="304"/>
      <c r="R2498" s="5"/>
      <c r="S2498" s="5"/>
      <c r="T2498" s="78"/>
      <c r="U2498" s="78"/>
      <c r="Z2498" s="479">
        <f t="shared" si="276"/>
        <v>12</v>
      </c>
    </row>
    <row r="2499" spans="1:26" ht="18.75" customHeight="1" x14ac:dyDescent="0.35">
      <c r="A2499" s="78"/>
      <c r="B2499" s="332">
        <f>IF(N2499="",0,COUNTIF($N$7:N2499,N2499))</f>
        <v>0</v>
      </c>
      <c r="C2499" s="332" t="str">
        <f t="shared" si="277"/>
        <v>0</v>
      </c>
      <c r="D2499" s="332">
        <f>IF(P2499="",0,COUNTIF($P$7:P2499,P2499))</f>
        <v>0</v>
      </c>
      <c r="E2499" s="332" t="str">
        <f t="shared" si="278"/>
        <v>0</v>
      </c>
      <c r="F2499" s="332">
        <f>IF(Q2499="",0,COUNTIF($Q$7:Q2499,Q2499))</f>
        <v>0</v>
      </c>
      <c r="G2499" s="332" t="str">
        <f t="shared" si="279"/>
        <v>0</v>
      </c>
      <c r="H2499" s="335">
        <f t="shared" si="280"/>
        <v>46021</v>
      </c>
      <c r="I2499" s="332">
        <f t="shared" si="281"/>
        <v>50</v>
      </c>
      <c r="J2499" s="78"/>
      <c r="K2499" s="304"/>
      <c r="L2499" s="6"/>
      <c r="M2499" s="12"/>
      <c r="N2499" s="6"/>
      <c r="O2499" s="96" t="str">
        <f t="shared" si="282"/>
        <v/>
      </c>
      <c r="P2499" s="12"/>
      <c r="Q2499" s="304"/>
      <c r="R2499" s="5"/>
      <c r="S2499" s="5"/>
      <c r="T2499" s="78"/>
      <c r="U2499" s="78"/>
      <c r="Z2499" s="479">
        <f t="shared" si="276"/>
        <v>12</v>
      </c>
    </row>
    <row r="2500" spans="1:26" ht="18.75" customHeight="1" x14ac:dyDescent="0.35">
      <c r="A2500" s="78"/>
      <c r="B2500" s="332">
        <f>IF(N2500="",0,COUNTIF($N$7:N2500,N2500))</f>
        <v>0</v>
      </c>
      <c r="C2500" s="332" t="str">
        <f t="shared" si="277"/>
        <v>0</v>
      </c>
      <c r="D2500" s="332">
        <f>IF(P2500="",0,COUNTIF($P$7:P2500,P2500))</f>
        <v>0</v>
      </c>
      <c r="E2500" s="332" t="str">
        <f t="shared" si="278"/>
        <v>0</v>
      </c>
      <c r="F2500" s="332">
        <f>IF(Q2500="",0,COUNTIF($Q$7:Q2500,Q2500))</f>
        <v>0</v>
      </c>
      <c r="G2500" s="332" t="str">
        <f t="shared" si="279"/>
        <v>0</v>
      </c>
      <c r="H2500" s="335">
        <f t="shared" si="280"/>
        <v>46021</v>
      </c>
      <c r="I2500" s="332">
        <f t="shared" si="281"/>
        <v>50</v>
      </c>
      <c r="J2500" s="78"/>
      <c r="K2500" s="304"/>
      <c r="L2500" s="6"/>
      <c r="M2500" s="12"/>
      <c r="N2500" s="6"/>
      <c r="O2500" s="96" t="str">
        <f t="shared" si="282"/>
        <v/>
      </c>
      <c r="P2500" s="12"/>
      <c r="Q2500" s="304"/>
      <c r="R2500" s="5"/>
      <c r="S2500" s="5"/>
      <c r="T2500" s="78"/>
      <c r="U2500" s="78"/>
      <c r="Z2500" s="479">
        <f t="shared" si="276"/>
        <v>12</v>
      </c>
    </row>
    <row r="2501" spans="1:26" ht="18.75" customHeight="1" x14ac:dyDescent="0.35">
      <c r="A2501" s="78"/>
      <c r="B2501" s="332">
        <f>IF(N2501="",0,COUNTIF($N$7:N2501,N2501))</f>
        <v>0</v>
      </c>
      <c r="C2501" s="332" t="str">
        <f t="shared" si="277"/>
        <v>0</v>
      </c>
      <c r="D2501" s="332">
        <f>IF(P2501="",0,COUNTIF($P$7:P2501,P2501))</f>
        <v>0</v>
      </c>
      <c r="E2501" s="332" t="str">
        <f t="shared" si="278"/>
        <v>0</v>
      </c>
      <c r="F2501" s="332">
        <f>IF(Q2501="",0,COUNTIF($Q$7:Q2501,Q2501))</f>
        <v>0</v>
      </c>
      <c r="G2501" s="332" t="str">
        <f t="shared" si="279"/>
        <v>0</v>
      </c>
      <c r="H2501" s="335">
        <f t="shared" si="280"/>
        <v>46021</v>
      </c>
      <c r="I2501" s="332">
        <f t="shared" si="281"/>
        <v>50</v>
      </c>
      <c r="J2501" s="78"/>
      <c r="K2501" s="304"/>
      <c r="L2501" s="6"/>
      <c r="M2501" s="12"/>
      <c r="N2501" s="6"/>
      <c r="O2501" s="96" t="str">
        <f t="shared" si="282"/>
        <v/>
      </c>
      <c r="P2501" s="12"/>
      <c r="Q2501" s="304"/>
      <c r="R2501" s="5"/>
      <c r="S2501" s="5"/>
      <c r="T2501" s="78"/>
      <c r="U2501" s="78"/>
      <c r="Z2501" s="479">
        <f t="shared" si="276"/>
        <v>12</v>
      </c>
    </row>
    <row r="2502" spans="1:26" ht="18.75" customHeight="1" x14ac:dyDescent="0.35">
      <c r="A2502" s="78"/>
      <c r="B2502" s="332">
        <f>IF(N2502="",0,COUNTIF($N$7:N2502,N2502))</f>
        <v>0</v>
      </c>
      <c r="C2502" s="332" t="str">
        <f t="shared" si="277"/>
        <v>0</v>
      </c>
      <c r="D2502" s="332">
        <f>IF(P2502="",0,COUNTIF($P$7:P2502,P2502))</f>
        <v>0</v>
      </c>
      <c r="E2502" s="332" t="str">
        <f t="shared" si="278"/>
        <v>0</v>
      </c>
      <c r="F2502" s="332">
        <f>IF(Q2502="",0,COUNTIF($Q$7:Q2502,Q2502))</f>
        <v>0</v>
      </c>
      <c r="G2502" s="332" t="str">
        <f t="shared" si="279"/>
        <v>0</v>
      </c>
      <c r="H2502" s="335">
        <f t="shared" si="280"/>
        <v>46021</v>
      </c>
      <c r="I2502" s="332">
        <f t="shared" si="281"/>
        <v>50</v>
      </c>
      <c r="J2502" s="78"/>
      <c r="K2502" s="304"/>
      <c r="L2502" s="6"/>
      <c r="M2502" s="12"/>
      <c r="N2502" s="6"/>
      <c r="O2502" s="96" t="str">
        <f t="shared" si="282"/>
        <v/>
      </c>
      <c r="P2502" s="12"/>
      <c r="Q2502" s="304"/>
      <c r="R2502" s="5"/>
      <c r="S2502" s="5"/>
      <c r="T2502" s="78"/>
      <c r="U2502" s="78"/>
      <c r="Z2502" s="479">
        <f t="shared" si="276"/>
        <v>12</v>
      </c>
    </row>
    <row r="2503" spans="1:26" ht="18.75" customHeight="1" x14ac:dyDescent="0.35">
      <c r="A2503" s="78"/>
      <c r="B2503" s="332">
        <f>IF(N2503="",0,COUNTIF($N$7:N2503,N2503))</f>
        <v>0</v>
      </c>
      <c r="C2503" s="332" t="str">
        <f t="shared" si="277"/>
        <v>0</v>
      </c>
      <c r="D2503" s="332">
        <f>IF(P2503="",0,COUNTIF($P$7:P2503,P2503))</f>
        <v>0</v>
      </c>
      <c r="E2503" s="332" t="str">
        <f t="shared" si="278"/>
        <v>0</v>
      </c>
      <c r="F2503" s="332">
        <f>IF(Q2503="",0,COUNTIF($Q$7:Q2503,Q2503))</f>
        <v>0</v>
      </c>
      <c r="G2503" s="332" t="str">
        <f t="shared" si="279"/>
        <v>0</v>
      </c>
      <c r="H2503" s="335">
        <f t="shared" si="280"/>
        <v>46021</v>
      </c>
      <c r="I2503" s="332">
        <f t="shared" si="281"/>
        <v>50</v>
      </c>
      <c r="J2503" s="78"/>
      <c r="K2503" s="304"/>
      <c r="L2503" s="6"/>
      <c r="M2503" s="12"/>
      <c r="N2503" s="6"/>
      <c r="O2503" s="96" t="str">
        <f t="shared" si="282"/>
        <v/>
      </c>
      <c r="P2503" s="12"/>
      <c r="Q2503" s="304"/>
      <c r="R2503" s="5"/>
      <c r="S2503" s="5"/>
      <c r="T2503" s="78"/>
      <c r="U2503" s="78"/>
      <c r="Z2503" s="479">
        <f t="shared" si="276"/>
        <v>12</v>
      </c>
    </row>
    <row r="2504" spans="1:26" ht="18.75" customHeight="1" x14ac:dyDescent="0.35">
      <c r="A2504" s="78"/>
      <c r="B2504" s="332">
        <f>IF(N2504="",0,COUNTIF($N$7:N2504,N2504))</f>
        <v>0</v>
      </c>
      <c r="C2504" s="332" t="str">
        <f t="shared" si="277"/>
        <v>0</v>
      </c>
      <c r="D2504" s="332">
        <f>IF(P2504="",0,COUNTIF($P$7:P2504,P2504))</f>
        <v>0</v>
      </c>
      <c r="E2504" s="332" t="str">
        <f t="shared" si="278"/>
        <v>0</v>
      </c>
      <c r="F2504" s="332">
        <f>IF(Q2504="",0,COUNTIF($Q$7:Q2504,Q2504))</f>
        <v>0</v>
      </c>
      <c r="G2504" s="332" t="str">
        <f t="shared" si="279"/>
        <v>0</v>
      </c>
      <c r="H2504" s="335">
        <f t="shared" si="280"/>
        <v>46021</v>
      </c>
      <c r="I2504" s="332">
        <f t="shared" si="281"/>
        <v>50</v>
      </c>
      <c r="J2504" s="78"/>
      <c r="K2504" s="304"/>
      <c r="L2504" s="6"/>
      <c r="M2504" s="12"/>
      <c r="N2504" s="6"/>
      <c r="O2504" s="96" t="str">
        <f t="shared" si="282"/>
        <v/>
      </c>
      <c r="P2504" s="12"/>
      <c r="Q2504" s="304"/>
      <c r="R2504" s="5"/>
      <c r="S2504" s="5"/>
      <c r="T2504" s="78"/>
      <c r="U2504" s="78"/>
      <c r="Z2504" s="479">
        <f t="shared" ref="Z2504:Z2567" si="283">IF(H2504="","",MONTH(H2504))</f>
        <v>12</v>
      </c>
    </row>
    <row r="2505" spans="1:26" ht="18.75" customHeight="1" x14ac:dyDescent="0.35">
      <c r="A2505" s="78"/>
      <c r="B2505" s="332">
        <f>IF(N2505="",0,COUNTIF($N$7:N2505,N2505))</f>
        <v>0</v>
      </c>
      <c r="C2505" s="332" t="str">
        <f t="shared" si="277"/>
        <v>0</v>
      </c>
      <c r="D2505" s="332">
        <f>IF(P2505="",0,COUNTIF($P$7:P2505,P2505))</f>
        <v>0</v>
      </c>
      <c r="E2505" s="332" t="str">
        <f t="shared" si="278"/>
        <v>0</v>
      </c>
      <c r="F2505" s="332">
        <f>IF(Q2505="",0,COUNTIF($Q$7:Q2505,Q2505))</f>
        <v>0</v>
      </c>
      <c r="G2505" s="332" t="str">
        <f t="shared" si="279"/>
        <v>0</v>
      </c>
      <c r="H2505" s="335">
        <f t="shared" si="280"/>
        <v>46021</v>
      </c>
      <c r="I2505" s="332">
        <f t="shared" si="281"/>
        <v>50</v>
      </c>
      <c r="J2505" s="78"/>
      <c r="K2505" s="304"/>
      <c r="L2505" s="6"/>
      <c r="M2505" s="12"/>
      <c r="N2505" s="6"/>
      <c r="O2505" s="96" t="str">
        <f t="shared" si="282"/>
        <v/>
      </c>
      <c r="P2505" s="12"/>
      <c r="Q2505" s="304"/>
      <c r="R2505" s="5"/>
      <c r="S2505" s="5"/>
      <c r="T2505" s="78"/>
      <c r="U2505" s="78"/>
      <c r="Z2505" s="479">
        <f t="shared" si="283"/>
        <v>12</v>
      </c>
    </row>
    <row r="2506" spans="1:26" ht="18.75" customHeight="1" x14ac:dyDescent="0.35">
      <c r="A2506" s="78"/>
      <c r="B2506" s="332">
        <f>IF(N2506="",0,COUNTIF($N$7:N2506,N2506))</f>
        <v>0</v>
      </c>
      <c r="C2506" s="332" t="str">
        <f t="shared" si="277"/>
        <v>0</v>
      </c>
      <c r="D2506" s="332">
        <f>IF(P2506="",0,COUNTIF($P$7:P2506,P2506))</f>
        <v>0</v>
      </c>
      <c r="E2506" s="332" t="str">
        <f t="shared" si="278"/>
        <v>0</v>
      </c>
      <c r="F2506" s="332">
        <f>IF(Q2506="",0,COUNTIF($Q$7:Q2506,Q2506))</f>
        <v>0</v>
      </c>
      <c r="G2506" s="332" t="str">
        <f t="shared" si="279"/>
        <v>0</v>
      </c>
      <c r="H2506" s="335">
        <f t="shared" si="280"/>
        <v>46021</v>
      </c>
      <c r="I2506" s="332">
        <f t="shared" si="281"/>
        <v>50</v>
      </c>
      <c r="J2506" s="78"/>
      <c r="K2506" s="304"/>
      <c r="L2506" s="6"/>
      <c r="M2506" s="12"/>
      <c r="N2506" s="6"/>
      <c r="O2506" s="96" t="str">
        <f t="shared" si="282"/>
        <v/>
      </c>
      <c r="P2506" s="12"/>
      <c r="Q2506" s="304"/>
      <c r="R2506" s="5"/>
      <c r="S2506" s="5"/>
      <c r="T2506" s="78"/>
      <c r="U2506" s="78"/>
      <c r="Z2506" s="479">
        <f t="shared" si="283"/>
        <v>12</v>
      </c>
    </row>
    <row r="2507" spans="1:26" ht="18.75" customHeight="1" x14ac:dyDescent="0.35">
      <c r="A2507" s="78"/>
      <c r="B2507" s="332">
        <f>IF(N2507="",0,COUNTIF($N$7:N2507,N2507))</f>
        <v>0</v>
      </c>
      <c r="C2507" s="332" t="str">
        <f t="shared" si="277"/>
        <v>0</v>
      </c>
      <c r="D2507" s="332">
        <f>IF(P2507="",0,COUNTIF($P$7:P2507,P2507))</f>
        <v>0</v>
      </c>
      <c r="E2507" s="332" t="str">
        <f t="shared" si="278"/>
        <v>0</v>
      </c>
      <c r="F2507" s="332">
        <f>IF(Q2507="",0,COUNTIF($Q$7:Q2507,Q2507))</f>
        <v>0</v>
      </c>
      <c r="G2507" s="332" t="str">
        <f t="shared" si="279"/>
        <v>0</v>
      </c>
      <c r="H2507" s="335">
        <f t="shared" si="280"/>
        <v>46021</v>
      </c>
      <c r="I2507" s="332">
        <f t="shared" si="281"/>
        <v>50</v>
      </c>
      <c r="J2507" s="78"/>
      <c r="K2507" s="304"/>
      <c r="L2507" s="6"/>
      <c r="M2507" s="12"/>
      <c r="N2507" s="6"/>
      <c r="O2507" s="96" t="str">
        <f t="shared" si="282"/>
        <v/>
      </c>
      <c r="P2507" s="12"/>
      <c r="Q2507" s="304"/>
      <c r="R2507" s="5"/>
      <c r="S2507" s="5"/>
      <c r="T2507" s="78"/>
      <c r="U2507" s="78"/>
      <c r="Z2507" s="479">
        <f t="shared" si="283"/>
        <v>12</v>
      </c>
    </row>
    <row r="2508" spans="1:26" ht="18.75" customHeight="1" x14ac:dyDescent="0.35">
      <c r="A2508" s="78"/>
      <c r="B2508" s="332">
        <f>IF(N2508="",0,COUNTIF($N$7:N2508,N2508))</f>
        <v>0</v>
      </c>
      <c r="C2508" s="332" t="str">
        <f t="shared" si="277"/>
        <v>0</v>
      </c>
      <c r="D2508" s="332">
        <f>IF(P2508="",0,COUNTIF($P$7:P2508,P2508))</f>
        <v>0</v>
      </c>
      <c r="E2508" s="332" t="str">
        <f t="shared" si="278"/>
        <v>0</v>
      </c>
      <c r="F2508" s="332">
        <f>IF(Q2508="",0,COUNTIF($Q$7:Q2508,Q2508))</f>
        <v>0</v>
      </c>
      <c r="G2508" s="332" t="str">
        <f t="shared" si="279"/>
        <v>0</v>
      </c>
      <c r="H2508" s="335">
        <f t="shared" si="280"/>
        <v>46021</v>
      </c>
      <c r="I2508" s="332">
        <f t="shared" si="281"/>
        <v>50</v>
      </c>
      <c r="J2508" s="78"/>
      <c r="K2508" s="304"/>
      <c r="L2508" s="6"/>
      <c r="M2508" s="12"/>
      <c r="N2508" s="6"/>
      <c r="O2508" s="96" t="str">
        <f t="shared" si="282"/>
        <v/>
      </c>
      <c r="P2508" s="12"/>
      <c r="Q2508" s="304"/>
      <c r="R2508" s="5"/>
      <c r="S2508" s="5"/>
      <c r="T2508" s="78"/>
      <c r="U2508" s="78"/>
      <c r="Z2508" s="479">
        <f t="shared" si="283"/>
        <v>12</v>
      </c>
    </row>
    <row r="2509" spans="1:26" ht="18.75" customHeight="1" x14ac:dyDescent="0.35">
      <c r="A2509" s="78"/>
      <c r="B2509" s="332">
        <f>IF(N2509="",0,COUNTIF($N$7:N2509,N2509))</f>
        <v>0</v>
      </c>
      <c r="C2509" s="332" t="str">
        <f t="shared" si="277"/>
        <v>0</v>
      </c>
      <c r="D2509" s="332">
        <f>IF(P2509="",0,COUNTIF($P$7:P2509,P2509))</f>
        <v>0</v>
      </c>
      <c r="E2509" s="332" t="str">
        <f t="shared" si="278"/>
        <v>0</v>
      </c>
      <c r="F2509" s="332">
        <f>IF(Q2509="",0,COUNTIF($Q$7:Q2509,Q2509))</f>
        <v>0</v>
      </c>
      <c r="G2509" s="332" t="str">
        <f t="shared" si="279"/>
        <v>0</v>
      </c>
      <c r="H2509" s="335">
        <f t="shared" si="280"/>
        <v>46021</v>
      </c>
      <c r="I2509" s="332">
        <f t="shared" si="281"/>
        <v>50</v>
      </c>
      <c r="J2509" s="78"/>
      <c r="K2509" s="304"/>
      <c r="L2509" s="6"/>
      <c r="M2509" s="12"/>
      <c r="N2509" s="6"/>
      <c r="O2509" s="96" t="str">
        <f t="shared" si="282"/>
        <v/>
      </c>
      <c r="P2509" s="12"/>
      <c r="Q2509" s="304"/>
      <c r="R2509" s="5"/>
      <c r="S2509" s="5"/>
      <c r="T2509" s="78"/>
      <c r="U2509" s="78"/>
      <c r="Z2509" s="479">
        <f t="shared" si="283"/>
        <v>12</v>
      </c>
    </row>
    <row r="2510" spans="1:26" ht="18.75" customHeight="1" x14ac:dyDescent="0.35">
      <c r="A2510" s="78"/>
      <c r="B2510" s="332">
        <f>IF(N2510="",0,COUNTIF($N$7:N2510,N2510))</f>
        <v>0</v>
      </c>
      <c r="C2510" s="332" t="str">
        <f t="shared" si="277"/>
        <v>0</v>
      </c>
      <c r="D2510" s="332">
        <f>IF(P2510="",0,COUNTIF($P$7:P2510,P2510))</f>
        <v>0</v>
      </c>
      <c r="E2510" s="332" t="str">
        <f t="shared" si="278"/>
        <v>0</v>
      </c>
      <c r="F2510" s="332">
        <f>IF(Q2510="",0,COUNTIF($Q$7:Q2510,Q2510))</f>
        <v>0</v>
      </c>
      <c r="G2510" s="332" t="str">
        <f t="shared" si="279"/>
        <v>0</v>
      </c>
      <c r="H2510" s="335">
        <f t="shared" si="280"/>
        <v>46021</v>
      </c>
      <c r="I2510" s="332">
        <f t="shared" si="281"/>
        <v>50</v>
      </c>
      <c r="J2510" s="78"/>
      <c r="K2510" s="304"/>
      <c r="L2510" s="6"/>
      <c r="M2510" s="12"/>
      <c r="N2510" s="6"/>
      <c r="O2510" s="96" t="str">
        <f t="shared" si="282"/>
        <v/>
      </c>
      <c r="P2510" s="12"/>
      <c r="Q2510" s="304"/>
      <c r="R2510" s="5"/>
      <c r="S2510" s="5"/>
      <c r="T2510" s="78"/>
      <c r="U2510" s="78"/>
      <c r="Z2510" s="479">
        <f t="shared" si="283"/>
        <v>12</v>
      </c>
    </row>
    <row r="2511" spans="1:26" ht="18.75" customHeight="1" x14ac:dyDescent="0.35">
      <c r="A2511" s="78"/>
      <c r="B2511" s="332">
        <f>IF(N2511="",0,COUNTIF($N$7:N2511,N2511))</f>
        <v>0</v>
      </c>
      <c r="C2511" s="332" t="str">
        <f t="shared" si="277"/>
        <v>0</v>
      </c>
      <c r="D2511" s="332">
        <f>IF(P2511="",0,COUNTIF($P$7:P2511,P2511))</f>
        <v>0</v>
      </c>
      <c r="E2511" s="332" t="str">
        <f t="shared" si="278"/>
        <v>0</v>
      </c>
      <c r="F2511" s="332">
        <f>IF(Q2511="",0,COUNTIF($Q$7:Q2511,Q2511))</f>
        <v>0</v>
      </c>
      <c r="G2511" s="332" t="str">
        <f t="shared" si="279"/>
        <v>0</v>
      </c>
      <c r="H2511" s="335">
        <f t="shared" si="280"/>
        <v>46021</v>
      </c>
      <c r="I2511" s="332">
        <f t="shared" si="281"/>
        <v>50</v>
      </c>
      <c r="J2511" s="78"/>
      <c r="K2511" s="304"/>
      <c r="L2511" s="6"/>
      <c r="M2511" s="12"/>
      <c r="N2511" s="6"/>
      <c r="O2511" s="96" t="str">
        <f t="shared" si="282"/>
        <v/>
      </c>
      <c r="P2511" s="12"/>
      <c r="Q2511" s="304"/>
      <c r="R2511" s="5"/>
      <c r="S2511" s="5"/>
      <c r="T2511" s="78"/>
      <c r="U2511" s="78"/>
      <c r="Z2511" s="479">
        <f t="shared" si="283"/>
        <v>12</v>
      </c>
    </row>
    <row r="2512" spans="1:26" ht="18.75" customHeight="1" x14ac:dyDescent="0.35">
      <c r="A2512" s="78"/>
      <c r="B2512" s="332">
        <f>IF(N2512="",0,COUNTIF($N$7:N2512,N2512))</f>
        <v>0</v>
      </c>
      <c r="C2512" s="332" t="str">
        <f t="shared" si="277"/>
        <v>0</v>
      </c>
      <c r="D2512" s="332">
        <f>IF(P2512="",0,COUNTIF($P$7:P2512,P2512))</f>
        <v>0</v>
      </c>
      <c r="E2512" s="332" t="str">
        <f t="shared" si="278"/>
        <v>0</v>
      </c>
      <c r="F2512" s="332">
        <f>IF(Q2512="",0,COUNTIF($Q$7:Q2512,Q2512))</f>
        <v>0</v>
      </c>
      <c r="G2512" s="332" t="str">
        <f t="shared" si="279"/>
        <v>0</v>
      </c>
      <c r="H2512" s="335">
        <f t="shared" si="280"/>
        <v>46021</v>
      </c>
      <c r="I2512" s="332">
        <f t="shared" si="281"/>
        <v>50</v>
      </c>
      <c r="J2512" s="78"/>
      <c r="K2512" s="304"/>
      <c r="L2512" s="6"/>
      <c r="M2512" s="12"/>
      <c r="N2512" s="6"/>
      <c r="O2512" s="96" t="str">
        <f t="shared" si="282"/>
        <v/>
      </c>
      <c r="P2512" s="12"/>
      <c r="Q2512" s="304"/>
      <c r="R2512" s="5"/>
      <c r="S2512" s="5"/>
      <c r="T2512" s="78"/>
      <c r="U2512" s="78"/>
      <c r="Z2512" s="479">
        <f t="shared" si="283"/>
        <v>12</v>
      </c>
    </row>
    <row r="2513" spans="1:26" ht="18.75" customHeight="1" x14ac:dyDescent="0.35">
      <c r="A2513" s="78"/>
      <c r="B2513" s="332">
        <f>IF(N2513="",0,COUNTIF($N$7:N2513,N2513))</f>
        <v>0</v>
      </c>
      <c r="C2513" s="332" t="str">
        <f t="shared" si="277"/>
        <v>0</v>
      </c>
      <c r="D2513" s="332">
        <f>IF(P2513="",0,COUNTIF($P$7:P2513,P2513))</f>
        <v>0</v>
      </c>
      <c r="E2513" s="332" t="str">
        <f t="shared" si="278"/>
        <v>0</v>
      </c>
      <c r="F2513" s="332">
        <f>IF(Q2513="",0,COUNTIF($Q$7:Q2513,Q2513))</f>
        <v>0</v>
      </c>
      <c r="G2513" s="332" t="str">
        <f t="shared" si="279"/>
        <v>0</v>
      </c>
      <c r="H2513" s="335">
        <f t="shared" si="280"/>
        <v>46021</v>
      </c>
      <c r="I2513" s="332">
        <f t="shared" si="281"/>
        <v>50</v>
      </c>
      <c r="J2513" s="78"/>
      <c r="K2513" s="304"/>
      <c r="L2513" s="6"/>
      <c r="M2513" s="12"/>
      <c r="N2513" s="6"/>
      <c r="O2513" s="96" t="str">
        <f t="shared" si="282"/>
        <v/>
      </c>
      <c r="P2513" s="12"/>
      <c r="Q2513" s="304"/>
      <c r="R2513" s="5"/>
      <c r="S2513" s="5"/>
      <c r="T2513" s="78"/>
      <c r="U2513" s="78"/>
      <c r="Z2513" s="479">
        <f t="shared" si="283"/>
        <v>12</v>
      </c>
    </row>
    <row r="2514" spans="1:26" ht="18.75" customHeight="1" x14ac:dyDescent="0.35">
      <c r="A2514" s="78"/>
      <c r="B2514" s="332">
        <f>IF(N2514="",0,COUNTIF($N$7:N2514,N2514))</f>
        <v>0</v>
      </c>
      <c r="C2514" s="332" t="str">
        <f t="shared" si="277"/>
        <v>0</v>
      </c>
      <c r="D2514" s="332">
        <f>IF(P2514="",0,COUNTIF($P$7:P2514,P2514))</f>
        <v>0</v>
      </c>
      <c r="E2514" s="332" t="str">
        <f t="shared" si="278"/>
        <v>0</v>
      </c>
      <c r="F2514" s="332">
        <f>IF(Q2514="",0,COUNTIF($Q$7:Q2514,Q2514))</f>
        <v>0</v>
      </c>
      <c r="G2514" s="332" t="str">
        <f t="shared" si="279"/>
        <v>0</v>
      </c>
      <c r="H2514" s="335">
        <f t="shared" si="280"/>
        <v>46021</v>
      </c>
      <c r="I2514" s="332">
        <f t="shared" si="281"/>
        <v>50</v>
      </c>
      <c r="J2514" s="78"/>
      <c r="K2514" s="304"/>
      <c r="L2514" s="6"/>
      <c r="M2514" s="12"/>
      <c r="N2514" s="6"/>
      <c r="O2514" s="96" t="str">
        <f t="shared" si="282"/>
        <v/>
      </c>
      <c r="P2514" s="12"/>
      <c r="Q2514" s="304"/>
      <c r="R2514" s="5"/>
      <c r="S2514" s="5"/>
      <c r="T2514" s="78"/>
      <c r="U2514" s="78"/>
      <c r="Z2514" s="479">
        <f t="shared" si="283"/>
        <v>12</v>
      </c>
    </row>
    <row r="2515" spans="1:26" ht="18.75" customHeight="1" x14ac:dyDescent="0.35">
      <c r="A2515" s="78"/>
      <c r="B2515" s="332">
        <f>IF(N2515="",0,COUNTIF($N$7:N2515,N2515))</f>
        <v>0</v>
      </c>
      <c r="C2515" s="332" t="str">
        <f t="shared" si="277"/>
        <v>0</v>
      </c>
      <c r="D2515" s="332">
        <f>IF(P2515="",0,COUNTIF($P$7:P2515,P2515))</f>
        <v>0</v>
      </c>
      <c r="E2515" s="332" t="str">
        <f t="shared" si="278"/>
        <v>0</v>
      </c>
      <c r="F2515" s="332">
        <f>IF(Q2515="",0,COUNTIF($Q$7:Q2515,Q2515))</f>
        <v>0</v>
      </c>
      <c r="G2515" s="332" t="str">
        <f t="shared" si="279"/>
        <v>0</v>
      </c>
      <c r="H2515" s="335">
        <f t="shared" si="280"/>
        <v>46021</v>
      </c>
      <c r="I2515" s="332">
        <f t="shared" si="281"/>
        <v>50</v>
      </c>
      <c r="J2515" s="78"/>
      <c r="K2515" s="304"/>
      <c r="L2515" s="6"/>
      <c r="M2515" s="12"/>
      <c r="N2515" s="6"/>
      <c r="O2515" s="96" t="str">
        <f t="shared" si="282"/>
        <v/>
      </c>
      <c r="P2515" s="12"/>
      <c r="Q2515" s="304"/>
      <c r="R2515" s="5"/>
      <c r="S2515" s="5"/>
      <c r="T2515" s="78"/>
      <c r="U2515" s="78"/>
      <c r="Z2515" s="479">
        <f t="shared" si="283"/>
        <v>12</v>
      </c>
    </row>
    <row r="2516" spans="1:26" ht="18.75" customHeight="1" x14ac:dyDescent="0.35">
      <c r="A2516" s="78"/>
      <c r="B2516" s="332">
        <f>IF(N2516="",0,COUNTIF($N$7:N2516,N2516))</f>
        <v>0</v>
      </c>
      <c r="C2516" s="332" t="str">
        <f t="shared" si="277"/>
        <v>0</v>
      </c>
      <c r="D2516" s="332">
        <f>IF(P2516="",0,COUNTIF($P$7:P2516,P2516))</f>
        <v>0</v>
      </c>
      <c r="E2516" s="332" t="str">
        <f t="shared" si="278"/>
        <v>0</v>
      </c>
      <c r="F2516" s="332">
        <f>IF(Q2516="",0,COUNTIF($Q$7:Q2516,Q2516))</f>
        <v>0</v>
      </c>
      <c r="G2516" s="332" t="str">
        <f t="shared" si="279"/>
        <v>0</v>
      </c>
      <c r="H2516" s="335">
        <f t="shared" si="280"/>
        <v>46021</v>
      </c>
      <c r="I2516" s="332">
        <f t="shared" si="281"/>
        <v>50</v>
      </c>
      <c r="J2516" s="78"/>
      <c r="K2516" s="304"/>
      <c r="L2516" s="6"/>
      <c r="M2516" s="12"/>
      <c r="N2516" s="6"/>
      <c r="O2516" s="96" t="str">
        <f t="shared" si="282"/>
        <v/>
      </c>
      <c r="P2516" s="12"/>
      <c r="Q2516" s="304"/>
      <c r="R2516" s="5"/>
      <c r="S2516" s="5"/>
      <c r="T2516" s="78"/>
      <c r="U2516" s="78"/>
      <c r="Z2516" s="479">
        <f t="shared" si="283"/>
        <v>12</v>
      </c>
    </row>
    <row r="2517" spans="1:26" ht="18.75" customHeight="1" x14ac:dyDescent="0.35">
      <c r="A2517" s="78"/>
      <c r="B2517" s="332">
        <f>IF(N2517="",0,COUNTIF($N$7:N2517,N2517))</f>
        <v>0</v>
      </c>
      <c r="C2517" s="332" t="str">
        <f t="shared" si="277"/>
        <v>0</v>
      </c>
      <c r="D2517" s="332">
        <f>IF(P2517="",0,COUNTIF($P$7:P2517,P2517))</f>
        <v>0</v>
      </c>
      <c r="E2517" s="332" t="str">
        <f t="shared" si="278"/>
        <v>0</v>
      </c>
      <c r="F2517" s="332">
        <f>IF(Q2517="",0,COUNTIF($Q$7:Q2517,Q2517))</f>
        <v>0</v>
      </c>
      <c r="G2517" s="332" t="str">
        <f t="shared" si="279"/>
        <v>0</v>
      </c>
      <c r="H2517" s="335">
        <f t="shared" si="280"/>
        <v>46021</v>
      </c>
      <c r="I2517" s="332">
        <f t="shared" si="281"/>
        <v>50</v>
      </c>
      <c r="J2517" s="78"/>
      <c r="K2517" s="304"/>
      <c r="L2517" s="6"/>
      <c r="M2517" s="12"/>
      <c r="N2517" s="6"/>
      <c r="O2517" s="96" t="str">
        <f t="shared" si="282"/>
        <v/>
      </c>
      <c r="P2517" s="12"/>
      <c r="Q2517" s="304"/>
      <c r="R2517" s="5"/>
      <c r="S2517" s="5"/>
      <c r="T2517" s="78"/>
      <c r="U2517" s="78"/>
      <c r="Z2517" s="479">
        <f t="shared" si="283"/>
        <v>12</v>
      </c>
    </row>
    <row r="2518" spans="1:26" ht="18.75" customHeight="1" x14ac:dyDescent="0.35">
      <c r="A2518" s="78"/>
      <c r="B2518" s="332">
        <f>IF(N2518="",0,COUNTIF($N$7:N2518,N2518))</f>
        <v>0</v>
      </c>
      <c r="C2518" s="332" t="str">
        <f t="shared" si="277"/>
        <v>0</v>
      </c>
      <c r="D2518" s="332">
        <f>IF(P2518="",0,COUNTIF($P$7:P2518,P2518))</f>
        <v>0</v>
      </c>
      <c r="E2518" s="332" t="str">
        <f t="shared" si="278"/>
        <v>0</v>
      </c>
      <c r="F2518" s="332">
        <f>IF(Q2518="",0,COUNTIF($Q$7:Q2518,Q2518))</f>
        <v>0</v>
      </c>
      <c r="G2518" s="332" t="str">
        <f t="shared" si="279"/>
        <v>0</v>
      </c>
      <c r="H2518" s="335">
        <f t="shared" si="280"/>
        <v>46021</v>
      </c>
      <c r="I2518" s="332">
        <f t="shared" si="281"/>
        <v>50</v>
      </c>
      <c r="J2518" s="78"/>
      <c r="K2518" s="304"/>
      <c r="L2518" s="6"/>
      <c r="M2518" s="12"/>
      <c r="N2518" s="6"/>
      <c r="O2518" s="96" t="str">
        <f t="shared" si="282"/>
        <v/>
      </c>
      <c r="P2518" s="12"/>
      <c r="Q2518" s="304"/>
      <c r="R2518" s="5"/>
      <c r="S2518" s="5"/>
      <c r="T2518" s="78"/>
      <c r="U2518" s="78"/>
      <c r="Z2518" s="479">
        <f t="shared" si="283"/>
        <v>12</v>
      </c>
    </row>
    <row r="2519" spans="1:26" ht="18.75" customHeight="1" x14ac:dyDescent="0.35">
      <c r="A2519" s="78"/>
      <c r="B2519" s="332">
        <f>IF(N2519="",0,COUNTIF($N$7:N2519,N2519))</f>
        <v>0</v>
      </c>
      <c r="C2519" s="332" t="str">
        <f t="shared" si="277"/>
        <v>0</v>
      </c>
      <c r="D2519" s="332">
        <f>IF(P2519="",0,COUNTIF($P$7:P2519,P2519))</f>
        <v>0</v>
      </c>
      <c r="E2519" s="332" t="str">
        <f t="shared" si="278"/>
        <v>0</v>
      </c>
      <c r="F2519" s="332">
        <f>IF(Q2519="",0,COUNTIF($Q$7:Q2519,Q2519))</f>
        <v>0</v>
      </c>
      <c r="G2519" s="332" t="str">
        <f t="shared" si="279"/>
        <v>0</v>
      </c>
      <c r="H2519" s="335">
        <f t="shared" si="280"/>
        <v>46021</v>
      </c>
      <c r="I2519" s="332">
        <f t="shared" si="281"/>
        <v>50</v>
      </c>
      <c r="J2519" s="78"/>
      <c r="K2519" s="304"/>
      <c r="L2519" s="6"/>
      <c r="M2519" s="12"/>
      <c r="N2519" s="6"/>
      <c r="O2519" s="96" t="str">
        <f t="shared" si="282"/>
        <v/>
      </c>
      <c r="P2519" s="12"/>
      <c r="Q2519" s="304"/>
      <c r="R2519" s="5"/>
      <c r="S2519" s="5"/>
      <c r="T2519" s="78"/>
      <c r="U2519" s="78"/>
      <c r="Z2519" s="479">
        <f t="shared" si="283"/>
        <v>12</v>
      </c>
    </row>
    <row r="2520" spans="1:26" ht="18.75" customHeight="1" x14ac:dyDescent="0.35">
      <c r="A2520" s="78"/>
      <c r="B2520" s="332">
        <f>IF(N2520="",0,COUNTIF($N$7:N2520,N2520))</f>
        <v>0</v>
      </c>
      <c r="C2520" s="332" t="str">
        <f t="shared" si="277"/>
        <v>0</v>
      </c>
      <c r="D2520" s="332">
        <f>IF(P2520="",0,COUNTIF($P$7:P2520,P2520))</f>
        <v>0</v>
      </c>
      <c r="E2520" s="332" t="str">
        <f t="shared" si="278"/>
        <v>0</v>
      </c>
      <c r="F2520" s="332">
        <f>IF(Q2520="",0,COUNTIF($Q$7:Q2520,Q2520))</f>
        <v>0</v>
      </c>
      <c r="G2520" s="332" t="str">
        <f t="shared" si="279"/>
        <v>0</v>
      </c>
      <c r="H2520" s="335">
        <f t="shared" si="280"/>
        <v>46021</v>
      </c>
      <c r="I2520" s="332">
        <f t="shared" si="281"/>
        <v>50</v>
      </c>
      <c r="J2520" s="78"/>
      <c r="K2520" s="304"/>
      <c r="L2520" s="6"/>
      <c r="M2520" s="12"/>
      <c r="N2520" s="6"/>
      <c r="O2520" s="96" t="str">
        <f t="shared" si="282"/>
        <v/>
      </c>
      <c r="P2520" s="12"/>
      <c r="Q2520" s="304"/>
      <c r="R2520" s="5"/>
      <c r="S2520" s="5"/>
      <c r="T2520" s="78"/>
      <c r="U2520" s="78"/>
      <c r="Z2520" s="479">
        <f t="shared" si="283"/>
        <v>12</v>
      </c>
    </row>
    <row r="2521" spans="1:26" ht="18.75" customHeight="1" x14ac:dyDescent="0.35">
      <c r="A2521" s="78"/>
      <c r="B2521" s="332">
        <f>IF(N2521="",0,COUNTIF($N$7:N2521,N2521))</f>
        <v>0</v>
      </c>
      <c r="C2521" s="332" t="str">
        <f t="shared" si="277"/>
        <v>0</v>
      </c>
      <c r="D2521" s="332">
        <f>IF(P2521="",0,COUNTIF($P$7:P2521,P2521))</f>
        <v>0</v>
      </c>
      <c r="E2521" s="332" t="str">
        <f t="shared" si="278"/>
        <v>0</v>
      </c>
      <c r="F2521" s="332">
        <f>IF(Q2521="",0,COUNTIF($Q$7:Q2521,Q2521))</f>
        <v>0</v>
      </c>
      <c r="G2521" s="332" t="str">
        <f t="shared" si="279"/>
        <v>0</v>
      </c>
      <c r="H2521" s="335">
        <f t="shared" si="280"/>
        <v>46021</v>
      </c>
      <c r="I2521" s="332">
        <f t="shared" si="281"/>
        <v>50</v>
      </c>
      <c r="J2521" s="78"/>
      <c r="K2521" s="304"/>
      <c r="L2521" s="6"/>
      <c r="M2521" s="12"/>
      <c r="N2521" s="6"/>
      <c r="O2521" s="96" t="str">
        <f t="shared" si="282"/>
        <v/>
      </c>
      <c r="P2521" s="12"/>
      <c r="Q2521" s="304"/>
      <c r="R2521" s="5"/>
      <c r="S2521" s="5"/>
      <c r="T2521" s="78"/>
      <c r="U2521" s="78"/>
      <c r="Z2521" s="479">
        <f t="shared" si="283"/>
        <v>12</v>
      </c>
    </row>
    <row r="2522" spans="1:26" ht="18.75" customHeight="1" x14ac:dyDescent="0.35">
      <c r="A2522" s="78"/>
      <c r="B2522" s="332">
        <f>IF(N2522="",0,COUNTIF($N$7:N2522,N2522))</f>
        <v>0</v>
      </c>
      <c r="C2522" s="332" t="str">
        <f t="shared" si="277"/>
        <v>0</v>
      </c>
      <c r="D2522" s="332">
        <f>IF(P2522="",0,COUNTIF($P$7:P2522,P2522))</f>
        <v>0</v>
      </c>
      <c r="E2522" s="332" t="str">
        <f t="shared" si="278"/>
        <v>0</v>
      </c>
      <c r="F2522" s="332">
        <f>IF(Q2522="",0,COUNTIF($Q$7:Q2522,Q2522))</f>
        <v>0</v>
      </c>
      <c r="G2522" s="332" t="str">
        <f t="shared" si="279"/>
        <v>0</v>
      </c>
      <c r="H2522" s="335">
        <f t="shared" si="280"/>
        <v>46021</v>
      </c>
      <c r="I2522" s="332">
        <f t="shared" si="281"/>
        <v>50</v>
      </c>
      <c r="J2522" s="78"/>
      <c r="K2522" s="304"/>
      <c r="L2522" s="6"/>
      <c r="M2522" s="12"/>
      <c r="N2522" s="6"/>
      <c r="O2522" s="96" t="str">
        <f t="shared" si="282"/>
        <v/>
      </c>
      <c r="P2522" s="12"/>
      <c r="Q2522" s="304"/>
      <c r="R2522" s="5"/>
      <c r="S2522" s="5"/>
      <c r="T2522" s="78"/>
      <c r="U2522" s="78"/>
      <c r="Z2522" s="479">
        <f t="shared" si="283"/>
        <v>12</v>
      </c>
    </row>
    <row r="2523" spans="1:26" ht="18.75" customHeight="1" x14ac:dyDescent="0.35">
      <c r="A2523" s="78"/>
      <c r="B2523" s="332">
        <f>IF(N2523="",0,COUNTIF($N$7:N2523,N2523))</f>
        <v>0</v>
      </c>
      <c r="C2523" s="332" t="str">
        <f t="shared" si="277"/>
        <v>0</v>
      </c>
      <c r="D2523" s="332">
        <f>IF(P2523="",0,COUNTIF($P$7:P2523,P2523))</f>
        <v>0</v>
      </c>
      <c r="E2523" s="332" t="str">
        <f t="shared" si="278"/>
        <v>0</v>
      </c>
      <c r="F2523" s="332">
        <f>IF(Q2523="",0,COUNTIF($Q$7:Q2523,Q2523))</f>
        <v>0</v>
      </c>
      <c r="G2523" s="332" t="str">
        <f t="shared" si="279"/>
        <v>0</v>
      </c>
      <c r="H2523" s="335">
        <f t="shared" si="280"/>
        <v>46021</v>
      </c>
      <c r="I2523" s="332">
        <f t="shared" si="281"/>
        <v>50</v>
      </c>
      <c r="J2523" s="78"/>
      <c r="K2523" s="304"/>
      <c r="L2523" s="6"/>
      <c r="M2523" s="12"/>
      <c r="N2523" s="6"/>
      <c r="O2523" s="96" t="str">
        <f t="shared" si="282"/>
        <v/>
      </c>
      <c r="P2523" s="12"/>
      <c r="Q2523" s="304"/>
      <c r="R2523" s="5"/>
      <c r="S2523" s="5"/>
      <c r="T2523" s="78"/>
      <c r="U2523" s="78"/>
      <c r="Z2523" s="479">
        <f t="shared" si="283"/>
        <v>12</v>
      </c>
    </row>
    <row r="2524" spans="1:26" ht="18.75" customHeight="1" x14ac:dyDescent="0.35">
      <c r="A2524" s="78"/>
      <c r="B2524" s="332">
        <f>IF(N2524="",0,COUNTIF($N$7:N2524,N2524))</f>
        <v>0</v>
      </c>
      <c r="C2524" s="332" t="str">
        <f t="shared" si="277"/>
        <v>0</v>
      </c>
      <c r="D2524" s="332">
        <f>IF(P2524="",0,COUNTIF($P$7:P2524,P2524))</f>
        <v>0</v>
      </c>
      <c r="E2524" s="332" t="str">
        <f t="shared" si="278"/>
        <v>0</v>
      </c>
      <c r="F2524" s="332">
        <f>IF(Q2524="",0,COUNTIF($Q$7:Q2524,Q2524))</f>
        <v>0</v>
      </c>
      <c r="G2524" s="332" t="str">
        <f t="shared" si="279"/>
        <v>0</v>
      </c>
      <c r="H2524" s="335">
        <f t="shared" si="280"/>
        <v>46021</v>
      </c>
      <c r="I2524" s="332">
        <f t="shared" si="281"/>
        <v>50</v>
      </c>
      <c r="J2524" s="78"/>
      <c r="K2524" s="304"/>
      <c r="L2524" s="6"/>
      <c r="M2524" s="12"/>
      <c r="N2524" s="6"/>
      <c r="O2524" s="96" t="str">
        <f t="shared" si="282"/>
        <v/>
      </c>
      <c r="P2524" s="12"/>
      <c r="Q2524" s="304"/>
      <c r="R2524" s="5"/>
      <c r="S2524" s="5"/>
      <c r="T2524" s="78"/>
      <c r="U2524" s="78"/>
      <c r="Z2524" s="479">
        <f t="shared" si="283"/>
        <v>12</v>
      </c>
    </row>
    <row r="2525" spans="1:26" ht="18.75" customHeight="1" x14ac:dyDescent="0.35">
      <c r="A2525" s="78"/>
      <c r="B2525" s="332">
        <f>IF(N2525="",0,COUNTIF($N$7:N2525,N2525))</f>
        <v>0</v>
      </c>
      <c r="C2525" s="332" t="str">
        <f t="shared" si="277"/>
        <v>0</v>
      </c>
      <c r="D2525" s="332">
        <f>IF(P2525="",0,COUNTIF($P$7:P2525,P2525))</f>
        <v>0</v>
      </c>
      <c r="E2525" s="332" t="str">
        <f t="shared" si="278"/>
        <v>0</v>
      </c>
      <c r="F2525" s="332">
        <f>IF(Q2525="",0,COUNTIF($Q$7:Q2525,Q2525))</f>
        <v>0</v>
      </c>
      <c r="G2525" s="332" t="str">
        <f t="shared" si="279"/>
        <v>0</v>
      </c>
      <c r="H2525" s="335">
        <f t="shared" si="280"/>
        <v>46021</v>
      </c>
      <c r="I2525" s="332">
        <f t="shared" si="281"/>
        <v>50</v>
      </c>
      <c r="J2525" s="78"/>
      <c r="K2525" s="304"/>
      <c r="L2525" s="6"/>
      <c r="M2525" s="12"/>
      <c r="N2525" s="6"/>
      <c r="O2525" s="96" t="str">
        <f t="shared" si="282"/>
        <v/>
      </c>
      <c r="P2525" s="12"/>
      <c r="Q2525" s="304"/>
      <c r="R2525" s="5"/>
      <c r="S2525" s="5"/>
      <c r="T2525" s="78"/>
      <c r="U2525" s="78"/>
      <c r="Z2525" s="479">
        <f t="shared" si="283"/>
        <v>12</v>
      </c>
    </row>
    <row r="2526" spans="1:26" ht="18.75" customHeight="1" x14ac:dyDescent="0.35">
      <c r="A2526" s="78"/>
      <c r="B2526" s="332">
        <f>IF(N2526="",0,COUNTIF($N$7:N2526,N2526))</f>
        <v>0</v>
      </c>
      <c r="C2526" s="332" t="str">
        <f t="shared" si="277"/>
        <v>0</v>
      </c>
      <c r="D2526" s="332">
        <f>IF(P2526="",0,COUNTIF($P$7:P2526,P2526))</f>
        <v>0</v>
      </c>
      <c r="E2526" s="332" t="str">
        <f t="shared" si="278"/>
        <v>0</v>
      </c>
      <c r="F2526" s="332">
        <f>IF(Q2526="",0,COUNTIF($Q$7:Q2526,Q2526))</f>
        <v>0</v>
      </c>
      <c r="G2526" s="332" t="str">
        <f t="shared" si="279"/>
        <v>0</v>
      </c>
      <c r="H2526" s="335">
        <f t="shared" si="280"/>
        <v>46021</v>
      </c>
      <c r="I2526" s="332">
        <f t="shared" si="281"/>
        <v>50</v>
      </c>
      <c r="J2526" s="78"/>
      <c r="K2526" s="304"/>
      <c r="L2526" s="6"/>
      <c r="M2526" s="12"/>
      <c r="N2526" s="6"/>
      <c r="O2526" s="96" t="str">
        <f t="shared" si="282"/>
        <v/>
      </c>
      <c r="P2526" s="12"/>
      <c r="Q2526" s="304"/>
      <c r="R2526" s="5"/>
      <c r="S2526" s="5"/>
      <c r="T2526" s="78"/>
      <c r="U2526" s="78"/>
      <c r="Z2526" s="479">
        <f t="shared" si="283"/>
        <v>12</v>
      </c>
    </row>
    <row r="2527" spans="1:26" ht="18.75" customHeight="1" x14ac:dyDescent="0.35">
      <c r="A2527" s="78"/>
      <c r="B2527" s="332">
        <f>IF(N2527="",0,COUNTIF($N$7:N2527,N2527))</f>
        <v>0</v>
      </c>
      <c r="C2527" s="332" t="str">
        <f t="shared" si="277"/>
        <v>0</v>
      </c>
      <c r="D2527" s="332">
        <f>IF(P2527="",0,COUNTIF($P$7:P2527,P2527))</f>
        <v>0</v>
      </c>
      <c r="E2527" s="332" t="str">
        <f t="shared" si="278"/>
        <v>0</v>
      </c>
      <c r="F2527" s="332">
        <f>IF(Q2527="",0,COUNTIF($Q$7:Q2527,Q2527))</f>
        <v>0</v>
      </c>
      <c r="G2527" s="332" t="str">
        <f t="shared" si="279"/>
        <v>0</v>
      </c>
      <c r="H2527" s="335">
        <f t="shared" si="280"/>
        <v>46021</v>
      </c>
      <c r="I2527" s="332">
        <f t="shared" si="281"/>
        <v>50</v>
      </c>
      <c r="J2527" s="78"/>
      <c r="K2527" s="304"/>
      <c r="L2527" s="6"/>
      <c r="M2527" s="12"/>
      <c r="N2527" s="6"/>
      <c r="O2527" s="96" t="str">
        <f t="shared" si="282"/>
        <v/>
      </c>
      <c r="P2527" s="12"/>
      <c r="Q2527" s="304"/>
      <c r="R2527" s="5"/>
      <c r="S2527" s="5"/>
      <c r="T2527" s="78"/>
      <c r="U2527" s="78"/>
      <c r="Z2527" s="479">
        <f t="shared" si="283"/>
        <v>12</v>
      </c>
    </row>
    <row r="2528" spans="1:26" ht="18.75" customHeight="1" x14ac:dyDescent="0.35">
      <c r="A2528" s="78"/>
      <c r="B2528" s="332">
        <f>IF(N2528="",0,COUNTIF($N$7:N2528,N2528))</f>
        <v>0</v>
      </c>
      <c r="C2528" s="332" t="str">
        <f t="shared" si="277"/>
        <v>0</v>
      </c>
      <c r="D2528" s="332">
        <f>IF(P2528="",0,COUNTIF($P$7:P2528,P2528))</f>
        <v>0</v>
      </c>
      <c r="E2528" s="332" t="str">
        <f t="shared" si="278"/>
        <v>0</v>
      </c>
      <c r="F2528" s="332">
        <f>IF(Q2528="",0,COUNTIF($Q$7:Q2528,Q2528))</f>
        <v>0</v>
      </c>
      <c r="G2528" s="332" t="str">
        <f t="shared" si="279"/>
        <v>0</v>
      </c>
      <c r="H2528" s="335">
        <f t="shared" si="280"/>
        <v>46021</v>
      </c>
      <c r="I2528" s="332">
        <f t="shared" si="281"/>
        <v>50</v>
      </c>
      <c r="J2528" s="78"/>
      <c r="K2528" s="304"/>
      <c r="L2528" s="6"/>
      <c r="M2528" s="12"/>
      <c r="N2528" s="6"/>
      <c r="O2528" s="96" t="str">
        <f t="shared" si="282"/>
        <v/>
      </c>
      <c r="P2528" s="12"/>
      <c r="Q2528" s="304"/>
      <c r="R2528" s="5"/>
      <c r="S2528" s="5"/>
      <c r="T2528" s="78"/>
      <c r="U2528" s="78"/>
      <c r="Z2528" s="479">
        <f t="shared" si="283"/>
        <v>12</v>
      </c>
    </row>
    <row r="2529" spans="1:26" ht="18.75" customHeight="1" x14ac:dyDescent="0.35">
      <c r="A2529" s="78"/>
      <c r="B2529" s="332">
        <f>IF(N2529="",0,COUNTIF($N$7:N2529,N2529))</f>
        <v>0</v>
      </c>
      <c r="C2529" s="332" t="str">
        <f t="shared" si="277"/>
        <v>0</v>
      </c>
      <c r="D2529" s="332">
        <f>IF(P2529="",0,COUNTIF($P$7:P2529,P2529))</f>
        <v>0</v>
      </c>
      <c r="E2529" s="332" t="str">
        <f t="shared" si="278"/>
        <v>0</v>
      </c>
      <c r="F2529" s="332">
        <f>IF(Q2529="",0,COUNTIF($Q$7:Q2529,Q2529))</f>
        <v>0</v>
      </c>
      <c r="G2529" s="332" t="str">
        <f t="shared" si="279"/>
        <v>0</v>
      </c>
      <c r="H2529" s="335">
        <f t="shared" si="280"/>
        <v>46021</v>
      </c>
      <c r="I2529" s="332">
        <f t="shared" si="281"/>
        <v>50</v>
      </c>
      <c r="J2529" s="78"/>
      <c r="K2529" s="304"/>
      <c r="L2529" s="6"/>
      <c r="M2529" s="12"/>
      <c r="N2529" s="6"/>
      <c r="O2529" s="96" t="str">
        <f t="shared" si="282"/>
        <v/>
      </c>
      <c r="P2529" s="12"/>
      <c r="Q2529" s="304"/>
      <c r="R2529" s="5"/>
      <c r="S2529" s="5"/>
      <c r="T2529" s="78"/>
      <c r="U2529" s="78"/>
      <c r="Z2529" s="479">
        <f t="shared" si="283"/>
        <v>12</v>
      </c>
    </row>
    <row r="2530" spans="1:26" ht="18.75" customHeight="1" x14ac:dyDescent="0.35">
      <c r="A2530" s="78"/>
      <c r="B2530" s="332">
        <f>IF(N2530="",0,COUNTIF($N$7:N2530,N2530))</f>
        <v>0</v>
      </c>
      <c r="C2530" s="332" t="str">
        <f t="shared" si="277"/>
        <v>0</v>
      </c>
      <c r="D2530" s="332">
        <f>IF(P2530="",0,COUNTIF($P$7:P2530,P2530))</f>
        <v>0</v>
      </c>
      <c r="E2530" s="332" t="str">
        <f t="shared" si="278"/>
        <v>0</v>
      </c>
      <c r="F2530" s="332">
        <f>IF(Q2530="",0,COUNTIF($Q$7:Q2530,Q2530))</f>
        <v>0</v>
      </c>
      <c r="G2530" s="332" t="str">
        <f t="shared" si="279"/>
        <v>0</v>
      </c>
      <c r="H2530" s="335">
        <f t="shared" si="280"/>
        <v>46021</v>
      </c>
      <c r="I2530" s="332">
        <f t="shared" si="281"/>
        <v>50</v>
      </c>
      <c r="J2530" s="78"/>
      <c r="K2530" s="304"/>
      <c r="L2530" s="6"/>
      <c r="M2530" s="12"/>
      <c r="N2530" s="6"/>
      <c r="O2530" s="96" t="str">
        <f t="shared" si="282"/>
        <v/>
      </c>
      <c r="P2530" s="12"/>
      <c r="Q2530" s="304"/>
      <c r="R2530" s="5"/>
      <c r="S2530" s="5"/>
      <c r="T2530" s="78"/>
      <c r="U2530" s="78"/>
      <c r="Z2530" s="479">
        <f t="shared" si="283"/>
        <v>12</v>
      </c>
    </row>
    <row r="2531" spans="1:26" ht="18.75" customHeight="1" x14ac:dyDescent="0.35">
      <c r="A2531" s="78"/>
      <c r="B2531" s="332">
        <f>IF(N2531="",0,COUNTIF($N$7:N2531,N2531))</f>
        <v>0</v>
      </c>
      <c r="C2531" s="332" t="str">
        <f t="shared" si="277"/>
        <v>0</v>
      </c>
      <c r="D2531" s="332">
        <f>IF(P2531="",0,COUNTIF($P$7:P2531,P2531))</f>
        <v>0</v>
      </c>
      <c r="E2531" s="332" t="str">
        <f t="shared" si="278"/>
        <v>0</v>
      </c>
      <c r="F2531" s="332">
        <f>IF(Q2531="",0,COUNTIF($Q$7:Q2531,Q2531))</f>
        <v>0</v>
      </c>
      <c r="G2531" s="332" t="str">
        <f t="shared" si="279"/>
        <v>0</v>
      </c>
      <c r="H2531" s="335">
        <f t="shared" si="280"/>
        <v>46021</v>
      </c>
      <c r="I2531" s="332">
        <f t="shared" si="281"/>
        <v>50</v>
      </c>
      <c r="J2531" s="78"/>
      <c r="K2531" s="304"/>
      <c r="L2531" s="6"/>
      <c r="M2531" s="12"/>
      <c r="N2531" s="6"/>
      <c r="O2531" s="96" t="str">
        <f t="shared" si="282"/>
        <v/>
      </c>
      <c r="P2531" s="12"/>
      <c r="Q2531" s="304"/>
      <c r="R2531" s="5"/>
      <c r="S2531" s="5"/>
      <c r="T2531" s="78"/>
      <c r="U2531" s="78"/>
      <c r="Z2531" s="479">
        <f t="shared" si="283"/>
        <v>12</v>
      </c>
    </row>
    <row r="2532" spans="1:26" ht="18.75" customHeight="1" x14ac:dyDescent="0.35">
      <c r="A2532" s="78"/>
      <c r="B2532" s="332">
        <f>IF(N2532="",0,COUNTIF($N$7:N2532,N2532))</f>
        <v>0</v>
      </c>
      <c r="C2532" s="332" t="str">
        <f t="shared" si="277"/>
        <v>0</v>
      </c>
      <c r="D2532" s="332">
        <f>IF(P2532="",0,COUNTIF($P$7:P2532,P2532))</f>
        <v>0</v>
      </c>
      <c r="E2532" s="332" t="str">
        <f t="shared" si="278"/>
        <v>0</v>
      </c>
      <c r="F2532" s="332">
        <f>IF(Q2532="",0,COUNTIF($Q$7:Q2532,Q2532))</f>
        <v>0</v>
      </c>
      <c r="G2532" s="332" t="str">
        <f t="shared" si="279"/>
        <v>0</v>
      </c>
      <c r="H2532" s="335">
        <f t="shared" si="280"/>
        <v>46021</v>
      </c>
      <c r="I2532" s="332">
        <f t="shared" si="281"/>
        <v>50</v>
      </c>
      <c r="J2532" s="78"/>
      <c r="K2532" s="304"/>
      <c r="L2532" s="6"/>
      <c r="M2532" s="12"/>
      <c r="N2532" s="6"/>
      <c r="O2532" s="96" t="str">
        <f t="shared" si="282"/>
        <v/>
      </c>
      <c r="P2532" s="12"/>
      <c r="Q2532" s="304"/>
      <c r="R2532" s="5"/>
      <c r="S2532" s="5"/>
      <c r="T2532" s="78"/>
      <c r="U2532" s="78"/>
      <c r="Z2532" s="479">
        <f t="shared" si="283"/>
        <v>12</v>
      </c>
    </row>
    <row r="2533" spans="1:26" ht="18.75" customHeight="1" x14ac:dyDescent="0.35">
      <c r="A2533" s="78"/>
      <c r="B2533" s="332">
        <f>IF(N2533="",0,COUNTIF($N$7:N2533,N2533))</f>
        <v>0</v>
      </c>
      <c r="C2533" s="332" t="str">
        <f t="shared" si="277"/>
        <v>0</v>
      </c>
      <c r="D2533" s="332">
        <f>IF(P2533="",0,COUNTIF($P$7:P2533,P2533))</f>
        <v>0</v>
      </c>
      <c r="E2533" s="332" t="str">
        <f t="shared" si="278"/>
        <v>0</v>
      </c>
      <c r="F2533" s="332">
        <f>IF(Q2533="",0,COUNTIF($Q$7:Q2533,Q2533))</f>
        <v>0</v>
      </c>
      <c r="G2533" s="332" t="str">
        <f t="shared" si="279"/>
        <v>0</v>
      </c>
      <c r="H2533" s="335">
        <f t="shared" si="280"/>
        <v>46021</v>
      </c>
      <c r="I2533" s="332">
        <f t="shared" si="281"/>
        <v>50</v>
      </c>
      <c r="J2533" s="78"/>
      <c r="K2533" s="304"/>
      <c r="L2533" s="6"/>
      <c r="M2533" s="12"/>
      <c r="N2533" s="6"/>
      <c r="O2533" s="96" t="str">
        <f t="shared" si="282"/>
        <v/>
      </c>
      <c r="P2533" s="12"/>
      <c r="Q2533" s="304"/>
      <c r="R2533" s="5"/>
      <c r="S2533" s="5"/>
      <c r="T2533" s="78"/>
      <c r="U2533" s="78"/>
      <c r="Z2533" s="479">
        <f t="shared" si="283"/>
        <v>12</v>
      </c>
    </row>
    <row r="2534" spans="1:26" ht="18.75" customHeight="1" x14ac:dyDescent="0.35">
      <c r="A2534" s="78"/>
      <c r="B2534" s="332">
        <f>IF(N2534="",0,COUNTIF($N$7:N2534,N2534))</f>
        <v>0</v>
      </c>
      <c r="C2534" s="332" t="str">
        <f t="shared" si="277"/>
        <v>0</v>
      </c>
      <c r="D2534" s="332">
        <f>IF(P2534="",0,COUNTIF($P$7:P2534,P2534))</f>
        <v>0</v>
      </c>
      <c r="E2534" s="332" t="str">
        <f t="shared" si="278"/>
        <v>0</v>
      </c>
      <c r="F2534" s="332">
        <f>IF(Q2534="",0,COUNTIF($Q$7:Q2534,Q2534))</f>
        <v>0</v>
      </c>
      <c r="G2534" s="332" t="str">
        <f t="shared" si="279"/>
        <v>0</v>
      </c>
      <c r="H2534" s="335">
        <f t="shared" si="280"/>
        <v>46021</v>
      </c>
      <c r="I2534" s="332">
        <f t="shared" si="281"/>
        <v>50</v>
      </c>
      <c r="J2534" s="78"/>
      <c r="K2534" s="304"/>
      <c r="L2534" s="6"/>
      <c r="M2534" s="12"/>
      <c r="N2534" s="6"/>
      <c r="O2534" s="96" t="str">
        <f t="shared" si="282"/>
        <v/>
      </c>
      <c r="P2534" s="12"/>
      <c r="Q2534" s="304"/>
      <c r="R2534" s="5"/>
      <c r="S2534" s="5"/>
      <c r="T2534" s="78"/>
      <c r="U2534" s="78"/>
      <c r="Z2534" s="479">
        <f t="shared" si="283"/>
        <v>12</v>
      </c>
    </row>
    <row r="2535" spans="1:26" ht="18.75" customHeight="1" x14ac:dyDescent="0.35">
      <c r="A2535" s="78"/>
      <c r="B2535" s="332">
        <f>IF(N2535="",0,COUNTIF($N$7:N2535,N2535))</f>
        <v>0</v>
      </c>
      <c r="C2535" s="332" t="str">
        <f t="shared" si="277"/>
        <v>0</v>
      </c>
      <c r="D2535" s="332">
        <f>IF(P2535="",0,COUNTIF($P$7:P2535,P2535))</f>
        <v>0</v>
      </c>
      <c r="E2535" s="332" t="str">
        <f t="shared" si="278"/>
        <v>0</v>
      </c>
      <c r="F2535" s="332">
        <f>IF(Q2535="",0,COUNTIF($Q$7:Q2535,Q2535))</f>
        <v>0</v>
      </c>
      <c r="G2535" s="332" t="str">
        <f t="shared" si="279"/>
        <v>0</v>
      </c>
      <c r="H2535" s="335">
        <f t="shared" si="280"/>
        <v>46021</v>
      </c>
      <c r="I2535" s="332">
        <f t="shared" si="281"/>
        <v>50</v>
      </c>
      <c r="J2535" s="78"/>
      <c r="K2535" s="304"/>
      <c r="L2535" s="6"/>
      <c r="M2535" s="12"/>
      <c r="N2535" s="6"/>
      <c r="O2535" s="96" t="str">
        <f t="shared" si="282"/>
        <v/>
      </c>
      <c r="P2535" s="12"/>
      <c r="Q2535" s="304"/>
      <c r="R2535" s="5"/>
      <c r="S2535" s="5"/>
      <c r="T2535" s="78"/>
      <c r="U2535" s="78"/>
      <c r="Z2535" s="479">
        <f t="shared" si="283"/>
        <v>12</v>
      </c>
    </row>
    <row r="2536" spans="1:26" ht="18.75" customHeight="1" x14ac:dyDescent="0.35">
      <c r="A2536" s="78"/>
      <c r="B2536" s="332">
        <f>IF(N2536="",0,COUNTIF($N$7:N2536,N2536))</f>
        <v>0</v>
      </c>
      <c r="C2536" s="332" t="str">
        <f t="shared" si="277"/>
        <v>0</v>
      </c>
      <c r="D2536" s="332">
        <f>IF(P2536="",0,COUNTIF($P$7:P2536,P2536))</f>
        <v>0</v>
      </c>
      <c r="E2536" s="332" t="str">
        <f t="shared" si="278"/>
        <v>0</v>
      </c>
      <c r="F2536" s="332">
        <f>IF(Q2536="",0,COUNTIF($Q$7:Q2536,Q2536))</f>
        <v>0</v>
      </c>
      <c r="G2536" s="332" t="str">
        <f t="shared" si="279"/>
        <v>0</v>
      </c>
      <c r="H2536" s="335">
        <f t="shared" si="280"/>
        <v>46021</v>
      </c>
      <c r="I2536" s="332">
        <f t="shared" si="281"/>
        <v>50</v>
      </c>
      <c r="J2536" s="78"/>
      <c r="K2536" s="304"/>
      <c r="L2536" s="6"/>
      <c r="M2536" s="12"/>
      <c r="N2536" s="6"/>
      <c r="O2536" s="96" t="str">
        <f t="shared" si="282"/>
        <v/>
      </c>
      <c r="P2536" s="12"/>
      <c r="Q2536" s="304"/>
      <c r="R2536" s="5"/>
      <c r="S2536" s="5"/>
      <c r="T2536" s="78"/>
      <c r="U2536" s="78"/>
      <c r="Z2536" s="479">
        <f t="shared" si="283"/>
        <v>12</v>
      </c>
    </row>
    <row r="2537" spans="1:26" ht="18.75" customHeight="1" x14ac:dyDescent="0.35">
      <c r="A2537" s="78"/>
      <c r="B2537" s="332">
        <f>IF(N2537="",0,COUNTIF($N$7:N2537,N2537))</f>
        <v>0</v>
      </c>
      <c r="C2537" s="332" t="str">
        <f t="shared" si="277"/>
        <v>0</v>
      </c>
      <c r="D2537" s="332">
        <f>IF(P2537="",0,COUNTIF($P$7:P2537,P2537))</f>
        <v>0</v>
      </c>
      <c r="E2537" s="332" t="str">
        <f t="shared" si="278"/>
        <v>0</v>
      </c>
      <c r="F2537" s="332">
        <f>IF(Q2537="",0,COUNTIF($Q$7:Q2537,Q2537))</f>
        <v>0</v>
      </c>
      <c r="G2537" s="332" t="str">
        <f t="shared" si="279"/>
        <v>0</v>
      </c>
      <c r="H2537" s="335">
        <f t="shared" si="280"/>
        <v>46021</v>
      </c>
      <c r="I2537" s="332">
        <f t="shared" si="281"/>
        <v>50</v>
      </c>
      <c r="J2537" s="78"/>
      <c r="K2537" s="304"/>
      <c r="L2537" s="6"/>
      <c r="M2537" s="12"/>
      <c r="N2537" s="6"/>
      <c r="O2537" s="96" t="str">
        <f t="shared" si="282"/>
        <v/>
      </c>
      <c r="P2537" s="12"/>
      <c r="Q2537" s="304"/>
      <c r="R2537" s="5"/>
      <c r="S2537" s="5"/>
      <c r="T2537" s="78"/>
      <c r="U2537" s="78"/>
      <c r="Z2537" s="479">
        <f t="shared" si="283"/>
        <v>12</v>
      </c>
    </row>
    <row r="2538" spans="1:26" ht="18.75" customHeight="1" x14ac:dyDescent="0.35">
      <c r="A2538" s="78"/>
      <c r="B2538" s="332">
        <f>IF(N2538="",0,COUNTIF($N$7:N2538,N2538))</f>
        <v>0</v>
      </c>
      <c r="C2538" s="332" t="str">
        <f t="shared" si="277"/>
        <v>0</v>
      </c>
      <c r="D2538" s="332">
        <f>IF(P2538="",0,COUNTIF($P$7:P2538,P2538))</f>
        <v>0</v>
      </c>
      <c r="E2538" s="332" t="str">
        <f t="shared" si="278"/>
        <v>0</v>
      </c>
      <c r="F2538" s="332">
        <f>IF(Q2538="",0,COUNTIF($Q$7:Q2538,Q2538))</f>
        <v>0</v>
      </c>
      <c r="G2538" s="332" t="str">
        <f t="shared" si="279"/>
        <v>0</v>
      </c>
      <c r="H2538" s="335">
        <f t="shared" si="280"/>
        <v>46021</v>
      </c>
      <c r="I2538" s="332">
        <f t="shared" si="281"/>
        <v>50</v>
      </c>
      <c r="J2538" s="78"/>
      <c r="K2538" s="304"/>
      <c r="L2538" s="6"/>
      <c r="M2538" s="12"/>
      <c r="N2538" s="6"/>
      <c r="O2538" s="96" t="str">
        <f t="shared" si="282"/>
        <v/>
      </c>
      <c r="P2538" s="12"/>
      <c r="Q2538" s="304"/>
      <c r="R2538" s="5"/>
      <c r="S2538" s="5"/>
      <c r="T2538" s="78"/>
      <c r="U2538" s="78"/>
      <c r="Z2538" s="479">
        <f t="shared" si="283"/>
        <v>12</v>
      </c>
    </row>
    <row r="2539" spans="1:26" ht="18.75" customHeight="1" x14ac:dyDescent="0.35">
      <c r="A2539" s="78"/>
      <c r="B2539" s="332">
        <f>IF(N2539="",0,COUNTIF($N$7:N2539,N2539))</f>
        <v>0</v>
      </c>
      <c r="C2539" s="332" t="str">
        <f t="shared" si="277"/>
        <v>0</v>
      </c>
      <c r="D2539" s="332">
        <f>IF(P2539="",0,COUNTIF($P$7:P2539,P2539))</f>
        <v>0</v>
      </c>
      <c r="E2539" s="332" t="str">
        <f t="shared" si="278"/>
        <v>0</v>
      </c>
      <c r="F2539" s="332">
        <f>IF(Q2539="",0,COUNTIF($Q$7:Q2539,Q2539))</f>
        <v>0</v>
      </c>
      <c r="G2539" s="332" t="str">
        <f t="shared" si="279"/>
        <v>0</v>
      </c>
      <c r="H2539" s="335">
        <f t="shared" si="280"/>
        <v>46021</v>
      </c>
      <c r="I2539" s="332">
        <f t="shared" si="281"/>
        <v>50</v>
      </c>
      <c r="J2539" s="78"/>
      <c r="K2539" s="304"/>
      <c r="L2539" s="6"/>
      <c r="M2539" s="12"/>
      <c r="N2539" s="6"/>
      <c r="O2539" s="96" t="str">
        <f t="shared" si="282"/>
        <v/>
      </c>
      <c r="P2539" s="12"/>
      <c r="Q2539" s="304"/>
      <c r="R2539" s="5"/>
      <c r="S2539" s="5"/>
      <c r="T2539" s="78"/>
      <c r="U2539" s="78"/>
      <c r="Z2539" s="479">
        <f t="shared" si="283"/>
        <v>12</v>
      </c>
    </row>
    <row r="2540" spans="1:26" ht="18.75" customHeight="1" x14ac:dyDescent="0.35">
      <c r="A2540" s="78"/>
      <c r="B2540" s="332">
        <f>IF(N2540="",0,COUNTIF($N$7:N2540,N2540))</f>
        <v>0</v>
      </c>
      <c r="C2540" s="332" t="str">
        <f t="shared" si="277"/>
        <v>0</v>
      </c>
      <c r="D2540" s="332">
        <f>IF(P2540="",0,COUNTIF($P$7:P2540,P2540))</f>
        <v>0</v>
      </c>
      <c r="E2540" s="332" t="str">
        <f t="shared" si="278"/>
        <v>0</v>
      </c>
      <c r="F2540" s="332">
        <f>IF(Q2540="",0,COUNTIF($Q$7:Q2540,Q2540))</f>
        <v>0</v>
      </c>
      <c r="G2540" s="332" t="str">
        <f t="shared" si="279"/>
        <v>0</v>
      </c>
      <c r="H2540" s="335">
        <f t="shared" si="280"/>
        <v>46021</v>
      </c>
      <c r="I2540" s="332">
        <f t="shared" si="281"/>
        <v>50</v>
      </c>
      <c r="J2540" s="78"/>
      <c r="K2540" s="304"/>
      <c r="L2540" s="6"/>
      <c r="M2540" s="12"/>
      <c r="N2540" s="6"/>
      <c r="O2540" s="96" t="str">
        <f t="shared" si="282"/>
        <v/>
      </c>
      <c r="P2540" s="12"/>
      <c r="Q2540" s="304"/>
      <c r="R2540" s="5"/>
      <c r="S2540" s="5"/>
      <c r="T2540" s="78"/>
      <c r="U2540" s="78"/>
      <c r="Z2540" s="479">
        <f t="shared" si="283"/>
        <v>12</v>
      </c>
    </row>
    <row r="2541" spans="1:26" ht="18.75" customHeight="1" x14ac:dyDescent="0.35">
      <c r="A2541" s="78"/>
      <c r="B2541" s="332">
        <f>IF(N2541="",0,COUNTIF($N$7:N2541,N2541))</f>
        <v>0</v>
      </c>
      <c r="C2541" s="332" t="str">
        <f t="shared" si="277"/>
        <v>0</v>
      </c>
      <c r="D2541" s="332">
        <f>IF(P2541="",0,COUNTIF($P$7:P2541,P2541))</f>
        <v>0</v>
      </c>
      <c r="E2541" s="332" t="str">
        <f t="shared" si="278"/>
        <v>0</v>
      </c>
      <c r="F2541" s="332">
        <f>IF(Q2541="",0,COUNTIF($Q$7:Q2541,Q2541))</f>
        <v>0</v>
      </c>
      <c r="G2541" s="332" t="str">
        <f t="shared" si="279"/>
        <v>0</v>
      </c>
      <c r="H2541" s="335">
        <f t="shared" si="280"/>
        <v>46021</v>
      </c>
      <c r="I2541" s="332">
        <f t="shared" si="281"/>
        <v>50</v>
      </c>
      <c r="J2541" s="78"/>
      <c r="K2541" s="304"/>
      <c r="L2541" s="6"/>
      <c r="M2541" s="12"/>
      <c r="N2541" s="6"/>
      <c r="O2541" s="96" t="str">
        <f t="shared" si="282"/>
        <v/>
      </c>
      <c r="P2541" s="12"/>
      <c r="Q2541" s="304"/>
      <c r="R2541" s="5"/>
      <c r="S2541" s="5"/>
      <c r="T2541" s="78"/>
      <c r="U2541" s="78"/>
      <c r="Z2541" s="479">
        <f t="shared" si="283"/>
        <v>12</v>
      </c>
    </row>
    <row r="2542" spans="1:26" ht="18.75" customHeight="1" x14ac:dyDescent="0.35">
      <c r="A2542" s="78"/>
      <c r="B2542" s="332">
        <f>IF(N2542="",0,COUNTIF($N$7:N2542,N2542))</f>
        <v>0</v>
      </c>
      <c r="C2542" s="332" t="str">
        <f t="shared" si="277"/>
        <v>0</v>
      </c>
      <c r="D2542" s="332">
        <f>IF(P2542="",0,COUNTIF($P$7:P2542,P2542))</f>
        <v>0</v>
      </c>
      <c r="E2542" s="332" t="str">
        <f t="shared" si="278"/>
        <v>0</v>
      </c>
      <c r="F2542" s="332">
        <f>IF(Q2542="",0,COUNTIF($Q$7:Q2542,Q2542))</f>
        <v>0</v>
      </c>
      <c r="G2542" s="332" t="str">
        <f t="shared" si="279"/>
        <v>0</v>
      </c>
      <c r="H2542" s="335">
        <f t="shared" si="280"/>
        <v>46021</v>
      </c>
      <c r="I2542" s="332">
        <f t="shared" si="281"/>
        <v>50</v>
      </c>
      <c r="J2542" s="78"/>
      <c r="K2542" s="304"/>
      <c r="L2542" s="6"/>
      <c r="M2542" s="12"/>
      <c r="N2542" s="6"/>
      <c r="O2542" s="96" t="str">
        <f t="shared" si="282"/>
        <v/>
      </c>
      <c r="P2542" s="12"/>
      <c r="Q2542" s="304"/>
      <c r="R2542" s="5"/>
      <c r="S2542" s="5"/>
      <c r="T2542" s="78"/>
      <c r="U2542" s="78"/>
      <c r="Z2542" s="479">
        <f t="shared" si="283"/>
        <v>12</v>
      </c>
    </row>
    <row r="2543" spans="1:26" ht="18.75" customHeight="1" x14ac:dyDescent="0.35">
      <c r="A2543" s="78"/>
      <c r="B2543" s="332">
        <f>IF(N2543="",0,COUNTIF($N$7:N2543,N2543))</f>
        <v>0</v>
      </c>
      <c r="C2543" s="332" t="str">
        <f t="shared" si="277"/>
        <v>0</v>
      </c>
      <c r="D2543" s="332">
        <f>IF(P2543="",0,COUNTIF($P$7:P2543,P2543))</f>
        <v>0</v>
      </c>
      <c r="E2543" s="332" t="str">
        <f t="shared" si="278"/>
        <v>0</v>
      </c>
      <c r="F2543" s="332">
        <f>IF(Q2543="",0,COUNTIF($Q$7:Q2543,Q2543))</f>
        <v>0</v>
      </c>
      <c r="G2543" s="332" t="str">
        <f t="shared" si="279"/>
        <v>0</v>
      </c>
      <c r="H2543" s="335">
        <f t="shared" si="280"/>
        <v>46021</v>
      </c>
      <c r="I2543" s="332">
        <f t="shared" si="281"/>
        <v>50</v>
      </c>
      <c r="J2543" s="78"/>
      <c r="K2543" s="304"/>
      <c r="L2543" s="6"/>
      <c r="M2543" s="12"/>
      <c r="N2543" s="6"/>
      <c r="O2543" s="96" t="str">
        <f t="shared" si="282"/>
        <v/>
      </c>
      <c r="P2543" s="12"/>
      <c r="Q2543" s="304"/>
      <c r="R2543" s="5"/>
      <c r="S2543" s="5"/>
      <c r="T2543" s="78"/>
      <c r="U2543" s="78"/>
      <c r="Z2543" s="479">
        <f t="shared" si="283"/>
        <v>12</v>
      </c>
    </row>
    <row r="2544" spans="1:26" ht="18.75" customHeight="1" x14ac:dyDescent="0.35">
      <c r="A2544" s="78"/>
      <c r="B2544" s="332">
        <f>IF(N2544="",0,COUNTIF($N$7:N2544,N2544))</f>
        <v>0</v>
      </c>
      <c r="C2544" s="332" t="str">
        <f t="shared" si="277"/>
        <v>0</v>
      </c>
      <c r="D2544" s="332">
        <f>IF(P2544="",0,COUNTIF($P$7:P2544,P2544))</f>
        <v>0</v>
      </c>
      <c r="E2544" s="332" t="str">
        <f t="shared" si="278"/>
        <v>0</v>
      </c>
      <c r="F2544" s="332">
        <f>IF(Q2544="",0,COUNTIF($Q$7:Q2544,Q2544))</f>
        <v>0</v>
      </c>
      <c r="G2544" s="332" t="str">
        <f t="shared" si="279"/>
        <v>0</v>
      </c>
      <c r="H2544" s="335">
        <f t="shared" si="280"/>
        <v>46021</v>
      </c>
      <c r="I2544" s="332">
        <f t="shared" si="281"/>
        <v>50</v>
      </c>
      <c r="J2544" s="78"/>
      <c r="K2544" s="304"/>
      <c r="L2544" s="6"/>
      <c r="M2544" s="12"/>
      <c r="N2544" s="6"/>
      <c r="O2544" s="96" t="str">
        <f t="shared" si="282"/>
        <v/>
      </c>
      <c r="P2544" s="12"/>
      <c r="Q2544" s="304"/>
      <c r="R2544" s="5"/>
      <c r="S2544" s="5"/>
      <c r="T2544" s="78"/>
      <c r="U2544" s="78"/>
      <c r="Z2544" s="479">
        <f t="shared" si="283"/>
        <v>12</v>
      </c>
    </row>
    <row r="2545" spans="1:26" ht="18.75" customHeight="1" x14ac:dyDescent="0.35">
      <c r="A2545" s="78"/>
      <c r="B2545" s="332">
        <f>IF(N2545="",0,COUNTIF($N$7:N2545,N2545))</f>
        <v>0</v>
      </c>
      <c r="C2545" s="332" t="str">
        <f t="shared" si="277"/>
        <v>0</v>
      </c>
      <c r="D2545" s="332">
        <f>IF(P2545="",0,COUNTIF($P$7:P2545,P2545))</f>
        <v>0</v>
      </c>
      <c r="E2545" s="332" t="str">
        <f t="shared" si="278"/>
        <v>0</v>
      </c>
      <c r="F2545" s="332">
        <f>IF(Q2545="",0,COUNTIF($Q$7:Q2545,Q2545))</f>
        <v>0</v>
      </c>
      <c r="G2545" s="332" t="str">
        <f t="shared" si="279"/>
        <v>0</v>
      </c>
      <c r="H2545" s="335">
        <f t="shared" si="280"/>
        <v>46021</v>
      </c>
      <c r="I2545" s="332">
        <f t="shared" si="281"/>
        <v>50</v>
      </c>
      <c r="J2545" s="78"/>
      <c r="K2545" s="304"/>
      <c r="L2545" s="6"/>
      <c r="M2545" s="12"/>
      <c r="N2545" s="6"/>
      <c r="O2545" s="96" t="str">
        <f t="shared" si="282"/>
        <v/>
      </c>
      <c r="P2545" s="12"/>
      <c r="Q2545" s="304"/>
      <c r="R2545" s="5"/>
      <c r="S2545" s="5"/>
      <c r="T2545" s="78"/>
      <c r="U2545" s="78"/>
      <c r="Z2545" s="479">
        <f t="shared" si="283"/>
        <v>12</v>
      </c>
    </row>
    <row r="2546" spans="1:26" ht="18.75" customHeight="1" x14ac:dyDescent="0.35">
      <c r="A2546" s="78"/>
      <c r="B2546" s="332">
        <f>IF(N2546="",0,COUNTIF($N$7:N2546,N2546))</f>
        <v>0</v>
      </c>
      <c r="C2546" s="332" t="str">
        <f t="shared" si="277"/>
        <v>0</v>
      </c>
      <c r="D2546" s="332">
        <f>IF(P2546="",0,COUNTIF($P$7:P2546,P2546))</f>
        <v>0</v>
      </c>
      <c r="E2546" s="332" t="str">
        <f t="shared" si="278"/>
        <v>0</v>
      </c>
      <c r="F2546" s="332">
        <f>IF(Q2546="",0,COUNTIF($Q$7:Q2546,Q2546))</f>
        <v>0</v>
      </c>
      <c r="G2546" s="332" t="str">
        <f t="shared" si="279"/>
        <v>0</v>
      </c>
      <c r="H2546" s="335">
        <f t="shared" si="280"/>
        <v>46021</v>
      </c>
      <c r="I2546" s="332">
        <f t="shared" si="281"/>
        <v>50</v>
      </c>
      <c r="J2546" s="78"/>
      <c r="K2546" s="304"/>
      <c r="L2546" s="6"/>
      <c r="M2546" s="12"/>
      <c r="N2546" s="6"/>
      <c r="O2546" s="96" t="str">
        <f t="shared" si="282"/>
        <v/>
      </c>
      <c r="P2546" s="12"/>
      <c r="Q2546" s="304"/>
      <c r="R2546" s="5"/>
      <c r="S2546" s="5"/>
      <c r="T2546" s="78"/>
      <c r="U2546" s="78"/>
      <c r="Z2546" s="479">
        <f t="shared" si="283"/>
        <v>12</v>
      </c>
    </row>
    <row r="2547" spans="1:26" ht="18.75" customHeight="1" x14ac:dyDescent="0.35">
      <c r="A2547" s="78"/>
      <c r="B2547" s="332">
        <f>IF(N2547="",0,COUNTIF($N$7:N2547,N2547))</f>
        <v>0</v>
      </c>
      <c r="C2547" s="332" t="str">
        <f t="shared" si="277"/>
        <v>0</v>
      </c>
      <c r="D2547" s="332">
        <f>IF(P2547="",0,COUNTIF($P$7:P2547,P2547))</f>
        <v>0</v>
      </c>
      <c r="E2547" s="332" t="str">
        <f t="shared" si="278"/>
        <v>0</v>
      </c>
      <c r="F2547" s="332">
        <f>IF(Q2547="",0,COUNTIF($Q$7:Q2547,Q2547))</f>
        <v>0</v>
      </c>
      <c r="G2547" s="332" t="str">
        <f t="shared" si="279"/>
        <v>0</v>
      </c>
      <c r="H2547" s="335">
        <f t="shared" si="280"/>
        <v>46021</v>
      </c>
      <c r="I2547" s="332">
        <f t="shared" si="281"/>
        <v>50</v>
      </c>
      <c r="J2547" s="78"/>
      <c r="K2547" s="304"/>
      <c r="L2547" s="6"/>
      <c r="M2547" s="12"/>
      <c r="N2547" s="6"/>
      <c r="O2547" s="96" t="str">
        <f t="shared" si="282"/>
        <v/>
      </c>
      <c r="P2547" s="12"/>
      <c r="Q2547" s="304"/>
      <c r="R2547" s="5"/>
      <c r="S2547" s="5"/>
      <c r="T2547" s="78"/>
      <c r="U2547" s="78"/>
      <c r="Z2547" s="479">
        <f t="shared" si="283"/>
        <v>12</v>
      </c>
    </row>
    <row r="2548" spans="1:26" ht="18.75" customHeight="1" x14ac:dyDescent="0.35">
      <c r="A2548" s="78"/>
      <c r="B2548" s="332">
        <f>IF(N2548="",0,COUNTIF($N$7:N2548,N2548))</f>
        <v>0</v>
      </c>
      <c r="C2548" s="332" t="str">
        <f t="shared" ref="C2548:C2611" si="284">B2548&amp;N2548</f>
        <v>0</v>
      </c>
      <c r="D2548" s="332">
        <f>IF(P2548="",0,COUNTIF($P$7:P2548,P2548))</f>
        <v>0</v>
      </c>
      <c r="E2548" s="332" t="str">
        <f t="shared" ref="E2548:E2611" si="285">D2548&amp;P2548</f>
        <v>0</v>
      </c>
      <c r="F2548" s="332">
        <f>IF(Q2548="",0,COUNTIF($Q$7:Q2548,Q2548))</f>
        <v>0</v>
      </c>
      <c r="G2548" s="332" t="str">
        <f t="shared" ref="G2548:G2611" si="286">F2548&amp;Q2548</f>
        <v>0</v>
      </c>
      <c r="H2548" s="335">
        <f t="shared" ref="H2548:H2611" si="287">IF(K2548&lt;&gt;"",K2548,H2547)</f>
        <v>46021</v>
      </c>
      <c r="I2548" s="332">
        <f t="shared" ref="I2548:I2611" si="288">IF(L2548&lt;&gt;"",L2548,I2547)</f>
        <v>50</v>
      </c>
      <c r="J2548" s="78"/>
      <c r="K2548" s="304"/>
      <c r="L2548" s="6"/>
      <c r="M2548" s="12"/>
      <c r="N2548" s="6"/>
      <c r="O2548" s="96" t="str">
        <f t="shared" ref="O2548:O2611" si="289">IF(N2548&lt;&gt;"",VLOOKUP(N2548,DA,2,FALSE),"")</f>
        <v/>
      </c>
      <c r="P2548" s="12"/>
      <c r="Q2548" s="304"/>
      <c r="R2548" s="5"/>
      <c r="S2548" s="5"/>
      <c r="T2548" s="78"/>
      <c r="U2548" s="78"/>
      <c r="Z2548" s="479">
        <f t="shared" si="283"/>
        <v>12</v>
      </c>
    </row>
    <row r="2549" spans="1:26" ht="18.75" customHeight="1" x14ac:dyDescent="0.35">
      <c r="A2549" s="78"/>
      <c r="B2549" s="332">
        <f>IF(N2549="",0,COUNTIF($N$7:N2549,N2549))</f>
        <v>0</v>
      </c>
      <c r="C2549" s="332" t="str">
        <f t="shared" si="284"/>
        <v>0</v>
      </c>
      <c r="D2549" s="332">
        <f>IF(P2549="",0,COUNTIF($P$7:P2549,P2549))</f>
        <v>0</v>
      </c>
      <c r="E2549" s="332" t="str">
        <f t="shared" si="285"/>
        <v>0</v>
      </c>
      <c r="F2549" s="332">
        <f>IF(Q2549="",0,COUNTIF($Q$7:Q2549,Q2549))</f>
        <v>0</v>
      </c>
      <c r="G2549" s="332" t="str">
        <f t="shared" si="286"/>
        <v>0</v>
      </c>
      <c r="H2549" s="335">
        <f t="shared" si="287"/>
        <v>46021</v>
      </c>
      <c r="I2549" s="332">
        <f t="shared" si="288"/>
        <v>50</v>
      </c>
      <c r="J2549" s="78"/>
      <c r="K2549" s="304"/>
      <c r="L2549" s="6"/>
      <c r="M2549" s="12"/>
      <c r="N2549" s="6"/>
      <c r="O2549" s="96" t="str">
        <f t="shared" si="289"/>
        <v/>
      </c>
      <c r="P2549" s="12"/>
      <c r="Q2549" s="304"/>
      <c r="R2549" s="5"/>
      <c r="S2549" s="5"/>
      <c r="T2549" s="78"/>
      <c r="U2549" s="78"/>
      <c r="Z2549" s="479">
        <f t="shared" si="283"/>
        <v>12</v>
      </c>
    </row>
    <row r="2550" spans="1:26" ht="18.75" customHeight="1" x14ac:dyDescent="0.35">
      <c r="A2550" s="78"/>
      <c r="B2550" s="332">
        <f>IF(N2550="",0,COUNTIF($N$7:N2550,N2550))</f>
        <v>0</v>
      </c>
      <c r="C2550" s="332" t="str">
        <f t="shared" si="284"/>
        <v>0</v>
      </c>
      <c r="D2550" s="332">
        <f>IF(P2550="",0,COUNTIF($P$7:P2550,P2550))</f>
        <v>0</v>
      </c>
      <c r="E2550" s="332" t="str">
        <f t="shared" si="285"/>
        <v>0</v>
      </c>
      <c r="F2550" s="332">
        <f>IF(Q2550="",0,COUNTIF($Q$7:Q2550,Q2550))</f>
        <v>0</v>
      </c>
      <c r="G2550" s="332" t="str">
        <f t="shared" si="286"/>
        <v>0</v>
      </c>
      <c r="H2550" s="335">
        <f t="shared" si="287"/>
        <v>46021</v>
      </c>
      <c r="I2550" s="332">
        <f t="shared" si="288"/>
        <v>50</v>
      </c>
      <c r="J2550" s="78"/>
      <c r="K2550" s="304"/>
      <c r="L2550" s="6"/>
      <c r="M2550" s="12"/>
      <c r="N2550" s="6"/>
      <c r="O2550" s="96" t="str">
        <f t="shared" si="289"/>
        <v/>
      </c>
      <c r="P2550" s="12"/>
      <c r="Q2550" s="304"/>
      <c r="R2550" s="5"/>
      <c r="S2550" s="5"/>
      <c r="T2550" s="78"/>
      <c r="U2550" s="78"/>
      <c r="Z2550" s="479">
        <f t="shared" si="283"/>
        <v>12</v>
      </c>
    </row>
    <row r="2551" spans="1:26" ht="18.75" customHeight="1" x14ac:dyDescent="0.35">
      <c r="A2551" s="78"/>
      <c r="B2551" s="332">
        <f>IF(N2551="",0,COUNTIF($N$7:N2551,N2551))</f>
        <v>0</v>
      </c>
      <c r="C2551" s="332" t="str">
        <f t="shared" si="284"/>
        <v>0</v>
      </c>
      <c r="D2551" s="332">
        <f>IF(P2551="",0,COUNTIF($P$7:P2551,P2551))</f>
        <v>0</v>
      </c>
      <c r="E2551" s="332" t="str">
        <f t="shared" si="285"/>
        <v>0</v>
      </c>
      <c r="F2551" s="332">
        <f>IF(Q2551="",0,COUNTIF($Q$7:Q2551,Q2551))</f>
        <v>0</v>
      </c>
      <c r="G2551" s="332" t="str">
        <f t="shared" si="286"/>
        <v>0</v>
      </c>
      <c r="H2551" s="335">
        <f t="shared" si="287"/>
        <v>46021</v>
      </c>
      <c r="I2551" s="332">
        <f t="shared" si="288"/>
        <v>50</v>
      </c>
      <c r="J2551" s="78"/>
      <c r="K2551" s="304"/>
      <c r="L2551" s="6"/>
      <c r="M2551" s="12"/>
      <c r="N2551" s="6"/>
      <c r="O2551" s="96" t="str">
        <f t="shared" si="289"/>
        <v/>
      </c>
      <c r="P2551" s="12"/>
      <c r="Q2551" s="304"/>
      <c r="R2551" s="5"/>
      <c r="S2551" s="5"/>
      <c r="T2551" s="78"/>
      <c r="U2551" s="78"/>
      <c r="Z2551" s="479">
        <f t="shared" si="283"/>
        <v>12</v>
      </c>
    </row>
    <row r="2552" spans="1:26" ht="18.75" customHeight="1" x14ac:dyDescent="0.35">
      <c r="A2552" s="78"/>
      <c r="B2552" s="332">
        <f>IF(N2552="",0,COUNTIF($N$7:N2552,N2552))</f>
        <v>0</v>
      </c>
      <c r="C2552" s="332" t="str">
        <f t="shared" si="284"/>
        <v>0</v>
      </c>
      <c r="D2552" s="332">
        <f>IF(P2552="",0,COUNTIF($P$7:P2552,P2552))</f>
        <v>0</v>
      </c>
      <c r="E2552" s="332" t="str">
        <f t="shared" si="285"/>
        <v>0</v>
      </c>
      <c r="F2552" s="332">
        <f>IF(Q2552="",0,COUNTIF($Q$7:Q2552,Q2552))</f>
        <v>0</v>
      </c>
      <c r="G2552" s="332" t="str">
        <f t="shared" si="286"/>
        <v>0</v>
      </c>
      <c r="H2552" s="335">
        <f t="shared" si="287"/>
        <v>46021</v>
      </c>
      <c r="I2552" s="332">
        <f t="shared" si="288"/>
        <v>50</v>
      </c>
      <c r="J2552" s="78"/>
      <c r="K2552" s="304"/>
      <c r="L2552" s="6"/>
      <c r="M2552" s="12"/>
      <c r="N2552" s="6"/>
      <c r="O2552" s="96" t="str">
        <f t="shared" si="289"/>
        <v/>
      </c>
      <c r="P2552" s="12"/>
      <c r="Q2552" s="304"/>
      <c r="R2552" s="5"/>
      <c r="S2552" s="5"/>
      <c r="T2552" s="78"/>
      <c r="U2552" s="78"/>
      <c r="Z2552" s="479">
        <f t="shared" si="283"/>
        <v>12</v>
      </c>
    </row>
    <row r="2553" spans="1:26" ht="18.75" customHeight="1" x14ac:dyDescent="0.35">
      <c r="A2553" s="78"/>
      <c r="B2553" s="332">
        <f>IF(N2553="",0,COUNTIF($N$7:N2553,N2553))</f>
        <v>0</v>
      </c>
      <c r="C2553" s="332" t="str">
        <f t="shared" si="284"/>
        <v>0</v>
      </c>
      <c r="D2553" s="332">
        <f>IF(P2553="",0,COUNTIF($P$7:P2553,P2553))</f>
        <v>0</v>
      </c>
      <c r="E2553" s="332" t="str">
        <f t="shared" si="285"/>
        <v>0</v>
      </c>
      <c r="F2553" s="332">
        <f>IF(Q2553="",0,COUNTIF($Q$7:Q2553,Q2553))</f>
        <v>0</v>
      </c>
      <c r="G2553" s="332" t="str">
        <f t="shared" si="286"/>
        <v>0</v>
      </c>
      <c r="H2553" s="335">
        <f t="shared" si="287"/>
        <v>46021</v>
      </c>
      <c r="I2553" s="332">
        <f t="shared" si="288"/>
        <v>50</v>
      </c>
      <c r="J2553" s="78"/>
      <c r="K2553" s="304"/>
      <c r="L2553" s="6"/>
      <c r="M2553" s="12"/>
      <c r="N2553" s="6"/>
      <c r="O2553" s="96" t="str">
        <f t="shared" si="289"/>
        <v/>
      </c>
      <c r="P2553" s="12"/>
      <c r="Q2553" s="304"/>
      <c r="R2553" s="5"/>
      <c r="S2553" s="5"/>
      <c r="T2553" s="78"/>
      <c r="U2553" s="78"/>
      <c r="Z2553" s="479">
        <f t="shared" si="283"/>
        <v>12</v>
      </c>
    </row>
    <row r="2554" spans="1:26" ht="18.75" customHeight="1" x14ac:dyDescent="0.35">
      <c r="A2554" s="78"/>
      <c r="B2554" s="332">
        <f>IF(N2554="",0,COUNTIF($N$7:N2554,N2554))</f>
        <v>0</v>
      </c>
      <c r="C2554" s="332" t="str">
        <f t="shared" si="284"/>
        <v>0</v>
      </c>
      <c r="D2554" s="332">
        <f>IF(P2554="",0,COUNTIF($P$7:P2554,P2554))</f>
        <v>0</v>
      </c>
      <c r="E2554" s="332" t="str">
        <f t="shared" si="285"/>
        <v>0</v>
      </c>
      <c r="F2554" s="332">
        <f>IF(Q2554="",0,COUNTIF($Q$7:Q2554,Q2554))</f>
        <v>0</v>
      </c>
      <c r="G2554" s="332" t="str">
        <f t="shared" si="286"/>
        <v>0</v>
      </c>
      <c r="H2554" s="335">
        <f t="shared" si="287"/>
        <v>46021</v>
      </c>
      <c r="I2554" s="332">
        <f t="shared" si="288"/>
        <v>50</v>
      </c>
      <c r="J2554" s="78"/>
      <c r="K2554" s="304"/>
      <c r="L2554" s="6"/>
      <c r="M2554" s="12"/>
      <c r="N2554" s="6"/>
      <c r="O2554" s="96" t="str">
        <f t="shared" si="289"/>
        <v/>
      </c>
      <c r="P2554" s="12"/>
      <c r="Q2554" s="304"/>
      <c r="R2554" s="5"/>
      <c r="S2554" s="5"/>
      <c r="T2554" s="78"/>
      <c r="U2554" s="78"/>
      <c r="Z2554" s="479">
        <f t="shared" si="283"/>
        <v>12</v>
      </c>
    </row>
    <row r="2555" spans="1:26" ht="18.75" customHeight="1" x14ac:dyDescent="0.35">
      <c r="A2555" s="78"/>
      <c r="B2555" s="332">
        <f>IF(N2555="",0,COUNTIF($N$7:N2555,N2555))</f>
        <v>0</v>
      </c>
      <c r="C2555" s="332" t="str">
        <f t="shared" si="284"/>
        <v>0</v>
      </c>
      <c r="D2555" s="332">
        <f>IF(P2555="",0,COUNTIF($P$7:P2555,P2555))</f>
        <v>0</v>
      </c>
      <c r="E2555" s="332" t="str">
        <f t="shared" si="285"/>
        <v>0</v>
      </c>
      <c r="F2555" s="332">
        <f>IF(Q2555="",0,COUNTIF($Q$7:Q2555,Q2555))</f>
        <v>0</v>
      </c>
      <c r="G2555" s="332" t="str">
        <f t="shared" si="286"/>
        <v>0</v>
      </c>
      <c r="H2555" s="335">
        <f t="shared" si="287"/>
        <v>46021</v>
      </c>
      <c r="I2555" s="332">
        <f t="shared" si="288"/>
        <v>50</v>
      </c>
      <c r="J2555" s="78"/>
      <c r="K2555" s="304"/>
      <c r="L2555" s="6"/>
      <c r="M2555" s="12"/>
      <c r="N2555" s="6"/>
      <c r="O2555" s="96" t="str">
        <f t="shared" si="289"/>
        <v/>
      </c>
      <c r="P2555" s="12"/>
      <c r="Q2555" s="304"/>
      <c r="R2555" s="5"/>
      <c r="S2555" s="5"/>
      <c r="T2555" s="78"/>
      <c r="U2555" s="78"/>
      <c r="Z2555" s="479">
        <f t="shared" si="283"/>
        <v>12</v>
      </c>
    </row>
    <row r="2556" spans="1:26" ht="18.75" customHeight="1" x14ac:dyDescent="0.35">
      <c r="A2556" s="78"/>
      <c r="B2556" s="332">
        <f>IF(N2556="",0,COUNTIF($N$7:N2556,N2556))</f>
        <v>0</v>
      </c>
      <c r="C2556" s="332" t="str">
        <f t="shared" si="284"/>
        <v>0</v>
      </c>
      <c r="D2556" s="332">
        <f>IF(P2556="",0,COUNTIF($P$7:P2556,P2556))</f>
        <v>0</v>
      </c>
      <c r="E2556" s="332" t="str">
        <f t="shared" si="285"/>
        <v>0</v>
      </c>
      <c r="F2556" s="332">
        <f>IF(Q2556="",0,COUNTIF($Q$7:Q2556,Q2556))</f>
        <v>0</v>
      </c>
      <c r="G2556" s="332" t="str">
        <f t="shared" si="286"/>
        <v>0</v>
      </c>
      <c r="H2556" s="335">
        <f t="shared" si="287"/>
        <v>46021</v>
      </c>
      <c r="I2556" s="332">
        <f t="shared" si="288"/>
        <v>50</v>
      </c>
      <c r="J2556" s="78"/>
      <c r="K2556" s="304"/>
      <c r="L2556" s="6"/>
      <c r="M2556" s="12"/>
      <c r="N2556" s="6"/>
      <c r="O2556" s="96" t="str">
        <f t="shared" si="289"/>
        <v/>
      </c>
      <c r="P2556" s="12"/>
      <c r="Q2556" s="304"/>
      <c r="R2556" s="5"/>
      <c r="S2556" s="5"/>
      <c r="T2556" s="78"/>
      <c r="U2556" s="78"/>
      <c r="Z2556" s="479">
        <f t="shared" si="283"/>
        <v>12</v>
      </c>
    </row>
    <row r="2557" spans="1:26" ht="18.75" customHeight="1" x14ac:dyDescent="0.35">
      <c r="A2557" s="78"/>
      <c r="B2557" s="332">
        <f>IF(N2557="",0,COUNTIF($N$7:N2557,N2557))</f>
        <v>0</v>
      </c>
      <c r="C2557" s="332" t="str">
        <f t="shared" si="284"/>
        <v>0</v>
      </c>
      <c r="D2557" s="332">
        <f>IF(P2557="",0,COUNTIF($P$7:P2557,P2557))</f>
        <v>0</v>
      </c>
      <c r="E2557" s="332" t="str">
        <f t="shared" si="285"/>
        <v>0</v>
      </c>
      <c r="F2557" s="332">
        <f>IF(Q2557="",0,COUNTIF($Q$7:Q2557,Q2557))</f>
        <v>0</v>
      </c>
      <c r="G2557" s="332" t="str">
        <f t="shared" si="286"/>
        <v>0</v>
      </c>
      <c r="H2557" s="335">
        <f t="shared" si="287"/>
        <v>46021</v>
      </c>
      <c r="I2557" s="332">
        <f t="shared" si="288"/>
        <v>50</v>
      </c>
      <c r="J2557" s="78"/>
      <c r="K2557" s="304"/>
      <c r="L2557" s="6"/>
      <c r="M2557" s="12"/>
      <c r="N2557" s="6"/>
      <c r="O2557" s="96" t="str">
        <f t="shared" si="289"/>
        <v/>
      </c>
      <c r="P2557" s="12"/>
      <c r="Q2557" s="304"/>
      <c r="R2557" s="5"/>
      <c r="S2557" s="5"/>
      <c r="T2557" s="78"/>
      <c r="U2557" s="78"/>
      <c r="Z2557" s="479">
        <f t="shared" si="283"/>
        <v>12</v>
      </c>
    </row>
    <row r="2558" spans="1:26" ht="18.75" customHeight="1" x14ac:dyDescent="0.35">
      <c r="A2558" s="78"/>
      <c r="B2558" s="332">
        <f>IF(N2558="",0,COUNTIF($N$7:N2558,N2558))</f>
        <v>0</v>
      </c>
      <c r="C2558" s="332" t="str">
        <f t="shared" si="284"/>
        <v>0</v>
      </c>
      <c r="D2558" s="332">
        <f>IF(P2558="",0,COUNTIF($P$7:P2558,P2558))</f>
        <v>0</v>
      </c>
      <c r="E2558" s="332" t="str">
        <f t="shared" si="285"/>
        <v>0</v>
      </c>
      <c r="F2558" s="332">
        <f>IF(Q2558="",0,COUNTIF($Q$7:Q2558,Q2558))</f>
        <v>0</v>
      </c>
      <c r="G2558" s="332" t="str">
        <f t="shared" si="286"/>
        <v>0</v>
      </c>
      <c r="H2558" s="335">
        <f t="shared" si="287"/>
        <v>46021</v>
      </c>
      <c r="I2558" s="332">
        <f t="shared" si="288"/>
        <v>50</v>
      </c>
      <c r="J2558" s="78"/>
      <c r="K2558" s="304"/>
      <c r="L2558" s="6"/>
      <c r="M2558" s="12"/>
      <c r="N2558" s="6"/>
      <c r="O2558" s="96" t="str">
        <f t="shared" si="289"/>
        <v/>
      </c>
      <c r="P2558" s="12"/>
      <c r="Q2558" s="304"/>
      <c r="R2558" s="5"/>
      <c r="S2558" s="5"/>
      <c r="T2558" s="78"/>
      <c r="U2558" s="78"/>
      <c r="Z2558" s="479">
        <f t="shared" si="283"/>
        <v>12</v>
      </c>
    </row>
    <row r="2559" spans="1:26" ht="18.75" customHeight="1" x14ac:dyDescent="0.35">
      <c r="A2559" s="78"/>
      <c r="B2559" s="332">
        <f>IF(N2559="",0,COUNTIF($N$7:N2559,N2559))</f>
        <v>0</v>
      </c>
      <c r="C2559" s="332" t="str">
        <f t="shared" si="284"/>
        <v>0</v>
      </c>
      <c r="D2559" s="332">
        <f>IF(P2559="",0,COUNTIF($P$7:P2559,P2559))</f>
        <v>0</v>
      </c>
      <c r="E2559" s="332" t="str">
        <f t="shared" si="285"/>
        <v>0</v>
      </c>
      <c r="F2559" s="332">
        <f>IF(Q2559="",0,COUNTIF($Q$7:Q2559,Q2559))</f>
        <v>0</v>
      </c>
      <c r="G2559" s="332" t="str">
        <f t="shared" si="286"/>
        <v>0</v>
      </c>
      <c r="H2559" s="335">
        <f t="shared" si="287"/>
        <v>46021</v>
      </c>
      <c r="I2559" s="332">
        <f t="shared" si="288"/>
        <v>50</v>
      </c>
      <c r="J2559" s="78"/>
      <c r="K2559" s="304"/>
      <c r="L2559" s="6"/>
      <c r="M2559" s="12"/>
      <c r="N2559" s="6"/>
      <c r="O2559" s="96" t="str">
        <f t="shared" si="289"/>
        <v/>
      </c>
      <c r="P2559" s="12"/>
      <c r="Q2559" s="304"/>
      <c r="R2559" s="5"/>
      <c r="S2559" s="5"/>
      <c r="T2559" s="78"/>
      <c r="U2559" s="78"/>
      <c r="Z2559" s="479">
        <f t="shared" si="283"/>
        <v>12</v>
      </c>
    </row>
    <row r="2560" spans="1:26" ht="18.75" customHeight="1" x14ac:dyDescent="0.35">
      <c r="A2560" s="78"/>
      <c r="B2560" s="332">
        <f>IF(N2560="",0,COUNTIF($N$7:N2560,N2560))</f>
        <v>0</v>
      </c>
      <c r="C2560" s="332" t="str">
        <f t="shared" si="284"/>
        <v>0</v>
      </c>
      <c r="D2560" s="332">
        <f>IF(P2560="",0,COUNTIF($P$7:P2560,P2560))</f>
        <v>0</v>
      </c>
      <c r="E2560" s="332" t="str">
        <f t="shared" si="285"/>
        <v>0</v>
      </c>
      <c r="F2560" s="332">
        <f>IF(Q2560="",0,COUNTIF($Q$7:Q2560,Q2560))</f>
        <v>0</v>
      </c>
      <c r="G2560" s="332" t="str">
        <f t="shared" si="286"/>
        <v>0</v>
      </c>
      <c r="H2560" s="335">
        <f t="shared" si="287"/>
        <v>46021</v>
      </c>
      <c r="I2560" s="332">
        <f t="shared" si="288"/>
        <v>50</v>
      </c>
      <c r="J2560" s="78"/>
      <c r="K2560" s="304"/>
      <c r="L2560" s="6"/>
      <c r="M2560" s="12"/>
      <c r="N2560" s="6"/>
      <c r="O2560" s="96" t="str">
        <f t="shared" si="289"/>
        <v/>
      </c>
      <c r="P2560" s="12"/>
      <c r="Q2560" s="304"/>
      <c r="R2560" s="5"/>
      <c r="S2560" s="5"/>
      <c r="T2560" s="78"/>
      <c r="U2560" s="78"/>
      <c r="Z2560" s="479">
        <f t="shared" si="283"/>
        <v>12</v>
      </c>
    </row>
    <row r="2561" spans="1:26" ht="18.75" customHeight="1" x14ac:dyDescent="0.35">
      <c r="A2561" s="78"/>
      <c r="B2561" s="332">
        <f>IF(N2561="",0,COUNTIF($N$7:N2561,N2561))</f>
        <v>0</v>
      </c>
      <c r="C2561" s="332" t="str">
        <f t="shared" si="284"/>
        <v>0</v>
      </c>
      <c r="D2561" s="332">
        <f>IF(P2561="",0,COUNTIF($P$7:P2561,P2561))</f>
        <v>0</v>
      </c>
      <c r="E2561" s="332" t="str">
        <f t="shared" si="285"/>
        <v>0</v>
      </c>
      <c r="F2561" s="332">
        <f>IF(Q2561="",0,COUNTIF($Q$7:Q2561,Q2561))</f>
        <v>0</v>
      </c>
      <c r="G2561" s="332" t="str">
        <f t="shared" si="286"/>
        <v>0</v>
      </c>
      <c r="H2561" s="335">
        <f t="shared" si="287"/>
        <v>46021</v>
      </c>
      <c r="I2561" s="332">
        <f t="shared" si="288"/>
        <v>50</v>
      </c>
      <c r="J2561" s="78"/>
      <c r="K2561" s="304"/>
      <c r="L2561" s="6"/>
      <c r="M2561" s="12"/>
      <c r="N2561" s="6"/>
      <c r="O2561" s="96" t="str">
        <f t="shared" si="289"/>
        <v/>
      </c>
      <c r="P2561" s="12"/>
      <c r="Q2561" s="304"/>
      <c r="R2561" s="5"/>
      <c r="S2561" s="5"/>
      <c r="T2561" s="78"/>
      <c r="U2561" s="78"/>
      <c r="Z2561" s="479">
        <f t="shared" si="283"/>
        <v>12</v>
      </c>
    </row>
    <row r="2562" spans="1:26" ht="18.75" customHeight="1" x14ac:dyDescent="0.35">
      <c r="A2562" s="78"/>
      <c r="B2562" s="332">
        <f>IF(N2562="",0,COUNTIF($N$7:N2562,N2562))</f>
        <v>0</v>
      </c>
      <c r="C2562" s="332" t="str">
        <f t="shared" si="284"/>
        <v>0</v>
      </c>
      <c r="D2562" s="332">
        <f>IF(P2562="",0,COUNTIF($P$7:P2562,P2562))</f>
        <v>0</v>
      </c>
      <c r="E2562" s="332" t="str">
        <f t="shared" si="285"/>
        <v>0</v>
      </c>
      <c r="F2562" s="332">
        <f>IF(Q2562="",0,COUNTIF($Q$7:Q2562,Q2562))</f>
        <v>0</v>
      </c>
      <c r="G2562" s="332" t="str">
        <f t="shared" si="286"/>
        <v>0</v>
      </c>
      <c r="H2562" s="335">
        <f t="shared" si="287"/>
        <v>46021</v>
      </c>
      <c r="I2562" s="332">
        <f t="shared" si="288"/>
        <v>50</v>
      </c>
      <c r="J2562" s="78"/>
      <c r="K2562" s="304"/>
      <c r="L2562" s="6"/>
      <c r="M2562" s="12"/>
      <c r="N2562" s="6"/>
      <c r="O2562" s="96" t="str">
        <f t="shared" si="289"/>
        <v/>
      </c>
      <c r="P2562" s="12"/>
      <c r="Q2562" s="304"/>
      <c r="R2562" s="5"/>
      <c r="S2562" s="5"/>
      <c r="T2562" s="78"/>
      <c r="U2562" s="78"/>
      <c r="Z2562" s="479">
        <f t="shared" si="283"/>
        <v>12</v>
      </c>
    </row>
    <row r="2563" spans="1:26" ht="18.75" customHeight="1" x14ac:dyDescent="0.35">
      <c r="A2563" s="78"/>
      <c r="B2563" s="332">
        <f>IF(N2563="",0,COUNTIF($N$7:N2563,N2563))</f>
        <v>0</v>
      </c>
      <c r="C2563" s="332" t="str">
        <f t="shared" si="284"/>
        <v>0</v>
      </c>
      <c r="D2563" s="332">
        <f>IF(P2563="",0,COUNTIF($P$7:P2563,P2563))</f>
        <v>0</v>
      </c>
      <c r="E2563" s="332" t="str">
        <f t="shared" si="285"/>
        <v>0</v>
      </c>
      <c r="F2563" s="332">
        <f>IF(Q2563="",0,COUNTIF($Q$7:Q2563,Q2563))</f>
        <v>0</v>
      </c>
      <c r="G2563" s="332" t="str">
        <f t="shared" si="286"/>
        <v>0</v>
      </c>
      <c r="H2563" s="335">
        <f t="shared" si="287"/>
        <v>46021</v>
      </c>
      <c r="I2563" s="332">
        <f t="shared" si="288"/>
        <v>50</v>
      </c>
      <c r="J2563" s="78"/>
      <c r="K2563" s="304"/>
      <c r="L2563" s="6"/>
      <c r="M2563" s="12"/>
      <c r="N2563" s="6"/>
      <c r="O2563" s="96" t="str">
        <f t="shared" si="289"/>
        <v/>
      </c>
      <c r="P2563" s="12"/>
      <c r="Q2563" s="304"/>
      <c r="R2563" s="5"/>
      <c r="S2563" s="5"/>
      <c r="T2563" s="78"/>
      <c r="U2563" s="78"/>
      <c r="Z2563" s="479">
        <f t="shared" si="283"/>
        <v>12</v>
      </c>
    </row>
    <row r="2564" spans="1:26" ht="18.75" customHeight="1" x14ac:dyDescent="0.35">
      <c r="A2564" s="78"/>
      <c r="B2564" s="332">
        <f>IF(N2564="",0,COUNTIF($N$7:N2564,N2564))</f>
        <v>0</v>
      </c>
      <c r="C2564" s="332" t="str">
        <f t="shared" si="284"/>
        <v>0</v>
      </c>
      <c r="D2564" s="332">
        <f>IF(P2564="",0,COUNTIF($P$7:P2564,P2564))</f>
        <v>0</v>
      </c>
      <c r="E2564" s="332" t="str">
        <f t="shared" si="285"/>
        <v>0</v>
      </c>
      <c r="F2564" s="332">
        <f>IF(Q2564="",0,COUNTIF($Q$7:Q2564,Q2564))</f>
        <v>0</v>
      </c>
      <c r="G2564" s="332" t="str">
        <f t="shared" si="286"/>
        <v>0</v>
      </c>
      <c r="H2564" s="335">
        <f t="shared" si="287"/>
        <v>46021</v>
      </c>
      <c r="I2564" s="332">
        <f t="shared" si="288"/>
        <v>50</v>
      </c>
      <c r="J2564" s="78"/>
      <c r="K2564" s="304"/>
      <c r="L2564" s="6"/>
      <c r="M2564" s="12"/>
      <c r="N2564" s="6"/>
      <c r="O2564" s="96" t="str">
        <f t="shared" si="289"/>
        <v/>
      </c>
      <c r="P2564" s="12"/>
      <c r="Q2564" s="304"/>
      <c r="R2564" s="5"/>
      <c r="S2564" s="5"/>
      <c r="T2564" s="78"/>
      <c r="U2564" s="78"/>
      <c r="Z2564" s="479">
        <f t="shared" si="283"/>
        <v>12</v>
      </c>
    </row>
    <row r="2565" spans="1:26" ht="18.75" customHeight="1" x14ac:dyDescent="0.35">
      <c r="A2565" s="78"/>
      <c r="B2565" s="332">
        <f>IF(N2565="",0,COUNTIF($N$7:N2565,N2565))</f>
        <v>0</v>
      </c>
      <c r="C2565" s="332" t="str">
        <f t="shared" si="284"/>
        <v>0</v>
      </c>
      <c r="D2565" s="332">
        <f>IF(P2565="",0,COUNTIF($P$7:P2565,P2565))</f>
        <v>0</v>
      </c>
      <c r="E2565" s="332" t="str">
        <f t="shared" si="285"/>
        <v>0</v>
      </c>
      <c r="F2565" s="332">
        <f>IF(Q2565="",0,COUNTIF($Q$7:Q2565,Q2565))</f>
        <v>0</v>
      </c>
      <c r="G2565" s="332" t="str">
        <f t="shared" si="286"/>
        <v>0</v>
      </c>
      <c r="H2565" s="335">
        <f t="shared" si="287"/>
        <v>46021</v>
      </c>
      <c r="I2565" s="332">
        <f t="shared" si="288"/>
        <v>50</v>
      </c>
      <c r="J2565" s="78"/>
      <c r="K2565" s="304"/>
      <c r="L2565" s="6"/>
      <c r="M2565" s="12"/>
      <c r="N2565" s="6"/>
      <c r="O2565" s="96" t="str">
        <f t="shared" si="289"/>
        <v/>
      </c>
      <c r="P2565" s="12"/>
      <c r="Q2565" s="304"/>
      <c r="R2565" s="5"/>
      <c r="S2565" s="5"/>
      <c r="T2565" s="78"/>
      <c r="U2565" s="78"/>
      <c r="Z2565" s="479">
        <f t="shared" si="283"/>
        <v>12</v>
      </c>
    </row>
    <row r="2566" spans="1:26" ht="18.75" customHeight="1" x14ac:dyDescent="0.35">
      <c r="A2566" s="78"/>
      <c r="B2566" s="332">
        <f>IF(N2566="",0,COUNTIF($N$7:N2566,N2566))</f>
        <v>0</v>
      </c>
      <c r="C2566" s="332" t="str">
        <f t="shared" si="284"/>
        <v>0</v>
      </c>
      <c r="D2566" s="332">
        <f>IF(P2566="",0,COUNTIF($P$7:P2566,P2566))</f>
        <v>0</v>
      </c>
      <c r="E2566" s="332" t="str">
        <f t="shared" si="285"/>
        <v>0</v>
      </c>
      <c r="F2566" s="332">
        <f>IF(Q2566="",0,COUNTIF($Q$7:Q2566,Q2566))</f>
        <v>0</v>
      </c>
      <c r="G2566" s="332" t="str">
        <f t="shared" si="286"/>
        <v>0</v>
      </c>
      <c r="H2566" s="335">
        <f t="shared" si="287"/>
        <v>46021</v>
      </c>
      <c r="I2566" s="332">
        <f t="shared" si="288"/>
        <v>50</v>
      </c>
      <c r="J2566" s="78"/>
      <c r="K2566" s="304"/>
      <c r="L2566" s="6"/>
      <c r="M2566" s="12"/>
      <c r="N2566" s="6"/>
      <c r="O2566" s="96" t="str">
        <f t="shared" si="289"/>
        <v/>
      </c>
      <c r="P2566" s="12"/>
      <c r="Q2566" s="304"/>
      <c r="R2566" s="5"/>
      <c r="S2566" s="5"/>
      <c r="T2566" s="78"/>
      <c r="U2566" s="78"/>
      <c r="Z2566" s="479">
        <f t="shared" si="283"/>
        <v>12</v>
      </c>
    </row>
    <row r="2567" spans="1:26" ht="18.75" customHeight="1" x14ac:dyDescent="0.35">
      <c r="A2567" s="78"/>
      <c r="B2567" s="332">
        <f>IF(N2567="",0,COUNTIF($N$7:N2567,N2567))</f>
        <v>0</v>
      </c>
      <c r="C2567" s="332" t="str">
        <f t="shared" si="284"/>
        <v>0</v>
      </c>
      <c r="D2567" s="332">
        <f>IF(P2567="",0,COUNTIF($P$7:P2567,P2567))</f>
        <v>0</v>
      </c>
      <c r="E2567" s="332" t="str">
        <f t="shared" si="285"/>
        <v>0</v>
      </c>
      <c r="F2567" s="332">
        <f>IF(Q2567="",0,COUNTIF($Q$7:Q2567,Q2567))</f>
        <v>0</v>
      </c>
      <c r="G2567" s="332" t="str">
        <f t="shared" si="286"/>
        <v>0</v>
      </c>
      <c r="H2567" s="335">
        <f t="shared" si="287"/>
        <v>46021</v>
      </c>
      <c r="I2567" s="332">
        <f t="shared" si="288"/>
        <v>50</v>
      </c>
      <c r="J2567" s="78"/>
      <c r="K2567" s="304"/>
      <c r="L2567" s="6"/>
      <c r="M2567" s="12"/>
      <c r="N2567" s="6"/>
      <c r="O2567" s="96" t="str">
        <f t="shared" si="289"/>
        <v/>
      </c>
      <c r="P2567" s="12"/>
      <c r="Q2567" s="304"/>
      <c r="R2567" s="5"/>
      <c r="S2567" s="5"/>
      <c r="T2567" s="78"/>
      <c r="U2567" s="78"/>
      <c r="Z2567" s="479">
        <f t="shared" si="283"/>
        <v>12</v>
      </c>
    </row>
    <row r="2568" spans="1:26" ht="18.75" customHeight="1" x14ac:dyDescent="0.35">
      <c r="A2568" s="78"/>
      <c r="B2568" s="332">
        <f>IF(N2568="",0,COUNTIF($N$7:N2568,N2568))</f>
        <v>0</v>
      </c>
      <c r="C2568" s="332" t="str">
        <f t="shared" si="284"/>
        <v>0</v>
      </c>
      <c r="D2568" s="332">
        <f>IF(P2568="",0,COUNTIF($P$7:P2568,P2568))</f>
        <v>0</v>
      </c>
      <c r="E2568" s="332" t="str">
        <f t="shared" si="285"/>
        <v>0</v>
      </c>
      <c r="F2568" s="332">
        <f>IF(Q2568="",0,COUNTIF($Q$7:Q2568,Q2568))</f>
        <v>0</v>
      </c>
      <c r="G2568" s="332" t="str">
        <f t="shared" si="286"/>
        <v>0</v>
      </c>
      <c r="H2568" s="335">
        <f t="shared" si="287"/>
        <v>46021</v>
      </c>
      <c r="I2568" s="332">
        <f t="shared" si="288"/>
        <v>50</v>
      </c>
      <c r="J2568" s="78"/>
      <c r="K2568" s="304"/>
      <c r="L2568" s="6"/>
      <c r="M2568" s="12"/>
      <c r="N2568" s="6"/>
      <c r="O2568" s="96" t="str">
        <f t="shared" si="289"/>
        <v/>
      </c>
      <c r="P2568" s="12"/>
      <c r="Q2568" s="304"/>
      <c r="R2568" s="5"/>
      <c r="S2568" s="5"/>
      <c r="T2568" s="78"/>
      <c r="U2568" s="78"/>
      <c r="Z2568" s="479">
        <f t="shared" ref="Z2568:Z2631" si="290">IF(H2568="","",MONTH(H2568))</f>
        <v>12</v>
      </c>
    </row>
    <row r="2569" spans="1:26" ht="18.75" customHeight="1" x14ac:dyDescent="0.35">
      <c r="A2569" s="78"/>
      <c r="B2569" s="332">
        <f>IF(N2569="",0,COUNTIF($N$7:N2569,N2569))</f>
        <v>0</v>
      </c>
      <c r="C2569" s="332" t="str">
        <f t="shared" si="284"/>
        <v>0</v>
      </c>
      <c r="D2569" s="332">
        <f>IF(P2569="",0,COUNTIF($P$7:P2569,P2569))</f>
        <v>0</v>
      </c>
      <c r="E2569" s="332" t="str">
        <f t="shared" si="285"/>
        <v>0</v>
      </c>
      <c r="F2569" s="332">
        <f>IF(Q2569="",0,COUNTIF($Q$7:Q2569,Q2569))</f>
        <v>0</v>
      </c>
      <c r="G2569" s="332" t="str">
        <f t="shared" si="286"/>
        <v>0</v>
      </c>
      <c r="H2569" s="335">
        <f t="shared" si="287"/>
        <v>46021</v>
      </c>
      <c r="I2569" s="332">
        <f t="shared" si="288"/>
        <v>50</v>
      </c>
      <c r="J2569" s="78"/>
      <c r="K2569" s="304"/>
      <c r="L2569" s="6"/>
      <c r="M2569" s="12"/>
      <c r="N2569" s="6"/>
      <c r="O2569" s="96" t="str">
        <f t="shared" si="289"/>
        <v/>
      </c>
      <c r="P2569" s="12"/>
      <c r="Q2569" s="304"/>
      <c r="R2569" s="5"/>
      <c r="S2569" s="5"/>
      <c r="T2569" s="78"/>
      <c r="U2569" s="78"/>
      <c r="Z2569" s="479">
        <f t="shared" si="290"/>
        <v>12</v>
      </c>
    </row>
    <row r="2570" spans="1:26" ht="18.75" customHeight="1" x14ac:dyDescent="0.35">
      <c r="A2570" s="78"/>
      <c r="B2570" s="332">
        <f>IF(N2570="",0,COUNTIF($N$7:N2570,N2570))</f>
        <v>0</v>
      </c>
      <c r="C2570" s="332" t="str">
        <f t="shared" si="284"/>
        <v>0</v>
      </c>
      <c r="D2570" s="332">
        <f>IF(P2570="",0,COUNTIF($P$7:P2570,P2570))</f>
        <v>0</v>
      </c>
      <c r="E2570" s="332" t="str">
        <f t="shared" si="285"/>
        <v>0</v>
      </c>
      <c r="F2570" s="332">
        <f>IF(Q2570="",0,COUNTIF($Q$7:Q2570,Q2570))</f>
        <v>0</v>
      </c>
      <c r="G2570" s="332" t="str">
        <f t="shared" si="286"/>
        <v>0</v>
      </c>
      <c r="H2570" s="335">
        <f t="shared" si="287"/>
        <v>46021</v>
      </c>
      <c r="I2570" s="332">
        <f t="shared" si="288"/>
        <v>50</v>
      </c>
      <c r="J2570" s="78"/>
      <c r="K2570" s="304"/>
      <c r="L2570" s="6"/>
      <c r="M2570" s="12"/>
      <c r="N2570" s="6"/>
      <c r="O2570" s="96" t="str">
        <f t="shared" si="289"/>
        <v/>
      </c>
      <c r="P2570" s="12"/>
      <c r="Q2570" s="304"/>
      <c r="R2570" s="5"/>
      <c r="S2570" s="5"/>
      <c r="T2570" s="78"/>
      <c r="U2570" s="78"/>
      <c r="Z2570" s="479">
        <f t="shared" si="290"/>
        <v>12</v>
      </c>
    </row>
    <row r="2571" spans="1:26" ht="18.75" customHeight="1" x14ac:dyDescent="0.35">
      <c r="A2571" s="78"/>
      <c r="B2571" s="332">
        <f>IF(N2571="",0,COUNTIF($N$7:N2571,N2571))</f>
        <v>0</v>
      </c>
      <c r="C2571" s="332" t="str">
        <f t="shared" si="284"/>
        <v>0</v>
      </c>
      <c r="D2571" s="332">
        <f>IF(P2571="",0,COUNTIF($P$7:P2571,P2571))</f>
        <v>0</v>
      </c>
      <c r="E2571" s="332" t="str">
        <f t="shared" si="285"/>
        <v>0</v>
      </c>
      <c r="F2571" s="332">
        <f>IF(Q2571="",0,COUNTIF($Q$7:Q2571,Q2571))</f>
        <v>0</v>
      </c>
      <c r="G2571" s="332" t="str">
        <f t="shared" si="286"/>
        <v>0</v>
      </c>
      <c r="H2571" s="335">
        <f t="shared" si="287"/>
        <v>46021</v>
      </c>
      <c r="I2571" s="332">
        <f t="shared" si="288"/>
        <v>50</v>
      </c>
      <c r="J2571" s="78"/>
      <c r="K2571" s="304"/>
      <c r="L2571" s="6"/>
      <c r="M2571" s="12"/>
      <c r="N2571" s="6"/>
      <c r="O2571" s="96" t="str">
        <f t="shared" si="289"/>
        <v/>
      </c>
      <c r="P2571" s="12"/>
      <c r="Q2571" s="304"/>
      <c r="R2571" s="5"/>
      <c r="S2571" s="5"/>
      <c r="T2571" s="78"/>
      <c r="U2571" s="78"/>
      <c r="Z2571" s="479">
        <f t="shared" si="290"/>
        <v>12</v>
      </c>
    </row>
    <row r="2572" spans="1:26" ht="18.75" customHeight="1" x14ac:dyDescent="0.35">
      <c r="A2572" s="78"/>
      <c r="B2572" s="332">
        <f>IF(N2572="",0,COUNTIF($N$7:N2572,N2572))</f>
        <v>0</v>
      </c>
      <c r="C2572" s="332" t="str">
        <f t="shared" si="284"/>
        <v>0</v>
      </c>
      <c r="D2572" s="332">
        <f>IF(P2572="",0,COUNTIF($P$7:P2572,P2572))</f>
        <v>0</v>
      </c>
      <c r="E2572" s="332" t="str">
        <f t="shared" si="285"/>
        <v>0</v>
      </c>
      <c r="F2572" s="332">
        <f>IF(Q2572="",0,COUNTIF($Q$7:Q2572,Q2572))</f>
        <v>0</v>
      </c>
      <c r="G2572" s="332" t="str">
        <f t="shared" si="286"/>
        <v>0</v>
      </c>
      <c r="H2572" s="335">
        <f t="shared" si="287"/>
        <v>46021</v>
      </c>
      <c r="I2572" s="332">
        <f t="shared" si="288"/>
        <v>50</v>
      </c>
      <c r="J2572" s="78"/>
      <c r="K2572" s="304"/>
      <c r="L2572" s="6"/>
      <c r="M2572" s="12"/>
      <c r="N2572" s="6"/>
      <c r="O2572" s="96" t="str">
        <f t="shared" si="289"/>
        <v/>
      </c>
      <c r="P2572" s="12"/>
      <c r="Q2572" s="304"/>
      <c r="R2572" s="5"/>
      <c r="S2572" s="5"/>
      <c r="T2572" s="78"/>
      <c r="U2572" s="78"/>
      <c r="Z2572" s="479">
        <f t="shared" si="290"/>
        <v>12</v>
      </c>
    </row>
    <row r="2573" spans="1:26" ht="18.75" customHeight="1" x14ac:dyDescent="0.35">
      <c r="A2573" s="78"/>
      <c r="B2573" s="332">
        <f>IF(N2573="",0,COUNTIF($N$7:N2573,N2573))</f>
        <v>0</v>
      </c>
      <c r="C2573" s="332" t="str">
        <f t="shared" si="284"/>
        <v>0</v>
      </c>
      <c r="D2573" s="332">
        <f>IF(P2573="",0,COUNTIF($P$7:P2573,P2573))</f>
        <v>0</v>
      </c>
      <c r="E2573" s="332" t="str">
        <f t="shared" si="285"/>
        <v>0</v>
      </c>
      <c r="F2573" s="332">
        <f>IF(Q2573="",0,COUNTIF($Q$7:Q2573,Q2573))</f>
        <v>0</v>
      </c>
      <c r="G2573" s="332" t="str">
        <f t="shared" si="286"/>
        <v>0</v>
      </c>
      <c r="H2573" s="335">
        <f t="shared" si="287"/>
        <v>46021</v>
      </c>
      <c r="I2573" s="332">
        <f t="shared" si="288"/>
        <v>50</v>
      </c>
      <c r="J2573" s="78"/>
      <c r="K2573" s="304"/>
      <c r="L2573" s="6"/>
      <c r="M2573" s="12"/>
      <c r="N2573" s="6"/>
      <c r="O2573" s="96" t="str">
        <f t="shared" si="289"/>
        <v/>
      </c>
      <c r="P2573" s="12"/>
      <c r="Q2573" s="304"/>
      <c r="R2573" s="5"/>
      <c r="S2573" s="5"/>
      <c r="T2573" s="78"/>
      <c r="U2573" s="78"/>
      <c r="Z2573" s="479">
        <f t="shared" si="290"/>
        <v>12</v>
      </c>
    </row>
    <row r="2574" spans="1:26" ht="18.75" customHeight="1" x14ac:dyDescent="0.35">
      <c r="A2574" s="78"/>
      <c r="B2574" s="332">
        <f>IF(N2574="",0,COUNTIF($N$7:N2574,N2574))</f>
        <v>0</v>
      </c>
      <c r="C2574" s="332" t="str">
        <f t="shared" si="284"/>
        <v>0</v>
      </c>
      <c r="D2574" s="332">
        <f>IF(P2574="",0,COUNTIF($P$7:P2574,P2574))</f>
        <v>0</v>
      </c>
      <c r="E2574" s="332" t="str">
        <f t="shared" si="285"/>
        <v>0</v>
      </c>
      <c r="F2574" s="332">
        <f>IF(Q2574="",0,COUNTIF($Q$7:Q2574,Q2574))</f>
        <v>0</v>
      </c>
      <c r="G2574" s="332" t="str">
        <f t="shared" si="286"/>
        <v>0</v>
      </c>
      <c r="H2574" s="335">
        <f t="shared" si="287"/>
        <v>46021</v>
      </c>
      <c r="I2574" s="332">
        <f t="shared" si="288"/>
        <v>50</v>
      </c>
      <c r="J2574" s="78"/>
      <c r="K2574" s="304"/>
      <c r="L2574" s="6"/>
      <c r="M2574" s="12"/>
      <c r="N2574" s="6"/>
      <c r="O2574" s="96" t="str">
        <f t="shared" si="289"/>
        <v/>
      </c>
      <c r="P2574" s="12"/>
      <c r="Q2574" s="304"/>
      <c r="R2574" s="5"/>
      <c r="S2574" s="5"/>
      <c r="T2574" s="78"/>
      <c r="U2574" s="78"/>
      <c r="Z2574" s="479">
        <f t="shared" si="290"/>
        <v>12</v>
      </c>
    </row>
    <row r="2575" spans="1:26" ht="18.75" customHeight="1" x14ac:dyDescent="0.35">
      <c r="A2575" s="78"/>
      <c r="B2575" s="332">
        <f>IF(N2575="",0,COUNTIF($N$7:N2575,N2575))</f>
        <v>0</v>
      </c>
      <c r="C2575" s="332" t="str">
        <f t="shared" si="284"/>
        <v>0</v>
      </c>
      <c r="D2575" s="332">
        <f>IF(P2575="",0,COUNTIF($P$7:P2575,P2575))</f>
        <v>0</v>
      </c>
      <c r="E2575" s="332" t="str">
        <f t="shared" si="285"/>
        <v>0</v>
      </c>
      <c r="F2575" s="332">
        <f>IF(Q2575="",0,COUNTIF($Q$7:Q2575,Q2575))</f>
        <v>0</v>
      </c>
      <c r="G2575" s="332" t="str">
        <f t="shared" si="286"/>
        <v>0</v>
      </c>
      <c r="H2575" s="335">
        <f t="shared" si="287"/>
        <v>46021</v>
      </c>
      <c r="I2575" s="332">
        <f t="shared" si="288"/>
        <v>50</v>
      </c>
      <c r="J2575" s="78"/>
      <c r="K2575" s="304"/>
      <c r="L2575" s="6"/>
      <c r="M2575" s="12"/>
      <c r="N2575" s="6"/>
      <c r="O2575" s="96" t="str">
        <f t="shared" si="289"/>
        <v/>
      </c>
      <c r="P2575" s="12"/>
      <c r="Q2575" s="304"/>
      <c r="R2575" s="5"/>
      <c r="S2575" s="5"/>
      <c r="T2575" s="78"/>
      <c r="U2575" s="78"/>
      <c r="Z2575" s="479">
        <f t="shared" si="290"/>
        <v>12</v>
      </c>
    </row>
    <row r="2576" spans="1:26" ht="18.75" customHeight="1" x14ac:dyDescent="0.35">
      <c r="A2576" s="78"/>
      <c r="B2576" s="332">
        <f>IF(N2576="",0,COUNTIF($N$7:N2576,N2576))</f>
        <v>0</v>
      </c>
      <c r="C2576" s="332" t="str">
        <f t="shared" si="284"/>
        <v>0</v>
      </c>
      <c r="D2576" s="332">
        <f>IF(P2576="",0,COUNTIF($P$7:P2576,P2576))</f>
        <v>0</v>
      </c>
      <c r="E2576" s="332" t="str">
        <f t="shared" si="285"/>
        <v>0</v>
      </c>
      <c r="F2576" s="332">
        <f>IF(Q2576="",0,COUNTIF($Q$7:Q2576,Q2576))</f>
        <v>0</v>
      </c>
      <c r="G2576" s="332" t="str">
        <f t="shared" si="286"/>
        <v>0</v>
      </c>
      <c r="H2576" s="335">
        <f t="shared" si="287"/>
        <v>46021</v>
      </c>
      <c r="I2576" s="332">
        <f t="shared" si="288"/>
        <v>50</v>
      </c>
      <c r="J2576" s="78"/>
      <c r="K2576" s="304"/>
      <c r="L2576" s="6"/>
      <c r="M2576" s="12"/>
      <c r="N2576" s="6"/>
      <c r="O2576" s="96" t="str">
        <f t="shared" si="289"/>
        <v/>
      </c>
      <c r="P2576" s="12"/>
      <c r="Q2576" s="304"/>
      <c r="R2576" s="5"/>
      <c r="S2576" s="5"/>
      <c r="T2576" s="78"/>
      <c r="U2576" s="78"/>
      <c r="Z2576" s="479">
        <f t="shared" si="290"/>
        <v>12</v>
      </c>
    </row>
    <row r="2577" spans="1:26" ht="18.75" customHeight="1" x14ac:dyDescent="0.35">
      <c r="A2577" s="78"/>
      <c r="B2577" s="332">
        <f>IF(N2577="",0,COUNTIF($N$7:N2577,N2577))</f>
        <v>0</v>
      </c>
      <c r="C2577" s="332" t="str">
        <f t="shared" si="284"/>
        <v>0</v>
      </c>
      <c r="D2577" s="332">
        <f>IF(P2577="",0,COUNTIF($P$7:P2577,P2577))</f>
        <v>0</v>
      </c>
      <c r="E2577" s="332" t="str">
        <f t="shared" si="285"/>
        <v>0</v>
      </c>
      <c r="F2577" s="332">
        <f>IF(Q2577="",0,COUNTIF($Q$7:Q2577,Q2577))</f>
        <v>0</v>
      </c>
      <c r="G2577" s="332" t="str">
        <f t="shared" si="286"/>
        <v>0</v>
      </c>
      <c r="H2577" s="335">
        <f t="shared" si="287"/>
        <v>46021</v>
      </c>
      <c r="I2577" s="332">
        <f t="shared" si="288"/>
        <v>50</v>
      </c>
      <c r="J2577" s="78"/>
      <c r="K2577" s="304"/>
      <c r="L2577" s="6"/>
      <c r="M2577" s="12"/>
      <c r="N2577" s="6"/>
      <c r="O2577" s="96" t="str">
        <f t="shared" si="289"/>
        <v/>
      </c>
      <c r="P2577" s="12"/>
      <c r="Q2577" s="304"/>
      <c r="R2577" s="5"/>
      <c r="S2577" s="5"/>
      <c r="T2577" s="78"/>
      <c r="U2577" s="78"/>
      <c r="Z2577" s="479">
        <f t="shared" si="290"/>
        <v>12</v>
      </c>
    </row>
    <row r="2578" spans="1:26" ht="18.75" customHeight="1" x14ac:dyDescent="0.35">
      <c r="A2578" s="78"/>
      <c r="B2578" s="332">
        <f>IF(N2578="",0,COUNTIF($N$7:N2578,N2578))</f>
        <v>0</v>
      </c>
      <c r="C2578" s="332" t="str">
        <f t="shared" si="284"/>
        <v>0</v>
      </c>
      <c r="D2578" s="332">
        <f>IF(P2578="",0,COUNTIF($P$7:P2578,P2578))</f>
        <v>0</v>
      </c>
      <c r="E2578" s="332" t="str">
        <f t="shared" si="285"/>
        <v>0</v>
      </c>
      <c r="F2578" s="332">
        <f>IF(Q2578="",0,COUNTIF($Q$7:Q2578,Q2578))</f>
        <v>0</v>
      </c>
      <c r="G2578" s="332" t="str">
        <f t="shared" si="286"/>
        <v>0</v>
      </c>
      <c r="H2578" s="335">
        <f t="shared" si="287"/>
        <v>46021</v>
      </c>
      <c r="I2578" s="332">
        <f t="shared" si="288"/>
        <v>50</v>
      </c>
      <c r="J2578" s="78"/>
      <c r="K2578" s="304"/>
      <c r="L2578" s="6"/>
      <c r="M2578" s="12"/>
      <c r="N2578" s="6"/>
      <c r="O2578" s="96" t="str">
        <f t="shared" si="289"/>
        <v/>
      </c>
      <c r="P2578" s="12"/>
      <c r="Q2578" s="304"/>
      <c r="R2578" s="5"/>
      <c r="S2578" s="5"/>
      <c r="T2578" s="78"/>
      <c r="U2578" s="78"/>
      <c r="Z2578" s="479">
        <f t="shared" si="290"/>
        <v>12</v>
      </c>
    </row>
    <row r="2579" spans="1:26" ht="18.75" customHeight="1" x14ac:dyDescent="0.35">
      <c r="A2579" s="78"/>
      <c r="B2579" s="332">
        <f>IF(N2579="",0,COUNTIF($N$7:N2579,N2579))</f>
        <v>0</v>
      </c>
      <c r="C2579" s="332" t="str">
        <f t="shared" si="284"/>
        <v>0</v>
      </c>
      <c r="D2579" s="332">
        <f>IF(P2579="",0,COUNTIF($P$7:P2579,P2579))</f>
        <v>0</v>
      </c>
      <c r="E2579" s="332" t="str">
        <f t="shared" si="285"/>
        <v>0</v>
      </c>
      <c r="F2579" s="332">
        <f>IF(Q2579="",0,COUNTIF($Q$7:Q2579,Q2579))</f>
        <v>0</v>
      </c>
      <c r="G2579" s="332" t="str">
        <f t="shared" si="286"/>
        <v>0</v>
      </c>
      <c r="H2579" s="335">
        <f t="shared" si="287"/>
        <v>46021</v>
      </c>
      <c r="I2579" s="332">
        <f t="shared" si="288"/>
        <v>50</v>
      </c>
      <c r="J2579" s="78"/>
      <c r="K2579" s="304"/>
      <c r="L2579" s="6"/>
      <c r="M2579" s="12"/>
      <c r="N2579" s="6"/>
      <c r="O2579" s="96" t="str">
        <f t="shared" si="289"/>
        <v/>
      </c>
      <c r="P2579" s="12"/>
      <c r="Q2579" s="304"/>
      <c r="R2579" s="5"/>
      <c r="S2579" s="5"/>
      <c r="T2579" s="78"/>
      <c r="U2579" s="78"/>
      <c r="Z2579" s="479">
        <f t="shared" si="290"/>
        <v>12</v>
      </c>
    </row>
    <row r="2580" spans="1:26" ht="18.75" customHeight="1" x14ac:dyDescent="0.35">
      <c r="A2580" s="78"/>
      <c r="B2580" s="332">
        <f>IF(N2580="",0,COUNTIF($N$7:N2580,N2580))</f>
        <v>0</v>
      </c>
      <c r="C2580" s="332" t="str">
        <f t="shared" si="284"/>
        <v>0</v>
      </c>
      <c r="D2580" s="332">
        <f>IF(P2580="",0,COUNTIF($P$7:P2580,P2580))</f>
        <v>0</v>
      </c>
      <c r="E2580" s="332" t="str">
        <f t="shared" si="285"/>
        <v>0</v>
      </c>
      <c r="F2580" s="332">
        <f>IF(Q2580="",0,COUNTIF($Q$7:Q2580,Q2580))</f>
        <v>0</v>
      </c>
      <c r="G2580" s="332" t="str">
        <f t="shared" si="286"/>
        <v>0</v>
      </c>
      <c r="H2580" s="335">
        <f t="shared" si="287"/>
        <v>46021</v>
      </c>
      <c r="I2580" s="332">
        <f t="shared" si="288"/>
        <v>50</v>
      </c>
      <c r="J2580" s="78"/>
      <c r="K2580" s="304"/>
      <c r="L2580" s="6"/>
      <c r="M2580" s="12"/>
      <c r="N2580" s="6"/>
      <c r="O2580" s="96" t="str">
        <f t="shared" si="289"/>
        <v/>
      </c>
      <c r="P2580" s="12"/>
      <c r="Q2580" s="304"/>
      <c r="R2580" s="5"/>
      <c r="S2580" s="5"/>
      <c r="T2580" s="78"/>
      <c r="U2580" s="78"/>
      <c r="Z2580" s="479">
        <f t="shared" si="290"/>
        <v>12</v>
      </c>
    </row>
    <row r="2581" spans="1:26" ht="18.75" customHeight="1" x14ac:dyDescent="0.35">
      <c r="A2581" s="78"/>
      <c r="B2581" s="332">
        <f>IF(N2581="",0,COUNTIF($N$7:N2581,N2581))</f>
        <v>0</v>
      </c>
      <c r="C2581" s="332" t="str">
        <f t="shared" si="284"/>
        <v>0</v>
      </c>
      <c r="D2581" s="332">
        <f>IF(P2581="",0,COUNTIF($P$7:P2581,P2581))</f>
        <v>0</v>
      </c>
      <c r="E2581" s="332" t="str">
        <f t="shared" si="285"/>
        <v>0</v>
      </c>
      <c r="F2581" s="332">
        <f>IF(Q2581="",0,COUNTIF($Q$7:Q2581,Q2581))</f>
        <v>0</v>
      </c>
      <c r="G2581" s="332" t="str">
        <f t="shared" si="286"/>
        <v>0</v>
      </c>
      <c r="H2581" s="335">
        <f t="shared" si="287"/>
        <v>46021</v>
      </c>
      <c r="I2581" s="332">
        <f t="shared" si="288"/>
        <v>50</v>
      </c>
      <c r="J2581" s="78"/>
      <c r="K2581" s="304"/>
      <c r="L2581" s="6"/>
      <c r="M2581" s="12"/>
      <c r="N2581" s="6"/>
      <c r="O2581" s="96" t="str">
        <f t="shared" si="289"/>
        <v/>
      </c>
      <c r="P2581" s="12"/>
      <c r="Q2581" s="304"/>
      <c r="R2581" s="5"/>
      <c r="S2581" s="5"/>
      <c r="T2581" s="78"/>
      <c r="U2581" s="78"/>
      <c r="Z2581" s="479">
        <f t="shared" si="290"/>
        <v>12</v>
      </c>
    </row>
    <row r="2582" spans="1:26" ht="18.75" customHeight="1" x14ac:dyDescent="0.35">
      <c r="A2582" s="78"/>
      <c r="B2582" s="332">
        <f>IF(N2582="",0,COUNTIF($N$7:N2582,N2582))</f>
        <v>0</v>
      </c>
      <c r="C2582" s="332" t="str">
        <f t="shared" si="284"/>
        <v>0</v>
      </c>
      <c r="D2582" s="332">
        <f>IF(P2582="",0,COUNTIF($P$7:P2582,P2582))</f>
        <v>0</v>
      </c>
      <c r="E2582" s="332" t="str">
        <f t="shared" si="285"/>
        <v>0</v>
      </c>
      <c r="F2582" s="332">
        <f>IF(Q2582="",0,COUNTIF($Q$7:Q2582,Q2582))</f>
        <v>0</v>
      </c>
      <c r="G2582" s="332" t="str">
        <f t="shared" si="286"/>
        <v>0</v>
      </c>
      <c r="H2582" s="335">
        <f t="shared" si="287"/>
        <v>46021</v>
      </c>
      <c r="I2582" s="332">
        <f t="shared" si="288"/>
        <v>50</v>
      </c>
      <c r="J2582" s="78"/>
      <c r="K2582" s="304"/>
      <c r="L2582" s="6"/>
      <c r="M2582" s="12"/>
      <c r="N2582" s="6"/>
      <c r="O2582" s="96" t="str">
        <f t="shared" si="289"/>
        <v/>
      </c>
      <c r="P2582" s="12"/>
      <c r="Q2582" s="304"/>
      <c r="R2582" s="5"/>
      <c r="S2582" s="5"/>
      <c r="T2582" s="78"/>
      <c r="U2582" s="78"/>
      <c r="Z2582" s="479">
        <f t="shared" si="290"/>
        <v>12</v>
      </c>
    </row>
    <row r="2583" spans="1:26" ht="18.75" customHeight="1" x14ac:dyDescent="0.35">
      <c r="A2583" s="78"/>
      <c r="B2583" s="332">
        <f>IF(N2583="",0,COUNTIF($N$7:N2583,N2583))</f>
        <v>0</v>
      </c>
      <c r="C2583" s="332" t="str">
        <f t="shared" si="284"/>
        <v>0</v>
      </c>
      <c r="D2583" s="332">
        <f>IF(P2583="",0,COUNTIF($P$7:P2583,P2583))</f>
        <v>0</v>
      </c>
      <c r="E2583" s="332" t="str">
        <f t="shared" si="285"/>
        <v>0</v>
      </c>
      <c r="F2583" s="332">
        <f>IF(Q2583="",0,COUNTIF($Q$7:Q2583,Q2583))</f>
        <v>0</v>
      </c>
      <c r="G2583" s="332" t="str">
        <f t="shared" si="286"/>
        <v>0</v>
      </c>
      <c r="H2583" s="335">
        <f t="shared" si="287"/>
        <v>46021</v>
      </c>
      <c r="I2583" s="332">
        <f t="shared" si="288"/>
        <v>50</v>
      </c>
      <c r="J2583" s="78"/>
      <c r="K2583" s="304"/>
      <c r="L2583" s="6"/>
      <c r="M2583" s="12"/>
      <c r="N2583" s="6"/>
      <c r="O2583" s="96" t="str">
        <f t="shared" si="289"/>
        <v/>
      </c>
      <c r="P2583" s="12"/>
      <c r="Q2583" s="304"/>
      <c r="R2583" s="5"/>
      <c r="S2583" s="5"/>
      <c r="T2583" s="78"/>
      <c r="U2583" s="78"/>
      <c r="Z2583" s="479">
        <f t="shared" si="290"/>
        <v>12</v>
      </c>
    </row>
    <row r="2584" spans="1:26" ht="18.75" customHeight="1" x14ac:dyDescent="0.35">
      <c r="A2584" s="78"/>
      <c r="B2584" s="332">
        <f>IF(N2584="",0,COUNTIF($N$7:N2584,N2584))</f>
        <v>0</v>
      </c>
      <c r="C2584" s="332" t="str">
        <f t="shared" si="284"/>
        <v>0</v>
      </c>
      <c r="D2584" s="332">
        <f>IF(P2584="",0,COUNTIF($P$7:P2584,P2584))</f>
        <v>0</v>
      </c>
      <c r="E2584" s="332" t="str">
        <f t="shared" si="285"/>
        <v>0</v>
      </c>
      <c r="F2584" s="332">
        <f>IF(Q2584="",0,COUNTIF($Q$7:Q2584,Q2584))</f>
        <v>0</v>
      </c>
      <c r="G2584" s="332" t="str">
        <f t="shared" si="286"/>
        <v>0</v>
      </c>
      <c r="H2584" s="335">
        <f t="shared" si="287"/>
        <v>46021</v>
      </c>
      <c r="I2584" s="332">
        <f t="shared" si="288"/>
        <v>50</v>
      </c>
      <c r="J2584" s="78"/>
      <c r="K2584" s="304"/>
      <c r="L2584" s="6"/>
      <c r="M2584" s="12"/>
      <c r="N2584" s="6"/>
      <c r="O2584" s="96" t="str">
        <f t="shared" si="289"/>
        <v/>
      </c>
      <c r="P2584" s="12"/>
      <c r="Q2584" s="304"/>
      <c r="R2584" s="5"/>
      <c r="S2584" s="5"/>
      <c r="T2584" s="78"/>
      <c r="U2584" s="78"/>
      <c r="Z2584" s="479">
        <f t="shared" si="290"/>
        <v>12</v>
      </c>
    </row>
    <row r="2585" spans="1:26" ht="18.75" customHeight="1" x14ac:dyDescent="0.35">
      <c r="A2585" s="78"/>
      <c r="B2585" s="332">
        <f>IF(N2585="",0,COUNTIF($N$7:N2585,N2585))</f>
        <v>0</v>
      </c>
      <c r="C2585" s="332" t="str">
        <f t="shared" si="284"/>
        <v>0</v>
      </c>
      <c r="D2585" s="332">
        <f>IF(P2585="",0,COUNTIF($P$7:P2585,P2585))</f>
        <v>0</v>
      </c>
      <c r="E2585" s="332" t="str">
        <f t="shared" si="285"/>
        <v>0</v>
      </c>
      <c r="F2585" s="332">
        <f>IF(Q2585="",0,COUNTIF($Q$7:Q2585,Q2585))</f>
        <v>0</v>
      </c>
      <c r="G2585" s="332" t="str">
        <f t="shared" si="286"/>
        <v>0</v>
      </c>
      <c r="H2585" s="335">
        <f t="shared" si="287"/>
        <v>46021</v>
      </c>
      <c r="I2585" s="332">
        <f t="shared" si="288"/>
        <v>50</v>
      </c>
      <c r="J2585" s="78"/>
      <c r="K2585" s="304"/>
      <c r="L2585" s="6"/>
      <c r="M2585" s="12"/>
      <c r="N2585" s="6"/>
      <c r="O2585" s="96" t="str">
        <f t="shared" si="289"/>
        <v/>
      </c>
      <c r="P2585" s="12"/>
      <c r="Q2585" s="304"/>
      <c r="R2585" s="5"/>
      <c r="S2585" s="5"/>
      <c r="T2585" s="78"/>
      <c r="U2585" s="78"/>
      <c r="Z2585" s="479">
        <f t="shared" si="290"/>
        <v>12</v>
      </c>
    </row>
    <row r="2586" spans="1:26" ht="18.75" customHeight="1" x14ac:dyDescent="0.35">
      <c r="A2586" s="78"/>
      <c r="B2586" s="332">
        <f>IF(N2586="",0,COUNTIF($N$7:N2586,N2586))</f>
        <v>0</v>
      </c>
      <c r="C2586" s="332" t="str">
        <f t="shared" si="284"/>
        <v>0</v>
      </c>
      <c r="D2586" s="332">
        <f>IF(P2586="",0,COUNTIF($P$7:P2586,P2586))</f>
        <v>0</v>
      </c>
      <c r="E2586" s="332" t="str">
        <f t="shared" si="285"/>
        <v>0</v>
      </c>
      <c r="F2586" s="332">
        <f>IF(Q2586="",0,COUNTIF($Q$7:Q2586,Q2586))</f>
        <v>0</v>
      </c>
      <c r="G2586" s="332" t="str">
        <f t="shared" si="286"/>
        <v>0</v>
      </c>
      <c r="H2586" s="335">
        <f t="shared" si="287"/>
        <v>46021</v>
      </c>
      <c r="I2586" s="332">
        <f t="shared" si="288"/>
        <v>50</v>
      </c>
      <c r="J2586" s="78"/>
      <c r="K2586" s="304"/>
      <c r="L2586" s="6"/>
      <c r="M2586" s="12"/>
      <c r="N2586" s="6"/>
      <c r="O2586" s="96" t="str">
        <f t="shared" si="289"/>
        <v/>
      </c>
      <c r="P2586" s="12"/>
      <c r="Q2586" s="304"/>
      <c r="R2586" s="5"/>
      <c r="S2586" s="5"/>
      <c r="T2586" s="78"/>
      <c r="U2586" s="78"/>
      <c r="Z2586" s="479">
        <f t="shared" si="290"/>
        <v>12</v>
      </c>
    </row>
    <row r="2587" spans="1:26" ht="18.75" customHeight="1" x14ac:dyDescent="0.35">
      <c r="A2587" s="78"/>
      <c r="B2587" s="332">
        <f>IF(N2587="",0,COUNTIF($N$7:N2587,N2587))</f>
        <v>0</v>
      </c>
      <c r="C2587" s="332" t="str">
        <f t="shared" si="284"/>
        <v>0</v>
      </c>
      <c r="D2587" s="332">
        <f>IF(P2587="",0,COUNTIF($P$7:P2587,P2587))</f>
        <v>0</v>
      </c>
      <c r="E2587" s="332" t="str">
        <f t="shared" si="285"/>
        <v>0</v>
      </c>
      <c r="F2587" s="332">
        <f>IF(Q2587="",0,COUNTIF($Q$7:Q2587,Q2587))</f>
        <v>0</v>
      </c>
      <c r="G2587" s="332" t="str">
        <f t="shared" si="286"/>
        <v>0</v>
      </c>
      <c r="H2587" s="335">
        <f t="shared" si="287"/>
        <v>46021</v>
      </c>
      <c r="I2587" s="332">
        <f t="shared" si="288"/>
        <v>50</v>
      </c>
      <c r="J2587" s="78"/>
      <c r="K2587" s="304"/>
      <c r="L2587" s="6"/>
      <c r="M2587" s="12"/>
      <c r="N2587" s="6"/>
      <c r="O2587" s="96" t="str">
        <f t="shared" si="289"/>
        <v/>
      </c>
      <c r="P2587" s="12"/>
      <c r="Q2587" s="304"/>
      <c r="R2587" s="5"/>
      <c r="S2587" s="5"/>
      <c r="T2587" s="78"/>
      <c r="U2587" s="78"/>
      <c r="Z2587" s="479">
        <f t="shared" si="290"/>
        <v>12</v>
      </c>
    </row>
    <row r="2588" spans="1:26" ht="18.75" customHeight="1" x14ac:dyDescent="0.35">
      <c r="A2588" s="78"/>
      <c r="B2588" s="332">
        <f>IF(N2588="",0,COUNTIF($N$7:N2588,N2588))</f>
        <v>0</v>
      </c>
      <c r="C2588" s="332" t="str">
        <f t="shared" si="284"/>
        <v>0</v>
      </c>
      <c r="D2588" s="332">
        <f>IF(P2588="",0,COUNTIF($P$7:P2588,P2588))</f>
        <v>0</v>
      </c>
      <c r="E2588" s="332" t="str">
        <f t="shared" si="285"/>
        <v>0</v>
      </c>
      <c r="F2588" s="332">
        <f>IF(Q2588="",0,COUNTIF($Q$7:Q2588,Q2588))</f>
        <v>0</v>
      </c>
      <c r="G2588" s="332" t="str">
        <f t="shared" si="286"/>
        <v>0</v>
      </c>
      <c r="H2588" s="335">
        <f t="shared" si="287"/>
        <v>46021</v>
      </c>
      <c r="I2588" s="332">
        <f t="shared" si="288"/>
        <v>50</v>
      </c>
      <c r="J2588" s="78"/>
      <c r="K2588" s="304"/>
      <c r="L2588" s="6"/>
      <c r="M2588" s="12"/>
      <c r="N2588" s="6"/>
      <c r="O2588" s="96" t="str">
        <f t="shared" si="289"/>
        <v/>
      </c>
      <c r="P2588" s="12"/>
      <c r="Q2588" s="304"/>
      <c r="R2588" s="5"/>
      <c r="S2588" s="5"/>
      <c r="T2588" s="78"/>
      <c r="U2588" s="78"/>
      <c r="Z2588" s="479">
        <f t="shared" si="290"/>
        <v>12</v>
      </c>
    </row>
    <row r="2589" spans="1:26" ht="18.75" customHeight="1" x14ac:dyDescent="0.35">
      <c r="A2589" s="78"/>
      <c r="B2589" s="332">
        <f>IF(N2589="",0,COUNTIF($N$7:N2589,N2589))</f>
        <v>0</v>
      </c>
      <c r="C2589" s="332" t="str">
        <f t="shared" si="284"/>
        <v>0</v>
      </c>
      <c r="D2589" s="332">
        <f>IF(P2589="",0,COUNTIF($P$7:P2589,P2589))</f>
        <v>0</v>
      </c>
      <c r="E2589" s="332" t="str">
        <f t="shared" si="285"/>
        <v>0</v>
      </c>
      <c r="F2589" s="332">
        <f>IF(Q2589="",0,COUNTIF($Q$7:Q2589,Q2589))</f>
        <v>0</v>
      </c>
      <c r="G2589" s="332" t="str">
        <f t="shared" si="286"/>
        <v>0</v>
      </c>
      <c r="H2589" s="335">
        <f t="shared" si="287"/>
        <v>46021</v>
      </c>
      <c r="I2589" s="332">
        <f t="shared" si="288"/>
        <v>50</v>
      </c>
      <c r="J2589" s="78"/>
      <c r="K2589" s="304"/>
      <c r="L2589" s="6"/>
      <c r="M2589" s="12"/>
      <c r="N2589" s="6"/>
      <c r="O2589" s="96" t="str">
        <f t="shared" si="289"/>
        <v/>
      </c>
      <c r="P2589" s="12"/>
      <c r="Q2589" s="304"/>
      <c r="R2589" s="5"/>
      <c r="S2589" s="5"/>
      <c r="T2589" s="78"/>
      <c r="U2589" s="78"/>
      <c r="Z2589" s="479">
        <f t="shared" si="290"/>
        <v>12</v>
      </c>
    </row>
    <row r="2590" spans="1:26" ht="18.75" customHeight="1" x14ac:dyDescent="0.35">
      <c r="A2590" s="78"/>
      <c r="B2590" s="332">
        <f>IF(N2590="",0,COUNTIF($N$7:N2590,N2590))</f>
        <v>0</v>
      </c>
      <c r="C2590" s="332" t="str">
        <f t="shared" si="284"/>
        <v>0</v>
      </c>
      <c r="D2590" s="332">
        <f>IF(P2590="",0,COUNTIF($P$7:P2590,P2590))</f>
        <v>0</v>
      </c>
      <c r="E2590" s="332" t="str">
        <f t="shared" si="285"/>
        <v>0</v>
      </c>
      <c r="F2590" s="332">
        <f>IF(Q2590="",0,COUNTIF($Q$7:Q2590,Q2590))</f>
        <v>0</v>
      </c>
      <c r="G2590" s="332" t="str">
        <f t="shared" si="286"/>
        <v>0</v>
      </c>
      <c r="H2590" s="335">
        <f t="shared" si="287"/>
        <v>46021</v>
      </c>
      <c r="I2590" s="332">
        <f t="shared" si="288"/>
        <v>50</v>
      </c>
      <c r="J2590" s="78"/>
      <c r="K2590" s="304"/>
      <c r="L2590" s="6"/>
      <c r="M2590" s="12"/>
      <c r="N2590" s="6"/>
      <c r="O2590" s="96" t="str">
        <f t="shared" si="289"/>
        <v/>
      </c>
      <c r="P2590" s="12"/>
      <c r="Q2590" s="304"/>
      <c r="R2590" s="5"/>
      <c r="S2590" s="5"/>
      <c r="T2590" s="78"/>
      <c r="U2590" s="78"/>
      <c r="Z2590" s="479">
        <f t="shared" si="290"/>
        <v>12</v>
      </c>
    </row>
    <row r="2591" spans="1:26" ht="18.75" customHeight="1" x14ac:dyDescent="0.35">
      <c r="A2591" s="78"/>
      <c r="B2591" s="332">
        <f>IF(N2591="",0,COUNTIF($N$7:N2591,N2591))</f>
        <v>0</v>
      </c>
      <c r="C2591" s="332" t="str">
        <f t="shared" si="284"/>
        <v>0</v>
      </c>
      <c r="D2591" s="332">
        <f>IF(P2591="",0,COUNTIF($P$7:P2591,P2591))</f>
        <v>0</v>
      </c>
      <c r="E2591" s="332" t="str">
        <f t="shared" si="285"/>
        <v>0</v>
      </c>
      <c r="F2591" s="332">
        <f>IF(Q2591="",0,COUNTIF($Q$7:Q2591,Q2591))</f>
        <v>0</v>
      </c>
      <c r="G2591" s="332" t="str">
        <f t="shared" si="286"/>
        <v>0</v>
      </c>
      <c r="H2591" s="335">
        <f t="shared" si="287"/>
        <v>46021</v>
      </c>
      <c r="I2591" s="332">
        <f t="shared" si="288"/>
        <v>50</v>
      </c>
      <c r="J2591" s="78"/>
      <c r="K2591" s="304"/>
      <c r="L2591" s="6"/>
      <c r="M2591" s="12"/>
      <c r="N2591" s="6"/>
      <c r="O2591" s="96" t="str">
        <f t="shared" si="289"/>
        <v/>
      </c>
      <c r="P2591" s="12"/>
      <c r="Q2591" s="304"/>
      <c r="R2591" s="5"/>
      <c r="S2591" s="5"/>
      <c r="T2591" s="78"/>
      <c r="U2591" s="78"/>
      <c r="Z2591" s="479">
        <f t="shared" si="290"/>
        <v>12</v>
      </c>
    </row>
    <row r="2592" spans="1:26" ht="18.75" customHeight="1" x14ac:dyDescent="0.35">
      <c r="A2592" s="78"/>
      <c r="B2592" s="332">
        <f>IF(N2592="",0,COUNTIF($N$7:N2592,N2592))</f>
        <v>0</v>
      </c>
      <c r="C2592" s="332" t="str">
        <f t="shared" si="284"/>
        <v>0</v>
      </c>
      <c r="D2592" s="332">
        <f>IF(P2592="",0,COUNTIF($P$7:P2592,P2592))</f>
        <v>0</v>
      </c>
      <c r="E2592" s="332" t="str">
        <f t="shared" si="285"/>
        <v>0</v>
      </c>
      <c r="F2592" s="332">
        <f>IF(Q2592="",0,COUNTIF($Q$7:Q2592,Q2592))</f>
        <v>0</v>
      </c>
      <c r="G2592" s="332" t="str">
        <f t="shared" si="286"/>
        <v>0</v>
      </c>
      <c r="H2592" s="335">
        <f t="shared" si="287"/>
        <v>46021</v>
      </c>
      <c r="I2592" s="332">
        <f t="shared" si="288"/>
        <v>50</v>
      </c>
      <c r="J2592" s="78"/>
      <c r="K2592" s="304"/>
      <c r="L2592" s="6"/>
      <c r="M2592" s="12"/>
      <c r="N2592" s="6"/>
      <c r="O2592" s="96" t="str">
        <f t="shared" si="289"/>
        <v/>
      </c>
      <c r="P2592" s="12"/>
      <c r="Q2592" s="304"/>
      <c r="R2592" s="5"/>
      <c r="S2592" s="5"/>
      <c r="T2592" s="78"/>
      <c r="U2592" s="78"/>
      <c r="Z2592" s="479">
        <f t="shared" si="290"/>
        <v>12</v>
      </c>
    </row>
    <row r="2593" spans="1:26" ht="18.75" customHeight="1" x14ac:dyDescent="0.35">
      <c r="A2593" s="78"/>
      <c r="B2593" s="332">
        <f>IF(N2593="",0,COUNTIF($N$7:N2593,N2593))</f>
        <v>0</v>
      </c>
      <c r="C2593" s="332" t="str">
        <f t="shared" si="284"/>
        <v>0</v>
      </c>
      <c r="D2593" s="332">
        <f>IF(P2593="",0,COUNTIF($P$7:P2593,P2593))</f>
        <v>0</v>
      </c>
      <c r="E2593" s="332" t="str">
        <f t="shared" si="285"/>
        <v>0</v>
      </c>
      <c r="F2593" s="332">
        <f>IF(Q2593="",0,COUNTIF($Q$7:Q2593,Q2593))</f>
        <v>0</v>
      </c>
      <c r="G2593" s="332" t="str">
        <f t="shared" si="286"/>
        <v>0</v>
      </c>
      <c r="H2593" s="335">
        <f t="shared" si="287"/>
        <v>46021</v>
      </c>
      <c r="I2593" s="332">
        <f t="shared" si="288"/>
        <v>50</v>
      </c>
      <c r="J2593" s="78"/>
      <c r="K2593" s="304"/>
      <c r="L2593" s="6"/>
      <c r="M2593" s="12"/>
      <c r="N2593" s="6"/>
      <c r="O2593" s="96" t="str">
        <f t="shared" si="289"/>
        <v/>
      </c>
      <c r="P2593" s="12"/>
      <c r="Q2593" s="304"/>
      <c r="R2593" s="5"/>
      <c r="S2593" s="5"/>
      <c r="T2593" s="78"/>
      <c r="U2593" s="78"/>
      <c r="Z2593" s="479">
        <f t="shared" si="290"/>
        <v>12</v>
      </c>
    </row>
    <row r="2594" spans="1:26" ht="18.75" customHeight="1" x14ac:dyDescent="0.35">
      <c r="A2594" s="78"/>
      <c r="B2594" s="332">
        <f>IF(N2594="",0,COUNTIF($N$7:N2594,N2594))</f>
        <v>0</v>
      </c>
      <c r="C2594" s="332" t="str">
        <f t="shared" si="284"/>
        <v>0</v>
      </c>
      <c r="D2594" s="332">
        <f>IF(P2594="",0,COUNTIF($P$7:P2594,P2594))</f>
        <v>0</v>
      </c>
      <c r="E2594" s="332" t="str">
        <f t="shared" si="285"/>
        <v>0</v>
      </c>
      <c r="F2594" s="332">
        <f>IF(Q2594="",0,COUNTIF($Q$7:Q2594,Q2594))</f>
        <v>0</v>
      </c>
      <c r="G2594" s="332" t="str">
        <f t="shared" si="286"/>
        <v>0</v>
      </c>
      <c r="H2594" s="335">
        <f t="shared" si="287"/>
        <v>46021</v>
      </c>
      <c r="I2594" s="332">
        <f t="shared" si="288"/>
        <v>50</v>
      </c>
      <c r="J2594" s="78"/>
      <c r="K2594" s="304"/>
      <c r="L2594" s="6"/>
      <c r="M2594" s="12"/>
      <c r="N2594" s="6"/>
      <c r="O2594" s="96" t="str">
        <f t="shared" si="289"/>
        <v/>
      </c>
      <c r="P2594" s="12"/>
      <c r="Q2594" s="304"/>
      <c r="R2594" s="5"/>
      <c r="S2594" s="5"/>
      <c r="T2594" s="78"/>
      <c r="U2594" s="78"/>
      <c r="Z2594" s="479">
        <f t="shared" si="290"/>
        <v>12</v>
      </c>
    </row>
    <row r="2595" spans="1:26" ht="18.75" customHeight="1" x14ac:dyDescent="0.35">
      <c r="A2595" s="78"/>
      <c r="B2595" s="332">
        <f>IF(N2595="",0,COUNTIF($N$7:N2595,N2595))</f>
        <v>0</v>
      </c>
      <c r="C2595" s="332" t="str">
        <f t="shared" si="284"/>
        <v>0</v>
      </c>
      <c r="D2595" s="332">
        <f>IF(P2595="",0,COUNTIF($P$7:P2595,P2595))</f>
        <v>0</v>
      </c>
      <c r="E2595" s="332" t="str">
        <f t="shared" si="285"/>
        <v>0</v>
      </c>
      <c r="F2595" s="332">
        <f>IF(Q2595="",0,COUNTIF($Q$7:Q2595,Q2595))</f>
        <v>0</v>
      </c>
      <c r="G2595" s="332" t="str">
        <f t="shared" si="286"/>
        <v>0</v>
      </c>
      <c r="H2595" s="335">
        <f t="shared" si="287"/>
        <v>46021</v>
      </c>
      <c r="I2595" s="332">
        <f t="shared" si="288"/>
        <v>50</v>
      </c>
      <c r="J2595" s="78"/>
      <c r="K2595" s="304"/>
      <c r="L2595" s="6"/>
      <c r="M2595" s="12"/>
      <c r="N2595" s="6"/>
      <c r="O2595" s="96" t="str">
        <f t="shared" si="289"/>
        <v/>
      </c>
      <c r="P2595" s="12"/>
      <c r="Q2595" s="304"/>
      <c r="R2595" s="5"/>
      <c r="S2595" s="5"/>
      <c r="T2595" s="78"/>
      <c r="U2595" s="78"/>
      <c r="Z2595" s="479">
        <f t="shared" si="290"/>
        <v>12</v>
      </c>
    </row>
    <row r="2596" spans="1:26" ht="18.75" customHeight="1" x14ac:dyDescent="0.35">
      <c r="A2596" s="78"/>
      <c r="B2596" s="332">
        <f>IF(N2596="",0,COUNTIF($N$7:N2596,N2596))</f>
        <v>0</v>
      </c>
      <c r="C2596" s="332" t="str">
        <f t="shared" si="284"/>
        <v>0</v>
      </c>
      <c r="D2596" s="332">
        <f>IF(P2596="",0,COUNTIF($P$7:P2596,P2596))</f>
        <v>0</v>
      </c>
      <c r="E2596" s="332" t="str">
        <f t="shared" si="285"/>
        <v>0</v>
      </c>
      <c r="F2596" s="332">
        <f>IF(Q2596="",0,COUNTIF($Q$7:Q2596,Q2596))</f>
        <v>0</v>
      </c>
      <c r="G2596" s="332" t="str">
        <f t="shared" si="286"/>
        <v>0</v>
      </c>
      <c r="H2596" s="335">
        <f t="shared" si="287"/>
        <v>46021</v>
      </c>
      <c r="I2596" s="332">
        <f t="shared" si="288"/>
        <v>50</v>
      </c>
      <c r="J2596" s="78"/>
      <c r="K2596" s="304"/>
      <c r="L2596" s="6"/>
      <c r="M2596" s="12"/>
      <c r="N2596" s="6"/>
      <c r="O2596" s="96" t="str">
        <f t="shared" si="289"/>
        <v/>
      </c>
      <c r="P2596" s="12"/>
      <c r="Q2596" s="304"/>
      <c r="R2596" s="5"/>
      <c r="S2596" s="5"/>
      <c r="T2596" s="78"/>
      <c r="U2596" s="78"/>
      <c r="Z2596" s="479">
        <f t="shared" si="290"/>
        <v>12</v>
      </c>
    </row>
    <row r="2597" spans="1:26" ht="18.75" customHeight="1" x14ac:dyDescent="0.35">
      <c r="A2597" s="78"/>
      <c r="B2597" s="332">
        <f>IF(N2597="",0,COUNTIF($N$7:N2597,N2597))</f>
        <v>0</v>
      </c>
      <c r="C2597" s="332" t="str">
        <f t="shared" si="284"/>
        <v>0</v>
      </c>
      <c r="D2597" s="332">
        <f>IF(P2597="",0,COUNTIF($P$7:P2597,P2597))</f>
        <v>0</v>
      </c>
      <c r="E2597" s="332" t="str">
        <f t="shared" si="285"/>
        <v>0</v>
      </c>
      <c r="F2597" s="332">
        <f>IF(Q2597="",0,COUNTIF($Q$7:Q2597,Q2597))</f>
        <v>0</v>
      </c>
      <c r="G2597" s="332" t="str">
        <f t="shared" si="286"/>
        <v>0</v>
      </c>
      <c r="H2597" s="335">
        <f t="shared" si="287"/>
        <v>46021</v>
      </c>
      <c r="I2597" s="332">
        <f t="shared" si="288"/>
        <v>50</v>
      </c>
      <c r="J2597" s="78"/>
      <c r="K2597" s="304"/>
      <c r="L2597" s="6"/>
      <c r="M2597" s="12"/>
      <c r="N2597" s="6"/>
      <c r="O2597" s="96" t="str">
        <f t="shared" si="289"/>
        <v/>
      </c>
      <c r="P2597" s="12"/>
      <c r="Q2597" s="304"/>
      <c r="R2597" s="5"/>
      <c r="S2597" s="5"/>
      <c r="T2597" s="78"/>
      <c r="U2597" s="78"/>
      <c r="Z2597" s="479">
        <f t="shared" si="290"/>
        <v>12</v>
      </c>
    </row>
    <row r="2598" spans="1:26" ht="18.75" customHeight="1" x14ac:dyDescent="0.35">
      <c r="A2598" s="78"/>
      <c r="B2598" s="332">
        <f>IF(N2598="",0,COUNTIF($N$7:N2598,N2598))</f>
        <v>0</v>
      </c>
      <c r="C2598" s="332" t="str">
        <f t="shared" si="284"/>
        <v>0</v>
      </c>
      <c r="D2598" s="332">
        <f>IF(P2598="",0,COUNTIF($P$7:P2598,P2598))</f>
        <v>0</v>
      </c>
      <c r="E2598" s="332" t="str">
        <f t="shared" si="285"/>
        <v>0</v>
      </c>
      <c r="F2598" s="332">
        <f>IF(Q2598="",0,COUNTIF($Q$7:Q2598,Q2598))</f>
        <v>0</v>
      </c>
      <c r="G2598" s="332" t="str">
        <f t="shared" si="286"/>
        <v>0</v>
      </c>
      <c r="H2598" s="335">
        <f t="shared" si="287"/>
        <v>46021</v>
      </c>
      <c r="I2598" s="332">
        <f t="shared" si="288"/>
        <v>50</v>
      </c>
      <c r="J2598" s="78"/>
      <c r="K2598" s="304"/>
      <c r="L2598" s="6"/>
      <c r="M2598" s="12"/>
      <c r="N2598" s="6"/>
      <c r="O2598" s="96" t="str">
        <f t="shared" si="289"/>
        <v/>
      </c>
      <c r="P2598" s="12"/>
      <c r="Q2598" s="304"/>
      <c r="R2598" s="5"/>
      <c r="S2598" s="5"/>
      <c r="T2598" s="78"/>
      <c r="U2598" s="78"/>
      <c r="Z2598" s="479">
        <f t="shared" si="290"/>
        <v>12</v>
      </c>
    </row>
    <row r="2599" spans="1:26" ht="18.75" customHeight="1" x14ac:dyDescent="0.35">
      <c r="A2599" s="78"/>
      <c r="B2599" s="332">
        <f>IF(N2599="",0,COUNTIF($N$7:N2599,N2599))</f>
        <v>0</v>
      </c>
      <c r="C2599" s="332" t="str">
        <f t="shared" si="284"/>
        <v>0</v>
      </c>
      <c r="D2599" s="332">
        <f>IF(P2599="",0,COUNTIF($P$7:P2599,P2599))</f>
        <v>0</v>
      </c>
      <c r="E2599" s="332" t="str">
        <f t="shared" si="285"/>
        <v>0</v>
      </c>
      <c r="F2599" s="332">
        <f>IF(Q2599="",0,COUNTIF($Q$7:Q2599,Q2599))</f>
        <v>0</v>
      </c>
      <c r="G2599" s="332" t="str">
        <f t="shared" si="286"/>
        <v>0</v>
      </c>
      <c r="H2599" s="335">
        <f t="shared" si="287"/>
        <v>46021</v>
      </c>
      <c r="I2599" s="332">
        <f t="shared" si="288"/>
        <v>50</v>
      </c>
      <c r="J2599" s="78"/>
      <c r="K2599" s="304"/>
      <c r="L2599" s="6"/>
      <c r="M2599" s="12"/>
      <c r="N2599" s="6"/>
      <c r="O2599" s="96" t="str">
        <f t="shared" si="289"/>
        <v/>
      </c>
      <c r="P2599" s="12"/>
      <c r="Q2599" s="304"/>
      <c r="R2599" s="5"/>
      <c r="S2599" s="5"/>
      <c r="T2599" s="78"/>
      <c r="U2599" s="78"/>
      <c r="Z2599" s="479">
        <f t="shared" si="290"/>
        <v>12</v>
      </c>
    </row>
    <row r="2600" spans="1:26" ht="18.75" customHeight="1" x14ac:dyDescent="0.35">
      <c r="A2600" s="78"/>
      <c r="B2600" s="332">
        <f>IF(N2600="",0,COUNTIF($N$7:N2600,N2600))</f>
        <v>0</v>
      </c>
      <c r="C2600" s="332" t="str">
        <f t="shared" si="284"/>
        <v>0</v>
      </c>
      <c r="D2600" s="332">
        <f>IF(P2600="",0,COUNTIF($P$7:P2600,P2600))</f>
        <v>0</v>
      </c>
      <c r="E2600" s="332" t="str">
        <f t="shared" si="285"/>
        <v>0</v>
      </c>
      <c r="F2600" s="332">
        <f>IF(Q2600="",0,COUNTIF($Q$7:Q2600,Q2600))</f>
        <v>0</v>
      </c>
      <c r="G2600" s="332" t="str">
        <f t="shared" si="286"/>
        <v>0</v>
      </c>
      <c r="H2600" s="335">
        <f t="shared" si="287"/>
        <v>46021</v>
      </c>
      <c r="I2600" s="332">
        <f t="shared" si="288"/>
        <v>50</v>
      </c>
      <c r="J2600" s="78"/>
      <c r="K2600" s="304"/>
      <c r="L2600" s="6"/>
      <c r="M2600" s="12"/>
      <c r="N2600" s="6"/>
      <c r="O2600" s="96" t="str">
        <f t="shared" si="289"/>
        <v/>
      </c>
      <c r="P2600" s="12"/>
      <c r="Q2600" s="304"/>
      <c r="R2600" s="5"/>
      <c r="S2600" s="5"/>
      <c r="T2600" s="78"/>
      <c r="U2600" s="78"/>
      <c r="Z2600" s="479">
        <f t="shared" si="290"/>
        <v>12</v>
      </c>
    </row>
    <row r="2601" spans="1:26" ht="18.75" customHeight="1" x14ac:dyDescent="0.35">
      <c r="A2601" s="78"/>
      <c r="B2601" s="332">
        <f>IF(N2601="",0,COUNTIF($N$7:N2601,N2601))</f>
        <v>0</v>
      </c>
      <c r="C2601" s="332" t="str">
        <f t="shared" si="284"/>
        <v>0</v>
      </c>
      <c r="D2601" s="332">
        <f>IF(P2601="",0,COUNTIF($P$7:P2601,P2601))</f>
        <v>0</v>
      </c>
      <c r="E2601" s="332" t="str">
        <f t="shared" si="285"/>
        <v>0</v>
      </c>
      <c r="F2601" s="332">
        <f>IF(Q2601="",0,COUNTIF($Q$7:Q2601,Q2601))</f>
        <v>0</v>
      </c>
      <c r="G2601" s="332" t="str">
        <f t="shared" si="286"/>
        <v>0</v>
      </c>
      <c r="H2601" s="335">
        <f t="shared" si="287"/>
        <v>46021</v>
      </c>
      <c r="I2601" s="332">
        <f t="shared" si="288"/>
        <v>50</v>
      </c>
      <c r="J2601" s="78"/>
      <c r="K2601" s="304"/>
      <c r="L2601" s="6"/>
      <c r="M2601" s="12"/>
      <c r="N2601" s="6"/>
      <c r="O2601" s="96" t="str">
        <f t="shared" si="289"/>
        <v/>
      </c>
      <c r="P2601" s="12"/>
      <c r="Q2601" s="304"/>
      <c r="R2601" s="5"/>
      <c r="S2601" s="5"/>
      <c r="T2601" s="78"/>
      <c r="U2601" s="78"/>
      <c r="Z2601" s="479">
        <f t="shared" si="290"/>
        <v>12</v>
      </c>
    </row>
    <row r="2602" spans="1:26" ht="18.75" customHeight="1" x14ac:dyDescent="0.35">
      <c r="A2602" s="78"/>
      <c r="B2602" s="332">
        <f>IF(N2602="",0,COUNTIF($N$7:N2602,N2602))</f>
        <v>0</v>
      </c>
      <c r="C2602" s="332" t="str">
        <f t="shared" si="284"/>
        <v>0</v>
      </c>
      <c r="D2602" s="332">
        <f>IF(P2602="",0,COUNTIF($P$7:P2602,P2602))</f>
        <v>0</v>
      </c>
      <c r="E2602" s="332" t="str">
        <f t="shared" si="285"/>
        <v>0</v>
      </c>
      <c r="F2602" s="332">
        <f>IF(Q2602="",0,COUNTIF($Q$7:Q2602,Q2602))</f>
        <v>0</v>
      </c>
      <c r="G2602" s="332" t="str">
        <f t="shared" si="286"/>
        <v>0</v>
      </c>
      <c r="H2602" s="335">
        <f t="shared" si="287"/>
        <v>46021</v>
      </c>
      <c r="I2602" s="332">
        <f t="shared" si="288"/>
        <v>50</v>
      </c>
      <c r="J2602" s="78"/>
      <c r="K2602" s="304"/>
      <c r="L2602" s="6"/>
      <c r="M2602" s="12"/>
      <c r="N2602" s="6"/>
      <c r="O2602" s="96" t="str">
        <f t="shared" si="289"/>
        <v/>
      </c>
      <c r="P2602" s="12"/>
      <c r="Q2602" s="304"/>
      <c r="R2602" s="5"/>
      <c r="S2602" s="5"/>
      <c r="T2602" s="78"/>
      <c r="U2602" s="78"/>
      <c r="Z2602" s="479">
        <f t="shared" si="290"/>
        <v>12</v>
      </c>
    </row>
    <row r="2603" spans="1:26" ht="18.75" customHeight="1" x14ac:dyDescent="0.35">
      <c r="A2603" s="78"/>
      <c r="B2603" s="332">
        <f>IF(N2603="",0,COUNTIF($N$7:N2603,N2603))</f>
        <v>0</v>
      </c>
      <c r="C2603" s="332" t="str">
        <f t="shared" si="284"/>
        <v>0</v>
      </c>
      <c r="D2603" s="332">
        <f>IF(P2603="",0,COUNTIF($P$7:P2603,P2603))</f>
        <v>0</v>
      </c>
      <c r="E2603" s="332" t="str">
        <f t="shared" si="285"/>
        <v>0</v>
      </c>
      <c r="F2603" s="332">
        <f>IF(Q2603="",0,COUNTIF($Q$7:Q2603,Q2603))</f>
        <v>0</v>
      </c>
      <c r="G2603" s="332" t="str">
        <f t="shared" si="286"/>
        <v>0</v>
      </c>
      <c r="H2603" s="335">
        <f t="shared" si="287"/>
        <v>46021</v>
      </c>
      <c r="I2603" s="332">
        <f t="shared" si="288"/>
        <v>50</v>
      </c>
      <c r="J2603" s="78"/>
      <c r="K2603" s="304"/>
      <c r="L2603" s="6"/>
      <c r="M2603" s="12"/>
      <c r="N2603" s="6"/>
      <c r="O2603" s="96" t="str">
        <f t="shared" si="289"/>
        <v/>
      </c>
      <c r="P2603" s="12"/>
      <c r="Q2603" s="304"/>
      <c r="R2603" s="5"/>
      <c r="S2603" s="5"/>
      <c r="T2603" s="78"/>
      <c r="U2603" s="78"/>
      <c r="Z2603" s="479">
        <f t="shared" si="290"/>
        <v>12</v>
      </c>
    </row>
    <row r="2604" spans="1:26" ht="18.75" customHeight="1" x14ac:dyDescent="0.35">
      <c r="A2604" s="78"/>
      <c r="B2604" s="332">
        <f>IF(N2604="",0,COUNTIF($N$7:N2604,N2604))</f>
        <v>0</v>
      </c>
      <c r="C2604" s="332" t="str">
        <f t="shared" si="284"/>
        <v>0</v>
      </c>
      <c r="D2604" s="332">
        <f>IF(P2604="",0,COUNTIF($P$7:P2604,P2604))</f>
        <v>0</v>
      </c>
      <c r="E2604" s="332" t="str">
        <f t="shared" si="285"/>
        <v>0</v>
      </c>
      <c r="F2604" s="332">
        <f>IF(Q2604="",0,COUNTIF($Q$7:Q2604,Q2604))</f>
        <v>0</v>
      </c>
      <c r="G2604" s="332" t="str">
        <f t="shared" si="286"/>
        <v>0</v>
      </c>
      <c r="H2604" s="335">
        <f t="shared" si="287"/>
        <v>46021</v>
      </c>
      <c r="I2604" s="332">
        <f t="shared" si="288"/>
        <v>50</v>
      </c>
      <c r="J2604" s="78"/>
      <c r="K2604" s="304"/>
      <c r="L2604" s="6"/>
      <c r="M2604" s="12"/>
      <c r="N2604" s="6"/>
      <c r="O2604" s="96" t="str">
        <f t="shared" si="289"/>
        <v/>
      </c>
      <c r="P2604" s="12"/>
      <c r="Q2604" s="304"/>
      <c r="R2604" s="5"/>
      <c r="S2604" s="5"/>
      <c r="T2604" s="78"/>
      <c r="U2604" s="78"/>
      <c r="Z2604" s="479">
        <f t="shared" si="290"/>
        <v>12</v>
      </c>
    </row>
    <row r="2605" spans="1:26" ht="18.75" customHeight="1" x14ac:dyDescent="0.35">
      <c r="A2605" s="78"/>
      <c r="B2605" s="332">
        <f>IF(N2605="",0,COUNTIF($N$7:N2605,N2605))</f>
        <v>0</v>
      </c>
      <c r="C2605" s="332" t="str">
        <f t="shared" si="284"/>
        <v>0</v>
      </c>
      <c r="D2605" s="332">
        <f>IF(P2605="",0,COUNTIF($P$7:P2605,P2605))</f>
        <v>0</v>
      </c>
      <c r="E2605" s="332" t="str">
        <f t="shared" si="285"/>
        <v>0</v>
      </c>
      <c r="F2605" s="332">
        <f>IF(Q2605="",0,COUNTIF($Q$7:Q2605,Q2605))</f>
        <v>0</v>
      </c>
      <c r="G2605" s="332" t="str">
        <f t="shared" si="286"/>
        <v>0</v>
      </c>
      <c r="H2605" s="335">
        <f t="shared" si="287"/>
        <v>46021</v>
      </c>
      <c r="I2605" s="332">
        <f t="shared" si="288"/>
        <v>50</v>
      </c>
      <c r="J2605" s="78"/>
      <c r="K2605" s="304"/>
      <c r="L2605" s="6"/>
      <c r="M2605" s="12"/>
      <c r="N2605" s="6"/>
      <c r="O2605" s="96" t="str">
        <f t="shared" si="289"/>
        <v/>
      </c>
      <c r="P2605" s="12"/>
      <c r="Q2605" s="304"/>
      <c r="R2605" s="5"/>
      <c r="S2605" s="5"/>
      <c r="T2605" s="78"/>
      <c r="U2605" s="78"/>
      <c r="Z2605" s="479">
        <f t="shared" si="290"/>
        <v>12</v>
      </c>
    </row>
    <row r="2606" spans="1:26" ht="18.75" customHeight="1" x14ac:dyDescent="0.35">
      <c r="A2606" s="78"/>
      <c r="B2606" s="332">
        <f>IF(N2606="",0,COUNTIF($N$7:N2606,N2606))</f>
        <v>0</v>
      </c>
      <c r="C2606" s="332" t="str">
        <f t="shared" si="284"/>
        <v>0</v>
      </c>
      <c r="D2606" s="332">
        <f>IF(P2606="",0,COUNTIF($P$7:P2606,P2606))</f>
        <v>0</v>
      </c>
      <c r="E2606" s="332" t="str">
        <f t="shared" si="285"/>
        <v>0</v>
      </c>
      <c r="F2606" s="332">
        <f>IF(Q2606="",0,COUNTIF($Q$7:Q2606,Q2606))</f>
        <v>0</v>
      </c>
      <c r="G2606" s="332" t="str">
        <f t="shared" si="286"/>
        <v>0</v>
      </c>
      <c r="H2606" s="335">
        <f t="shared" si="287"/>
        <v>46021</v>
      </c>
      <c r="I2606" s="332">
        <f t="shared" si="288"/>
        <v>50</v>
      </c>
      <c r="J2606" s="78"/>
      <c r="K2606" s="304"/>
      <c r="L2606" s="6"/>
      <c r="M2606" s="12"/>
      <c r="N2606" s="6"/>
      <c r="O2606" s="96" t="str">
        <f t="shared" si="289"/>
        <v/>
      </c>
      <c r="P2606" s="12"/>
      <c r="Q2606" s="304"/>
      <c r="R2606" s="5"/>
      <c r="S2606" s="5"/>
      <c r="T2606" s="78"/>
      <c r="U2606" s="78"/>
      <c r="Z2606" s="479">
        <f t="shared" si="290"/>
        <v>12</v>
      </c>
    </row>
    <row r="2607" spans="1:26" ht="18.75" customHeight="1" x14ac:dyDescent="0.35">
      <c r="A2607" s="78"/>
      <c r="B2607" s="332">
        <f>IF(N2607="",0,COUNTIF($N$7:N2607,N2607))</f>
        <v>0</v>
      </c>
      <c r="C2607" s="332" t="str">
        <f t="shared" si="284"/>
        <v>0</v>
      </c>
      <c r="D2607" s="332">
        <f>IF(P2607="",0,COUNTIF($P$7:P2607,P2607))</f>
        <v>0</v>
      </c>
      <c r="E2607" s="332" t="str">
        <f t="shared" si="285"/>
        <v>0</v>
      </c>
      <c r="F2607" s="332">
        <f>IF(Q2607="",0,COUNTIF($Q$7:Q2607,Q2607))</f>
        <v>0</v>
      </c>
      <c r="G2607" s="332" t="str">
        <f t="shared" si="286"/>
        <v>0</v>
      </c>
      <c r="H2607" s="335">
        <f t="shared" si="287"/>
        <v>46021</v>
      </c>
      <c r="I2607" s="332">
        <f t="shared" si="288"/>
        <v>50</v>
      </c>
      <c r="J2607" s="78"/>
      <c r="K2607" s="304"/>
      <c r="L2607" s="6"/>
      <c r="M2607" s="12"/>
      <c r="N2607" s="6"/>
      <c r="O2607" s="96" t="str">
        <f t="shared" si="289"/>
        <v/>
      </c>
      <c r="P2607" s="12"/>
      <c r="Q2607" s="304"/>
      <c r="R2607" s="5"/>
      <c r="S2607" s="5"/>
      <c r="T2607" s="78"/>
      <c r="U2607" s="78"/>
      <c r="Z2607" s="479">
        <f t="shared" si="290"/>
        <v>12</v>
      </c>
    </row>
    <row r="2608" spans="1:26" ht="18.75" customHeight="1" x14ac:dyDescent="0.35">
      <c r="A2608" s="78"/>
      <c r="B2608" s="332">
        <f>IF(N2608="",0,COUNTIF($N$7:N2608,N2608))</f>
        <v>0</v>
      </c>
      <c r="C2608" s="332" t="str">
        <f t="shared" si="284"/>
        <v>0</v>
      </c>
      <c r="D2608" s="332">
        <f>IF(P2608="",0,COUNTIF($P$7:P2608,P2608))</f>
        <v>0</v>
      </c>
      <c r="E2608" s="332" t="str">
        <f t="shared" si="285"/>
        <v>0</v>
      </c>
      <c r="F2608" s="332">
        <f>IF(Q2608="",0,COUNTIF($Q$7:Q2608,Q2608))</f>
        <v>0</v>
      </c>
      <c r="G2608" s="332" t="str">
        <f t="shared" si="286"/>
        <v>0</v>
      </c>
      <c r="H2608" s="335">
        <f t="shared" si="287"/>
        <v>46021</v>
      </c>
      <c r="I2608" s="332">
        <f t="shared" si="288"/>
        <v>50</v>
      </c>
      <c r="J2608" s="78"/>
      <c r="K2608" s="304"/>
      <c r="L2608" s="6"/>
      <c r="M2608" s="12"/>
      <c r="N2608" s="6"/>
      <c r="O2608" s="96" t="str">
        <f t="shared" si="289"/>
        <v/>
      </c>
      <c r="P2608" s="12"/>
      <c r="Q2608" s="304"/>
      <c r="R2608" s="5"/>
      <c r="S2608" s="5"/>
      <c r="T2608" s="78"/>
      <c r="U2608" s="78"/>
      <c r="Z2608" s="479">
        <f t="shared" si="290"/>
        <v>12</v>
      </c>
    </row>
    <row r="2609" spans="1:26" ht="18.75" customHeight="1" x14ac:dyDescent="0.35">
      <c r="A2609" s="78"/>
      <c r="B2609" s="332">
        <f>IF(N2609="",0,COUNTIF($N$7:N2609,N2609))</f>
        <v>0</v>
      </c>
      <c r="C2609" s="332" t="str">
        <f t="shared" si="284"/>
        <v>0</v>
      </c>
      <c r="D2609" s="332">
        <f>IF(P2609="",0,COUNTIF($P$7:P2609,P2609))</f>
        <v>0</v>
      </c>
      <c r="E2609" s="332" t="str">
        <f t="shared" si="285"/>
        <v>0</v>
      </c>
      <c r="F2609" s="332">
        <f>IF(Q2609="",0,COUNTIF($Q$7:Q2609,Q2609))</f>
        <v>0</v>
      </c>
      <c r="G2609" s="332" t="str">
        <f t="shared" si="286"/>
        <v>0</v>
      </c>
      <c r="H2609" s="335">
        <f t="shared" si="287"/>
        <v>46021</v>
      </c>
      <c r="I2609" s="332">
        <f t="shared" si="288"/>
        <v>50</v>
      </c>
      <c r="J2609" s="78"/>
      <c r="K2609" s="304"/>
      <c r="L2609" s="6"/>
      <c r="M2609" s="12"/>
      <c r="N2609" s="6"/>
      <c r="O2609" s="96" t="str">
        <f t="shared" si="289"/>
        <v/>
      </c>
      <c r="P2609" s="12"/>
      <c r="Q2609" s="304"/>
      <c r="R2609" s="5"/>
      <c r="S2609" s="5"/>
      <c r="T2609" s="78"/>
      <c r="U2609" s="78"/>
      <c r="Z2609" s="479">
        <f t="shared" si="290"/>
        <v>12</v>
      </c>
    </row>
    <row r="2610" spans="1:26" ht="18.75" customHeight="1" x14ac:dyDescent="0.35">
      <c r="A2610" s="78"/>
      <c r="B2610" s="332">
        <f>IF(N2610="",0,COUNTIF($N$7:N2610,N2610))</f>
        <v>0</v>
      </c>
      <c r="C2610" s="332" t="str">
        <f t="shared" si="284"/>
        <v>0</v>
      </c>
      <c r="D2610" s="332">
        <f>IF(P2610="",0,COUNTIF($P$7:P2610,P2610))</f>
        <v>0</v>
      </c>
      <c r="E2610" s="332" t="str">
        <f t="shared" si="285"/>
        <v>0</v>
      </c>
      <c r="F2610" s="332">
        <f>IF(Q2610="",0,COUNTIF($Q$7:Q2610,Q2610))</f>
        <v>0</v>
      </c>
      <c r="G2610" s="332" t="str">
        <f t="shared" si="286"/>
        <v>0</v>
      </c>
      <c r="H2610" s="335">
        <f t="shared" si="287"/>
        <v>46021</v>
      </c>
      <c r="I2610" s="332">
        <f t="shared" si="288"/>
        <v>50</v>
      </c>
      <c r="J2610" s="78"/>
      <c r="K2610" s="304"/>
      <c r="L2610" s="6"/>
      <c r="M2610" s="12"/>
      <c r="N2610" s="6"/>
      <c r="O2610" s="96" t="str">
        <f t="shared" si="289"/>
        <v/>
      </c>
      <c r="P2610" s="12"/>
      <c r="Q2610" s="304"/>
      <c r="R2610" s="5"/>
      <c r="S2610" s="5"/>
      <c r="T2610" s="78"/>
      <c r="U2610" s="78"/>
      <c r="Z2610" s="479">
        <f t="shared" si="290"/>
        <v>12</v>
      </c>
    </row>
    <row r="2611" spans="1:26" ht="18.75" customHeight="1" x14ac:dyDescent="0.35">
      <c r="A2611" s="78"/>
      <c r="B2611" s="332">
        <f>IF(N2611="",0,COUNTIF($N$7:N2611,N2611))</f>
        <v>0</v>
      </c>
      <c r="C2611" s="332" t="str">
        <f t="shared" si="284"/>
        <v>0</v>
      </c>
      <c r="D2611" s="332">
        <f>IF(P2611="",0,COUNTIF($P$7:P2611,P2611))</f>
        <v>0</v>
      </c>
      <c r="E2611" s="332" t="str">
        <f t="shared" si="285"/>
        <v>0</v>
      </c>
      <c r="F2611" s="332">
        <f>IF(Q2611="",0,COUNTIF($Q$7:Q2611,Q2611))</f>
        <v>0</v>
      </c>
      <c r="G2611" s="332" t="str">
        <f t="shared" si="286"/>
        <v>0</v>
      </c>
      <c r="H2611" s="335">
        <f t="shared" si="287"/>
        <v>46021</v>
      </c>
      <c r="I2611" s="332">
        <f t="shared" si="288"/>
        <v>50</v>
      </c>
      <c r="J2611" s="78"/>
      <c r="K2611" s="304"/>
      <c r="L2611" s="6"/>
      <c r="M2611" s="12"/>
      <c r="N2611" s="6"/>
      <c r="O2611" s="96" t="str">
        <f t="shared" si="289"/>
        <v/>
      </c>
      <c r="P2611" s="12"/>
      <c r="Q2611" s="304"/>
      <c r="R2611" s="5"/>
      <c r="S2611" s="5"/>
      <c r="T2611" s="78"/>
      <c r="U2611" s="78"/>
      <c r="Z2611" s="479">
        <f t="shared" si="290"/>
        <v>12</v>
      </c>
    </row>
    <row r="2612" spans="1:26" ht="18.75" customHeight="1" x14ac:dyDescent="0.35">
      <c r="A2612" s="78"/>
      <c r="B2612" s="332">
        <f>IF(N2612="",0,COUNTIF($N$7:N2612,N2612))</f>
        <v>0</v>
      </c>
      <c r="C2612" s="332" t="str">
        <f t="shared" ref="C2612:C2675" si="291">B2612&amp;N2612</f>
        <v>0</v>
      </c>
      <c r="D2612" s="332">
        <f>IF(P2612="",0,COUNTIF($P$7:P2612,P2612))</f>
        <v>0</v>
      </c>
      <c r="E2612" s="332" t="str">
        <f t="shared" ref="E2612:E2675" si="292">D2612&amp;P2612</f>
        <v>0</v>
      </c>
      <c r="F2612" s="332">
        <f>IF(Q2612="",0,COUNTIF($Q$7:Q2612,Q2612))</f>
        <v>0</v>
      </c>
      <c r="G2612" s="332" t="str">
        <f t="shared" ref="G2612:G2675" si="293">F2612&amp;Q2612</f>
        <v>0</v>
      </c>
      <c r="H2612" s="335">
        <f t="shared" ref="H2612:H2675" si="294">IF(K2612&lt;&gt;"",K2612,H2611)</f>
        <v>46021</v>
      </c>
      <c r="I2612" s="332">
        <f t="shared" ref="I2612:I2675" si="295">IF(L2612&lt;&gt;"",L2612,I2611)</f>
        <v>50</v>
      </c>
      <c r="J2612" s="78"/>
      <c r="K2612" s="304"/>
      <c r="L2612" s="6"/>
      <c r="M2612" s="12"/>
      <c r="N2612" s="6"/>
      <c r="O2612" s="96" t="str">
        <f t="shared" ref="O2612:O2675" si="296">IF(N2612&lt;&gt;"",VLOOKUP(N2612,DA,2,FALSE),"")</f>
        <v/>
      </c>
      <c r="P2612" s="12"/>
      <c r="Q2612" s="304"/>
      <c r="R2612" s="5"/>
      <c r="S2612" s="5"/>
      <c r="T2612" s="78"/>
      <c r="U2612" s="78"/>
      <c r="Z2612" s="479">
        <f t="shared" si="290"/>
        <v>12</v>
      </c>
    </row>
    <row r="2613" spans="1:26" ht="18.75" customHeight="1" x14ac:dyDescent="0.35">
      <c r="A2613" s="78"/>
      <c r="B2613" s="332">
        <f>IF(N2613="",0,COUNTIF($N$7:N2613,N2613))</f>
        <v>0</v>
      </c>
      <c r="C2613" s="332" t="str">
        <f t="shared" si="291"/>
        <v>0</v>
      </c>
      <c r="D2613" s="332">
        <f>IF(P2613="",0,COUNTIF($P$7:P2613,P2613))</f>
        <v>0</v>
      </c>
      <c r="E2613" s="332" t="str">
        <f t="shared" si="292"/>
        <v>0</v>
      </c>
      <c r="F2613" s="332">
        <f>IF(Q2613="",0,COUNTIF($Q$7:Q2613,Q2613))</f>
        <v>0</v>
      </c>
      <c r="G2613" s="332" t="str">
        <f t="shared" si="293"/>
        <v>0</v>
      </c>
      <c r="H2613" s="335">
        <f t="shared" si="294"/>
        <v>46021</v>
      </c>
      <c r="I2613" s="332">
        <f t="shared" si="295"/>
        <v>50</v>
      </c>
      <c r="J2613" s="78"/>
      <c r="K2613" s="304"/>
      <c r="L2613" s="6"/>
      <c r="M2613" s="12"/>
      <c r="N2613" s="6"/>
      <c r="O2613" s="96" t="str">
        <f t="shared" si="296"/>
        <v/>
      </c>
      <c r="P2613" s="12"/>
      <c r="Q2613" s="304"/>
      <c r="R2613" s="5"/>
      <c r="S2613" s="5"/>
      <c r="T2613" s="78"/>
      <c r="U2613" s="78"/>
      <c r="Z2613" s="479">
        <f t="shared" si="290"/>
        <v>12</v>
      </c>
    </row>
    <row r="2614" spans="1:26" ht="18.75" customHeight="1" x14ac:dyDescent="0.35">
      <c r="A2614" s="78"/>
      <c r="B2614" s="332">
        <f>IF(N2614="",0,COUNTIF($N$7:N2614,N2614))</f>
        <v>0</v>
      </c>
      <c r="C2614" s="332" t="str">
        <f t="shared" si="291"/>
        <v>0</v>
      </c>
      <c r="D2614" s="332">
        <f>IF(P2614="",0,COUNTIF($P$7:P2614,P2614))</f>
        <v>0</v>
      </c>
      <c r="E2614" s="332" t="str">
        <f t="shared" si="292"/>
        <v>0</v>
      </c>
      <c r="F2614" s="332">
        <f>IF(Q2614="",0,COUNTIF($Q$7:Q2614,Q2614))</f>
        <v>0</v>
      </c>
      <c r="G2614" s="332" t="str">
        <f t="shared" si="293"/>
        <v>0</v>
      </c>
      <c r="H2614" s="335">
        <f t="shared" si="294"/>
        <v>46021</v>
      </c>
      <c r="I2614" s="332">
        <f t="shared" si="295"/>
        <v>50</v>
      </c>
      <c r="J2614" s="78"/>
      <c r="K2614" s="304"/>
      <c r="L2614" s="6"/>
      <c r="M2614" s="12"/>
      <c r="N2614" s="6"/>
      <c r="O2614" s="96" t="str">
        <f t="shared" si="296"/>
        <v/>
      </c>
      <c r="P2614" s="12"/>
      <c r="Q2614" s="304"/>
      <c r="R2614" s="5"/>
      <c r="S2614" s="5"/>
      <c r="T2614" s="78"/>
      <c r="U2614" s="78"/>
      <c r="Z2614" s="479">
        <f t="shared" si="290"/>
        <v>12</v>
      </c>
    </row>
    <row r="2615" spans="1:26" ht="18.75" customHeight="1" x14ac:dyDescent="0.35">
      <c r="A2615" s="78"/>
      <c r="B2615" s="332">
        <f>IF(N2615="",0,COUNTIF($N$7:N2615,N2615))</f>
        <v>0</v>
      </c>
      <c r="C2615" s="332" t="str">
        <f t="shared" si="291"/>
        <v>0</v>
      </c>
      <c r="D2615" s="332">
        <f>IF(P2615="",0,COUNTIF($P$7:P2615,P2615))</f>
        <v>0</v>
      </c>
      <c r="E2615" s="332" t="str">
        <f t="shared" si="292"/>
        <v>0</v>
      </c>
      <c r="F2615" s="332">
        <f>IF(Q2615="",0,COUNTIF($Q$7:Q2615,Q2615))</f>
        <v>0</v>
      </c>
      <c r="G2615" s="332" t="str">
        <f t="shared" si="293"/>
        <v>0</v>
      </c>
      <c r="H2615" s="335">
        <f t="shared" si="294"/>
        <v>46021</v>
      </c>
      <c r="I2615" s="332">
        <f t="shared" si="295"/>
        <v>50</v>
      </c>
      <c r="J2615" s="78"/>
      <c r="K2615" s="304"/>
      <c r="L2615" s="6"/>
      <c r="M2615" s="12"/>
      <c r="N2615" s="6"/>
      <c r="O2615" s="96" t="str">
        <f t="shared" si="296"/>
        <v/>
      </c>
      <c r="P2615" s="12"/>
      <c r="Q2615" s="304"/>
      <c r="R2615" s="5"/>
      <c r="S2615" s="5"/>
      <c r="T2615" s="78"/>
      <c r="U2615" s="78"/>
      <c r="Z2615" s="479">
        <f t="shared" si="290"/>
        <v>12</v>
      </c>
    </row>
    <row r="2616" spans="1:26" ht="18.75" customHeight="1" x14ac:dyDescent="0.35">
      <c r="A2616" s="78"/>
      <c r="B2616" s="332">
        <f>IF(N2616="",0,COUNTIF($N$7:N2616,N2616))</f>
        <v>0</v>
      </c>
      <c r="C2616" s="332" t="str">
        <f t="shared" si="291"/>
        <v>0</v>
      </c>
      <c r="D2616" s="332">
        <f>IF(P2616="",0,COUNTIF($P$7:P2616,P2616))</f>
        <v>0</v>
      </c>
      <c r="E2616" s="332" t="str">
        <f t="shared" si="292"/>
        <v>0</v>
      </c>
      <c r="F2616" s="332">
        <f>IF(Q2616="",0,COUNTIF($Q$7:Q2616,Q2616))</f>
        <v>0</v>
      </c>
      <c r="G2616" s="332" t="str">
        <f t="shared" si="293"/>
        <v>0</v>
      </c>
      <c r="H2616" s="335">
        <f t="shared" si="294"/>
        <v>46021</v>
      </c>
      <c r="I2616" s="332">
        <f t="shared" si="295"/>
        <v>50</v>
      </c>
      <c r="J2616" s="78"/>
      <c r="K2616" s="304"/>
      <c r="L2616" s="6"/>
      <c r="M2616" s="12"/>
      <c r="N2616" s="6"/>
      <c r="O2616" s="96" t="str">
        <f t="shared" si="296"/>
        <v/>
      </c>
      <c r="P2616" s="12"/>
      <c r="Q2616" s="304"/>
      <c r="R2616" s="5"/>
      <c r="S2616" s="5"/>
      <c r="T2616" s="78"/>
      <c r="U2616" s="78"/>
      <c r="Z2616" s="479">
        <f t="shared" si="290"/>
        <v>12</v>
      </c>
    </row>
    <row r="2617" spans="1:26" ht="18.75" customHeight="1" x14ac:dyDescent="0.35">
      <c r="A2617" s="78"/>
      <c r="B2617" s="332">
        <f>IF(N2617="",0,COUNTIF($N$7:N2617,N2617))</f>
        <v>0</v>
      </c>
      <c r="C2617" s="332" t="str">
        <f t="shared" si="291"/>
        <v>0</v>
      </c>
      <c r="D2617" s="332">
        <f>IF(P2617="",0,COUNTIF($P$7:P2617,P2617))</f>
        <v>0</v>
      </c>
      <c r="E2617" s="332" t="str">
        <f t="shared" si="292"/>
        <v>0</v>
      </c>
      <c r="F2617" s="332">
        <f>IF(Q2617="",0,COUNTIF($Q$7:Q2617,Q2617))</f>
        <v>0</v>
      </c>
      <c r="G2617" s="332" t="str">
        <f t="shared" si="293"/>
        <v>0</v>
      </c>
      <c r="H2617" s="335">
        <f t="shared" si="294"/>
        <v>46021</v>
      </c>
      <c r="I2617" s="332">
        <f t="shared" si="295"/>
        <v>50</v>
      </c>
      <c r="J2617" s="78"/>
      <c r="K2617" s="304"/>
      <c r="L2617" s="6"/>
      <c r="M2617" s="12"/>
      <c r="N2617" s="6"/>
      <c r="O2617" s="96" t="str">
        <f t="shared" si="296"/>
        <v/>
      </c>
      <c r="P2617" s="12"/>
      <c r="Q2617" s="304"/>
      <c r="R2617" s="5"/>
      <c r="S2617" s="5"/>
      <c r="T2617" s="78"/>
      <c r="U2617" s="78"/>
      <c r="Z2617" s="479">
        <f t="shared" si="290"/>
        <v>12</v>
      </c>
    </row>
    <row r="2618" spans="1:26" ht="18.75" customHeight="1" x14ac:dyDescent="0.35">
      <c r="A2618" s="78"/>
      <c r="B2618" s="332">
        <f>IF(N2618="",0,COUNTIF($N$7:N2618,N2618))</f>
        <v>0</v>
      </c>
      <c r="C2618" s="332" t="str">
        <f t="shared" si="291"/>
        <v>0</v>
      </c>
      <c r="D2618" s="332">
        <f>IF(P2618="",0,COUNTIF($P$7:P2618,P2618))</f>
        <v>0</v>
      </c>
      <c r="E2618" s="332" t="str">
        <f t="shared" si="292"/>
        <v>0</v>
      </c>
      <c r="F2618" s="332">
        <f>IF(Q2618="",0,COUNTIF($Q$7:Q2618,Q2618))</f>
        <v>0</v>
      </c>
      <c r="G2618" s="332" t="str">
        <f t="shared" si="293"/>
        <v>0</v>
      </c>
      <c r="H2618" s="335">
        <f t="shared" si="294"/>
        <v>46021</v>
      </c>
      <c r="I2618" s="332">
        <f t="shared" si="295"/>
        <v>50</v>
      </c>
      <c r="J2618" s="78"/>
      <c r="K2618" s="304"/>
      <c r="L2618" s="6"/>
      <c r="M2618" s="12"/>
      <c r="N2618" s="6"/>
      <c r="O2618" s="96" t="str">
        <f t="shared" si="296"/>
        <v/>
      </c>
      <c r="P2618" s="12"/>
      <c r="Q2618" s="304"/>
      <c r="R2618" s="5"/>
      <c r="S2618" s="5"/>
      <c r="T2618" s="78"/>
      <c r="U2618" s="78"/>
      <c r="Z2618" s="479">
        <f t="shared" si="290"/>
        <v>12</v>
      </c>
    </row>
    <row r="2619" spans="1:26" ht="18.75" customHeight="1" x14ac:dyDescent="0.35">
      <c r="A2619" s="78"/>
      <c r="B2619" s="332">
        <f>IF(N2619="",0,COUNTIF($N$7:N2619,N2619))</f>
        <v>0</v>
      </c>
      <c r="C2619" s="332" t="str">
        <f t="shared" si="291"/>
        <v>0</v>
      </c>
      <c r="D2619" s="332">
        <f>IF(P2619="",0,COUNTIF($P$7:P2619,P2619))</f>
        <v>0</v>
      </c>
      <c r="E2619" s="332" t="str">
        <f t="shared" si="292"/>
        <v>0</v>
      </c>
      <c r="F2619" s="332">
        <f>IF(Q2619="",0,COUNTIF($Q$7:Q2619,Q2619))</f>
        <v>0</v>
      </c>
      <c r="G2619" s="332" t="str">
        <f t="shared" si="293"/>
        <v>0</v>
      </c>
      <c r="H2619" s="335">
        <f t="shared" si="294"/>
        <v>46021</v>
      </c>
      <c r="I2619" s="332">
        <f t="shared" si="295"/>
        <v>50</v>
      </c>
      <c r="J2619" s="78"/>
      <c r="K2619" s="304"/>
      <c r="L2619" s="6"/>
      <c r="M2619" s="12"/>
      <c r="N2619" s="6"/>
      <c r="O2619" s="96" t="str">
        <f t="shared" si="296"/>
        <v/>
      </c>
      <c r="P2619" s="12"/>
      <c r="Q2619" s="304"/>
      <c r="R2619" s="5"/>
      <c r="S2619" s="5"/>
      <c r="T2619" s="78"/>
      <c r="U2619" s="78"/>
      <c r="Z2619" s="479">
        <f t="shared" si="290"/>
        <v>12</v>
      </c>
    </row>
    <row r="2620" spans="1:26" ht="18.75" customHeight="1" x14ac:dyDescent="0.35">
      <c r="A2620" s="78"/>
      <c r="B2620" s="332">
        <f>IF(N2620="",0,COUNTIF($N$7:N2620,N2620))</f>
        <v>0</v>
      </c>
      <c r="C2620" s="332" t="str">
        <f t="shared" si="291"/>
        <v>0</v>
      </c>
      <c r="D2620" s="332">
        <f>IF(P2620="",0,COUNTIF($P$7:P2620,P2620))</f>
        <v>0</v>
      </c>
      <c r="E2620" s="332" t="str">
        <f t="shared" si="292"/>
        <v>0</v>
      </c>
      <c r="F2620" s="332">
        <f>IF(Q2620="",0,COUNTIF($Q$7:Q2620,Q2620))</f>
        <v>0</v>
      </c>
      <c r="G2620" s="332" t="str">
        <f t="shared" si="293"/>
        <v>0</v>
      </c>
      <c r="H2620" s="335">
        <f t="shared" si="294"/>
        <v>46021</v>
      </c>
      <c r="I2620" s="332">
        <f t="shared" si="295"/>
        <v>50</v>
      </c>
      <c r="J2620" s="78"/>
      <c r="K2620" s="304"/>
      <c r="L2620" s="6"/>
      <c r="M2620" s="12"/>
      <c r="N2620" s="6"/>
      <c r="O2620" s="96" t="str">
        <f t="shared" si="296"/>
        <v/>
      </c>
      <c r="P2620" s="12"/>
      <c r="Q2620" s="304"/>
      <c r="R2620" s="5"/>
      <c r="S2620" s="5"/>
      <c r="T2620" s="78"/>
      <c r="U2620" s="78"/>
      <c r="Z2620" s="479">
        <f t="shared" si="290"/>
        <v>12</v>
      </c>
    </row>
    <row r="2621" spans="1:26" ht="18.75" customHeight="1" x14ac:dyDescent="0.35">
      <c r="A2621" s="78"/>
      <c r="B2621" s="332">
        <f>IF(N2621="",0,COUNTIF($N$7:N2621,N2621))</f>
        <v>0</v>
      </c>
      <c r="C2621" s="332" t="str">
        <f t="shared" si="291"/>
        <v>0</v>
      </c>
      <c r="D2621" s="332">
        <f>IF(P2621="",0,COUNTIF($P$7:P2621,P2621))</f>
        <v>0</v>
      </c>
      <c r="E2621" s="332" t="str">
        <f t="shared" si="292"/>
        <v>0</v>
      </c>
      <c r="F2621" s="332">
        <f>IF(Q2621="",0,COUNTIF($Q$7:Q2621,Q2621))</f>
        <v>0</v>
      </c>
      <c r="G2621" s="332" t="str">
        <f t="shared" si="293"/>
        <v>0</v>
      </c>
      <c r="H2621" s="335">
        <f t="shared" si="294"/>
        <v>46021</v>
      </c>
      <c r="I2621" s="332">
        <f t="shared" si="295"/>
        <v>50</v>
      </c>
      <c r="J2621" s="78"/>
      <c r="K2621" s="304"/>
      <c r="L2621" s="6"/>
      <c r="M2621" s="12"/>
      <c r="N2621" s="6"/>
      <c r="O2621" s="96" t="str">
        <f t="shared" si="296"/>
        <v/>
      </c>
      <c r="P2621" s="12"/>
      <c r="Q2621" s="304"/>
      <c r="R2621" s="5"/>
      <c r="S2621" s="5"/>
      <c r="T2621" s="78"/>
      <c r="U2621" s="78"/>
      <c r="Z2621" s="479">
        <f t="shared" si="290"/>
        <v>12</v>
      </c>
    </row>
    <row r="2622" spans="1:26" ht="18.75" customHeight="1" x14ac:dyDescent="0.35">
      <c r="A2622" s="78"/>
      <c r="B2622" s="332">
        <f>IF(N2622="",0,COUNTIF($N$7:N2622,N2622))</f>
        <v>0</v>
      </c>
      <c r="C2622" s="332" t="str">
        <f t="shared" si="291"/>
        <v>0</v>
      </c>
      <c r="D2622" s="332">
        <f>IF(P2622="",0,COUNTIF($P$7:P2622,P2622))</f>
        <v>0</v>
      </c>
      <c r="E2622" s="332" t="str">
        <f t="shared" si="292"/>
        <v>0</v>
      </c>
      <c r="F2622" s="332">
        <f>IF(Q2622="",0,COUNTIF($Q$7:Q2622,Q2622))</f>
        <v>0</v>
      </c>
      <c r="G2622" s="332" t="str">
        <f t="shared" si="293"/>
        <v>0</v>
      </c>
      <c r="H2622" s="335">
        <f t="shared" si="294"/>
        <v>46021</v>
      </c>
      <c r="I2622" s="332">
        <f t="shared" si="295"/>
        <v>50</v>
      </c>
      <c r="J2622" s="78"/>
      <c r="K2622" s="304"/>
      <c r="L2622" s="6"/>
      <c r="M2622" s="12"/>
      <c r="N2622" s="6"/>
      <c r="O2622" s="96" t="str">
        <f t="shared" si="296"/>
        <v/>
      </c>
      <c r="P2622" s="12"/>
      <c r="Q2622" s="304"/>
      <c r="R2622" s="5"/>
      <c r="S2622" s="5"/>
      <c r="T2622" s="78"/>
      <c r="U2622" s="78"/>
      <c r="Z2622" s="479">
        <f t="shared" si="290"/>
        <v>12</v>
      </c>
    </row>
    <row r="2623" spans="1:26" ht="18.75" customHeight="1" x14ac:dyDescent="0.35">
      <c r="A2623" s="78"/>
      <c r="B2623" s="332">
        <f>IF(N2623="",0,COUNTIF($N$7:N2623,N2623))</f>
        <v>0</v>
      </c>
      <c r="C2623" s="332" t="str">
        <f t="shared" si="291"/>
        <v>0</v>
      </c>
      <c r="D2623" s="332">
        <f>IF(P2623="",0,COUNTIF($P$7:P2623,P2623))</f>
        <v>0</v>
      </c>
      <c r="E2623" s="332" t="str">
        <f t="shared" si="292"/>
        <v>0</v>
      </c>
      <c r="F2623" s="332">
        <f>IF(Q2623="",0,COUNTIF($Q$7:Q2623,Q2623))</f>
        <v>0</v>
      </c>
      <c r="G2623" s="332" t="str">
        <f t="shared" si="293"/>
        <v>0</v>
      </c>
      <c r="H2623" s="335">
        <f t="shared" si="294"/>
        <v>46021</v>
      </c>
      <c r="I2623" s="332">
        <f t="shared" si="295"/>
        <v>50</v>
      </c>
      <c r="J2623" s="78"/>
      <c r="K2623" s="304"/>
      <c r="L2623" s="6"/>
      <c r="M2623" s="12"/>
      <c r="N2623" s="6"/>
      <c r="O2623" s="96" t="str">
        <f t="shared" si="296"/>
        <v/>
      </c>
      <c r="P2623" s="12"/>
      <c r="Q2623" s="304"/>
      <c r="R2623" s="5"/>
      <c r="S2623" s="5"/>
      <c r="T2623" s="78"/>
      <c r="U2623" s="78"/>
      <c r="Z2623" s="479">
        <f t="shared" si="290"/>
        <v>12</v>
      </c>
    </row>
    <row r="2624" spans="1:26" ht="18.75" customHeight="1" x14ac:dyDescent="0.35">
      <c r="A2624" s="78"/>
      <c r="B2624" s="332">
        <f>IF(N2624="",0,COUNTIF($N$7:N2624,N2624))</f>
        <v>0</v>
      </c>
      <c r="C2624" s="332" t="str">
        <f t="shared" si="291"/>
        <v>0</v>
      </c>
      <c r="D2624" s="332">
        <f>IF(P2624="",0,COUNTIF($P$7:P2624,P2624))</f>
        <v>0</v>
      </c>
      <c r="E2624" s="332" t="str">
        <f t="shared" si="292"/>
        <v>0</v>
      </c>
      <c r="F2624" s="332">
        <f>IF(Q2624="",0,COUNTIF($Q$7:Q2624,Q2624))</f>
        <v>0</v>
      </c>
      <c r="G2624" s="332" t="str">
        <f t="shared" si="293"/>
        <v>0</v>
      </c>
      <c r="H2624" s="335">
        <f t="shared" si="294"/>
        <v>46021</v>
      </c>
      <c r="I2624" s="332">
        <f t="shared" si="295"/>
        <v>50</v>
      </c>
      <c r="J2624" s="78"/>
      <c r="K2624" s="304"/>
      <c r="L2624" s="6"/>
      <c r="M2624" s="12"/>
      <c r="N2624" s="6"/>
      <c r="O2624" s="96" t="str">
        <f t="shared" si="296"/>
        <v/>
      </c>
      <c r="P2624" s="12"/>
      <c r="Q2624" s="304"/>
      <c r="R2624" s="5"/>
      <c r="S2624" s="5"/>
      <c r="T2624" s="78"/>
      <c r="U2624" s="78"/>
      <c r="Z2624" s="479">
        <f t="shared" si="290"/>
        <v>12</v>
      </c>
    </row>
    <row r="2625" spans="1:26" ht="18.75" customHeight="1" x14ac:dyDescent="0.35">
      <c r="A2625" s="78"/>
      <c r="B2625" s="332">
        <f>IF(N2625="",0,COUNTIF($N$7:N2625,N2625))</f>
        <v>0</v>
      </c>
      <c r="C2625" s="332" t="str">
        <f t="shared" si="291"/>
        <v>0</v>
      </c>
      <c r="D2625" s="332">
        <f>IF(P2625="",0,COUNTIF($P$7:P2625,P2625))</f>
        <v>0</v>
      </c>
      <c r="E2625" s="332" t="str">
        <f t="shared" si="292"/>
        <v>0</v>
      </c>
      <c r="F2625" s="332">
        <f>IF(Q2625="",0,COUNTIF($Q$7:Q2625,Q2625))</f>
        <v>0</v>
      </c>
      <c r="G2625" s="332" t="str">
        <f t="shared" si="293"/>
        <v>0</v>
      </c>
      <c r="H2625" s="335">
        <f t="shared" si="294"/>
        <v>46021</v>
      </c>
      <c r="I2625" s="332">
        <f t="shared" si="295"/>
        <v>50</v>
      </c>
      <c r="J2625" s="78"/>
      <c r="K2625" s="304"/>
      <c r="L2625" s="6"/>
      <c r="M2625" s="12"/>
      <c r="N2625" s="6"/>
      <c r="O2625" s="96" t="str">
        <f t="shared" si="296"/>
        <v/>
      </c>
      <c r="P2625" s="12"/>
      <c r="Q2625" s="304"/>
      <c r="R2625" s="5"/>
      <c r="S2625" s="5"/>
      <c r="T2625" s="78"/>
      <c r="U2625" s="78"/>
      <c r="Z2625" s="479">
        <f t="shared" si="290"/>
        <v>12</v>
      </c>
    </row>
    <row r="2626" spans="1:26" ht="18.75" customHeight="1" x14ac:dyDescent="0.35">
      <c r="A2626" s="78"/>
      <c r="B2626" s="332">
        <f>IF(N2626="",0,COUNTIF($N$7:N2626,N2626))</f>
        <v>0</v>
      </c>
      <c r="C2626" s="332" t="str">
        <f t="shared" si="291"/>
        <v>0</v>
      </c>
      <c r="D2626" s="332">
        <f>IF(P2626="",0,COUNTIF($P$7:P2626,P2626))</f>
        <v>0</v>
      </c>
      <c r="E2626" s="332" t="str">
        <f t="shared" si="292"/>
        <v>0</v>
      </c>
      <c r="F2626" s="332">
        <f>IF(Q2626="",0,COUNTIF($Q$7:Q2626,Q2626))</f>
        <v>0</v>
      </c>
      <c r="G2626" s="332" t="str">
        <f t="shared" si="293"/>
        <v>0</v>
      </c>
      <c r="H2626" s="335">
        <f t="shared" si="294"/>
        <v>46021</v>
      </c>
      <c r="I2626" s="332">
        <f t="shared" si="295"/>
        <v>50</v>
      </c>
      <c r="J2626" s="78"/>
      <c r="K2626" s="304"/>
      <c r="L2626" s="6"/>
      <c r="M2626" s="12"/>
      <c r="N2626" s="6"/>
      <c r="O2626" s="96" t="str">
        <f t="shared" si="296"/>
        <v/>
      </c>
      <c r="P2626" s="12"/>
      <c r="Q2626" s="304"/>
      <c r="R2626" s="5"/>
      <c r="S2626" s="5"/>
      <c r="T2626" s="78"/>
      <c r="U2626" s="78"/>
      <c r="Z2626" s="479">
        <f t="shared" si="290"/>
        <v>12</v>
      </c>
    </row>
    <row r="2627" spans="1:26" ht="18.75" customHeight="1" x14ac:dyDescent="0.35">
      <c r="A2627" s="78"/>
      <c r="B2627" s="332">
        <f>IF(N2627="",0,COUNTIF($N$7:N2627,N2627))</f>
        <v>0</v>
      </c>
      <c r="C2627" s="332" t="str">
        <f t="shared" si="291"/>
        <v>0</v>
      </c>
      <c r="D2627" s="332">
        <f>IF(P2627="",0,COUNTIF($P$7:P2627,P2627))</f>
        <v>0</v>
      </c>
      <c r="E2627" s="332" t="str">
        <f t="shared" si="292"/>
        <v>0</v>
      </c>
      <c r="F2627" s="332">
        <f>IF(Q2627="",0,COUNTIF($Q$7:Q2627,Q2627))</f>
        <v>0</v>
      </c>
      <c r="G2627" s="332" t="str">
        <f t="shared" si="293"/>
        <v>0</v>
      </c>
      <c r="H2627" s="335">
        <f t="shared" si="294"/>
        <v>46021</v>
      </c>
      <c r="I2627" s="332">
        <f t="shared" si="295"/>
        <v>50</v>
      </c>
      <c r="J2627" s="78"/>
      <c r="K2627" s="304"/>
      <c r="L2627" s="6"/>
      <c r="M2627" s="12"/>
      <c r="N2627" s="6"/>
      <c r="O2627" s="96" t="str">
        <f t="shared" si="296"/>
        <v/>
      </c>
      <c r="P2627" s="12"/>
      <c r="Q2627" s="304"/>
      <c r="R2627" s="5"/>
      <c r="S2627" s="5"/>
      <c r="T2627" s="78"/>
      <c r="U2627" s="78"/>
      <c r="Z2627" s="479">
        <f t="shared" si="290"/>
        <v>12</v>
      </c>
    </row>
    <row r="2628" spans="1:26" ht="18.75" customHeight="1" x14ac:dyDescent="0.35">
      <c r="A2628" s="78"/>
      <c r="B2628" s="332">
        <f>IF(N2628="",0,COUNTIF($N$7:N2628,N2628))</f>
        <v>0</v>
      </c>
      <c r="C2628" s="332" t="str">
        <f t="shared" si="291"/>
        <v>0</v>
      </c>
      <c r="D2628" s="332">
        <f>IF(P2628="",0,COUNTIF($P$7:P2628,P2628))</f>
        <v>0</v>
      </c>
      <c r="E2628" s="332" t="str">
        <f t="shared" si="292"/>
        <v>0</v>
      </c>
      <c r="F2628" s="332">
        <f>IF(Q2628="",0,COUNTIF($Q$7:Q2628,Q2628))</f>
        <v>0</v>
      </c>
      <c r="G2628" s="332" t="str">
        <f t="shared" si="293"/>
        <v>0</v>
      </c>
      <c r="H2628" s="335">
        <f t="shared" si="294"/>
        <v>46021</v>
      </c>
      <c r="I2628" s="332">
        <f t="shared" si="295"/>
        <v>50</v>
      </c>
      <c r="J2628" s="78"/>
      <c r="K2628" s="304"/>
      <c r="L2628" s="6"/>
      <c r="M2628" s="12"/>
      <c r="N2628" s="6"/>
      <c r="O2628" s="96" t="str">
        <f t="shared" si="296"/>
        <v/>
      </c>
      <c r="P2628" s="12"/>
      <c r="Q2628" s="304"/>
      <c r="R2628" s="5"/>
      <c r="S2628" s="5"/>
      <c r="T2628" s="78"/>
      <c r="U2628" s="78"/>
      <c r="Z2628" s="479">
        <f t="shared" si="290"/>
        <v>12</v>
      </c>
    </row>
    <row r="2629" spans="1:26" ht="18.75" customHeight="1" x14ac:dyDescent="0.35">
      <c r="A2629" s="78"/>
      <c r="B2629" s="332">
        <f>IF(N2629="",0,COUNTIF($N$7:N2629,N2629))</f>
        <v>0</v>
      </c>
      <c r="C2629" s="332" t="str">
        <f t="shared" si="291"/>
        <v>0</v>
      </c>
      <c r="D2629" s="332">
        <f>IF(P2629="",0,COUNTIF($P$7:P2629,P2629))</f>
        <v>0</v>
      </c>
      <c r="E2629" s="332" t="str">
        <f t="shared" si="292"/>
        <v>0</v>
      </c>
      <c r="F2629" s="332">
        <f>IF(Q2629="",0,COUNTIF($Q$7:Q2629,Q2629))</f>
        <v>0</v>
      </c>
      <c r="G2629" s="332" t="str">
        <f t="shared" si="293"/>
        <v>0</v>
      </c>
      <c r="H2629" s="335">
        <f t="shared" si="294"/>
        <v>46021</v>
      </c>
      <c r="I2629" s="332">
        <f t="shared" si="295"/>
        <v>50</v>
      </c>
      <c r="J2629" s="78"/>
      <c r="K2629" s="304"/>
      <c r="L2629" s="6"/>
      <c r="M2629" s="12"/>
      <c r="N2629" s="6"/>
      <c r="O2629" s="96" t="str">
        <f t="shared" si="296"/>
        <v/>
      </c>
      <c r="P2629" s="12"/>
      <c r="Q2629" s="304"/>
      <c r="R2629" s="5"/>
      <c r="S2629" s="5"/>
      <c r="T2629" s="78"/>
      <c r="U2629" s="78"/>
      <c r="Z2629" s="479">
        <f t="shared" si="290"/>
        <v>12</v>
      </c>
    </row>
    <row r="2630" spans="1:26" ht="18.75" customHeight="1" x14ac:dyDescent="0.35">
      <c r="A2630" s="78"/>
      <c r="B2630" s="332">
        <f>IF(N2630="",0,COUNTIF($N$7:N2630,N2630))</f>
        <v>0</v>
      </c>
      <c r="C2630" s="332" t="str">
        <f t="shared" si="291"/>
        <v>0</v>
      </c>
      <c r="D2630" s="332">
        <f>IF(P2630="",0,COUNTIF($P$7:P2630,P2630))</f>
        <v>0</v>
      </c>
      <c r="E2630" s="332" t="str">
        <f t="shared" si="292"/>
        <v>0</v>
      </c>
      <c r="F2630" s="332">
        <f>IF(Q2630="",0,COUNTIF($Q$7:Q2630,Q2630))</f>
        <v>0</v>
      </c>
      <c r="G2630" s="332" t="str">
        <f t="shared" si="293"/>
        <v>0</v>
      </c>
      <c r="H2630" s="335">
        <f t="shared" si="294"/>
        <v>46021</v>
      </c>
      <c r="I2630" s="332">
        <f t="shared" si="295"/>
        <v>50</v>
      </c>
      <c r="J2630" s="78"/>
      <c r="K2630" s="304"/>
      <c r="L2630" s="6"/>
      <c r="M2630" s="12"/>
      <c r="N2630" s="6"/>
      <c r="O2630" s="96" t="str">
        <f t="shared" si="296"/>
        <v/>
      </c>
      <c r="P2630" s="12"/>
      <c r="Q2630" s="304"/>
      <c r="R2630" s="5"/>
      <c r="S2630" s="5"/>
      <c r="T2630" s="78"/>
      <c r="U2630" s="78"/>
      <c r="Z2630" s="479">
        <f t="shared" si="290"/>
        <v>12</v>
      </c>
    </row>
    <row r="2631" spans="1:26" ht="18.75" customHeight="1" x14ac:dyDescent="0.35">
      <c r="A2631" s="78"/>
      <c r="B2631" s="332">
        <f>IF(N2631="",0,COUNTIF($N$7:N2631,N2631))</f>
        <v>0</v>
      </c>
      <c r="C2631" s="332" t="str">
        <f t="shared" si="291"/>
        <v>0</v>
      </c>
      <c r="D2631" s="332">
        <f>IF(P2631="",0,COUNTIF($P$7:P2631,P2631))</f>
        <v>0</v>
      </c>
      <c r="E2631" s="332" t="str">
        <f t="shared" si="292"/>
        <v>0</v>
      </c>
      <c r="F2631" s="332">
        <f>IF(Q2631="",0,COUNTIF($Q$7:Q2631,Q2631))</f>
        <v>0</v>
      </c>
      <c r="G2631" s="332" t="str">
        <f t="shared" si="293"/>
        <v>0</v>
      </c>
      <c r="H2631" s="335">
        <f t="shared" si="294"/>
        <v>46021</v>
      </c>
      <c r="I2631" s="332">
        <f t="shared" si="295"/>
        <v>50</v>
      </c>
      <c r="J2631" s="78"/>
      <c r="K2631" s="304"/>
      <c r="L2631" s="6"/>
      <c r="M2631" s="12"/>
      <c r="N2631" s="6"/>
      <c r="O2631" s="96" t="str">
        <f t="shared" si="296"/>
        <v/>
      </c>
      <c r="P2631" s="12"/>
      <c r="Q2631" s="304"/>
      <c r="R2631" s="5"/>
      <c r="S2631" s="5"/>
      <c r="T2631" s="78"/>
      <c r="U2631" s="78"/>
      <c r="Z2631" s="479">
        <f t="shared" si="290"/>
        <v>12</v>
      </c>
    </row>
    <row r="2632" spans="1:26" ht="18.75" customHeight="1" x14ac:dyDescent="0.35">
      <c r="A2632" s="78"/>
      <c r="B2632" s="332">
        <f>IF(N2632="",0,COUNTIF($N$7:N2632,N2632))</f>
        <v>0</v>
      </c>
      <c r="C2632" s="332" t="str">
        <f t="shared" si="291"/>
        <v>0</v>
      </c>
      <c r="D2632" s="332">
        <f>IF(P2632="",0,COUNTIF($P$7:P2632,P2632))</f>
        <v>0</v>
      </c>
      <c r="E2632" s="332" t="str">
        <f t="shared" si="292"/>
        <v>0</v>
      </c>
      <c r="F2632" s="332">
        <f>IF(Q2632="",0,COUNTIF($Q$7:Q2632,Q2632))</f>
        <v>0</v>
      </c>
      <c r="G2632" s="332" t="str">
        <f t="shared" si="293"/>
        <v>0</v>
      </c>
      <c r="H2632" s="335">
        <f t="shared" si="294"/>
        <v>46021</v>
      </c>
      <c r="I2632" s="332">
        <f t="shared" si="295"/>
        <v>50</v>
      </c>
      <c r="J2632" s="78"/>
      <c r="K2632" s="304"/>
      <c r="L2632" s="6"/>
      <c r="M2632" s="12"/>
      <c r="N2632" s="6"/>
      <c r="O2632" s="96" t="str">
        <f t="shared" si="296"/>
        <v/>
      </c>
      <c r="P2632" s="12"/>
      <c r="Q2632" s="304"/>
      <c r="R2632" s="5"/>
      <c r="S2632" s="5"/>
      <c r="T2632" s="78"/>
      <c r="U2632" s="78"/>
      <c r="Z2632" s="479">
        <f t="shared" ref="Z2632:Z2695" si="297">IF(H2632="","",MONTH(H2632))</f>
        <v>12</v>
      </c>
    </row>
    <row r="2633" spans="1:26" ht="18.75" customHeight="1" x14ac:dyDescent="0.35">
      <c r="A2633" s="78"/>
      <c r="B2633" s="332">
        <f>IF(N2633="",0,COUNTIF($N$7:N2633,N2633))</f>
        <v>0</v>
      </c>
      <c r="C2633" s="332" t="str">
        <f t="shared" si="291"/>
        <v>0</v>
      </c>
      <c r="D2633" s="332">
        <f>IF(P2633="",0,COUNTIF($P$7:P2633,P2633))</f>
        <v>0</v>
      </c>
      <c r="E2633" s="332" t="str">
        <f t="shared" si="292"/>
        <v>0</v>
      </c>
      <c r="F2633" s="332">
        <f>IF(Q2633="",0,COUNTIF($Q$7:Q2633,Q2633))</f>
        <v>0</v>
      </c>
      <c r="G2633" s="332" t="str">
        <f t="shared" si="293"/>
        <v>0</v>
      </c>
      <c r="H2633" s="335">
        <f t="shared" si="294"/>
        <v>46021</v>
      </c>
      <c r="I2633" s="332">
        <f t="shared" si="295"/>
        <v>50</v>
      </c>
      <c r="J2633" s="78"/>
      <c r="K2633" s="304"/>
      <c r="L2633" s="6"/>
      <c r="M2633" s="12"/>
      <c r="N2633" s="6"/>
      <c r="O2633" s="96" t="str">
        <f t="shared" si="296"/>
        <v/>
      </c>
      <c r="P2633" s="12"/>
      <c r="Q2633" s="304"/>
      <c r="R2633" s="5"/>
      <c r="S2633" s="5"/>
      <c r="T2633" s="78"/>
      <c r="U2633" s="78"/>
      <c r="Z2633" s="479">
        <f t="shared" si="297"/>
        <v>12</v>
      </c>
    </row>
    <row r="2634" spans="1:26" ht="18.75" customHeight="1" x14ac:dyDescent="0.35">
      <c r="A2634" s="78"/>
      <c r="B2634" s="332">
        <f>IF(N2634="",0,COUNTIF($N$7:N2634,N2634))</f>
        <v>0</v>
      </c>
      <c r="C2634" s="332" t="str">
        <f t="shared" si="291"/>
        <v>0</v>
      </c>
      <c r="D2634" s="332">
        <f>IF(P2634="",0,COUNTIF($P$7:P2634,P2634))</f>
        <v>0</v>
      </c>
      <c r="E2634" s="332" t="str">
        <f t="shared" si="292"/>
        <v>0</v>
      </c>
      <c r="F2634" s="332">
        <f>IF(Q2634="",0,COUNTIF($Q$7:Q2634,Q2634))</f>
        <v>0</v>
      </c>
      <c r="G2634" s="332" t="str">
        <f t="shared" si="293"/>
        <v>0</v>
      </c>
      <c r="H2634" s="335">
        <f t="shared" si="294"/>
        <v>46021</v>
      </c>
      <c r="I2634" s="332">
        <f t="shared" si="295"/>
        <v>50</v>
      </c>
      <c r="J2634" s="78"/>
      <c r="K2634" s="304"/>
      <c r="L2634" s="6"/>
      <c r="M2634" s="12"/>
      <c r="N2634" s="6"/>
      <c r="O2634" s="96" t="str">
        <f t="shared" si="296"/>
        <v/>
      </c>
      <c r="P2634" s="12"/>
      <c r="Q2634" s="304"/>
      <c r="R2634" s="5"/>
      <c r="S2634" s="5"/>
      <c r="T2634" s="78"/>
      <c r="U2634" s="78"/>
      <c r="Z2634" s="479">
        <f t="shared" si="297"/>
        <v>12</v>
      </c>
    </row>
    <row r="2635" spans="1:26" ht="18.75" customHeight="1" x14ac:dyDescent="0.35">
      <c r="A2635" s="78"/>
      <c r="B2635" s="332">
        <f>IF(N2635="",0,COUNTIF($N$7:N2635,N2635))</f>
        <v>0</v>
      </c>
      <c r="C2635" s="332" t="str">
        <f t="shared" si="291"/>
        <v>0</v>
      </c>
      <c r="D2635" s="332">
        <f>IF(P2635="",0,COUNTIF($P$7:P2635,P2635))</f>
        <v>0</v>
      </c>
      <c r="E2635" s="332" t="str">
        <f t="shared" si="292"/>
        <v>0</v>
      </c>
      <c r="F2635" s="332">
        <f>IF(Q2635="",0,COUNTIF($Q$7:Q2635,Q2635))</f>
        <v>0</v>
      </c>
      <c r="G2635" s="332" t="str">
        <f t="shared" si="293"/>
        <v>0</v>
      </c>
      <c r="H2635" s="335">
        <f t="shared" si="294"/>
        <v>46021</v>
      </c>
      <c r="I2635" s="332">
        <f t="shared" si="295"/>
        <v>50</v>
      </c>
      <c r="J2635" s="78"/>
      <c r="K2635" s="304"/>
      <c r="L2635" s="6"/>
      <c r="M2635" s="12"/>
      <c r="N2635" s="6"/>
      <c r="O2635" s="96" t="str">
        <f t="shared" si="296"/>
        <v/>
      </c>
      <c r="P2635" s="12"/>
      <c r="Q2635" s="304"/>
      <c r="R2635" s="5"/>
      <c r="S2635" s="5"/>
      <c r="T2635" s="78"/>
      <c r="U2635" s="78"/>
      <c r="Z2635" s="479">
        <f t="shared" si="297"/>
        <v>12</v>
      </c>
    </row>
    <row r="2636" spans="1:26" ht="18.75" customHeight="1" x14ac:dyDescent="0.35">
      <c r="A2636" s="78"/>
      <c r="B2636" s="332">
        <f>IF(N2636="",0,COUNTIF($N$7:N2636,N2636))</f>
        <v>0</v>
      </c>
      <c r="C2636" s="332" t="str">
        <f t="shared" si="291"/>
        <v>0</v>
      </c>
      <c r="D2636" s="332">
        <f>IF(P2636="",0,COUNTIF($P$7:P2636,P2636))</f>
        <v>0</v>
      </c>
      <c r="E2636" s="332" t="str">
        <f t="shared" si="292"/>
        <v>0</v>
      </c>
      <c r="F2636" s="332">
        <f>IF(Q2636="",0,COUNTIF($Q$7:Q2636,Q2636))</f>
        <v>0</v>
      </c>
      <c r="G2636" s="332" t="str">
        <f t="shared" si="293"/>
        <v>0</v>
      </c>
      <c r="H2636" s="335">
        <f t="shared" si="294"/>
        <v>46021</v>
      </c>
      <c r="I2636" s="332">
        <f t="shared" si="295"/>
        <v>50</v>
      </c>
      <c r="J2636" s="78"/>
      <c r="K2636" s="304"/>
      <c r="L2636" s="6"/>
      <c r="M2636" s="12"/>
      <c r="N2636" s="6"/>
      <c r="O2636" s="96" t="str">
        <f t="shared" si="296"/>
        <v/>
      </c>
      <c r="P2636" s="12"/>
      <c r="Q2636" s="304"/>
      <c r="R2636" s="5"/>
      <c r="S2636" s="5"/>
      <c r="T2636" s="78"/>
      <c r="U2636" s="78"/>
      <c r="Z2636" s="479">
        <f t="shared" si="297"/>
        <v>12</v>
      </c>
    </row>
    <row r="2637" spans="1:26" ht="18.75" customHeight="1" x14ac:dyDescent="0.35">
      <c r="A2637" s="78"/>
      <c r="B2637" s="332">
        <f>IF(N2637="",0,COUNTIF($N$7:N2637,N2637))</f>
        <v>0</v>
      </c>
      <c r="C2637" s="332" t="str">
        <f t="shared" si="291"/>
        <v>0</v>
      </c>
      <c r="D2637" s="332">
        <f>IF(P2637="",0,COUNTIF($P$7:P2637,P2637))</f>
        <v>0</v>
      </c>
      <c r="E2637" s="332" t="str">
        <f t="shared" si="292"/>
        <v>0</v>
      </c>
      <c r="F2637" s="332">
        <f>IF(Q2637="",0,COUNTIF($Q$7:Q2637,Q2637))</f>
        <v>0</v>
      </c>
      <c r="G2637" s="332" t="str">
        <f t="shared" si="293"/>
        <v>0</v>
      </c>
      <c r="H2637" s="335">
        <f t="shared" si="294"/>
        <v>46021</v>
      </c>
      <c r="I2637" s="332">
        <f t="shared" si="295"/>
        <v>50</v>
      </c>
      <c r="J2637" s="78"/>
      <c r="K2637" s="304"/>
      <c r="L2637" s="6"/>
      <c r="M2637" s="12"/>
      <c r="N2637" s="6"/>
      <c r="O2637" s="96" t="str">
        <f t="shared" si="296"/>
        <v/>
      </c>
      <c r="P2637" s="12"/>
      <c r="Q2637" s="304"/>
      <c r="R2637" s="5"/>
      <c r="S2637" s="5"/>
      <c r="T2637" s="78"/>
      <c r="U2637" s="78"/>
      <c r="Z2637" s="479">
        <f t="shared" si="297"/>
        <v>12</v>
      </c>
    </row>
    <row r="2638" spans="1:26" ht="18.75" customHeight="1" x14ac:dyDescent="0.35">
      <c r="A2638" s="78"/>
      <c r="B2638" s="332">
        <f>IF(N2638="",0,COUNTIF($N$7:N2638,N2638))</f>
        <v>0</v>
      </c>
      <c r="C2638" s="332" t="str">
        <f t="shared" si="291"/>
        <v>0</v>
      </c>
      <c r="D2638" s="332">
        <f>IF(P2638="",0,COUNTIF($P$7:P2638,P2638))</f>
        <v>0</v>
      </c>
      <c r="E2638" s="332" t="str">
        <f t="shared" si="292"/>
        <v>0</v>
      </c>
      <c r="F2638" s="332">
        <f>IF(Q2638="",0,COUNTIF($Q$7:Q2638,Q2638))</f>
        <v>0</v>
      </c>
      <c r="G2638" s="332" t="str">
        <f t="shared" si="293"/>
        <v>0</v>
      </c>
      <c r="H2638" s="335">
        <f t="shared" si="294"/>
        <v>46021</v>
      </c>
      <c r="I2638" s="332">
        <f t="shared" si="295"/>
        <v>50</v>
      </c>
      <c r="J2638" s="78"/>
      <c r="K2638" s="304"/>
      <c r="L2638" s="6"/>
      <c r="M2638" s="12"/>
      <c r="N2638" s="6"/>
      <c r="O2638" s="96" t="str">
        <f t="shared" si="296"/>
        <v/>
      </c>
      <c r="P2638" s="12"/>
      <c r="Q2638" s="304"/>
      <c r="R2638" s="5"/>
      <c r="S2638" s="5"/>
      <c r="T2638" s="78"/>
      <c r="U2638" s="78"/>
      <c r="Z2638" s="479">
        <f t="shared" si="297"/>
        <v>12</v>
      </c>
    </row>
    <row r="2639" spans="1:26" ht="18.75" customHeight="1" x14ac:dyDescent="0.35">
      <c r="A2639" s="78"/>
      <c r="B2639" s="332">
        <f>IF(N2639="",0,COUNTIF($N$7:N2639,N2639))</f>
        <v>0</v>
      </c>
      <c r="C2639" s="332" t="str">
        <f t="shared" si="291"/>
        <v>0</v>
      </c>
      <c r="D2639" s="332">
        <f>IF(P2639="",0,COUNTIF($P$7:P2639,P2639))</f>
        <v>0</v>
      </c>
      <c r="E2639" s="332" t="str">
        <f t="shared" si="292"/>
        <v>0</v>
      </c>
      <c r="F2639" s="332">
        <f>IF(Q2639="",0,COUNTIF($Q$7:Q2639,Q2639))</f>
        <v>0</v>
      </c>
      <c r="G2639" s="332" t="str">
        <f t="shared" si="293"/>
        <v>0</v>
      </c>
      <c r="H2639" s="335">
        <f t="shared" si="294"/>
        <v>46021</v>
      </c>
      <c r="I2639" s="332">
        <f t="shared" si="295"/>
        <v>50</v>
      </c>
      <c r="J2639" s="78"/>
      <c r="K2639" s="304"/>
      <c r="L2639" s="6"/>
      <c r="M2639" s="12"/>
      <c r="N2639" s="6"/>
      <c r="O2639" s="96" t="str">
        <f t="shared" si="296"/>
        <v/>
      </c>
      <c r="P2639" s="12"/>
      <c r="Q2639" s="304"/>
      <c r="R2639" s="5"/>
      <c r="S2639" s="5"/>
      <c r="T2639" s="78"/>
      <c r="U2639" s="78"/>
      <c r="Z2639" s="479">
        <f t="shared" si="297"/>
        <v>12</v>
      </c>
    </row>
    <row r="2640" spans="1:26" ht="18.75" customHeight="1" x14ac:dyDescent="0.35">
      <c r="A2640" s="78"/>
      <c r="B2640" s="332">
        <f>IF(N2640="",0,COUNTIF($N$7:N2640,N2640))</f>
        <v>0</v>
      </c>
      <c r="C2640" s="332" t="str">
        <f t="shared" si="291"/>
        <v>0</v>
      </c>
      <c r="D2640" s="332">
        <f>IF(P2640="",0,COUNTIF($P$7:P2640,P2640))</f>
        <v>0</v>
      </c>
      <c r="E2640" s="332" t="str">
        <f t="shared" si="292"/>
        <v>0</v>
      </c>
      <c r="F2640" s="332">
        <f>IF(Q2640="",0,COUNTIF($Q$7:Q2640,Q2640))</f>
        <v>0</v>
      </c>
      <c r="G2640" s="332" t="str">
        <f t="shared" si="293"/>
        <v>0</v>
      </c>
      <c r="H2640" s="335">
        <f t="shared" si="294"/>
        <v>46021</v>
      </c>
      <c r="I2640" s="332">
        <f t="shared" si="295"/>
        <v>50</v>
      </c>
      <c r="J2640" s="78"/>
      <c r="K2640" s="304"/>
      <c r="L2640" s="6"/>
      <c r="M2640" s="12"/>
      <c r="N2640" s="6"/>
      <c r="O2640" s="96" t="str">
        <f t="shared" si="296"/>
        <v/>
      </c>
      <c r="P2640" s="12"/>
      <c r="Q2640" s="304"/>
      <c r="R2640" s="5"/>
      <c r="S2640" s="5"/>
      <c r="T2640" s="78"/>
      <c r="U2640" s="78"/>
      <c r="Z2640" s="479">
        <f t="shared" si="297"/>
        <v>12</v>
      </c>
    </row>
    <row r="2641" spans="1:26" ht="18.75" customHeight="1" x14ac:dyDescent="0.35">
      <c r="A2641" s="78"/>
      <c r="B2641" s="332">
        <f>IF(N2641="",0,COUNTIF($N$7:N2641,N2641))</f>
        <v>0</v>
      </c>
      <c r="C2641" s="332" t="str">
        <f t="shared" si="291"/>
        <v>0</v>
      </c>
      <c r="D2641" s="332">
        <f>IF(P2641="",0,COUNTIF($P$7:P2641,P2641))</f>
        <v>0</v>
      </c>
      <c r="E2641" s="332" t="str">
        <f t="shared" si="292"/>
        <v>0</v>
      </c>
      <c r="F2641" s="332">
        <f>IF(Q2641="",0,COUNTIF($Q$7:Q2641,Q2641))</f>
        <v>0</v>
      </c>
      <c r="G2641" s="332" t="str">
        <f t="shared" si="293"/>
        <v>0</v>
      </c>
      <c r="H2641" s="335">
        <f t="shared" si="294"/>
        <v>46021</v>
      </c>
      <c r="I2641" s="332">
        <f t="shared" si="295"/>
        <v>50</v>
      </c>
      <c r="J2641" s="78"/>
      <c r="K2641" s="304"/>
      <c r="L2641" s="6"/>
      <c r="M2641" s="12"/>
      <c r="N2641" s="6"/>
      <c r="O2641" s="96" t="str">
        <f t="shared" si="296"/>
        <v/>
      </c>
      <c r="P2641" s="12"/>
      <c r="Q2641" s="304"/>
      <c r="R2641" s="5"/>
      <c r="S2641" s="5"/>
      <c r="T2641" s="78"/>
      <c r="U2641" s="78"/>
      <c r="Z2641" s="479">
        <f t="shared" si="297"/>
        <v>12</v>
      </c>
    </row>
    <row r="2642" spans="1:26" ht="18.75" customHeight="1" x14ac:dyDescent="0.35">
      <c r="A2642" s="78"/>
      <c r="B2642" s="332">
        <f>IF(N2642="",0,COUNTIF($N$7:N2642,N2642))</f>
        <v>0</v>
      </c>
      <c r="C2642" s="332" t="str">
        <f t="shared" si="291"/>
        <v>0</v>
      </c>
      <c r="D2642" s="332">
        <f>IF(P2642="",0,COUNTIF($P$7:P2642,P2642))</f>
        <v>0</v>
      </c>
      <c r="E2642" s="332" t="str">
        <f t="shared" si="292"/>
        <v>0</v>
      </c>
      <c r="F2642" s="332">
        <f>IF(Q2642="",0,COUNTIF($Q$7:Q2642,Q2642))</f>
        <v>0</v>
      </c>
      <c r="G2642" s="332" t="str">
        <f t="shared" si="293"/>
        <v>0</v>
      </c>
      <c r="H2642" s="335">
        <f t="shared" si="294"/>
        <v>46021</v>
      </c>
      <c r="I2642" s="332">
        <f t="shared" si="295"/>
        <v>50</v>
      </c>
      <c r="J2642" s="78"/>
      <c r="K2642" s="304"/>
      <c r="L2642" s="6"/>
      <c r="M2642" s="12"/>
      <c r="N2642" s="6"/>
      <c r="O2642" s="96" t="str">
        <f t="shared" si="296"/>
        <v/>
      </c>
      <c r="P2642" s="12"/>
      <c r="Q2642" s="304"/>
      <c r="R2642" s="5"/>
      <c r="S2642" s="5"/>
      <c r="T2642" s="78"/>
      <c r="U2642" s="78"/>
      <c r="Z2642" s="479">
        <f t="shared" si="297"/>
        <v>12</v>
      </c>
    </row>
    <row r="2643" spans="1:26" ht="18.75" customHeight="1" x14ac:dyDescent="0.35">
      <c r="A2643" s="78"/>
      <c r="B2643" s="332">
        <f>IF(N2643="",0,COUNTIF($N$7:N2643,N2643))</f>
        <v>0</v>
      </c>
      <c r="C2643" s="332" t="str">
        <f t="shared" si="291"/>
        <v>0</v>
      </c>
      <c r="D2643" s="332">
        <f>IF(P2643="",0,COUNTIF($P$7:P2643,P2643))</f>
        <v>0</v>
      </c>
      <c r="E2643" s="332" t="str">
        <f t="shared" si="292"/>
        <v>0</v>
      </c>
      <c r="F2643" s="332">
        <f>IF(Q2643="",0,COUNTIF($Q$7:Q2643,Q2643))</f>
        <v>0</v>
      </c>
      <c r="G2643" s="332" t="str">
        <f t="shared" si="293"/>
        <v>0</v>
      </c>
      <c r="H2643" s="335">
        <f t="shared" si="294"/>
        <v>46021</v>
      </c>
      <c r="I2643" s="332">
        <f t="shared" si="295"/>
        <v>50</v>
      </c>
      <c r="J2643" s="78"/>
      <c r="K2643" s="304"/>
      <c r="L2643" s="6"/>
      <c r="M2643" s="12"/>
      <c r="N2643" s="6"/>
      <c r="O2643" s="96" t="str">
        <f t="shared" si="296"/>
        <v/>
      </c>
      <c r="P2643" s="12"/>
      <c r="Q2643" s="304"/>
      <c r="R2643" s="5"/>
      <c r="S2643" s="5"/>
      <c r="T2643" s="78"/>
      <c r="U2643" s="78"/>
      <c r="Z2643" s="479">
        <f t="shared" si="297"/>
        <v>12</v>
      </c>
    </row>
    <row r="2644" spans="1:26" ht="18.75" customHeight="1" x14ac:dyDescent="0.35">
      <c r="A2644" s="78"/>
      <c r="B2644" s="332">
        <f>IF(N2644="",0,COUNTIF($N$7:N2644,N2644))</f>
        <v>0</v>
      </c>
      <c r="C2644" s="332" t="str">
        <f t="shared" si="291"/>
        <v>0</v>
      </c>
      <c r="D2644" s="332">
        <f>IF(P2644="",0,COUNTIF($P$7:P2644,P2644))</f>
        <v>0</v>
      </c>
      <c r="E2644" s="332" t="str">
        <f t="shared" si="292"/>
        <v>0</v>
      </c>
      <c r="F2644" s="332">
        <f>IF(Q2644="",0,COUNTIF($Q$7:Q2644,Q2644))</f>
        <v>0</v>
      </c>
      <c r="G2644" s="332" t="str">
        <f t="shared" si="293"/>
        <v>0</v>
      </c>
      <c r="H2644" s="335">
        <f t="shared" si="294"/>
        <v>46021</v>
      </c>
      <c r="I2644" s="332">
        <f t="shared" si="295"/>
        <v>50</v>
      </c>
      <c r="J2644" s="78"/>
      <c r="K2644" s="304"/>
      <c r="L2644" s="6"/>
      <c r="M2644" s="12"/>
      <c r="N2644" s="6"/>
      <c r="O2644" s="96" t="str">
        <f t="shared" si="296"/>
        <v/>
      </c>
      <c r="P2644" s="12"/>
      <c r="Q2644" s="304"/>
      <c r="R2644" s="5"/>
      <c r="S2644" s="5"/>
      <c r="T2644" s="78"/>
      <c r="U2644" s="78"/>
      <c r="Z2644" s="479">
        <f t="shared" si="297"/>
        <v>12</v>
      </c>
    </row>
    <row r="2645" spans="1:26" ht="18.75" customHeight="1" x14ac:dyDescent="0.35">
      <c r="A2645" s="78"/>
      <c r="B2645" s="332">
        <f>IF(N2645="",0,COUNTIF($N$7:N2645,N2645))</f>
        <v>0</v>
      </c>
      <c r="C2645" s="332" t="str">
        <f t="shared" si="291"/>
        <v>0</v>
      </c>
      <c r="D2645" s="332">
        <f>IF(P2645="",0,COUNTIF($P$7:P2645,P2645))</f>
        <v>0</v>
      </c>
      <c r="E2645" s="332" t="str">
        <f t="shared" si="292"/>
        <v>0</v>
      </c>
      <c r="F2645" s="332">
        <f>IF(Q2645="",0,COUNTIF($Q$7:Q2645,Q2645))</f>
        <v>0</v>
      </c>
      <c r="G2645" s="332" t="str">
        <f t="shared" si="293"/>
        <v>0</v>
      </c>
      <c r="H2645" s="335">
        <f t="shared" si="294"/>
        <v>46021</v>
      </c>
      <c r="I2645" s="332">
        <f t="shared" si="295"/>
        <v>50</v>
      </c>
      <c r="J2645" s="78"/>
      <c r="K2645" s="304"/>
      <c r="L2645" s="6"/>
      <c r="M2645" s="12"/>
      <c r="N2645" s="6"/>
      <c r="O2645" s="96" t="str">
        <f t="shared" si="296"/>
        <v/>
      </c>
      <c r="P2645" s="12"/>
      <c r="Q2645" s="304"/>
      <c r="R2645" s="5"/>
      <c r="S2645" s="5"/>
      <c r="T2645" s="78"/>
      <c r="U2645" s="78"/>
      <c r="Z2645" s="479">
        <f t="shared" si="297"/>
        <v>12</v>
      </c>
    </row>
    <row r="2646" spans="1:26" ht="18.75" customHeight="1" x14ac:dyDescent="0.35">
      <c r="A2646" s="78"/>
      <c r="B2646" s="332">
        <f>IF(N2646="",0,COUNTIF($N$7:N2646,N2646))</f>
        <v>0</v>
      </c>
      <c r="C2646" s="332" t="str">
        <f t="shared" si="291"/>
        <v>0</v>
      </c>
      <c r="D2646" s="332">
        <f>IF(P2646="",0,COUNTIF($P$7:P2646,P2646))</f>
        <v>0</v>
      </c>
      <c r="E2646" s="332" t="str">
        <f t="shared" si="292"/>
        <v>0</v>
      </c>
      <c r="F2646" s="332">
        <f>IF(Q2646="",0,COUNTIF($Q$7:Q2646,Q2646))</f>
        <v>0</v>
      </c>
      <c r="G2646" s="332" t="str">
        <f t="shared" si="293"/>
        <v>0</v>
      </c>
      <c r="H2646" s="335">
        <f t="shared" si="294"/>
        <v>46021</v>
      </c>
      <c r="I2646" s="332">
        <f t="shared" si="295"/>
        <v>50</v>
      </c>
      <c r="J2646" s="78"/>
      <c r="K2646" s="304"/>
      <c r="L2646" s="6"/>
      <c r="M2646" s="12"/>
      <c r="N2646" s="6"/>
      <c r="O2646" s="96" t="str">
        <f t="shared" si="296"/>
        <v/>
      </c>
      <c r="P2646" s="12"/>
      <c r="Q2646" s="304"/>
      <c r="R2646" s="5"/>
      <c r="S2646" s="5"/>
      <c r="T2646" s="78"/>
      <c r="U2646" s="78"/>
      <c r="Z2646" s="479">
        <f t="shared" si="297"/>
        <v>12</v>
      </c>
    </row>
    <row r="2647" spans="1:26" ht="18.75" customHeight="1" x14ac:dyDescent="0.35">
      <c r="A2647" s="78"/>
      <c r="B2647" s="332">
        <f>IF(N2647="",0,COUNTIF($N$7:N2647,N2647))</f>
        <v>0</v>
      </c>
      <c r="C2647" s="332" t="str">
        <f t="shared" si="291"/>
        <v>0</v>
      </c>
      <c r="D2647" s="332">
        <f>IF(P2647="",0,COUNTIF($P$7:P2647,P2647))</f>
        <v>0</v>
      </c>
      <c r="E2647" s="332" t="str">
        <f t="shared" si="292"/>
        <v>0</v>
      </c>
      <c r="F2647" s="332">
        <f>IF(Q2647="",0,COUNTIF($Q$7:Q2647,Q2647))</f>
        <v>0</v>
      </c>
      <c r="G2647" s="332" t="str">
        <f t="shared" si="293"/>
        <v>0</v>
      </c>
      <c r="H2647" s="335">
        <f t="shared" si="294"/>
        <v>46021</v>
      </c>
      <c r="I2647" s="332">
        <f t="shared" si="295"/>
        <v>50</v>
      </c>
      <c r="J2647" s="78"/>
      <c r="K2647" s="304"/>
      <c r="L2647" s="6"/>
      <c r="M2647" s="12"/>
      <c r="N2647" s="6"/>
      <c r="O2647" s="96" t="str">
        <f t="shared" si="296"/>
        <v/>
      </c>
      <c r="P2647" s="12"/>
      <c r="Q2647" s="304"/>
      <c r="R2647" s="5"/>
      <c r="S2647" s="5"/>
      <c r="T2647" s="78"/>
      <c r="U2647" s="78"/>
      <c r="Z2647" s="479">
        <f t="shared" si="297"/>
        <v>12</v>
      </c>
    </row>
    <row r="2648" spans="1:26" ht="18.75" customHeight="1" x14ac:dyDescent="0.35">
      <c r="A2648" s="78"/>
      <c r="B2648" s="332">
        <f>IF(N2648="",0,COUNTIF($N$7:N2648,N2648))</f>
        <v>0</v>
      </c>
      <c r="C2648" s="332" t="str">
        <f t="shared" si="291"/>
        <v>0</v>
      </c>
      <c r="D2648" s="332">
        <f>IF(P2648="",0,COUNTIF($P$7:P2648,P2648))</f>
        <v>0</v>
      </c>
      <c r="E2648" s="332" t="str">
        <f t="shared" si="292"/>
        <v>0</v>
      </c>
      <c r="F2648" s="332">
        <f>IF(Q2648="",0,COUNTIF($Q$7:Q2648,Q2648))</f>
        <v>0</v>
      </c>
      <c r="G2648" s="332" t="str">
        <f t="shared" si="293"/>
        <v>0</v>
      </c>
      <c r="H2648" s="335">
        <f t="shared" si="294"/>
        <v>46021</v>
      </c>
      <c r="I2648" s="332">
        <f t="shared" si="295"/>
        <v>50</v>
      </c>
      <c r="J2648" s="78"/>
      <c r="K2648" s="304"/>
      <c r="L2648" s="6"/>
      <c r="M2648" s="12"/>
      <c r="N2648" s="6"/>
      <c r="O2648" s="96" t="str">
        <f t="shared" si="296"/>
        <v/>
      </c>
      <c r="P2648" s="12"/>
      <c r="Q2648" s="304"/>
      <c r="R2648" s="5"/>
      <c r="S2648" s="5"/>
      <c r="T2648" s="78"/>
      <c r="U2648" s="78"/>
      <c r="Z2648" s="479">
        <f t="shared" si="297"/>
        <v>12</v>
      </c>
    </row>
    <row r="2649" spans="1:26" ht="18.75" customHeight="1" x14ac:dyDescent="0.35">
      <c r="A2649" s="78"/>
      <c r="B2649" s="332">
        <f>IF(N2649="",0,COUNTIF($N$7:N2649,N2649))</f>
        <v>0</v>
      </c>
      <c r="C2649" s="332" t="str">
        <f t="shared" si="291"/>
        <v>0</v>
      </c>
      <c r="D2649" s="332">
        <f>IF(P2649="",0,COUNTIF($P$7:P2649,P2649))</f>
        <v>0</v>
      </c>
      <c r="E2649" s="332" t="str">
        <f t="shared" si="292"/>
        <v>0</v>
      </c>
      <c r="F2649" s="332">
        <f>IF(Q2649="",0,COUNTIF($Q$7:Q2649,Q2649))</f>
        <v>0</v>
      </c>
      <c r="G2649" s="332" t="str">
        <f t="shared" si="293"/>
        <v>0</v>
      </c>
      <c r="H2649" s="335">
        <f t="shared" si="294"/>
        <v>46021</v>
      </c>
      <c r="I2649" s="332">
        <f t="shared" si="295"/>
        <v>50</v>
      </c>
      <c r="J2649" s="78"/>
      <c r="K2649" s="304"/>
      <c r="L2649" s="6"/>
      <c r="M2649" s="12"/>
      <c r="N2649" s="6"/>
      <c r="O2649" s="96" t="str">
        <f t="shared" si="296"/>
        <v/>
      </c>
      <c r="P2649" s="12"/>
      <c r="Q2649" s="304"/>
      <c r="R2649" s="5"/>
      <c r="S2649" s="5"/>
      <c r="T2649" s="78"/>
      <c r="U2649" s="78"/>
      <c r="Z2649" s="479">
        <f t="shared" si="297"/>
        <v>12</v>
      </c>
    </row>
    <row r="2650" spans="1:26" ht="18.75" customHeight="1" x14ac:dyDescent="0.35">
      <c r="A2650" s="78"/>
      <c r="B2650" s="332">
        <f>IF(N2650="",0,COUNTIF($N$7:N2650,N2650))</f>
        <v>0</v>
      </c>
      <c r="C2650" s="332" t="str">
        <f t="shared" si="291"/>
        <v>0</v>
      </c>
      <c r="D2650" s="332">
        <f>IF(P2650="",0,COUNTIF($P$7:P2650,P2650))</f>
        <v>0</v>
      </c>
      <c r="E2650" s="332" t="str">
        <f t="shared" si="292"/>
        <v>0</v>
      </c>
      <c r="F2650" s="332">
        <f>IF(Q2650="",0,COUNTIF($Q$7:Q2650,Q2650))</f>
        <v>0</v>
      </c>
      <c r="G2650" s="332" t="str">
        <f t="shared" si="293"/>
        <v>0</v>
      </c>
      <c r="H2650" s="335">
        <f t="shared" si="294"/>
        <v>46021</v>
      </c>
      <c r="I2650" s="332">
        <f t="shared" si="295"/>
        <v>50</v>
      </c>
      <c r="J2650" s="78"/>
      <c r="K2650" s="304"/>
      <c r="L2650" s="6"/>
      <c r="M2650" s="12"/>
      <c r="N2650" s="6"/>
      <c r="O2650" s="96" t="str">
        <f t="shared" si="296"/>
        <v/>
      </c>
      <c r="P2650" s="12"/>
      <c r="Q2650" s="304"/>
      <c r="R2650" s="5"/>
      <c r="S2650" s="5"/>
      <c r="T2650" s="78"/>
      <c r="U2650" s="78"/>
      <c r="Z2650" s="479">
        <f t="shared" si="297"/>
        <v>12</v>
      </c>
    </row>
    <row r="2651" spans="1:26" ht="18.75" customHeight="1" x14ac:dyDescent="0.35">
      <c r="A2651" s="78"/>
      <c r="B2651" s="332">
        <f>IF(N2651="",0,COUNTIF($N$7:N2651,N2651))</f>
        <v>0</v>
      </c>
      <c r="C2651" s="332" t="str">
        <f t="shared" si="291"/>
        <v>0</v>
      </c>
      <c r="D2651" s="332">
        <f>IF(P2651="",0,COUNTIF($P$7:P2651,P2651))</f>
        <v>0</v>
      </c>
      <c r="E2651" s="332" t="str">
        <f t="shared" si="292"/>
        <v>0</v>
      </c>
      <c r="F2651" s="332">
        <f>IF(Q2651="",0,COUNTIF($Q$7:Q2651,Q2651))</f>
        <v>0</v>
      </c>
      <c r="G2651" s="332" t="str">
        <f t="shared" si="293"/>
        <v>0</v>
      </c>
      <c r="H2651" s="335">
        <f t="shared" si="294"/>
        <v>46021</v>
      </c>
      <c r="I2651" s="332">
        <f t="shared" si="295"/>
        <v>50</v>
      </c>
      <c r="J2651" s="78"/>
      <c r="K2651" s="304"/>
      <c r="L2651" s="6"/>
      <c r="M2651" s="12"/>
      <c r="N2651" s="6"/>
      <c r="O2651" s="96" t="str">
        <f t="shared" si="296"/>
        <v/>
      </c>
      <c r="P2651" s="12"/>
      <c r="Q2651" s="304"/>
      <c r="R2651" s="5"/>
      <c r="S2651" s="5"/>
      <c r="T2651" s="78"/>
      <c r="U2651" s="78"/>
      <c r="Z2651" s="479">
        <f t="shared" si="297"/>
        <v>12</v>
      </c>
    </row>
    <row r="2652" spans="1:26" ht="18.75" customHeight="1" x14ac:dyDescent="0.35">
      <c r="A2652" s="78"/>
      <c r="B2652" s="332">
        <f>IF(N2652="",0,COUNTIF($N$7:N2652,N2652))</f>
        <v>0</v>
      </c>
      <c r="C2652" s="332" t="str">
        <f t="shared" si="291"/>
        <v>0</v>
      </c>
      <c r="D2652" s="332">
        <f>IF(P2652="",0,COUNTIF($P$7:P2652,P2652))</f>
        <v>0</v>
      </c>
      <c r="E2652" s="332" t="str">
        <f t="shared" si="292"/>
        <v>0</v>
      </c>
      <c r="F2652" s="332">
        <f>IF(Q2652="",0,COUNTIF($Q$7:Q2652,Q2652))</f>
        <v>0</v>
      </c>
      <c r="G2652" s="332" t="str">
        <f t="shared" si="293"/>
        <v>0</v>
      </c>
      <c r="H2652" s="335">
        <f t="shared" si="294"/>
        <v>46021</v>
      </c>
      <c r="I2652" s="332">
        <f t="shared" si="295"/>
        <v>50</v>
      </c>
      <c r="J2652" s="78"/>
      <c r="K2652" s="304"/>
      <c r="L2652" s="6"/>
      <c r="M2652" s="12"/>
      <c r="N2652" s="6"/>
      <c r="O2652" s="96" t="str">
        <f t="shared" si="296"/>
        <v/>
      </c>
      <c r="P2652" s="12"/>
      <c r="Q2652" s="304"/>
      <c r="R2652" s="5"/>
      <c r="S2652" s="5"/>
      <c r="T2652" s="78"/>
      <c r="U2652" s="78"/>
      <c r="Z2652" s="479">
        <f t="shared" si="297"/>
        <v>12</v>
      </c>
    </row>
    <row r="2653" spans="1:26" ht="18.75" customHeight="1" x14ac:dyDescent="0.35">
      <c r="A2653" s="78"/>
      <c r="B2653" s="332">
        <f>IF(N2653="",0,COUNTIF($N$7:N2653,N2653))</f>
        <v>0</v>
      </c>
      <c r="C2653" s="332" t="str">
        <f t="shared" si="291"/>
        <v>0</v>
      </c>
      <c r="D2653" s="332">
        <f>IF(P2653="",0,COUNTIF($P$7:P2653,P2653))</f>
        <v>0</v>
      </c>
      <c r="E2653" s="332" t="str">
        <f t="shared" si="292"/>
        <v>0</v>
      </c>
      <c r="F2653" s="332">
        <f>IF(Q2653="",0,COUNTIF($Q$7:Q2653,Q2653))</f>
        <v>0</v>
      </c>
      <c r="G2653" s="332" t="str">
        <f t="shared" si="293"/>
        <v>0</v>
      </c>
      <c r="H2653" s="335">
        <f t="shared" si="294"/>
        <v>46021</v>
      </c>
      <c r="I2653" s="332">
        <f t="shared" si="295"/>
        <v>50</v>
      </c>
      <c r="J2653" s="78"/>
      <c r="K2653" s="304"/>
      <c r="L2653" s="6"/>
      <c r="M2653" s="12"/>
      <c r="N2653" s="6"/>
      <c r="O2653" s="96" t="str">
        <f t="shared" si="296"/>
        <v/>
      </c>
      <c r="P2653" s="12"/>
      <c r="Q2653" s="304"/>
      <c r="R2653" s="5"/>
      <c r="S2653" s="5"/>
      <c r="T2653" s="78"/>
      <c r="U2653" s="78"/>
      <c r="Z2653" s="479">
        <f t="shared" si="297"/>
        <v>12</v>
      </c>
    </row>
    <row r="2654" spans="1:26" ht="18.75" customHeight="1" x14ac:dyDescent="0.35">
      <c r="A2654" s="78"/>
      <c r="B2654" s="332">
        <f>IF(N2654="",0,COUNTIF($N$7:N2654,N2654))</f>
        <v>0</v>
      </c>
      <c r="C2654" s="332" t="str">
        <f t="shared" si="291"/>
        <v>0</v>
      </c>
      <c r="D2654" s="332">
        <f>IF(P2654="",0,COUNTIF($P$7:P2654,P2654))</f>
        <v>0</v>
      </c>
      <c r="E2654" s="332" t="str">
        <f t="shared" si="292"/>
        <v>0</v>
      </c>
      <c r="F2654" s="332">
        <f>IF(Q2654="",0,COUNTIF($Q$7:Q2654,Q2654))</f>
        <v>0</v>
      </c>
      <c r="G2654" s="332" t="str">
        <f t="shared" si="293"/>
        <v>0</v>
      </c>
      <c r="H2654" s="335">
        <f t="shared" si="294"/>
        <v>46021</v>
      </c>
      <c r="I2654" s="332">
        <f t="shared" si="295"/>
        <v>50</v>
      </c>
      <c r="J2654" s="78"/>
      <c r="K2654" s="304"/>
      <c r="L2654" s="6"/>
      <c r="M2654" s="12"/>
      <c r="N2654" s="6"/>
      <c r="O2654" s="96" t="str">
        <f t="shared" si="296"/>
        <v/>
      </c>
      <c r="P2654" s="12"/>
      <c r="Q2654" s="304"/>
      <c r="R2654" s="5"/>
      <c r="S2654" s="5"/>
      <c r="T2654" s="78"/>
      <c r="U2654" s="78"/>
      <c r="Z2654" s="479">
        <f t="shared" si="297"/>
        <v>12</v>
      </c>
    </row>
    <row r="2655" spans="1:26" ht="18.75" customHeight="1" x14ac:dyDescent="0.35">
      <c r="A2655" s="78"/>
      <c r="B2655" s="332">
        <f>IF(N2655="",0,COUNTIF($N$7:N2655,N2655))</f>
        <v>0</v>
      </c>
      <c r="C2655" s="332" t="str">
        <f t="shared" si="291"/>
        <v>0</v>
      </c>
      <c r="D2655" s="332">
        <f>IF(P2655="",0,COUNTIF($P$7:P2655,P2655))</f>
        <v>0</v>
      </c>
      <c r="E2655" s="332" t="str">
        <f t="shared" si="292"/>
        <v>0</v>
      </c>
      <c r="F2655" s="332">
        <f>IF(Q2655="",0,COUNTIF($Q$7:Q2655,Q2655))</f>
        <v>0</v>
      </c>
      <c r="G2655" s="332" t="str">
        <f t="shared" si="293"/>
        <v>0</v>
      </c>
      <c r="H2655" s="335">
        <f t="shared" si="294"/>
        <v>46021</v>
      </c>
      <c r="I2655" s="332">
        <f t="shared" si="295"/>
        <v>50</v>
      </c>
      <c r="J2655" s="78"/>
      <c r="K2655" s="304"/>
      <c r="L2655" s="6"/>
      <c r="M2655" s="12"/>
      <c r="N2655" s="6"/>
      <c r="O2655" s="96" t="str">
        <f t="shared" si="296"/>
        <v/>
      </c>
      <c r="P2655" s="12"/>
      <c r="Q2655" s="304"/>
      <c r="R2655" s="5"/>
      <c r="S2655" s="5"/>
      <c r="T2655" s="78"/>
      <c r="U2655" s="78"/>
      <c r="Z2655" s="479">
        <f t="shared" si="297"/>
        <v>12</v>
      </c>
    </row>
    <row r="2656" spans="1:26" ht="18.75" customHeight="1" x14ac:dyDescent="0.35">
      <c r="A2656" s="78"/>
      <c r="B2656" s="332">
        <f>IF(N2656="",0,COUNTIF($N$7:N2656,N2656))</f>
        <v>0</v>
      </c>
      <c r="C2656" s="332" t="str">
        <f t="shared" si="291"/>
        <v>0</v>
      </c>
      <c r="D2656" s="332">
        <f>IF(P2656="",0,COUNTIF($P$7:P2656,P2656))</f>
        <v>0</v>
      </c>
      <c r="E2656" s="332" t="str">
        <f t="shared" si="292"/>
        <v>0</v>
      </c>
      <c r="F2656" s="332">
        <f>IF(Q2656="",0,COUNTIF($Q$7:Q2656,Q2656))</f>
        <v>0</v>
      </c>
      <c r="G2656" s="332" t="str">
        <f t="shared" si="293"/>
        <v>0</v>
      </c>
      <c r="H2656" s="335">
        <f t="shared" si="294"/>
        <v>46021</v>
      </c>
      <c r="I2656" s="332">
        <f t="shared" si="295"/>
        <v>50</v>
      </c>
      <c r="J2656" s="78"/>
      <c r="K2656" s="304"/>
      <c r="L2656" s="6"/>
      <c r="M2656" s="12"/>
      <c r="N2656" s="6"/>
      <c r="O2656" s="96" t="str">
        <f t="shared" si="296"/>
        <v/>
      </c>
      <c r="P2656" s="12"/>
      <c r="Q2656" s="304"/>
      <c r="R2656" s="5"/>
      <c r="S2656" s="5"/>
      <c r="T2656" s="78"/>
      <c r="U2656" s="78"/>
      <c r="Z2656" s="479">
        <f t="shared" si="297"/>
        <v>12</v>
      </c>
    </row>
    <row r="2657" spans="1:26" ht="18.75" customHeight="1" x14ac:dyDescent="0.35">
      <c r="A2657" s="78"/>
      <c r="B2657" s="332">
        <f>IF(N2657="",0,COUNTIF($N$7:N2657,N2657))</f>
        <v>0</v>
      </c>
      <c r="C2657" s="332" t="str">
        <f t="shared" si="291"/>
        <v>0</v>
      </c>
      <c r="D2657" s="332">
        <f>IF(P2657="",0,COUNTIF($P$7:P2657,P2657))</f>
        <v>0</v>
      </c>
      <c r="E2657" s="332" t="str">
        <f t="shared" si="292"/>
        <v>0</v>
      </c>
      <c r="F2657" s="332">
        <f>IF(Q2657="",0,COUNTIF($Q$7:Q2657,Q2657))</f>
        <v>0</v>
      </c>
      <c r="G2657" s="332" t="str">
        <f t="shared" si="293"/>
        <v>0</v>
      </c>
      <c r="H2657" s="335">
        <f t="shared" si="294"/>
        <v>46021</v>
      </c>
      <c r="I2657" s="332">
        <f t="shared" si="295"/>
        <v>50</v>
      </c>
      <c r="J2657" s="78"/>
      <c r="K2657" s="304"/>
      <c r="L2657" s="6"/>
      <c r="M2657" s="12"/>
      <c r="N2657" s="6"/>
      <c r="O2657" s="96" t="str">
        <f t="shared" si="296"/>
        <v/>
      </c>
      <c r="P2657" s="12"/>
      <c r="Q2657" s="304"/>
      <c r="R2657" s="5"/>
      <c r="S2657" s="5"/>
      <c r="T2657" s="78"/>
      <c r="U2657" s="78"/>
      <c r="Z2657" s="479">
        <f t="shared" si="297"/>
        <v>12</v>
      </c>
    </row>
    <row r="2658" spans="1:26" ht="18.75" customHeight="1" x14ac:dyDescent="0.35">
      <c r="A2658" s="78"/>
      <c r="B2658" s="332">
        <f>IF(N2658="",0,COUNTIF($N$7:N2658,N2658))</f>
        <v>0</v>
      </c>
      <c r="C2658" s="332" t="str">
        <f t="shared" si="291"/>
        <v>0</v>
      </c>
      <c r="D2658" s="332">
        <f>IF(P2658="",0,COUNTIF($P$7:P2658,P2658))</f>
        <v>0</v>
      </c>
      <c r="E2658" s="332" t="str">
        <f t="shared" si="292"/>
        <v>0</v>
      </c>
      <c r="F2658" s="332">
        <f>IF(Q2658="",0,COUNTIF($Q$7:Q2658,Q2658))</f>
        <v>0</v>
      </c>
      <c r="G2658" s="332" t="str">
        <f t="shared" si="293"/>
        <v>0</v>
      </c>
      <c r="H2658" s="335">
        <f t="shared" si="294"/>
        <v>46021</v>
      </c>
      <c r="I2658" s="332">
        <f t="shared" si="295"/>
        <v>50</v>
      </c>
      <c r="J2658" s="78"/>
      <c r="K2658" s="304"/>
      <c r="L2658" s="6"/>
      <c r="M2658" s="12"/>
      <c r="N2658" s="6"/>
      <c r="O2658" s="96" t="str">
        <f t="shared" si="296"/>
        <v/>
      </c>
      <c r="P2658" s="12"/>
      <c r="Q2658" s="304"/>
      <c r="R2658" s="5"/>
      <c r="S2658" s="5"/>
      <c r="T2658" s="78"/>
      <c r="U2658" s="78"/>
      <c r="Z2658" s="479">
        <f t="shared" si="297"/>
        <v>12</v>
      </c>
    </row>
    <row r="2659" spans="1:26" ht="18.75" customHeight="1" x14ac:dyDescent="0.35">
      <c r="A2659" s="78"/>
      <c r="B2659" s="332">
        <f>IF(N2659="",0,COUNTIF($N$7:N2659,N2659))</f>
        <v>0</v>
      </c>
      <c r="C2659" s="332" t="str">
        <f t="shared" si="291"/>
        <v>0</v>
      </c>
      <c r="D2659" s="332">
        <f>IF(P2659="",0,COUNTIF($P$7:P2659,P2659))</f>
        <v>0</v>
      </c>
      <c r="E2659" s="332" t="str">
        <f t="shared" si="292"/>
        <v>0</v>
      </c>
      <c r="F2659" s="332">
        <f>IF(Q2659="",0,COUNTIF($Q$7:Q2659,Q2659))</f>
        <v>0</v>
      </c>
      <c r="G2659" s="332" t="str">
        <f t="shared" si="293"/>
        <v>0</v>
      </c>
      <c r="H2659" s="335">
        <f t="shared" si="294"/>
        <v>46021</v>
      </c>
      <c r="I2659" s="332">
        <f t="shared" si="295"/>
        <v>50</v>
      </c>
      <c r="J2659" s="78"/>
      <c r="K2659" s="304"/>
      <c r="L2659" s="6"/>
      <c r="M2659" s="12"/>
      <c r="N2659" s="6"/>
      <c r="O2659" s="96" t="str">
        <f t="shared" si="296"/>
        <v/>
      </c>
      <c r="P2659" s="12"/>
      <c r="Q2659" s="304"/>
      <c r="R2659" s="5"/>
      <c r="S2659" s="5"/>
      <c r="T2659" s="78"/>
      <c r="U2659" s="78"/>
      <c r="Z2659" s="479">
        <f t="shared" si="297"/>
        <v>12</v>
      </c>
    </row>
    <row r="2660" spans="1:26" ht="18.75" customHeight="1" x14ac:dyDescent="0.35">
      <c r="A2660" s="78"/>
      <c r="B2660" s="332">
        <f>IF(N2660="",0,COUNTIF($N$7:N2660,N2660))</f>
        <v>0</v>
      </c>
      <c r="C2660" s="332" t="str">
        <f t="shared" si="291"/>
        <v>0</v>
      </c>
      <c r="D2660" s="332">
        <f>IF(P2660="",0,COUNTIF($P$7:P2660,P2660))</f>
        <v>0</v>
      </c>
      <c r="E2660" s="332" t="str">
        <f t="shared" si="292"/>
        <v>0</v>
      </c>
      <c r="F2660" s="332">
        <f>IF(Q2660="",0,COUNTIF($Q$7:Q2660,Q2660))</f>
        <v>0</v>
      </c>
      <c r="G2660" s="332" t="str">
        <f t="shared" si="293"/>
        <v>0</v>
      </c>
      <c r="H2660" s="335">
        <f t="shared" si="294"/>
        <v>46021</v>
      </c>
      <c r="I2660" s="332">
        <f t="shared" si="295"/>
        <v>50</v>
      </c>
      <c r="J2660" s="78"/>
      <c r="K2660" s="304"/>
      <c r="L2660" s="6"/>
      <c r="M2660" s="12"/>
      <c r="N2660" s="6"/>
      <c r="O2660" s="96" t="str">
        <f t="shared" si="296"/>
        <v/>
      </c>
      <c r="P2660" s="12"/>
      <c r="Q2660" s="304"/>
      <c r="R2660" s="5"/>
      <c r="S2660" s="5"/>
      <c r="T2660" s="78"/>
      <c r="U2660" s="78"/>
      <c r="Z2660" s="479">
        <f t="shared" si="297"/>
        <v>12</v>
      </c>
    </row>
    <row r="2661" spans="1:26" ht="18.75" customHeight="1" x14ac:dyDescent="0.35">
      <c r="A2661" s="78"/>
      <c r="B2661" s="332">
        <f>IF(N2661="",0,COUNTIF($N$7:N2661,N2661))</f>
        <v>0</v>
      </c>
      <c r="C2661" s="332" t="str">
        <f t="shared" si="291"/>
        <v>0</v>
      </c>
      <c r="D2661" s="332">
        <f>IF(P2661="",0,COUNTIF($P$7:P2661,P2661))</f>
        <v>0</v>
      </c>
      <c r="E2661" s="332" t="str">
        <f t="shared" si="292"/>
        <v>0</v>
      </c>
      <c r="F2661" s="332">
        <f>IF(Q2661="",0,COUNTIF($Q$7:Q2661,Q2661))</f>
        <v>0</v>
      </c>
      <c r="G2661" s="332" t="str">
        <f t="shared" si="293"/>
        <v>0</v>
      </c>
      <c r="H2661" s="335">
        <f t="shared" si="294"/>
        <v>46021</v>
      </c>
      <c r="I2661" s="332">
        <f t="shared" si="295"/>
        <v>50</v>
      </c>
      <c r="J2661" s="78"/>
      <c r="K2661" s="304"/>
      <c r="L2661" s="6"/>
      <c r="M2661" s="12"/>
      <c r="N2661" s="6"/>
      <c r="O2661" s="96" t="str">
        <f t="shared" si="296"/>
        <v/>
      </c>
      <c r="P2661" s="12"/>
      <c r="Q2661" s="304"/>
      <c r="R2661" s="5"/>
      <c r="S2661" s="5"/>
      <c r="T2661" s="78"/>
      <c r="U2661" s="78"/>
      <c r="Z2661" s="479">
        <f t="shared" si="297"/>
        <v>12</v>
      </c>
    </row>
    <row r="2662" spans="1:26" ht="18.75" customHeight="1" x14ac:dyDescent="0.35">
      <c r="A2662" s="78"/>
      <c r="B2662" s="332">
        <f>IF(N2662="",0,COUNTIF($N$7:N2662,N2662))</f>
        <v>0</v>
      </c>
      <c r="C2662" s="332" t="str">
        <f t="shared" si="291"/>
        <v>0</v>
      </c>
      <c r="D2662" s="332">
        <f>IF(P2662="",0,COUNTIF($P$7:P2662,P2662))</f>
        <v>0</v>
      </c>
      <c r="E2662" s="332" t="str">
        <f t="shared" si="292"/>
        <v>0</v>
      </c>
      <c r="F2662" s="332">
        <f>IF(Q2662="",0,COUNTIF($Q$7:Q2662,Q2662))</f>
        <v>0</v>
      </c>
      <c r="G2662" s="332" t="str">
        <f t="shared" si="293"/>
        <v>0</v>
      </c>
      <c r="H2662" s="335">
        <f t="shared" si="294"/>
        <v>46021</v>
      </c>
      <c r="I2662" s="332">
        <f t="shared" si="295"/>
        <v>50</v>
      </c>
      <c r="J2662" s="78"/>
      <c r="K2662" s="304"/>
      <c r="L2662" s="6"/>
      <c r="M2662" s="12"/>
      <c r="N2662" s="6"/>
      <c r="O2662" s="96" t="str">
        <f t="shared" si="296"/>
        <v/>
      </c>
      <c r="P2662" s="12"/>
      <c r="Q2662" s="304"/>
      <c r="R2662" s="5"/>
      <c r="S2662" s="5"/>
      <c r="T2662" s="78"/>
      <c r="U2662" s="78"/>
      <c r="Z2662" s="479">
        <f t="shared" si="297"/>
        <v>12</v>
      </c>
    </row>
    <row r="2663" spans="1:26" ht="18.75" customHeight="1" x14ac:dyDescent="0.35">
      <c r="A2663" s="78"/>
      <c r="B2663" s="332">
        <f>IF(N2663="",0,COUNTIF($N$7:N2663,N2663))</f>
        <v>0</v>
      </c>
      <c r="C2663" s="332" t="str">
        <f t="shared" si="291"/>
        <v>0</v>
      </c>
      <c r="D2663" s="332">
        <f>IF(P2663="",0,COUNTIF($P$7:P2663,P2663))</f>
        <v>0</v>
      </c>
      <c r="E2663" s="332" t="str">
        <f t="shared" si="292"/>
        <v>0</v>
      </c>
      <c r="F2663" s="332">
        <f>IF(Q2663="",0,COUNTIF($Q$7:Q2663,Q2663))</f>
        <v>0</v>
      </c>
      <c r="G2663" s="332" t="str">
        <f t="shared" si="293"/>
        <v>0</v>
      </c>
      <c r="H2663" s="335">
        <f t="shared" si="294"/>
        <v>46021</v>
      </c>
      <c r="I2663" s="332">
        <f t="shared" si="295"/>
        <v>50</v>
      </c>
      <c r="J2663" s="78"/>
      <c r="K2663" s="304"/>
      <c r="L2663" s="6"/>
      <c r="M2663" s="12"/>
      <c r="N2663" s="6"/>
      <c r="O2663" s="96" t="str">
        <f t="shared" si="296"/>
        <v/>
      </c>
      <c r="P2663" s="12"/>
      <c r="Q2663" s="304"/>
      <c r="R2663" s="5"/>
      <c r="S2663" s="5"/>
      <c r="T2663" s="78"/>
      <c r="U2663" s="78"/>
      <c r="Z2663" s="479">
        <f t="shared" si="297"/>
        <v>12</v>
      </c>
    </row>
    <row r="2664" spans="1:26" ht="18.75" customHeight="1" x14ac:dyDescent="0.35">
      <c r="A2664" s="78"/>
      <c r="B2664" s="332">
        <f>IF(N2664="",0,COUNTIF($N$7:N2664,N2664))</f>
        <v>0</v>
      </c>
      <c r="C2664" s="332" t="str">
        <f t="shared" si="291"/>
        <v>0</v>
      </c>
      <c r="D2664" s="332">
        <f>IF(P2664="",0,COUNTIF($P$7:P2664,P2664))</f>
        <v>0</v>
      </c>
      <c r="E2664" s="332" t="str">
        <f t="shared" si="292"/>
        <v>0</v>
      </c>
      <c r="F2664" s="332">
        <f>IF(Q2664="",0,COUNTIF($Q$7:Q2664,Q2664))</f>
        <v>0</v>
      </c>
      <c r="G2664" s="332" t="str">
        <f t="shared" si="293"/>
        <v>0</v>
      </c>
      <c r="H2664" s="335">
        <f t="shared" si="294"/>
        <v>46021</v>
      </c>
      <c r="I2664" s="332">
        <f t="shared" si="295"/>
        <v>50</v>
      </c>
      <c r="J2664" s="78"/>
      <c r="K2664" s="304"/>
      <c r="L2664" s="6"/>
      <c r="M2664" s="12"/>
      <c r="N2664" s="6"/>
      <c r="O2664" s="96" t="str">
        <f t="shared" si="296"/>
        <v/>
      </c>
      <c r="P2664" s="12"/>
      <c r="Q2664" s="304"/>
      <c r="R2664" s="5"/>
      <c r="S2664" s="5"/>
      <c r="T2664" s="78"/>
      <c r="U2664" s="78"/>
      <c r="Z2664" s="479">
        <f t="shared" si="297"/>
        <v>12</v>
      </c>
    </row>
    <row r="2665" spans="1:26" ht="18.75" customHeight="1" x14ac:dyDescent="0.35">
      <c r="A2665" s="78"/>
      <c r="B2665" s="332">
        <f>IF(N2665="",0,COUNTIF($N$7:N2665,N2665))</f>
        <v>0</v>
      </c>
      <c r="C2665" s="332" t="str">
        <f t="shared" si="291"/>
        <v>0</v>
      </c>
      <c r="D2665" s="332">
        <f>IF(P2665="",0,COUNTIF($P$7:P2665,P2665))</f>
        <v>0</v>
      </c>
      <c r="E2665" s="332" t="str">
        <f t="shared" si="292"/>
        <v>0</v>
      </c>
      <c r="F2665" s="332">
        <f>IF(Q2665="",0,COUNTIF($Q$7:Q2665,Q2665))</f>
        <v>0</v>
      </c>
      <c r="G2665" s="332" t="str">
        <f t="shared" si="293"/>
        <v>0</v>
      </c>
      <c r="H2665" s="335">
        <f t="shared" si="294"/>
        <v>46021</v>
      </c>
      <c r="I2665" s="332">
        <f t="shared" si="295"/>
        <v>50</v>
      </c>
      <c r="J2665" s="78"/>
      <c r="K2665" s="304"/>
      <c r="L2665" s="6"/>
      <c r="M2665" s="12"/>
      <c r="N2665" s="6"/>
      <c r="O2665" s="96" t="str">
        <f t="shared" si="296"/>
        <v/>
      </c>
      <c r="P2665" s="12"/>
      <c r="Q2665" s="304"/>
      <c r="R2665" s="5"/>
      <c r="S2665" s="5"/>
      <c r="T2665" s="78"/>
      <c r="U2665" s="78"/>
      <c r="Z2665" s="479">
        <f t="shared" si="297"/>
        <v>12</v>
      </c>
    </row>
    <row r="2666" spans="1:26" ht="18.75" customHeight="1" x14ac:dyDescent="0.35">
      <c r="A2666" s="78"/>
      <c r="B2666" s="332">
        <f>IF(N2666="",0,COUNTIF($N$7:N2666,N2666))</f>
        <v>0</v>
      </c>
      <c r="C2666" s="332" t="str">
        <f t="shared" si="291"/>
        <v>0</v>
      </c>
      <c r="D2666" s="332">
        <f>IF(P2666="",0,COUNTIF($P$7:P2666,P2666))</f>
        <v>0</v>
      </c>
      <c r="E2666" s="332" t="str">
        <f t="shared" si="292"/>
        <v>0</v>
      </c>
      <c r="F2666" s="332">
        <f>IF(Q2666="",0,COUNTIF($Q$7:Q2666,Q2666))</f>
        <v>0</v>
      </c>
      <c r="G2666" s="332" t="str">
        <f t="shared" si="293"/>
        <v>0</v>
      </c>
      <c r="H2666" s="335">
        <f t="shared" si="294"/>
        <v>46021</v>
      </c>
      <c r="I2666" s="332">
        <f t="shared" si="295"/>
        <v>50</v>
      </c>
      <c r="J2666" s="78"/>
      <c r="K2666" s="304"/>
      <c r="L2666" s="6"/>
      <c r="M2666" s="12"/>
      <c r="N2666" s="6"/>
      <c r="O2666" s="96" t="str">
        <f t="shared" si="296"/>
        <v/>
      </c>
      <c r="P2666" s="12"/>
      <c r="Q2666" s="304"/>
      <c r="R2666" s="5"/>
      <c r="S2666" s="5"/>
      <c r="T2666" s="78"/>
      <c r="U2666" s="78"/>
      <c r="Z2666" s="479">
        <f t="shared" si="297"/>
        <v>12</v>
      </c>
    </row>
    <row r="2667" spans="1:26" ht="18.75" customHeight="1" x14ac:dyDescent="0.35">
      <c r="A2667" s="78"/>
      <c r="B2667" s="332">
        <f>IF(N2667="",0,COUNTIF($N$7:N2667,N2667))</f>
        <v>0</v>
      </c>
      <c r="C2667" s="332" t="str">
        <f t="shared" si="291"/>
        <v>0</v>
      </c>
      <c r="D2667" s="332">
        <f>IF(P2667="",0,COUNTIF($P$7:P2667,P2667))</f>
        <v>0</v>
      </c>
      <c r="E2667" s="332" t="str">
        <f t="shared" si="292"/>
        <v>0</v>
      </c>
      <c r="F2667" s="332">
        <f>IF(Q2667="",0,COUNTIF($Q$7:Q2667,Q2667))</f>
        <v>0</v>
      </c>
      <c r="G2667" s="332" t="str">
        <f t="shared" si="293"/>
        <v>0</v>
      </c>
      <c r="H2667" s="335">
        <f t="shared" si="294"/>
        <v>46021</v>
      </c>
      <c r="I2667" s="332">
        <f t="shared" si="295"/>
        <v>50</v>
      </c>
      <c r="J2667" s="78"/>
      <c r="K2667" s="304"/>
      <c r="L2667" s="6"/>
      <c r="M2667" s="12"/>
      <c r="N2667" s="6"/>
      <c r="O2667" s="96" t="str">
        <f t="shared" si="296"/>
        <v/>
      </c>
      <c r="P2667" s="12"/>
      <c r="Q2667" s="304"/>
      <c r="R2667" s="5"/>
      <c r="S2667" s="5"/>
      <c r="T2667" s="78"/>
      <c r="U2667" s="78"/>
      <c r="Z2667" s="479">
        <f t="shared" si="297"/>
        <v>12</v>
      </c>
    </row>
    <row r="2668" spans="1:26" ht="18.75" customHeight="1" x14ac:dyDescent="0.35">
      <c r="A2668" s="78"/>
      <c r="B2668" s="332">
        <f>IF(N2668="",0,COUNTIF($N$7:N2668,N2668))</f>
        <v>0</v>
      </c>
      <c r="C2668" s="332" t="str">
        <f t="shared" si="291"/>
        <v>0</v>
      </c>
      <c r="D2668" s="332">
        <f>IF(P2668="",0,COUNTIF($P$7:P2668,P2668))</f>
        <v>0</v>
      </c>
      <c r="E2668" s="332" t="str">
        <f t="shared" si="292"/>
        <v>0</v>
      </c>
      <c r="F2668" s="332">
        <f>IF(Q2668="",0,COUNTIF($Q$7:Q2668,Q2668))</f>
        <v>0</v>
      </c>
      <c r="G2668" s="332" t="str">
        <f t="shared" si="293"/>
        <v>0</v>
      </c>
      <c r="H2668" s="335">
        <f t="shared" si="294"/>
        <v>46021</v>
      </c>
      <c r="I2668" s="332">
        <f t="shared" si="295"/>
        <v>50</v>
      </c>
      <c r="J2668" s="78"/>
      <c r="K2668" s="304"/>
      <c r="L2668" s="6"/>
      <c r="M2668" s="12"/>
      <c r="N2668" s="6"/>
      <c r="O2668" s="96" t="str">
        <f t="shared" si="296"/>
        <v/>
      </c>
      <c r="P2668" s="12"/>
      <c r="Q2668" s="304"/>
      <c r="R2668" s="5"/>
      <c r="S2668" s="5"/>
      <c r="T2668" s="78"/>
      <c r="U2668" s="78"/>
      <c r="Z2668" s="479">
        <f t="shared" si="297"/>
        <v>12</v>
      </c>
    </row>
    <row r="2669" spans="1:26" ht="18.75" customHeight="1" x14ac:dyDescent="0.35">
      <c r="A2669" s="78"/>
      <c r="B2669" s="332">
        <f>IF(N2669="",0,COUNTIF($N$7:N2669,N2669))</f>
        <v>0</v>
      </c>
      <c r="C2669" s="332" t="str">
        <f t="shared" si="291"/>
        <v>0</v>
      </c>
      <c r="D2669" s="332">
        <f>IF(P2669="",0,COUNTIF($P$7:P2669,P2669))</f>
        <v>0</v>
      </c>
      <c r="E2669" s="332" t="str">
        <f t="shared" si="292"/>
        <v>0</v>
      </c>
      <c r="F2669" s="332">
        <f>IF(Q2669="",0,COUNTIF($Q$7:Q2669,Q2669))</f>
        <v>0</v>
      </c>
      <c r="G2669" s="332" t="str">
        <f t="shared" si="293"/>
        <v>0</v>
      </c>
      <c r="H2669" s="335">
        <f t="shared" si="294"/>
        <v>46021</v>
      </c>
      <c r="I2669" s="332">
        <f t="shared" si="295"/>
        <v>50</v>
      </c>
      <c r="J2669" s="78"/>
      <c r="K2669" s="304"/>
      <c r="L2669" s="6"/>
      <c r="M2669" s="12"/>
      <c r="N2669" s="6"/>
      <c r="O2669" s="96" t="str">
        <f t="shared" si="296"/>
        <v/>
      </c>
      <c r="P2669" s="12"/>
      <c r="Q2669" s="304"/>
      <c r="R2669" s="5"/>
      <c r="S2669" s="5"/>
      <c r="T2669" s="78"/>
      <c r="U2669" s="78"/>
      <c r="Z2669" s="479">
        <f t="shared" si="297"/>
        <v>12</v>
      </c>
    </row>
    <row r="2670" spans="1:26" ht="18.75" customHeight="1" x14ac:dyDescent="0.35">
      <c r="A2670" s="78"/>
      <c r="B2670" s="332">
        <f>IF(N2670="",0,COUNTIF($N$7:N2670,N2670))</f>
        <v>0</v>
      </c>
      <c r="C2670" s="332" t="str">
        <f t="shared" si="291"/>
        <v>0</v>
      </c>
      <c r="D2670" s="332">
        <f>IF(P2670="",0,COUNTIF($P$7:P2670,P2670))</f>
        <v>0</v>
      </c>
      <c r="E2670" s="332" t="str">
        <f t="shared" si="292"/>
        <v>0</v>
      </c>
      <c r="F2670" s="332">
        <f>IF(Q2670="",0,COUNTIF($Q$7:Q2670,Q2670))</f>
        <v>0</v>
      </c>
      <c r="G2670" s="332" t="str">
        <f t="shared" si="293"/>
        <v>0</v>
      </c>
      <c r="H2670" s="335">
        <f t="shared" si="294"/>
        <v>46021</v>
      </c>
      <c r="I2670" s="332">
        <f t="shared" si="295"/>
        <v>50</v>
      </c>
      <c r="J2670" s="78"/>
      <c r="K2670" s="304"/>
      <c r="L2670" s="6"/>
      <c r="M2670" s="12"/>
      <c r="N2670" s="6"/>
      <c r="O2670" s="96" t="str">
        <f t="shared" si="296"/>
        <v/>
      </c>
      <c r="P2670" s="12"/>
      <c r="Q2670" s="304"/>
      <c r="R2670" s="5"/>
      <c r="S2670" s="5"/>
      <c r="T2670" s="78"/>
      <c r="U2670" s="78"/>
      <c r="Z2670" s="479">
        <f t="shared" si="297"/>
        <v>12</v>
      </c>
    </row>
    <row r="2671" spans="1:26" ht="18.75" customHeight="1" x14ac:dyDescent="0.35">
      <c r="A2671" s="78"/>
      <c r="B2671" s="332">
        <f>IF(N2671="",0,COUNTIF($N$7:N2671,N2671))</f>
        <v>0</v>
      </c>
      <c r="C2671" s="332" t="str">
        <f t="shared" si="291"/>
        <v>0</v>
      </c>
      <c r="D2671" s="332">
        <f>IF(P2671="",0,COUNTIF($P$7:P2671,P2671))</f>
        <v>0</v>
      </c>
      <c r="E2671" s="332" t="str">
        <f t="shared" si="292"/>
        <v>0</v>
      </c>
      <c r="F2671" s="332">
        <f>IF(Q2671="",0,COUNTIF($Q$7:Q2671,Q2671))</f>
        <v>0</v>
      </c>
      <c r="G2671" s="332" t="str">
        <f t="shared" si="293"/>
        <v>0</v>
      </c>
      <c r="H2671" s="335">
        <f t="shared" si="294"/>
        <v>46021</v>
      </c>
      <c r="I2671" s="332">
        <f t="shared" si="295"/>
        <v>50</v>
      </c>
      <c r="J2671" s="78"/>
      <c r="K2671" s="304"/>
      <c r="L2671" s="6"/>
      <c r="M2671" s="12"/>
      <c r="N2671" s="6"/>
      <c r="O2671" s="96" t="str">
        <f t="shared" si="296"/>
        <v/>
      </c>
      <c r="P2671" s="12"/>
      <c r="Q2671" s="304"/>
      <c r="R2671" s="5"/>
      <c r="S2671" s="5"/>
      <c r="T2671" s="78"/>
      <c r="U2671" s="78"/>
      <c r="Z2671" s="479">
        <f t="shared" si="297"/>
        <v>12</v>
      </c>
    </row>
    <row r="2672" spans="1:26" ht="18.75" customHeight="1" x14ac:dyDescent="0.35">
      <c r="A2672" s="78"/>
      <c r="B2672" s="332">
        <f>IF(N2672="",0,COUNTIF($N$7:N2672,N2672))</f>
        <v>0</v>
      </c>
      <c r="C2672" s="332" t="str">
        <f t="shared" si="291"/>
        <v>0</v>
      </c>
      <c r="D2672" s="332">
        <f>IF(P2672="",0,COUNTIF($P$7:P2672,P2672))</f>
        <v>0</v>
      </c>
      <c r="E2672" s="332" t="str">
        <f t="shared" si="292"/>
        <v>0</v>
      </c>
      <c r="F2672" s="332">
        <f>IF(Q2672="",0,COUNTIF($Q$7:Q2672,Q2672))</f>
        <v>0</v>
      </c>
      <c r="G2672" s="332" t="str">
        <f t="shared" si="293"/>
        <v>0</v>
      </c>
      <c r="H2672" s="335">
        <f t="shared" si="294"/>
        <v>46021</v>
      </c>
      <c r="I2672" s="332">
        <f t="shared" si="295"/>
        <v>50</v>
      </c>
      <c r="J2672" s="78"/>
      <c r="K2672" s="304"/>
      <c r="L2672" s="6"/>
      <c r="M2672" s="12"/>
      <c r="N2672" s="6"/>
      <c r="O2672" s="96" t="str">
        <f t="shared" si="296"/>
        <v/>
      </c>
      <c r="P2672" s="12"/>
      <c r="Q2672" s="304"/>
      <c r="R2672" s="5"/>
      <c r="S2672" s="5"/>
      <c r="T2672" s="78"/>
      <c r="U2672" s="78"/>
      <c r="Z2672" s="479">
        <f t="shared" si="297"/>
        <v>12</v>
      </c>
    </row>
    <row r="2673" spans="1:26" ht="18.75" customHeight="1" x14ac:dyDescent="0.35">
      <c r="A2673" s="78"/>
      <c r="B2673" s="332">
        <f>IF(N2673="",0,COUNTIF($N$7:N2673,N2673))</f>
        <v>0</v>
      </c>
      <c r="C2673" s="332" t="str">
        <f t="shared" si="291"/>
        <v>0</v>
      </c>
      <c r="D2673" s="332">
        <f>IF(P2673="",0,COUNTIF($P$7:P2673,P2673))</f>
        <v>0</v>
      </c>
      <c r="E2673" s="332" t="str">
        <f t="shared" si="292"/>
        <v>0</v>
      </c>
      <c r="F2673" s="332">
        <f>IF(Q2673="",0,COUNTIF($Q$7:Q2673,Q2673))</f>
        <v>0</v>
      </c>
      <c r="G2673" s="332" t="str">
        <f t="shared" si="293"/>
        <v>0</v>
      </c>
      <c r="H2673" s="335">
        <f t="shared" si="294"/>
        <v>46021</v>
      </c>
      <c r="I2673" s="332">
        <f t="shared" si="295"/>
        <v>50</v>
      </c>
      <c r="J2673" s="78"/>
      <c r="K2673" s="304"/>
      <c r="L2673" s="6"/>
      <c r="M2673" s="12"/>
      <c r="N2673" s="6"/>
      <c r="O2673" s="96" t="str">
        <f t="shared" si="296"/>
        <v/>
      </c>
      <c r="P2673" s="12"/>
      <c r="Q2673" s="304"/>
      <c r="R2673" s="5"/>
      <c r="S2673" s="5"/>
      <c r="T2673" s="78"/>
      <c r="U2673" s="78"/>
      <c r="Z2673" s="479">
        <f t="shared" si="297"/>
        <v>12</v>
      </c>
    </row>
    <row r="2674" spans="1:26" ht="18.75" customHeight="1" x14ac:dyDescent="0.35">
      <c r="A2674" s="78"/>
      <c r="B2674" s="332">
        <f>IF(N2674="",0,COUNTIF($N$7:N2674,N2674))</f>
        <v>0</v>
      </c>
      <c r="C2674" s="332" t="str">
        <f t="shared" si="291"/>
        <v>0</v>
      </c>
      <c r="D2674" s="332">
        <f>IF(P2674="",0,COUNTIF($P$7:P2674,P2674))</f>
        <v>0</v>
      </c>
      <c r="E2674" s="332" t="str">
        <f t="shared" si="292"/>
        <v>0</v>
      </c>
      <c r="F2674" s="332">
        <f>IF(Q2674="",0,COUNTIF($Q$7:Q2674,Q2674))</f>
        <v>0</v>
      </c>
      <c r="G2674" s="332" t="str">
        <f t="shared" si="293"/>
        <v>0</v>
      </c>
      <c r="H2674" s="335">
        <f t="shared" si="294"/>
        <v>46021</v>
      </c>
      <c r="I2674" s="332">
        <f t="shared" si="295"/>
        <v>50</v>
      </c>
      <c r="J2674" s="78"/>
      <c r="K2674" s="304"/>
      <c r="L2674" s="6"/>
      <c r="M2674" s="12"/>
      <c r="N2674" s="6"/>
      <c r="O2674" s="96" t="str">
        <f t="shared" si="296"/>
        <v/>
      </c>
      <c r="P2674" s="12"/>
      <c r="Q2674" s="304"/>
      <c r="R2674" s="5"/>
      <c r="S2674" s="5"/>
      <c r="T2674" s="78"/>
      <c r="U2674" s="78"/>
      <c r="Z2674" s="479">
        <f t="shared" si="297"/>
        <v>12</v>
      </c>
    </row>
    <row r="2675" spans="1:26" ht="18.75" customHeight="1" x14ac:dyDescent="0.35">
      <c r="A2675" s="78"/>
      <c r="B2675" s="332">
        <f>IF(N2675="",0,COUNTIF($N$7:N2675,N2675))</f>
        <v>0</v>
      </c>
      <c r="C2675" s="332" t="str">
        <f t="shared" si="291"/>
        <v>0</v>
      </c>
      <c r="D2675" s="332">
        <f>IF(P2675="",0,COUNTIF($P$7:P2675,P2675))</f>
        <v>0</v>
      </c>
      <c r="E2675" s="332" t="str">
        <f t="shared" si="292"/>
        <v>0</v>
      </c>
      <c r="F2675" s="332">
        <f>IF(Q2675="",0,COUNTIF($Q$7:Q2675,Q2675))</f>
        <v>0</v>
      </c>
      <c r="G2675" s="332" t="str">
        <f t="shared" si="293"/>
        <v>0</v>
      </c>
      <c r="H2675" s="335">
        <f t="shared" si="294"/>
        <v>46021</v>
      </c>
      <c r="I2675" s="332">
        <f t="shared" si="295"/>
        <v>50</v>
      </c>
      <c r="J2675" s="78"/>
      <c r="K2675" s="304"/>
      <c r="L2675" s="6"/>
      <c r="M2675" s="12"/>
      <c r="N2675" s="6"/>
      <c r="O2675" s="96" t="str">
        <f t="shared" si="296"/>
        <v/>
      </c>
      <c r="P2675" s="12"/>
      <c r="Q2675" s="304"/>
      <c r="R2675" s="5"/>
      <c r="S2675" s="5"/>
      <c r="T2675" s="78"/>
      <c r="U2675" s="78"/>
      <c r="Z2675" s="479">
        <f t="shared" si="297"/>
        <v>12</v>
      </c>
    </row>
    <row r="2676" spans="1:26" ht="18.75" customHeight="1" x14ac:dyDescent="0.35">
      <c r="A2676" s="78"/>
      <c r="B2676" s="332">
        <f>IF(N2676="",0,COUNTIF($N$7:N2676,N2676))</f>
        <v>0</v>
      </c>
      <c r="C2676" s="332" t="str">
        <f t="shared" ref="C2676:C2739" si="298">B2676&amp;N2676</f>
        <v>0</v>
      </c>
      <c r="D2676" s="332">
        <f>IF(P2676="",0,COUNTIF($P$7:P2676,P2676))</f>
        <v>0</v>
      </c>
      <c r="E2676" s="332" t="str">
        <f t="shared" ref="E2676:E2739" si="299">D2676&amp;P2676</f>
        <v>0</v>
      </c>
      <c r="F2676" s="332">
        <f>IF(Q2676="",0,COUNTIF($Q$7:Q2676,Q2676))</f>
        <v>0</v>
      </c>
      <c r="G2676" s="332" t="str">
        <f t="shared" ref="G2676:G2739" si="300">F2676&amp;Q2676</f>
        <v>0</v>
      </c>
      <c r="H2676" s="335">
        <f t="shared" ref="H2676:H2739" si="301">IF(K2676&lt;&gt;"",K2676,H2675)</f>
        <v>46021</v>
      </c>
      <c r="I2676" s="332">
        <f t="shared" ref="I2676:I2739" si="302">IF(L2676&lt;&gt;"",L2676,I2675)</f>
        <v>50</v>
      </c>
      <c r="J2676" s="78"/>
      <c r="K2676" s="304"/>
      <c r="L2676" s="6"/>
      <c r="M2676" s="12"/>
      <c r="N2676" s="6"/>
      <c r="O2676" s="96" t="str">
        <f t="shared" ref="O2676:O2739" si="303">IF(N2676&lt;&gt;"",VLOOKUP(N2676,DA,2,FALSE),"")</f>
        <v/>
      </c>
      <c r="P2676" s="12"/>
      <c r="Q2676" s="304"/>
      <c r="R2676" s="5"/>
      <c r="S2676" s="5"/>
      <c r="T2676" s="78"/>
      <c r="U2676" s="78"/>
      <c r="Z2676" s="479">
        <f t="shared" si="297"/>
        <v>12</v>
      </c>
    </row>
    <row r="2677" spans="1:26" ht="18.75" customHeight="1" x14ac:dyDescent="0.35">
      <c r="A2677" s="78"/>
      <c r="B2677" s="332">
        <f>IF(N2677="",0,COUNTIF($N$7:N2677,N2677))</f>
        <v>0</v>
      </c>
      <c r="C2677" s="332" t="str">
        <f t="shared" si="298"/>
        <v>0</v>
      </c>
      <c r="D2677" s="332">
        <f>IF(P2677="",0,COUNTIF($P$7:P2677,P2677))</f>
        <v>0</v>
      </c>
      <c r="E2677" s="332" t="str">
        <f t="shared" si="299"/>
        <v>0</v>
      </c>
      <c r="F2677" s="332">
        <f>IF(Q2677="",0,COUNTIF($Q$7:Q2677,Q2677))</f>
        <v>0</v>
      </c>
      <c r="G2677" s="332" t="str">
        <f t="shared" si="300"/>
        <v>0</v>
      </c>
      <c r="H2677" s="335">
        <f t="shared" si="301"/>
        <v>46021</v>
      </c>
      <c r="I2677" s="332">
        <f t="shared" si="302"/>
        <v>50</v>
      </c>
      <c r="J2677" s="78"/>
      <c r="K2677" s="304"/>
      <c r="L2677" s="6"/>
      <c r="M2677" s="12"/>
      <c r="N2677" s="6"/>
      <c r="O2677" s="96" t="str">
        <f t="shared" si="303"/>
        <v/>
      </c>
      <c r="P2677" s="12"/>
      <c r="Q2677" s="304"/>
      <c r="R2677" s="5"/>
      <c r="S2677" s="5"/>
      <c r="T2677" s="78"/>
      <c r="U2677" s="78"/>
      <c r="Z2677" s="479">
        <f t="shared" si="297"/>
        <v>12</v>
      </c>
    </row>
    <row r="2678" spans="1:26" ht="18.75" customHeight="1" x14ac:dyDescent="0.35">
      <c r="A2678" s="78"/>
      <c r="B2678" s="332">
        <f>IF(N2678="",0,COUNTIF($N$7:N2678,N2678))</f>
        <v>0</v>
      </c>
      <c r="C2678" s="332" t="str">
        <f t="shared" si="298"/>
        <v>0</v>
      </c>
      <c r="D2678" s="332">
        <f>IF(P2678="",0,COUNTIF($P$7:P2678,P2678))</f>
        <v>0</v>
      </c>
      <c r="E2678" s="332" t="str">
        <f t="shared" si="299"/>
        <v>0</v>
      </c>
      <c r="F2678" s="332">
        <f>IF(Q2678="",0,COUNTIF($Q$7:Q2678,Q2678))</f>
        <v>0</v>
      </c>
      <c r="G2678" s="332" t="str">
        <f t="shared" si="300"/>
        <v>0</v>
      </c>
      <c r="H2678" s="335">
        <f t="shared" si="301"/>
        <v>46021</v>
      </c>
      <c r="I2678" s="332">
        <f t="shared" si="302"/>
        <v>50</v>
      </c>
      <c r="J2678" s="78"/>
      <c r="K2678" s="304"/>
      <c r="L2678" s="6"/>
      <c r="M2678" s="12"/>
      <c r="N2678" s="6"/>
      <c r="O2678" s="96" t="str">
        <f t="shared" si="303"/>
        <v/>
      </c>
      <c r="P2678" s="12"/>
      <c r="Q2678" s="304"/>
      <c r="R2678" s="5"/>
      <c r="S2678" s="5"/>
      <c r="T2678" s="78"/>
      <c r="U2678" s="78"/>
      <c r="Z2678" s="479">
        <f t="shared" si="297"/>
        <v>12</v>
      </c>
    </row>
    <row r="2679" spans="1:26" ht="18.75" customHeight="1" x14ac:dyDescent="0.35">
      <c r="A2679" s="78"/>
      <c r="B2679" s="332">
        <f>IF(N2679="",0,COUNTIF($N$7:N2679,N2679))</f>
        <v>0</v>
      </c>
      <c r="C2679" s="332" t="str">
        <f t="shared" si="298"/>
        <v>0</v>
      </c>
      <c r="D2679" s="332">
        <f>IF(P2679="",0,COUNTIF($P$7:P2679,P2679))</f>
        <v>0</v>
      </c>
      <c r="E2679" s="332" t="str">
        <f t="shared" si="299"/>
        <v>0</v>
      </c>
      <c r="F2679" s="332">
        <f>IF(Q2679="",0,COUNTIF($Q$7:Q2679,Q2679))</f>
        <v>0</v>
      </c>
      <c r="G2679" s="332" t="str">
        <f t="shared" si="300"/>
        <v>0</v>
      </c>
      <c r="H2679" s="335">
        <f t="shared" si="301"/>
        <v>46021</v>
      </c>
      <c r="I2679" s="332">
        <f t="shared" si="302"/>
        <v>50</v>
      </c>
      <c r="J2679" s="78"/>
      <c r="K2679" s="304"/>
      <c r="L2679" s="6"/>
      <c r="M2679" s="12"/>
      <c r="N2679" s="6"/>
      <c r="O2679" s="96" t="str">
        <f t="shared" si="303"/>
        <v/>
      </c>
      <c r="P2679" s="12"/>
      <c r="Q2679" s="304"/>
      <c r="R2679" s="5"/>
      <c r="S2679" s="5"/>
      <c r="T2679" s="78"/>
      <c r="U2679" s="78"/>
      <c r="Z2679" s="479">
        <f t="shared" si="297"/>
        <v>12</v>
      </c>
    </row>
    <row r="2680" spans="1:26" ht="18.75" customHeight="1" x14ac:dyDescent="0.35">
      <c r="A2680" s="78"/>
      <c r="B2680" s="332">
        <f>IF(N2680="",0,COUNTIF($N$7:N2680,N2680))</f>
        <v>0</v>
      </c>
      <c r="C2680" s="332" t="str">
        <f t="shared" si="298"/>
        <v>0</v>
      </c>
      <c r="D2680" s="332">
        <f>IF(P2680="",0,COUNTIF($P$7:P2680,P2680))</f>
        <v>0</v>
      </c>
      <c r="E2680" s="332" t="str">
        <f t="shared" si="299"/>
        <v>0</v>
      </c>
      <c r="F2680" s="332">
        <f>IF(Q2680="",0,COUNTIF($Q$7:Q2680,Q2680))</f>
        <v>0</v>
      </c>
      <c r="G2680" s="332" t="str">
        <f t="shared" si="300"/>
        <v>0</v>
      </c>
      <c r="H2680" s="335">
        <f t="shared" si="301"/>
        <v>46021</v>
      </c>
      <c r="I2680" s="332">
        <f t="shared" si="302"/>
        <v>50</v>
      </c>
      <c r="J2680" s="78"/>
      <c r="K2680" s="304"/>
      <c r="L2680" s="6"/>
      <c r="M2680" s="12"/>
      <c r="N2680" s="6"/>
      <c r="O2680" s="96" t="str">
        <f t="shared" si="303"/>
        <v/>
      </c>
      <c r="P2680" s="12"/>
      <c r="Q2680" s="304"/>
      <c r="R2680" s="5"/>
      <c r="S2680" s="5"/>
      <c r="T2680" s="78"/>
      <c r="U2680" s="78"/>
      <c r="Z2680" s="479">
        <f t="shared" si="297"/>
        <v>12</v>
      </c>
    </row>
    <row r="2681" spans="1:26" ht="18.75" customHeight="1" x14ac:dyDescent="0.35">
      <c r="A2681" s="78"/>
      <c r="B2681" s="332">
        <f>IF(N2681="",0,COUNTIF($N$7:N2681,N2681))</f>
        <v>0</v>
      </c>
      <c r="C2681" s="332" t="str">
        <f t="shared" si="298"/>
        <v>0</v>
      </c>
      <c r="D2681" s="332">
        <f>IF(P2681="",0,COUNTIF($P$7:P2681,P2681))</f>
        <v>0</v>
      </c>
      <c r="E2681" s="332" t="str">
        <f t="shared" si="299"/>
        <v>0</v>
      </c>
      <c r="F2681" s="332">
        <f>IF(Q2681="",0,COUNTIF($Q$7:Q2681,Q2681))</f>
        <v>0</v>
      </c>
      <c r="G2681" s="332" t="str">
        <f t="shared" si="300"/>
        <v>0</v>
      </c>
      <c r="H2681" s="335">
        <f t="shared" si="301"/>
        <v>46021</v>
      </c>
      <c r="I2681" s="332">
        <f t="shared" si="302"/>
        <v>50</v>
      </c>
      <c r="J2681" s="78"/>
      <c r="K2681" s="304"/>
      <c r="L2681" s="6"/>
      <c r="M2681" s="12"/>
      <c r="N2681" s="6"/>
      <c r="O2681" s="96" t="str">
        <f t="shared" si="303"/>
        <v/>
      </c>
      <c r="P2681" s="12"/>
      <c r="Q2681" s="304"/>
      <c r="R2681" s="5"/>
      <c r="S2681" s="5"/>
      <c r="T2681" s="78"/>
      <c r="U2681" s="78"/>
      <c r="Z2681" s="479">
        <f t="shared" si="297"/>
        <v>12</v>
      </c>
    </row>
    <row r="2682" spans="1:26" ht="18.75" customHeight="1" x14ac:dyDescent="0.35">
      <c r="A2682" s="78"/>
      <c r="B2682" s="332">
        <f>IF(N2682="",0,COUNTIF($N$7:N2682,N2682))</f>
        <v>0</v>
      </c>
      <c r="C2682" s="332" t="str">
        <f t="shared" si="298"/>
        <v>0</v>
      </c>
      <c r="D2682" s="332">
        <f>IF(P2682="",0,COUNTIF($P$7:P2682,P2682))</f>
        <v>0</v>
      </c>
      <c r="E2682" s="332" t="str">
        <f t="shared" si="299"/>
        <v>0</v>
      </c>
      <c r="F2682" s="332">
        <f>IF(Q2682="",0,COUNTIF($Q$7:Q2682,Q2682))</f>
        <v>0</v>
      </c>
      <c r="G2682" s="332" t="str">
        <f t="shared" si="300"/>
        <v>0</v>
      </c>
      <c r="H2682" s="335">
        <f t="shared" si="301"/>
        <v>46021</v>
      </c>
      <c r="I2682" s="332">
        <f t="shared" si="302"/>
        <v>50</v>
      </c>
      <c r="J2682" s="78"/>
      <c r="K2682" s="304"/>
      <c r="L2682" s="6"/>
      <c r="M2682" s="12"/>
      <c r="N2682" s="6"/>
      <c r="O2682" s="96" t="str">
        <f t="shared" si="303"/>
        <v/>
      </c>
      <c r="P2682" s="12"/>
      <c r="Q2682" s="304"/>
      <c r="R2682" s="5"/>
      <c r="S2682" s="5"/>
      <c r="T2682" s="78"/>
      <c r="U2682" s="78"/>
      <c r="Z2682" s="479">
        <f t="shared" si="297"/>
        <v>12</v>
      </c>
    </row>
    <row r="2683" spans="1:26" ht="18.75" customHeight="1" x14ac:dyDescent="0.35">
      <c r="A2683" s="78"/>
      <c r="B2683" s="332">
        <f>IF(N2683="",0,COUNTIF($N$7:N2683,N2683))</f>
        <v>0</v>
      </c>
      <c r="C2683" s="332" t="str">
        <f t="shared" si="298"/>
        <v>0</v>
      </c>
      <c r="D2683" s="332">
        <f>IF(P2683="",0,COUNTIF($P$7:P2683,P2683))</f>
        <v>0</v>
      </c>
      <c r="E2683" s="332" t="str">
        <f t="shared" si="299"/>
        <v>0</v>
      </c>
      <c r="F2683" s="332">
        <f>IF(Q2683="",0,COUNTIF($Q$7:Q2683,Q2683))</f>
        <v>0</v>
      </c>
      <c r="G2683" s="332" t="str">
        <f t="shared" si="300"/>
        <v>0</v>
      </c>
      <c r="H2683" s="335">
        <f t="shared" si="301"/>
        <v>46021</v>
      </c>
      <c r="I2683" s="332">
        <f t="shared" si="302"/>
        <v>50</v>
      </c>
      <c r="J2683" s="78"/>
      <c r="K2683" s="304"/>
      <c r="L2683" s="6"/>
      <c r="M2683" s="12"/>
      <c r="N2683" s="6"/>
      <c r="O2683" s="96" t="str">
        <f t="shared" si="303"/>
        <v/>
      </c>
      <c r="P2683" s="12"/>
      <c r="Q2683" s="304"/>
      <c r="R2683" s="5"/>
      <c r="S2683" s="5"/>
      <c r="T2683" s="78"/>
      <c r="U2683" s="78"/>
      <c r="Z2683" s="479">
        <f t="shared" si="297"/>
        <v>12</v>
      </c>
    </row>
    <row r="2684" spans="1:26" ht="18.75" customHeight="1" x14ac:dyDescent="0.35">
      <c r="A2684" s="78"/>
      <c r="B2684" s="332">
        <f>IF(N2684="",0,COUNTIF($N$7:N2684,N2684))</f>
        <v>0</v>
      </c>
      <c r="C2684" s="332" t="str">
        <f t="shared" si="298"/>
        <v>0</v>
      </c>
      <c r="D2684" s="332">
        <f>IF(P2684="",0,COUNTIF($P$7:P2684,P2684))</f>
        <v>0</v>
      </c>
      <c r="E2684" s="332" t="str">
        <f t="shared" si="299"/>
        <v>0</v>
      </c>
      <c r="F2684" s="332">
        <f>IF(Q2684="",0,COUNTIF($Q$7:Q2684,Q2684))</f>
        <v>0</v>
      </c>
      <c r="G2684" s="332" t="str">
        <f t="shared" si="300"/>
        <v>0</v>
      </c>
      <c r="H2684" s="335">
        <f t="shared" si="301"/>
        <v>46021</v>
      </c>
      <c r="I2684" s="332">
        <f t="shared" si="302"/>
        <v>50</v>
      </c>
      <c r="J2684" s="78"/>
      <c r="K2684" s="304"/>
      <c r="L2684" s="6"/>
      <c r="M2684" s="12"/>
      <c r="N2684" s="6"/>
      <c r="O2684" s="96" t="str">
        <f t="shared" si="303"/>
        <v/>
      </c>
      <c r="P2684" s="12"/>
      <c r="Q2684" s="304"/>
      <c r="R2684" s="5"/>
      <c r="S2684" s="5"/>
      <c r="T2684" s="78"/>
      <c r="U2684" s="78"/>
      <c r="Z2684" s="479">
        <f t="shared" si="297"/>
        <v>12</v>
      </c>
    </row>
    <row r="2685" spans="1:26" ht="18.75" customHeight="1" x14ac:dyDescent="0.35">
      <c r="A2685" s="78"/>
      <c r="B2685" s="332">
        <f>IF(N2685="",0,COUNTIF($N$7:N2685,N2685))</f>
        <v>0</v>
      </c>
      <c r="C2685" s="332" t="str">
        <f t="shared" si="298"/>
        <v>0</v>
      </c>
      <c r="D2685" s="332">
        <f>IF(P2685="",0,COUNTIF($P$7:P2685,P2685))</f>
        <v>0</v>
      </c>
      <c r="E2685" s="332" t="str">
        <f t="shared" si="299"/>
        <v>0</v>
      </c>
      <c r="F2685" s="332">
        <f>IF(Q2685="",0,COUNTIF($Q$7:Q2685,Q2685))</f>
        <v>0</v>
      </c>
      <c r="G2685" s="332" t="str">
        <f t="shared" si="300"/>
        <v>0</v>
      </c>
      <c r="H2685" s="335">
        <f t="shared" si="301"/>
        <v>46021</v>
      </c>
      <c r="I2685" s="332">
        <f t="shared" si="302"/>
        <v>50</v>
      </c>
      <c r="J2685" s="78"/>
      <c r="K2685" s="304"/>
      <c r="L2685" s="6"/>
      <c r="M2685" s="12"/>
      <c r="N2685" s="6"/>
      <c r="O2685" s="96" t="str">
        <f t="shared" si="303"/>
        <v/>
      </c>
      <c r="P2685" s="12"/>
      <c r="Q2685" s="304"/>
      <c r="R2685" s="5"/>
      <c r="S2685" s="5"/>
      <c r="T2685" s="78"/>
      <c r="U2685" s="78"/>
      <c r="Z2685" s="479">
        <f t="shared" si="297"/>
        <v>12</v>
      </c>
    </row>
    <row r="2686" spans="1:26" ht="18.75" customHeight="1" x14ac:dyDescent="0.35">
      <c r="A2686" s="78"/>
      <c r="B2686" s="332">
        <f>IF(N2686="",0,COUNTIF($N$7:N2686,N2686))</f>
        <v>0</v>
      </c>
      <c r="C2686" s="332" t="str">
        <f t="shared" si="298"/>
        <v>0</v>
      </c>
      <c r="D2686" s="332">
        <f>IF(P2686="",0,COUNTIF($P$7:P2686,P2686))</f>
        <v>0</v>
      </c>
      <c r="E2686" s="332" t="str">
        <f t="shared" si="299"/>
        <v>0</v>
      </c>
      <c r="F2686" s="332">
        <f>IF(Q2686="",0,COUNTIF($Q$7:Q2686,Q2686))</f>
        <v>0</v>
      </c>
      <c r="G2686" s="332" t="str">
        <f t="shared" si="300"/>
        <v>0</v>
      </c>
      <c r="H2686" s="335">
        <f t="shared" si="301"/>
        <v>46021</v>
      </c>
      <c r="I2686" s="332">
        <f t="shared" si="302"/>
        <v>50</v>
      </c>
      <c r="J2686" s="78"/>
      <c r="K2686" s="304"/>
      <c r="L2686" s="6"/>
      <c r="M2686" s="12"/>
      <c r="N2686" s="6"/>
      <c r="O2686" s="96" t="str">
        <f t="shared" si="303"/>
        <v/>
      </c>
      <c r="P2686" s="12"/>
      <c r="Q2686" s="304"/>
      <c r="R2686" s="5"/>
      <c r="S2686" s="5"/>
      <c r="T2686" s="78"/>
      <c r="U2686" s="78"/>
      <c r="Z2686" s="479">
        <f t="shared" si="297"/>
        <v>12</v>
      </c>
    </row>
    <row r="2687" spans="1:26" ht="18.75" customHeight="1" x14ac:dyDescent="0.35">
      <c r="A2687" s="78"/>
      <c r="B2687" s="332">
        <f>IF(N2687="",0,COUNTIF($N$7:N2687,N2687))</f>
        <v>0</v>
      </c>
      <c r="C2687" s="332" t="str">
        <f t="shared" si="298"/>
        <v>0</v>
      </c>
      <c r="D2687" s="332">
        <f>IF(P2687="",0,COUNTIF($P$7:P2687,P2687))</f>
        <v>0</v>
      </c>
      <c r="E2687" s="332" t="str">
        <f t="shared" si="299"/>
        <v>0</v>
      </c>
      <c r="F2687" s="332">
        <f>IF(Q2687="",0,COUNTIF($Q$7:Q2687,Q2687))</f>
        <v>0</v>
      </c>
      <c r="G2687" s="332" t="str">
        <f t="shared" si="300"/>
        <v>0</v>
      </c>
      <c r="H2687" s="335">
        <f t="shared" si="301"/>
        <v>46021</v>
      </c>
      <c r="I2687" s="332">
        <f t="shared" si="302"/>
        <v>50</v>
      </c>
      <c r="J2687" s="78"/>
      <c r="K2687" s="304"/>
      <c r="L2687" s="6"/>
      <c r="M2687" s="12"/>
      <c r="N2687" s="6"/>
      <c r="O2687" s="96" t="str">
        <f t="shared" si="303"/>
        <v/>
      </c>
      <c r="P2687" s="12"/>
      <c r="Q2687" s="304"/>
      <c r="R2687" s="5"/>
      <c r="S2687" s="5"/>
      <c r="T2687" s="78"/>
      <c r="U2687" s="78"/>
      <c r="Z2687" s="479">
        <f t="shared" si="297"/>
        <v>12</v>
      </c>
    </row>
    <row r="2688" spans="1:26" ht="18.75" customHeight="1" x14ac:dyDescent="0.35">
      <c r="A2688" s="78"/>
      <c r="B2688" s="332">
        <f>IF(N2688="",0,COUNTIF($N$7:N2688,N2688))</f>
        <v>0</v>
      </c>
      <c r="C2688" s="332" t="str">
        <f t="shared" si="298"/>
        <v>0</v>
      </c>
      <c r="D2688" s="332">
        <f>IF(P2688="",0,COUNTIF($P$7:P2688,P2688))</f>
        <v>0</v>
      </c>
      <c r="E2688" s="332" t="str">
        <f t="shared" si="299"/>
        <v>0</v>
      </c>
      <c r="F2688" s="332">
        <f>IF(Q2688="",0,COUNTIF($Q$7:Q2688,Q2688))</f>
        <v>0</v>
      </c>
      <c r="G2688" s="332" t="str">
        <f t="shared" si="300"/>
        <v>0</v>
      </c>
      <c r="H2688" s="335">
        <f t="shared" si="301"/>
        <v>46021</v>
      </c>
      <c r="I2688" s="332">
        <f t="shared" si="302"/>
        <v>50</v>
      </c>
      <c r="J2688" s="78"/>
      <c r="K2688" s="304"/>
      <c r="L2688" s="6"/>
      <c r="M2688" s="12"/>
      <c r="N2688" s="6"/>
      <c r="O2688" s="96" t="str">
        <f t="shared" si="303"/>
        <v/>
      </c>
      <c r="P2688" s="12"/>
      <c r="Q2688" s="304"/>
      <c r="R2688" s="5"/>
      <c r="S2688" s="5"/>
      <c r="T2688" s="78"/>
      <c r="U2688" s="78"/>
      <c r="Z2688" s="479">
        <f t="shared" si="297"/>
        <v>12</v>
      </c>
    </row>
    <row r="2689" spans="1:26" ht="18.75" customHeight="1" x14ac:dyDescent="0.35">
      <c r="A2689" s="78"/>
      <c r="B2689" s="332">
        <f>IF(N2689="",0,COUNTIF($N$7:N2689,N2689))</f>
        <v>0</v>
      </c>
      <c r="C2689" s="332" t="str">
        <f t="shared" si="298"/>
        <v>0</v>
      </c>
      <c r="D2689" s="332">
        <f>IF(P2689="",0,COUNTIF($P$7:P2689,P2689))</f>
        <v>0</v>
      </c>
      <c r="E2689" s="332" t="str">
        <f t="shared" si="299"/>
        <v>0</v>
      </c>
      <c r="F2689" s="332">
        <f>IF(Q2689="",0,COUNTIF($Q$7:Q2689,Q2689))</f>
        <v>0</v>
      </c>
      <c r="G2689" s="332" t="str">
        <f t="shared" si="300"/>
        <v>0</v>
      </c>
      <c r="H2689" s="335">
        <f t="shared" si="301"/>
        <v>46021</v>
      </c>
      <c r="I2689" s="332">
        <f t="shared" si="302"/>
        <v>50</v>
      </c>
      <c r="J2689" s="78"/>
      <c r="K2689" s="304"/>
      <c r="L2689" s="6"/>
      <c r="M2689" s="12"/>
      <c r="N2689" s="6"/>
      <c r="O2689" s="96" t="str">
        <f t="shared" si="303"/>
        <v/>
      </c>
      <c r="P2689" s="12"/>
      <c r="Q2689" s="304"/>
      <c r="R2689" s="5"/>
      <c r="S2689" s="5"/>
      <c r="T2689" s="78"/>
      <c r="U2689" s="78"/>
      <c r="Z2689" s="479">
        <f t="shared" si="297"/>
        <v>12</v>
      </c>
    </row>
    <row r="2690" spans="1:26" ht="18.75" customHeight="1" x14ac:dyDescent="0.35">
      <c r="A2690" s="78"/>
      <c r="B2690" s="332">
        <f>IF(N2690="",0,COUNTIF($N$7:N2690,N2690))</f>
        <v>0</v>
      </c>
      <c r="C2690" s="332" t="str">
        <f t="shared" si="298"/>
        <v>0</v>
      </c>
      <c r="D2690" s="332">
        <f>IF(P2690="",0,COUNTIF($P$7:P2690,P2690))</f>
        <v>0</v>
      </c>
      <c r="E2690" s="332" t="str">
        <f t="shared" si="299"/>
        <v>0</v>
      </c>
      <c r="F2690" s="332">
        <f>IF(Q2690="",0,COUNTIF($Q$7:Q2690,Q2690))</f>
        <v>0</v>
      </c>
      <c r="G2690" s="332" t="str">
        <f t="shared" si="300"/>
        <v>0</v>
      </c>
      <c r="H2690" s="335">
        <f t="shared" si="301"/>
        <v>46021</v>
      </c>
      <c r="I2690" s="332">
        <f t="shared" si="302"/>
        <v>50</v>
      </c>
      <c r="J2690" s="78"/>
      <c r="K2690" s="304"/>
      <c r="L2690" s="6"/>
      <c r="M2690" s="12"/>
      <c r="N2690" s="6"/>
      <c r="O2690" s="96" t="str">
        <f t="shared" si="303"/>
        <v/>
      </c>
      <c r="P2690" s="12"/>
      <c r="Q2690" s="304"/>
      <c r="R2690" s="5"/>
      <c r="S2690" s="5"/>
      <c r="T2690" s="78"/>
      <c r="U2690" s="78"/>
      <c r="Z2690" s="479">
        <f t="shared" si="297"/>
        <v>12</v>
      </c>
    </row>
    <row r="2691" spans="1:26" ht="18.75" customHeight="1" x14ac:dyDescent="0.35">
      <c r="A2691" s="78"/>
      <c r="B2691" s="332">
        <f>IF(N2691="",0,COUNTIF($N$7:N2691,N2691))</f>
        <v>0</v>
      </c>
      <c r="C2691" s="332" t="str">
        <f t="shared" si="298"/>
        <v>0</v>
      </c>
      <c r="D2691" s="332">
        <f>IF(P2691="",0,COUNTIF($P$7:P2691,P2691))</f>
        <v>0</v>
      </c>
      <c r="E2691" s="332" t="str">
        <f t="shared" si="299"/>
        <v>0</v>
      </c>
      <c r="F2691" s="332">
        <f>IF(Q2691="",0,COUNTIF($Q$7:Q2691,Q2691))</f>
        <v>0</v>
      </c>
      <c r="G2691" s="332" t="str">
        <f t="shared" si="300"/>
        <v>0</v>
      </c>
      <c r="H2691" s="335">
        <f t="shared" si="301"/>
        <v>46021</v>
      </c>
      <c r="I2691" s="332">
        <f t="shared" si="302"/>
        <v>50</v>
      </c>
      <c r="J2691" s="78"/>
      <c r="K2691" s="304"/>
      <c r="L2691" s="6"/>
      <c r="M2691" s="12"/>
      <c r="N2691" s="6"/>
      <c r="O2691" s="96" t="str">
        <f t="shared" si="303"/>
        <v/>
      </c>
      <c r="P2691" s="12"/>
      <c r="Q2691" s="304"/>
      <c r="R2691" s="5"/>
      <c r="S2691" s="5"/>
      <c r="T2691" s="78"/>
      <c r="U2691" s="78"/>
      <c r="Z2691" s="479">
        <f t="shared" si="297"/>
        <v>12</v>
      </c>
    </row>
    <row r="2692" spans="1:26" ht="18.75" customHeight="1" x14ac:dyDescent="0.35">
      <c r="A2692" s="78"/>
      <c r="B2692" s="332">
        <f>IF(N2692="",0,COUNTIF($N$7:N2692,N2692))</f>
        <v>0</v>
      </c>
      <c r="C2692" s="332" t="str">
        <f t="shared" si="298"/>
        <v>0</v>
      </c>
      <c r="D2692" s="332">
        <f>IF(P2692="",0,COUNTIF($P$7:P2692,P2692))</f>
        <v>0</v>
      </c>
      <c r="E2692" s="332" t="str">
        <f t="shared" si="299"/>
        <v>0</v>
      </c>
      <c r="F2692" s="332">
        <f>IF(Q2692="",0,COUNTIF($Q$7:Q2692,Q2692))</f>
        <v>0</v>
      </c>
      <c r="G2692" s="332" t="str">
        <f t="shared" si="300"/>
        <v>0</v>
      </c>
      <c r="H2692" s="335">
        <f t="shared" si="301"/>
        <v>46021</v>
      </c>
      <c r="I2692" s="332">
        <f t="shared" si="302"/>
        <v>50</v>
      </c>
      <c r="J2692" s="78"/>
      <c r="K2692" s="304"/>
      <c r="L2692" s="6"/>
      <c r="M2692" s="12"/>
      <c r="N2692" s="6"/>
      <c r="O2692" s="96" t="str">
        <f t="shared" si="303"/>
        <v/>
      </c>
      <c r="P2692" s="12"/>
      <c r="Q2692" s="304"/>
      <c r="R2692" s="5"/>
      <c r="S2692" s="5"/>
      <c r="T2692" s="78"/>
      <c r="U2692" s="78"/>
      <c r="Z2692" s="479">
        <f t="shared" si="297"/>
        <v>12</v>
      </c>
    </row>
    <row r="2693" spans="1:26" ht="18.75" customHeight="1" x14ac:dyDescent="0.35">
      <c r="A2693" s="78"/>
      <c r="B2693" s="332">
        <f>IF(N2693="",0,COUNTIF($N$7:N2693,N2693))</f>
        <v>0</v>
      </c>
      <c r="C2693" s="332" t="str">
        <f t="shared" si="298"/>
        <v>0</v>
      </c>
      <c r="D2693" s="332">
        <f>IF(P2693="",0,COUNTIF($P$7:P2693,P2693))</f>
        <v>0</v>
      </c>
      <c r="E2693" s="332" t="str">
        <f t="shared" si="299"/>
        <v>0</v>
      </c>
      <c r="F2693" s="332">
        <f>IF(Q2693="",0,COUNTIF($Q$7:Q2693,Q2693))</f>
        <v>0</v>
      </c>
      <c r="G2693" s="332" t="str">
        <f t="shared" si="300"/>
        <v>0</v>
      </c>
      <c r="H2693" s="335">
        <f t="shared" si="301"/>
        <v>46021</v>
      </c>
      <c r="I2693" s="332">
        <f t="shared" si="302"/>
        <v>50</v>
      </c>
      <c r="J2693" s="78"/>
      <c r="K2693" s="304"/>
      <c r="L2693" s="6"/>
      <c r="M2693" s="12"/>
      <c r="N2693" s="6"/>
      <c r="O2693" s="96" t="str">
        <f t="shared" si="303"/>
        <v/>
      </c>
      <c r="P2693" s="12"/>
      <c r="Q2693" s="304"/>
      <c r="R2693" s="5"/>
      <c r="S2693" s="5"/>
      <c r="T2693" s="78"/>
      <c r="U2693" s="78"/>
      <c r="Z2693" s="479">
        <f t="shared" si="297"/>
        <v>12</v>
      </c>
    </row>
    <row r="2694" spans="1:26" ht="18.75" customHeight="1" x14ac:dyDescent="0.35">
      <c r="A2694" s="78"/>
      <c r="B2694" s="332">
        <f>IF(N2694="",0,COUNTIF($N$7:N2694,N2694))</f>
        <v>0</v>
      </c>
      <c r="C2694" s="332" t="str">
        <f t="shared" si="298"/>
        <v>0</v>
      </c>
      <c r="D2694" s="332">
        <f>IF(P2694="",0,COUNTIF($P$7:P2694,P2694))</f>
        <v>0</v>
      </c>
      <c r="E2694" s="332" t="str">
        <f t="shared" si="299"/>
        <v>0</v>
      </c>
      <c r="F2694" s="332">
        <f>IF(Q2694="",0,COUNTIF($Q$7:Q2694,Q2694))</f>
        <v>0</v>
      </c>
      <c r="G2694" s="332" t="str">
        <f t="shared" si="300"/>
        <v>0</v>
      </c>
      <c r="H2694" s="335">
        <f t="shared" si="301"/>
        <v>46021</v>
      </c>
      <c r="I2694" s="332">
        <f t="shared" si="302"/>
        <v>50</v>
      </c>
      <c r="J2694" s="78"/>
      <c r="K2694" s="304"/>
      <c r="L2694" s="6"/>
      <c r="M2694" s="12"/>
      <c r="N2694" s="6"/>
      <c r="O2694" s="96" t="str">
        <f t="shared" si="303"/>
        <v/>
      </c>
      <c r="P2694" s="12"/>
      <c r="Q2694" s="304"/>
      <c r="R2694" s="5"/>
      <c r="S2694" s="5"/>
      <c r="T2694" s="78"/>
      <c r="U2694" s="78"/>
      <c r="Z2694" s="479">
        <f t="shared" si="297"/>
        <v>12</v>
      </c>
    </row>
    <row r="2695" spans="1:26" ht="18.75" customHeight="1" x14ac:dyDescent="0.35">
      <c r="A2695" s="78"/>
      <c r="B2695" s="332">
        <f>IF(N2695="",0,COUNTIF($N$7:N2695,N2695))</f>
        <v>0</v>
      </c>
      <c r="C2695" s="332" t="str">
        <f t="shared" si="298"/>
        <v>0</v>
      </c>
      <c r="D2695" s="332">
        <f>IF(P2695="",0,COUNTIF($P$7:P2695,P2695))</f>
        <v>0</v>
      </c>
      <c r="E2695" s="332" t="str">
        <f t="shared" si="299"/>
        <v>0</v>
      </c>
      <c r="F2695" s="332">
        <f>IF(Q2695="",0,COUNTIF($Q$7:Q2695,Q2695))</f>
        <v>0</v>
      </c>
      <c r="G2695" s="332" t="str">
        <f t="shared" si="300"/>
        <v>0</v>
      </c>
      <c r="H2695" s="335">
        <f t="shared" si="301"/>
        <v>46021</v>
      </c>
      <c r="I2695" s="332">
        <f t="shared" si="302"/>
        <v>50</v>
      </c>
      <c r="J2695" s="78"/>
      <c r="K2695" s="304"/>
      <c r="L2695" s="6"/>
      <c r="M2695" s="12"/>
      <c r="N2695" s="6"/>
      <c r="O2695" s="96" t="str">
        <f t="shared" si="303"/>
        <v/>
      </c>
      <c r="P2695" s="12"/>
      <c r="Q2695" s="304"/>
      <c r="R2695" s="5"/>
      <c r="S2695" s="5"/>
      <c r="T2695" s="78"/>
      <c r="U2695" s="78"/>
      <c r="Z2695" s="479">
        <f t="shared" si="297"/>
        <v>12</v>
      </c>
    </row>
    <row r="2696" spans="1:26" ht="18.75" customHeight="1" x14ac:dyDescent="0.35">
      <c r="A2696" s="78"/>
      <c r="B2696" s="332">
        <f>IF(N2696="",0,COUNTIF($N$7:N2696,N2696))</f>
        <v>0</v>
      </c>
      <c r="C2696" s="332" t="str">
        <f t="shared" si="298"/>
        <v>0</v>
      </c>
      <c r="D2696" s="332">
        <f>IF(P2696="",0,COUNTIF($P$7:P2696,P2696))</f>
        <v>0</v>
      </c>
      <c r="E2696" s="332" t="str">
        <f t="shared" si="299"/>
        <v>0</v>
      </c>
      <c r="F2696" s="332">
        <f>IF(Q2696="",0,COUNTIF($Q$7:Q2696,Q2696))</f>
        <v>0</v>
      </c>
      <c r="G2696" s="332" t="str">
        <f t="shared" si="300"/>
        <v>0</v>
      </c>
      <c r="H2696" s="335">
        <f t="shared" si="301"/>
        <v>46021</v>
      </c>
      <c r="I2696" s="332">
        <f t="shared" si="302"/>
        <v>50</v>
      </c>
      <c r="J2696" s="78"/>
      <c r="K2696" s="304"/>
      <c r="L2696" s="6"/>
      <c r="M2696" s="12"/>
      <c r="N2696" s="6"/>
      <c r="O2696" s="96" t="str">
        <f t="shared" si="303"/>
        <v/>
      </c>
      <c r="P2696" s="12"/>
      <c r="Q2696" s="304"/>
      <c r="R2696" s="5"/>
      <c r="S2696" s="5"/>
      <c r="T2696" s="78"/>
      <c r="U2696" s="78"/>
      <c r="Z2696" s="479">
        <f t="shared" ref="Z2696:Z2759" si="304">IF(H2696="","",MONTH(H2696))</f>
        <v>12</v>
      </c>
    </row>
    <row r="2697" spans="1:26" ht="18.75" customHeight="1" x14ac:dyDescent="0.35">
      <c r="A2697" s="78"/>
      <c r="B2697" s="332">
        <f>IF(N2697="",0,COUNTIF($N$7:N2697,N2697))</f>
        <v>0</v>
      </c>
      <c r="C2697" s="332" t="str">
        <f t="shared" si="298"/>
        <v>0</v>
      </c>
      <c r="D2697" s="332">
        <f>IF(P2697="",0,COUNTIF($P$7:P2697,P2697))</f>
        <v>0</v>
      </c>
      <c r="E2697" s="332" t="str">
        <f t="shared" si="299"/>
        <v>0</v>
      </c>
      <c r="F2697" s="332">
        <f>IF(Q2697="",0,COUNTIF($Q$7:Q2697,Q2697))</f>
        <v>0</v>
      </c>
      <c r="G2697" s="332" t="str">
        <f t="shared" si="300"/>
        <v>0</v>
      </c>
      <c r="H2697" s="335">
        <f t="shared" si="301"/>
        <v>46021</v>
      </c>
      <c r="I2697" s="332">
        <f t="shared" si="302"/>
        <v>50</v>
      </c>
      <c r="J2697" s="78"/>
      <c r="K2697" s="304"/>
      <c r="L2697" s="6"/>
      <c r="M2697" s="12"/>
      <c r="N2697" s="6"/>
      <c r="O2697" s="96" t="str">
        <f t="shared" si="303"/>
        <v/>
      </c>
      <c r="P2697" s="12"/>
      <c r="Q2697" s="304"/>
      <c r="R2697" s="5"/>
      <c r="S2697" s="5"/>
      <c r="T2697" s="78"/>
      <c r="U2697" s="78"/>
      <c r="Z2697" s="479">
        <f t="shared" si="304"/>
        <v>12</v>
      </c>
    </row>
    <row r="2698" spans="1:26" ht="18.75" customHeight="1" x14ac:dyDescent="0.35">
      <c r="A2698" s="78"/>
      <c r="B2698" s="332">
        <f>IF(N2698="",0,COUNTIF($N$7:N2698,N2698))</f>
        <v>0</v>
      </c>
      <c r="C2698" s="332" t="str">
        <f t="shared" si="298"/>
        <v>0</v>
      </c>
      <c r="D2698" s="332">
        <f>IF(P2698="",0,COUNTIF($P$7:P2698,P2698))</f>
        <v>0</v>
      </c>
      <c r="E2698" s="332" t="str">
        <f t="shared" si="299"/>
        <v>0</v>
      </c>
      <c r="F2698" s="332">
        <f>IF(Q2698="",0,COUNTIF($Q$7:Q2698,Q2698))</f>
        <v>0</v>
      </c>
      <c r="G2698" s="332" t="str">
        <f t="shared" si="300"/>
        <v>0</v>
      </c>
      <c r="H2698" s="335">
        <f t="shared" si="301"/>
        <v>46021</v>
      </c>
      <c r="I2698" s="332">
        <f t="shared" si="302"/>
        <v>50</v>
      </c>
      <c r="J2698" s="78"/>
      <c r="K2698" s="304"/>
      <c r="L2698" s="6"/>
      <c r="M2698" s="12"/>
      <c r="N2698" s="6"/>
      <c r="O2698" s="96" t="str">
        <f t="shared" si="303"/>
        <v/>
      </c>
      <c r="P2698" s="12"/>
      <c r="Q2698" s="304"/>
      <c r="R2698" s="5"/>
      <c r="S2698" s="5"/>
      <c r="T2698" s="78"/>
      <c r="U2698" s="78"/>
      <c r="Z2698" s="479">
        <f t="shared" si="304"/>
        <v>12</v>
      </c>
    </row>
    <row r="2699" spans="1:26" ht="18.75" customHeight="1" x14ac:dyDescent="0.35">
      <c r="A2699" s="78"/>
      <c r="B2699" s="332">
        <f>IF(N2699="",0,COUNTIF($N$7:N2699,N2699))</f>
        <v>0</v>
      </c>
      <c r="C2699" s="332" t="str">
        <f t="shared" si="298"/>
        <v>0</v>
      </c>
      <c r="D2699" s="332">
        <f>IF(P2699="",0,COUNTIF($P$7:P2699,P2699))</f>
        <v>0</v>
      </c>
      <c r="E2699" s="332" t="str">
        <f t="shared" si="299"/>
        <v>0</v>
      </c>
      <c r="F2699" s="332">
        <f>IF(Q2699="",0,COUNTIF($Q$7:Q2699,Q2699))</f>
        <v>0</v>
      </c>
      <c r="G2699" s="332" t="str">
        <f t="shared" si="300"/>
        <v>0</v>
      </c>
      <c r="H2699" s="335">
        <f t="shared" si="301"/>
        <v>46021</v>
      </c>
      <c r="I2699" s="332">
        <f t="shared" si="302"/>
        <v>50</v>
      </c>
      <c r="J2699" s="78"/>
      <c r="K2699" s="304"/>
      <c r="L2699" s="6"/>
      <c r="M2699" s="12"/>
      <c r="N2699" s="6"/>
      <c r="O2699" s="96" t="str">
        <f t="shared" si="303"/>
        <v/>
      </c>
      <c r="P2699" s="12"/>
      <c r="Q2699" s="304"/>
      <c r="R2699" s="5"/>
      <c r="S2699" s="5"/>
      <c r="T2699" s="78"/>
      <c r="U2699" s="78"/>
      <c r="Z2699" s="479">
        <f t="shared" si="304"/>
        <v>12</v>
      </c>
    </row>
    <row r="2700" spans="1:26" ht="18.75" customHeight="1" x14ac:dyDescent="0.35">
      <c r="A2700" s="78"/>
      <c r="B2700" s="332">
        <f>IF(N2700="",0,COUNTIF($N$7:N2700,N2700))</f>
        <v>0</v>
      </c>
      <c r="C2700" s="332" t="str">
        <f t="shared" si="298"/>
        <v>0</v>
      </c>
      <c r="D2700" s="332">
        <f>IF(P2700="",0,COUNTIF($P$7:P2700,P2700))</f>
        <v>0</v>
      </c>
      <c r="E2700" s="332" t="str">
        <f t="shared" si="299"/>
        <v>0</v>
      </c>
      <c r="F2700" s="332">
        <f>IF(Q2700="",0,COUNTIF($Q$7:Q2700,Q2700))</f>
        <v>0</v>
      </c>
      <c r="G2700" s="332" t="str">
        <f t="shared" si="300"/>
        <v>0</v>
      </c>
      <c r="H2700" s="335">
        <f t="shared" si="301"/>
        <v>46021</v>
      </c>
      <c r="I2700" s="332">
        <f t="shared" si="302"/>
        <v>50</v>
      </c>
      <c r="J2700" s="78"/>
      <c r="K2700" s="304"/>
      <c r="L2700" s="6"/>
      <c r="M2700" s="12"/>
      <c r="N2700" s="6"/>
      <c r="O2700" s="96" t="str">
        <f t="shared" si="303"/>
        <v/>
      </c>
      <c r="P2700" s="12"/>
      <c r="Q2700" s="304"/>
      <c r="R2700" s="5"/>
      <c r="S2700" s="5"/>
      <c r="T2700" s="78"/>
      <c r="U2700" s="78"/>
      <c r="Z2700" s="479">
        <f t="shared" si="304"/>
        <v>12</v>
      </c>
    </row>
    <row r="2701" spans="1:26" ht="18.75" customHeight="1" x14ac:dyDescent="0.35">
      <c r="A2701" s="78"/>
      <c r="B2701" s="332">
        <f>IF(N2701="",0,COUNTIF($N$7:N2701,N2701))</f>
        <v>0</v>
      </c>
      <c r="C2701" s="332" t="str">
        <f t="shared" si="298"/>
        <v>0</v>
      </c>
      <c r="D2701" s="332">
        <f>IF(P2701="",0,COUNTIF($P$7:P2701,P2701))</f>
        <v>0</v>
      </c>
      <c r="E2701" s="332" t="str">
        <f t="shared" si="299"/>
        <v>0</v>
      </c>
      <c r="F2701" s="332">
        <f>IF(Q2701="",0,COUNTIF($Q$7:Q2701,Q2701))</f>
        <v>0</v>
      </c>
      <c r="G2701" s="332" t="str">
        <f t="shared" si="300"/>
        <v>0</v>
      </c>
      <c r="H2701" s="335">
        <f t="shared" si="301"/>
        <v>46021</v>
      </c>
      <c r="I2701" s="332">
        <f t="shared" si="302"/>
        <v>50</v>
      </c>
      <c r="J2701" s="78"/>
      <c r="K2701" s="304"/>
      <c r="L2701" s="6"/>
      <c r="M2701" s="12"/>
      <c r="N2701" s="6"/>
      <c r="O2701" s="96" t="str">
        <f t="shared" si="303"/>
        <v/>
      </c>
      <c r="P2701" s="12"/>
      <c r="Q2701" s="304"/>
      <c r="R2701" s="5"/>
      <c r="S2701" s="5"/>
      <c r="T2701" s="78"/>
      <c r="U2701" s="78"/>
      <c r="Z2701" s="479">
        <f t="shared" si="304"/>
        <v>12</v>
      </c>
    </row>
    <row r="2702" spans="1:26" ht="18.75" customHeight="1" x14ac:dyDescent="0.35">
      <c r="A2702" s="78"/>
      <c r="B2702" s="332">
        <f>IF(N2702="",0,COUNTIF($N$7:N2702,N2702))</f>
        <v>0</v>
      </c>
      <c r="C2702" s="332" t="str">
        <f t="shared" si="298"/>
        <v>0</v>
      </c>
      <c r="D2702" s="332">
        <f>IF(P2702="",0,COUNTIF($P$7:P2702,P2702))</f>
        <v>0</v>
      </c>
      <c r="E2702" s="332" t="str">
        <f t="shared" si="299"/>
        <v>0</v>
      </c>
      <c r="F2702" s="332">
        <f>IF(Q2702="",0,COUNTIF($Q$7:Q2702,Q2702))</f>
        <v>0</v>
      </c>
      <c r="G2702" s="332" t="str">
        <f t="shared" si="300"/>
        <v>0</v>
      </c>
      <c r="H2702" s="335">
        <f t="shared" si="301"/>
        <v>46021</v>
      </c>
      <c r="I2702" s="332">
        <f t="shared" si="302"/>
        <v>50</v>
      </c>
      <c r="J2702" s="78"/>
      <c r="K2702" s="304"/>
      <c r="L2702" s="6"/>
      <c r="M2702" s="12"/>
      <c r="N2702" s="6"/>
      <c r="O2702" s="96" t="str">
        <f t="shared" si="303"/>
        <v/>
      </c>
      <c r="P2702" s="12"/>
      <c r="Q2702" s="304"/>
      <c r="R2702" s="5"/>
      <c r="S2702" s="5"/>
      <c r="T2702" s="78"/>
      <c r="U2702" s="78"/>
      <c r="Z2702" s="479">
        <f t="shared" si="304"/>
        <v>12</v>
      </c>
    </row>
    <row r="2703" spans="1:26" ht="18.75" customHeight="1" x14ac:dyDescent="0.35">
      <c r="A2703" s="78"/>
      <c r="B2703" s="332">
        <f>IF(N2703="",0,COUNTIF($N$7:N2703,N2703))</f>
        <v>0</v>
      </c>
      <c r="C2703" s="332" t="str">
        <f t="shared" si="298"/>
        <v>0</v>
      </c>
      <c r="D2703" s="332">
        <f>IF(P2703="",0,COUNTIF($P$7:P2703,P2703))</f>
        <v>0</v>
      </c>
      <c r="E2703" s="332" t="str">
        <f t="shared" si="299"/>
        <v>0</v>
      </c>
      <c r="F2703" s="332">
        <f>IF(Q2703="",0,COUNTIF($Q$7:Q2703,Q2703))</f>
        <v>0</v>
      </c>
      <c r="G2703" s="332" t="str">
        <f t="shared" si="300"/>
        <v>0</v>
      </c>
      <c r="H2703" s="335">
        <f t="shared" si="301"/>
        <v>46021</v>
      </c>
      <c r="I2703" s="332">
        <f t="shared" si="302"/>
        <v>50</v>
      </c>
      <c r="J2703" s="78"/>
      <c r="K2703" s="304"/>
      <c r="L2703" s="6"/>
      <c r="M2703" s="12"/>
      <c r="N2703" s="6"/>
      <c r="O2703" s="96" t="str">
        <f t="shared" si="303"/>
        <v/>
      </c>
      <c r="P2703" s="12"/>
      <c r="Q2703" s="304"/>
      <c r="R2703" s="5"/>
      <c r="S2703" s="5"/>
      <c r="T2703" s="78"/>
      <c r="U2703" s="78"/>
      <c r="Z2703" s="479">
        <f t="shared" si="304"/>
        <v>12</v>
      </c>
    </row>
    <row r="2704" spans="1:26" ht="18.75" customHeight="1" x14ac:dyDescent="0.35">
      <c r="A2704" s="78"/>
      <c r="B2704" s="332">
        <f>IF(N2704="",0,COUNTIF($N$7:N2704,N2704))</f>
        <v>0</v>
      </c>
      <c r="C2704" s="332" t="str">
        <f t="shared" si="298"/>
        <v>0</v>
      </c>
      <c r="D2704" s="332">
        <f>IF(P2704="",0,COUNTIF($P$7:P2704,P2704))</f>
        <v>0</v>
      </c>
      <c r="E2704" s="332" t="str">
        <f t="shared" si="299"/>
        <v>0</v>
      </c>
      <c r="F2704" s="332">
        <f>IF(Q2704="",0,COUNTIF($Q$7:Q2704,Q2704))</f>
        <v>0</v>
      </c>
      <c r="G2704" s="332" t="str">
        <f t="shared" si="300"/>
        <v>0</v>
      </c>
      <c r="H2704" s="335">
        <f t="shared" si="301"/>
        <v>46021</v>
      </c>
      <c r="I2704" s="332">
        <f t="shared" si="302"/>
        <v>50</v>
      </c>
      <c r="J2704" s="78"/>
      <c r="K2704" s="304"/>
      <c r="L2704" s="6"/>
      <c r="M2704" s="12"/>
      <c r="N2704" s="6"/>
      <c r="O2704" s="96" t="str">
        <f t="shared" si="303"/>
        <v/>
      </c>
      <c r="P2704" s="12"/>
      <c r="Q2704" s="304"/>
      <c r="R2704" s="5"/>
      <c r="S2704" s="5"/>
      <c r="T2704" s="78"/>
      <c r="U2704" s="78"/>
      <c r="Z2704" s="479">
        <f t="shared" si="304"/>
        <v>12</v>
      </c>
    </row>
    <row r="2705" spans="1:26" ht="18.75" customHeight="1" x14ac:dyDescent="0.35">
      <c r="A2705" s="78"/>
      <c r="B2705" s="332">
        <f>IF(N2705="",0,COUNTIF($N$7:N2705,N2705))</f>
        <v>0</v>
      </c>
      <c r="C2705" s="332" t="str">
        <f t="shared" si="298"/>
        <v>0</v>
      </c>
      <c r="D2705" s="332">
        <f>IF(P2705="",0,COUNTIF($P$7:P2705,P2705))</f>
        <v>0</v>
      </c>
      <c r="E2705" s="332" t="str">
        <f t="shared" si="299"/>
        <v>0</v>
      </c>
      <c r="F2705" s="332">
        <f>IF(Q2705="",0,COUNTIF($Q$7:Q2705,Q2705))</f>
        <v>0</v>
      </c>
      <c r="G2705" s="332" t="str">
        <f t="shared" si="300"/>
        <v>0</v>
      </c>
      <c r="H2705" s="335">
        <f t="shared" si="301"/>
        <v>46021</v>
      </c>
      <c r="I2705" s="332">
        <f t="shared" si="302"/>
        <v>50</v>
      </c>
      <c r="J2705" s="78"/>
      <c r="K2705" s="304"/>
      <c r="L2705" s="6"/>
      <c r="M2705" s="12"/>
      <c r="N2705" s="6"/>
      <c r="O2705" s="96" t="str">
        <f t="shared" si="303"/>
        <v/>
      </c>
      <c r="P2705" s="12"/>
      <c r="Q2705" s="304"/>
      <c r="R2705" s="5"/>
      <c r="S2705" s="5"/>
      <c r="T2705" s="78"/>
      <c r="U2705" s="78"/>
      <c r="Z2705" s="479">
        <f t="shared" si="304"/>
        <v>12</v>
      </c>
    </row>
    <row r="2706" spans="1:26" ht="18.75" customHeight="1" x14ac:dyDescent="0.35">
      <c r="A2706" s="78"/>
      <c r="B2706" s="332">
        <f>IF(N2706="",0,COUNTIF($N$7:N2706,N2706))</f>
        <v>0</v>
      </c>
      <c r="C2706" s="332" t="str">
        <f t="shared" si="298"/>
        <v>0</v>
      </c>
      <c r="D2706" s="332">
        <f>IF(P2706="",0,COUNTIF($P$7:P2706,P2706))</f>
        <v>0</v>
      </c>
      <c r="E2706" s="332" t="str">
        <f t="shared" si="299"/>
        <v>0</v>
      </c>
      <c r="F2706" s="332">
        <f>IF(Q2706="",0,COUNTIF($Q$7:Q2706,Q2706))</f>
        <v>0</v>
      </c>
      <c r="G2706" s="332" t="str">
        <f t="shared" si="300"/>
        <v>0</v>
      </c>
      <c r="H2706" s="335">
        <f t="shared" si="301"/>
        <v>46021</v>
      </c>
      <c r="I2706" s="332">
        <f t="shared" si="302"/>
        <v>50</v>
      </c>
      <c r="J2706" s="78"/>
      <c r="K2706" s="304"/>
      <c r="L2706" s="6"/>
      <c r="M2706" s="12"/>
      <c r="N2706" s="6"/>
      <c r="O2706" s="96" t="str">
        <f t="shared" si="303"/>
        <v/>
      </c>
      <c r="P2706" s="12"/>
      <c r="Q2706" s="304"/>
      <c r="R2706" s="5"/>
      <c r="S2706" s="5"/>
      <c r="T2706" s="78"/>
      <c r="U2706" s="78"/>
      <c r="Z2706" s="479">
        <f t="shared" si="304"/>
        <v>12</v>
      </c>
    </row>
    <row r="2707" spans="1:26" ht="18.75" customHeight="1" x14ac:dyDescent="0.35">
      <c r="A2707" s="78"/>
      <c r="B2707" s="332">
        <f>IF(N2707="",0,COUNTIF($N$7:N2707,N2707))</f>
        <v>0</v>
      </c>
      <c r="C2707" s="332" t="str">
        <f t="shared" si="298"/>
        <v>0</v>
      </c>
      <c r="D2707" s="332">
        <f>IF(P2707="",0,COUNTIF($P$7:P2707,P2707))</f>
        <v>0</v>
      </c>
      <c r="E2707" s="332" t="str">
        <f t="shared" si="299"/>
        <v>0</v>
      </c>
      <c r="F2707" s="332">
        <f>IF(Q2707="",0,COUNTIF($Q$7:Q2707,Q2707))</f>
        <v>0</v>
      </c>
      <c r="G2707" s="332" t="str">
        <f t="shared" si="300"/>
        <v>0</v>
      </c>
      <c r="H2707" s="335">
        <f t="shared" si="301"/>
        <v>46021</v>
      </c>
      <c r="I2707" s="332">
        <f t="shared" si="302"/>
        <v>50</v>
      </c>
      <c r="J2707" s="78"/>
      <c r="K2707" s="304"/>
      <c r="L2707" s="6"/>
      <c r="M2707" s="12"/>
      <c r="N2707" s="6"/>
      <c r="O2707" s="96" t="str">
        <f t="shared" si="303"/>
        <v/>
      </c>
      <c r="P2707" s="12"/>
      <c r="Q2707" s="304"/>
      <c r="R2707" s="5"/>
      <c r="S2707" s="5"/>
      <c r="T2707" s="78"/>
      <c r="U2707" s="78"/>
      <c r="Z2707" s="479">
        <f t="shared" si="304"/>
        <v>12</v>
      </c>
    </row>
    <row r="2708" spans="1:26" ht="18.75" customHeight="1" x14ac:dyDescent="0.35">
      <c r="A2708" s="78"/>
      <c r="B2708" s="332">
        <f>IF(N2708="",0,COUNTIF($N$7:N2708,N2708))</f>
        <v>0</v>
      </c>
      <c r="C2708" s="332" t="str">
        <f t="shared" si="298"/>
        <v>0</v>
      </c>
      <c r="D2708" s="332">
        <f>IF(P2708="",0,COUNTIF($P$7:P2708,P2708))</f>
        <v>0</v>
      </c>
      <c r="E2708" s="332" t="str">
        <f t="shared" si="299"/>
        <v>0</v>
      </c>
      <c r="F2708" s="332">
        <f>IF(Q2708="",0,COUNTIF($Q$7:Q2708,Q2708))</f>
        <v>0</v>
      </c>
      <c r="G2708" s="332" t="str">
        <f t="shared" si="300"/>
        <v>0</v>
      </c>
      <c r="H2708" s="335">
        <f t="shared" si="301"/>
        <v>46021</v>
      </c>
      <c r="I2708" s="332">
        <f t="shared" si="302"/>
        <v>50</v>
      </c>
      <c r="J2708" s="78"/>
      <c r="K2708" s="304"/>
      <c r="L2708" s="6"/>
      <c r="M2708" s="12"/>
      <c r="N2708" s="6"/>
      <c r="O2708" s="96" t="str">
        <f t="shared" si="303"/>
        <v/>
      </c>
      <c r="P2708" s="12"/>
      <c r="Q2708" s="304"/>
      <c r="R2708" s="5"/>
      <c r="S2708" s="5"/>
      <c r="T2708" s="78"/>
      <c r="U2708" s="78"/>
      <c r="Z2708" s="479">
        <f t="shared" si="304"/>
        <v>12</v>
      </c>
    </row>
    <row r="2709" spans="1:26" ht="18.75" customHeight="1" x14ac:dyDescent="0.35">
      <c r="A2709" s="78"/>
      <c r="B2709" s="332">
        <f>IF(N2709="",0,COUNTIF($N$7:N2709,N2709))</f>
        <v>0</v>
      </c>
      <c r="C2709" s="332" t="str">
        <f t="shared" si="298"/>
        <v>0</v>
      </c>
      <c r="D2709" s="332">
        <f>IF(P2709="",0,COUNTIF($P$7:P2709,P2709))</f>
        <v>0</v>
      </c>
      <c r="E2709" s="332" t="str">
        <f t="shared" si="299"/>
        <v>0</v>
      </c>
      <c r="F2709" s="332">
        <f>IF(Q2709="",0,COUNTIF($Q$7:Q2709,Q2709))</f>
        <v>0</v>
      </c>
      <c r="G2709" s="332" t="str">
        <f t="shared" si="300"/>
        <v>0</v>
      </c>
      <c r="H2709" s="335">
        <f t="shared" si="301"/>
        <v>46021</v>
      </c>
      <c r="I2709" s="332">
        <f t="shared" si="302"/>
        <v>50</v>
      </c>
      <c r="J2709" s="78"/>
      <c r="K2709" s="304"/>
      <c r="L2709" s="6"/>
      <c r="M2709" s="12"/>
      <c r="N2709" s="6"/>
      <c r="O2709" s="96" t="str">
        <f t="shared" si="303"/>
        <v/>
      </c>
      <c r="P2709" s="12"/>
      <c r="Q2709" s="304"/>
      <c r="R2709" s="5"/>
      <c r="S2709" s="5"/>
      <c r="T2709" s="78"/>
      <c r="U2709" s="78"/>
      <c r="Z2709" s="479">
        <f t="shared" si="304"/>
        <v>12</v>
      </c>
    </row>
    <row r="2710" spans="1:26" ht="18.75" customHeight="1" x14ac:dyDescent="0.35">
      <c r="A2710" s="78"/>
      <c r="B2710" s="332">
        <f>IF(N2710="",0,COUNTIF($N$7:N2710,N2710))</f>
        <v>0</v>
      </c>
      <c r="C2710" s="332" t="str">
        <f t="shared" si="298"/>
        <v>0</v>
      </c>
      <c r="D2710" s="332">
        <f>IF(P2710="",0,COUNTIF($P$7:P2710,P2710))</f>
        <v>0</v>
      </c>
      <c r="E2710" s="332" t="str">
        <f t="shared" si="299"/>
        <v>0</v>
      </c>
      <c r="F2710" s="332">
        <f>IF(Q2710="",0,COUNTIF($Q$7:Q2710,Q2710))</f>
        <v>0</v>
      </c>
      <c r="G2710" s="332" t="str">
        <f t="shared" si="300"/>
        <v>0</v>
      </c>
      <c r="H2710" s="335">
        <f t="shared" si="301"/>
        <v>46021</v>
      </c>
      <c r="I2710" s="332">
        <f t="shared" si="302"/>
        <v>50</v>
      </c>
      <c r="J2710" s="78"/>
      <c r="K2710" s="304"/>
      <c r="L2710" s="6"/>
      <c r="M2710" s="12"/>
      <c r="N2710" s="6"/>
      <c r="O2710" s="96" t="str">
        <f t="shared" si="303"/>
        <v/>
      </c>
      <c r="P2710" s="12"/>
      <c r="Q2710" s="304"/>
      <c r="R2710" s="5"/>
      <c r="S2710" s="5"/>
      <c r="T2710" s="78"/>
      <c r="U2710" s="78"/>
      <c r="Z2710" s="479">
        <f t="shared" si="304"/>
        <v>12</v>
      </c>
    </row>
    <row r="2711" spans="1:26" ht="18.75" customHeight="1" x14ac:dyDescent="0.35">
      <c r="A2711" s="78"/>
      <c r="B2711" s="332">
        <f>IF(N2711="",0,COUNTIF($N$7:N2711,N2711))</f>
        <v>0</v>
      </c>
      <c r="C2711" s="332" t="str">
        <f t="shared" si="298"/>
        <v>0</v>
      </c>
      <c r="D2711" s="332">
        <f>IF(P2711="",0,COUNTIF($P$7:P2711,P2711))</f>
        <v>0</v>
      </c>
      <c r="E2711" s="332" t="str">
        <f t="shared" si="299"/>
        <v>0</v>
      </c>
      <c r="F2711" s="332">
        <f>IF(Q2711="",0,COUNTIF($Q$7:Q2711,Q2711))</f>
        <v>0</v>
      </c>
      <c r="G2711" s="332" t="str">
        <f t="shared" si="300"/>
        <v>0</v>
      </c>
      <c r="H2711" s="335">
        <f t="shared" si="301"/>
        <v>46021</v>
      </c>
      <c r="I2711" s="332">
        <f t="shared" si="302"/>
        <v>50</v>
      </c>
      <c r="J2711" s="78"/>
      <c r="K2711" s="304"/>
      <c r="L2711" s="6"/>
      <c r="M2711" s="12"/>
      <c r="N2711" s="6"/>
      <c r="O2711" s="96" t="str">
        <f t="shared" si="303"/>
        <v/>
      </c>
      <c r="P2711" s="12"/>
      <c r="Q2711" s="304"/>
      <c r="R2711" s="5"/>
      <c r="S2711" s="5"/>
      <c r="T2711" s="78"/>
      <c r="U2711" s="78"/>
      <c r="Z2711" s="479">
        <f t="shared" si="304"/>
        <v>12</v>
      </c>
    </row>
    <row r="2712" spans="1:26" ht="18.75" customHeight="1" x14ac:dyDescent="0.35">
      <c r="A2712" s="78"/>
      <c r="B2712" s="332">
        <f>IF(N2712="",0,COUNTIF($N$7:N2712,N2712))</f>
        <v>0</v>
      </c>
      <c r="C2712" s="332" t="str">
        <f t="shared" si="298"/>
        <v>0</v>
      </c>
      <c r="D2712" s="332">
        <f>IF(P2712="",0,COUNTIF($P$7:P2712,P2712))</f>
        <v>0</v>
      </c>
      <c r="E2712" s="332" t="str">
        <f t="shared" si="299"/>
        <v>0</v>
      </c>
      <c r="F2712" s="332">
        <f>IF(Q2712="",0,COUNTIF($Q$7:Q2712,Q2712))</f>
        <v>0</v>
      </c>
      <c r="G2712" s="332" t="str">
        <f t="shared" si="300"/>
        <v>0</v>
      </c>
      <c r="H2712" s="335">
        <f t="shared" si="301"/>
        <v>46021</v>
      </c>
      <c r="I2712" s="332">
        <f t="shared" si="302"/>
        <v>50</v>
      </c>
      <c r="J2712" s="78"/>
      <c r="K2712" s="304"/>
      <c r="L2712" s="6"/>
      <c r="M2712" s="12"/>
      <c r="N2712" s="6"/>
      <c r="O2712" s="96" t="str">
        <f t="shared" si="303"/>
        <v/>
      </c>
      <c r="P2712" s="12"/>
      <c r="Q2712" s="304"/>
      <c r="R2712" s="5"/>
      <c r="S2712" s="5"/>
      <c r="T2712" s="78"/>
      <c r="U2712" s="78"/>
      <c r="Z2712" s="479">
        <f t="shared" si="304"/>
        <v>12</v>
      </c>
    </row>
    <row r="2713" spans="1:26" ht="18.75" customHeight="1" x14ac:dyDescent="0.35">
      <c r="A2713" s="78"/>
      <c r="B2713" s="332">
        <f>IF(N2713="",0,COUNTIF($N$7:N2713,N2713))</f>
        <v>0</v>
      </c>
      <c r="C2713" s="332" t="str">
        <f t="shared" si="298"/>
        <v>0</v>
      </c>
      <c r="D2713" s="332">
        <f>IF(P2713="",0,COUNTIF($P$7:P2713,P2713))</f>
        <v>0</v>
      </c>
      <c r="E2713" s="332" t="str">
        <f t="shared" si="299"/>
        <v>0</v>
      </c>
      <c r="F2713" s="332">
        <f>IF(Q2713="",0,COUNTIF($Q$7:Q2713,Q2713))</f>
        <v>0</v>
      </c>
      <c r="G2713" s="332" t="str">
        <f t="shared" si="300"/>
        <v>0</v>
      </c>
      <c r="H2713" s="335">
        <f t="shared" si="301"/>
        <v>46021</v>
      </c>
      <c r="I2713" s="332">
        <f t="shared" si="302"/>
        <v>50</v>
      </c>
      <c r="J2713" s="78"/>
      <c r="K2713" s="304"/>
      <c r="L2713" s="6"/>
      <c r="M2713" s="12"/>
      <c r="N2713" s="6"/>
      <c r="O2713" s="96" t="str">
        <f t="shared" si="303"/>
        <v/>
      </c>
      <c r="P2713" s="12"/>
      <c r="Q2713" s="304"/>
      <c r="R2713" s="5"/>
      <c r="S2713" s="5"/>
      <c r="T2713" s="78"/>
      <c r="U2713" s="78"/>
      <c r="Z2713" s="479">
        <f t="shared" si="304"/>
        <v>12</v>
      </c>
    </row>
    <row r="2714" spans="1:26" ht="18.75" customHeight="1" x14ac:dyDescent="0.35">
      <c r="A2714" s="78"/>
      <c r="B2714" s="332">
        <f>IF(N2714="",0,COUNTIF($N$7:N2714,N2714))</f>
        <v>0</v>
      </c>
      <c r="C2714" s="332" t="str">
        <f t="shared" si="298"/>
        <v>0</v>
      </c>
      <c r="D2714" s="332">
        <f>IF(P2714="",0,COUNTIF($P$7:P2714,P2714))</f>
        <v>0</v>
      </c>
      <c r="E2714" s="332" t="str">
        <f t="shared" si="299"/>
        <v>0</v>
      </c>
      <c r="F2714" s="332">
        <f>IF(Q2714="",0,COUNTIF($Q$7:Q2714,Q2714))</f>
        <v>0</v>
      </c>
      <c r="G2714" s="332" t="str">
        <f t="shared" si="300"/>
        <v>0</v>
      </c>
      <c r="H2714" s="335">
        <f t="shared" si="301"/>
        <v>46021</v>
      </c>
      <c r="I2714" s="332">
        <f t="shared" si="302"/>
        <v>50</v>
      </c>
      <c r="J2714" s="78"/>
      <c r="K2714" s="304"/>
      <c r="L2714" s="6"/>
      <c r="M2714" s="12"/>
      <c r="N2714" s="6"/>
      <c r="O2714" s="96" t="str">
        <f t="shared" si="303"/>
        <v/>
      </c>
      <c r="P2714" s="12"/>
      <c r="Q2714" s="304"/>
      <c r="R2714" s="5"/>
      <c r="S2714" s="5"/>
      <c r="T2714" s="78"/>
      <c r="U2714" s="78"/>
      <c r="Z2714" s="479">
        <f t="shared" si="304"/>
        <v>12</v>
      </c>
    </row>
    <row r="2715" spans="1:26" ht="18.75" customHeight="1" x14ac:dyDescent="0.35">
      <c r="A2715" s="78"/>
      <c r="B2715" s="332">
        <f>IF(N2715="",0,COUNTIF($N$7:N2715,N2715))</f>
        <v>0</v>
      </c>
      <c r="C2715" s="332" t="str">
        <f t="shared" si="298"/>
        <v>0</v>
      </c>
      <c r="D2715" s="332">
        <f>IF(P2715="",0,COUNTIF($P$7:P2715,P2715))</f>
        <v>0</v>
      </c>
      <c r="E2715" s="332" t="str">
        <f t="shared" si="299"/>
        <v>0</v>
      </c>
      <c r="F2715" s="332">
        <f>IF(Q2715="",0,COUNTIF($Q$7:Q2715,Q2715))</f>
        <v>0</v>
      </c>
      <c r="G2715" s="332" t="str">
        <f t="shared" si="300"/>
        <v>0</v>
      </c>
      <c r="H2715" s="335">
        <f t="shared" si="301"/>
        <v>46021</v>
      </c>
      <c r="I2715" s="332">
        <f t="shared" si="302"/>
        <v>50</v>
      </c>
      <c r="J2715" s="78"/>
      <c r="K2715" s="304"/>
      <c r="L2715" s="6"/>
      <c r="M2715" s="12"/>
      <c r="N2715" s="6"/>
      <c r="O2715" s="96" t="str">
        <f t="shared" si="303"/>
        <v/>
      </c>
      <c r="P2715" s="12"/>
      <c r="Q2715" s="304"/>
      <c r="R2715" s="5"/>
      <c r="S2715" s="5"/>
      <c r="T2715" s="78"/>
      <c r="U2715" s="78"/>
      <c r="Z2715" s="479">
        <f t="shared" si="304"/>
        <v>12</v>
      </c>
    </row>
    <row r="2716" spans="1:26" ht="18.75" customHeight="1" x14ac:dyDescent="0.35">
      <c r="A2716" s="78"/>
      <c r="B2716" s="332">
        <f>IF(N2716="",0,COUNTIF($N$7:N2716,N2716))</f>
        <v>0</v>
      </c>
      <c r="C2716" s="332" t="str">
        <f t="shared" si="298"/>
        <v>0</v>
      </c>
      <c r="D2716" s="332">
        <f>IF(P2716="",0,COUNTIF($P$7:P2716,P2716))</f>
        <v>0</v>
      </c>
      <c r="E2716" s="332" t="str">
        <f t="shared" si="299"/>
        <v>0</v>
      </c>
      <c r="F2716" s="332">
        <f>IF(Q2716="",0,COUNTIF($Q$7:Q2716,Q2716))</f>
        <v>0</v>
      </c>
      <c r="G2716" s="332" t="str">
        <f t="shared" si="300"/>
        <v>0</v>
      </c>
      <c r="H2716" s="335">
        <f t="shared" si="301"/>
        <v>46021</v>
      </c>
      <c r="I2716" s="332">
        <f t="shared" si="302"/>
        <v>50</v>
      </c>
      <c r="J2716" s="78"/>
      <c r="K2716" s="304"/>
      <c r="L2716" s="6"/>
      <c r="M2716" s="12"/>
      <c r="N2716" s="6"/>
      <c r="O2716" s="96" t="str">
        <f t="shared" si="303"/>
        <v/>
      </c>
      <c r="P2716" s="12"/>
      <c r="Q2716" s="304"/>
      <c r="R2716" s="5"/>
      <c r="S2716" s="5"/>
      <c r="T2716" s="78"/>
      <c r="U2716" s="78"/>
      <c r="Z2716" s="479">
        <f t="shared" si="304"/>
        <v>12</v>
      </c>
    </row>
    <row r="2717" spans="1:26" ht="18.75" customHeight="1" x14ac:dyDescent="0.35">
      <c r="A2717" s="78"/>
      <c r="B2717" s="332">
        <f>IF(N2717="",0,COUNTIF($N$7:N2717,N2717))</f>
        <v>0</v>
      </c>
      <c r="C2717" s="332" t="str">
        <f t="shared" si="298"/>
        <v>0</v>
      </c>
      <c r="D2717" s="332">
        <f>IF(P2717="",0,COUNTIF($P$7:P2717,P2717))</f>
        <v>0</v>
      </c>
      <c r="E2717" s="332" t="str">
        <f t="shared" si="299"/>
        <v>0</v>
      </c>
      <c r="F2717" s="332">
        <f>IF(Q2717="",0,COUNTIF($Q$7:Q2717,Q2717))</f>
        <v>0</v>
      </c>
      <c r="G2717" s="332" t="str">
        <f t="shared" si="300"/>
        <v>0</v>
      </c>
      <c r="H2717" s="335">
        <f t="shared" si="301"/>
        <v>46021</v>
      </c>
      <c r="I2717" s="332">
        <f t="shared" si="302"/>
        <v>50</v>
      </c>
      <c r="J2717" s="78"/>
      <c r="K2717" s="304"/>
      <c r="L2717" s="6"/>
      <c r="M2717" s="12"/>
      <c r="N2717" s="6"/>
      <c r="O2717" s="96" t="str">
        <f t="shared" si="303"/>
        <v/>
      </c>
      <c r="P2717" s="12"/>
      <c r="Q2717" s="304"/>
      <c r="R2717" s="5"/>
      <c r="S2717" s="5"/>
      <c r="T2717" s="78"/>
      <c r="U2717" s="78"/>
      <c r="Z2717" s="479">
        <f t="shared" si="304"/>
        <v>12</v>
      </c>
    </row>
    <row r="2718" spans="1:26" ht="18.75" customHeight="1" x14ac:dyDescent="0.35">
      <c r="A2718" s="78"/>
      <c r="B2718" s="332">
        <f>IF(N2718="",0,COUNTIF($N$7:N2718,N2718))</f>
        <v>0</v>
      </c>
      <c r="C2718" s="332" t="str">
        <f t="shared" si="298"/>
        <v>0</v>
      </c>
      <c r="D2718" s="332">
        <f>IF(P2718="",0,COUNTIF($P$7:P2718,P2718))</f>
        <v>0</v>
      </c>
      <c r="E2718" s="332" t="str">
        <f t="shared" si="299"/>
        <v>0</v>
      </c>
      <c r="F2718" s="332">
        <f>IF(Q2718="",0,COUNTIF($Q$7:Q2718,Q2718))</f>
        <v>0</v>
      </c>
      <c r="G2718" s="332" t="str">
        <f t="shared" si="300"/>
        <v>0</v>
      </c>
      <c r="H2718" s="335">
        <f t="shared" si="301"/>
        <v>46021</v>
      </c>
      <c r="I2718" s="332">
        <f t="shared" si="302"/>
        <v>50</v>
      </c>
      <c r="J2718" s="78"/>
      <c r="K2718" s="304"/>
      <c r="L2718" s="6"/>
      <c r="M2718" s="12"/>
      <c r="N2718" s="6"/>
      <c r="O2718" s="96" t="str">
        <f t="shared" si="303"/>
        <v/>
      </c>
      <c r="P2718" s="12"/>
      <c r="Q2718" s="304"/>
      <c r="R2718" s="5"/>
      <c r="S2718" s="5"/>
      <c r="T2718" s="78"/>
      <c r="U2718" s="78"/>
      <c r="Z2718" s="479">
        <f t="shared" si="304"/>
        <v>12</v>
      </c>
    </row>
    <row r="2719" spans="1:26" ht="18.75" customHeight="1" x14ac:dyDescent="0.35">
      <c r="A2719" s="78"/>
      <c r="B2719" s="332">
        <f>IF(N2719="",0,COUNTIF($N$7:N2719,N2719))</f>
        <v>0</v>
      </c>
      <c r="C2719" s="332" t="str">
        <f t="shared" si="298"/>
        <v>0</v>
      </c>
      <c r="D2719" s="332">
        <f>IF(P2719="",0,COUNTIF($P$7:P2719,P2719))</f>
        <v>0</v>
      </c>
      <c r="E2719" s="332" t="str">
        <f t="shared" si="299"/>
        <v>0</v>
      </c>
      <c r="F2719" s="332">
        <f>IF(Q2719="",0,COUNTIF($Q$7:Q2719,Q2719))</f>
        <v>0</v>
      </c>
      <c r="G2719" s="332" t="str">
        <f t="shared" si="300"/>
        <v>0</v>
      </c>
      <c r="H2719" s="335">
        <f t="shared" si="301"/>
        <v>46021</v>
      </c>
      <c r="I2719" s="332">
        <f t="shared" si="302"/>
        <v>50</v>
      </c>
      <c r="J2719" s="78"/>
      <c r="K2719" s="304"/>
      <c r="L2719" s="6"/>
      <c r="M2719" s="12"/>
      <c r="N2719" s="6"/>
      <c r="O2719" s="96" t="str">
        <f t="shared" si="303"/>
        <v/>
      </c>
      <c r="P2719" s="12"/>
      <c r="Q2719" s="304"/>
      <c r="R2719" s="5"/>
      <c r="S2719" s="5"/>
      <c r="T2719" s="78"/>
      <c r="U2719" s="78"/>
      <c r="Z2719" s="479">
        <f t="shared" si="304"/>
        <v>12</v>
      </c>
    </row>
    <row r="2720" spans="1:26" ht="18.75" customHeight="1" x14ac:dyDescent="0.35">
      <c r="A2720" s="78"/>
      <c r="B2720" s="332">
        <f>IF(N2720="",0,COUNTIF($N$7:N2720,N2720))</f>
        <v>0</v>
      </c>
      <c r="C2720" s="332" t="str">
        <f t="shared" si="298"/>
        <v>0</v>
      </c>
      <c r="D2720" s="332">
        <f>IF(P2720="",0,COUNTIF($P$7:P2720,P2720))</f>
        <v>0</v>
      </c>
      <c r="E2720" s="332" t="str">
        <f t="shared" si="299"/>
        <v>0</v>
      </c>
      <c r="F2720" s="332">
        <f>IF(Q2720="",0,COUNTIF($Q$7:Q2720,Q2720))</f>
        <v>0</v>
      </c>
      <c r="G2720" s="332" t="str">
        <f t="shared" si="300"/>
        <v>0</v>
      </c>
      <c r="H2720" s="335">
        <f t="shared" si="301"/>
        <v>46021</v>
      </c>
      <c r="I2720" s="332">
        <f t="shared" si="302"/>
        <v>50</v>
      </c>
      <c r="J2720" s="78"/>
      <c r="K2720" s="304"/>
      <c r="L2720" s="6"/>
      <c r="M2720" s="12"/>
      <c r="N2720" s="6"/>
      <c r="O2720" s="96" t="str">
        <f t="shared" si="303"/>
        <v/>
      </c>
      <c r="P2720" s="12"/>
      <c r="Q2720" s="304"/>
      <c r="R2720" s="5"/>
      <c r="S2720" s="5"/>
      <c r="T2720" s="78"/>
      <c r="U2720" s="78"/>
      <c r="Z2720" s="479">
        <f t="shared" si="304"/>
        <v>12</v>
      </c>
    </row>
    <row r="2721" spans="1:26" ht="18.75" customHeight="1" x14ac:dyDescent="0.35">
      <c r="A2721" s="78"/>
      <c r="B2721" s="332">
        <f>IF(N2721="",0,COUNTIF($N$7:N2721,N2721))</f>
        <v>0</v>
      </c>
      <c r="C2721" s="332" t="str">
        <f t="shared" si="298"/>
        <v>0</v>
      </c>
      <c r="D2721" s="332">
        <f>IF(P2721="",0,COUNTIF($P$7:P2721,P2721))</f>
        <v>0</v>
      </c>
      <c r="E2721" s="332" t="str">
        <f t="shared" si="299"/>
        <v>0</v>
      </c>
      <c r="F2721" s="332">
        <f>IF(Q2721="",0,COUNTIF($Q$7:Q2721,Q2721))</f>
        <v>0</v>
      </c>
      <c r="G2721" s="332" t="str">
        <f t="shared" si="300"/>
        <v>0</v>
      </c>
      <c r="H2721" s="335">
        <f t="shared" si="301"/>
        <v>46021</v>
      </c>
      <c r="I2721" s="332">
        <f t="shared" si="302"/>
        <v>50</v>
      </c>
      <c r="J2721" s="78"/>
      <c r="K2721" s="304"/>
      <c r="L2721" s="6"/>
      <c r="M2721" s="12"/>
      <c r="N2721" s="6"/>
      <c r="O2721" s="96" t="str">
        <f t="shared" si="303"/>
        <v/>
      </c>
      <c r="P2721" s="12"/>
      <c r="Q2721" s="304"/>
      <c r="R2721" s="5"/>
      <c r="S2721" s="5"/>
      <c r="T2721" s="78"/>
      <c r="U2721" s="78"/>
      <c r="Z2721" s="479">
        <f t="shared" si="304"/>
        <v>12</v>
      </c>
    </row>
    <row r="2722" spans="1:26" ht="18.75" customHeight="1" x14ac:dyDescent="0.35">
      <c r="A2722" s="78"/>
      <c r="B2722" s="332">
        <f>IF(N2722="",0,COUNTIF($N$7:N2722,N2722))</f>
        <v>0</v>
      </c>
      <c r="C2722" s="332" t="str">
        <f t="shared" si="298"/>
        <v>0</v>
      </c>
      <c r="D2722" s="332">
        <f>IF(P2722="",0,COUNTIF($P$7:P2722,P2722))</f>
        <v>0</v>
      </c>
      <c r="E2722" s="332" t="str">
        <f t="shared" si="299"/>
        <v>0</v>
      </c>
      <c r="F2722" s="332">
        <f>IF(Q2722="",0,COUNTIF($Q$7:Q2722,Q2722))</f>
        <v>0</v>
      </c>
      <c r="G2722" s="332" t="str">
        <f t="shared" si="300"/>
        <v>0</v>
      </c>
      <c r="H2722" s="335">
        <f t="shared" si="301"/>
        <v>46021</v>
      </c>
      <c r="I2722" s="332">
        <f t="shared" si="302"/>
        <v>50</v>
      </c>
      <c r="J2722" s="78"/>
      <c r="K2722" s="304"/>
      <c r="L2722" s="6"/>
      <c r="M2722" s="12"/>
      <c r="N2722" s="6"/>
      <c r="O2722" s="96" t="str">
        <f t="shared" si="303"/>
        <v/>
      </c>
      <c r="P2722" s="12"/>
      <c r="Q2722" s="304"/>
      <c r="R2722" s="5"/>
      <c r="S2722" s="5"/>
      <c r="T2722" s="78"/>
      <c r="U2722" s="78"/>
      <c r="Z2722" s="479">
        <f t="shared" si="304"/>
        <v>12</v>
      </c>
    </row>
    <row r="2723" spans="1:26" ht="18.75" customHeight="1" x14ac:dyDescent="0.35">
      <c r="A2723" s="78"/>
      <c r="B2723" s="332">
        <f>IF(N2723="",0,COUNTIF($N$7:N2723,N2723))</f>
        <v>0</v>
      </c>
      <c r="C2723" s="332" t="str">
        <f t="shared" si="298"/>
        <v>0</v>
      </c>
      <c r="D2723" s="332">
        <f>IF(P2723="",0,COUNTIF($P$7:P2723,P2723))</f>
        <v>0</v>
      </c>
      <c r="E2723" s="332" t="str">
        <f t="shared" si="299"/>
        <v>0</v>
      </c>
      <c r="F2723" s="332">
        <f>IF(Q2723="",0,COUNTIF($Q$7:Q2723,Q2723))</f>
        <v>0</v>
      </c>
      <c r="G2723" s="332" t="str">
        <f t="shared" si="300"/>
        <v>0</v>
      </c>
      <c r="H2723" s="335">
        <f t="shared" si="301"/>
        <v>46021</v>
      </c>
      <c r="I2723" s="332">
        <f t="shared" si="302"/>
        <v>50</v>
      </c>
      <c r="J2723" s="78"/>
      <c r="K2723" s="304"/>
      <c r="L2723" s="6"/>
      <c r="M2723" s="12"/>
      <c r="N2723" s="6"/>
      <c r="O2723" s="96" t="str">
        <f t="shared" si="303"/>
        <v/>
      </c>
      <c r="P2723" s="12"/>
      <c r="Q2723" s="304"/>
      <c r="R2723" s="5"/>
      <c r="S2723" s="5"/>
      <c r="T2723" s="78"/>
      <c r="U2723" s="78"/>
      <c r="Z2723" s="479">
        <f t="shared" si="304"/>
        <v>12</v>
      </c>
    </row>
    <row r="2724" spans="1:26" ht="18.75" customHeight="1" x14ac:dyDescent="0.35">
      <c r="A2724" s="78"/>
      <c r="B2724" s="332">
        <f>IF(N2724="",0,COUNTIF($N$7:N2724,N2724))</f>
        <v>0</v>
      </c>
      <c r="C2724" s="332" t="str">
        <f t="shared" si="298"/>
        <v>0</v>
      </c>
      <c r="D2724" s="332">
        <f>IF(P2724="",0,COUNTIF($P$7:P2724,P2724))</f>
        <v>0</v>
      </c>
      <c r="E2724" s="332" t="str">
        <f t="shared" si="299"/>
        <v>0</v>
      </c>
      <c r="F2724" s="332">
        <f>IF(Q2724="",0,COUNTIF($Q$7:Q2724,Q2724))</f>
        <v>0</v>
      </c>
      <c r="G2724" s="332" t="str">
        <f t="shared" si="300"/>
        <v>0</v>
      </c>
      <c r="H2724" s="335">
        <f t="shared" si="301"/>
        <v>46021</v>
      </c>
      <c r="I2724" s="332">
        <f t="shared" si="302"/>
        <v>50</v>
      </c>
      <c r="J2724" s="78"/>
      <c r="K2724" s="304"/>
      <c r="L2724" s="6"/>
      <c r="M2724" s="12"/>
      <c r="N2724" s="6"/>
      <c r="O2724" s="96" t="str">
        <f t="shared" si="303"/>
        <v/>
      </c>
      <c r="P2724" s="12"/>
      <c r="Q2724" s="304"/>
      <c r="R2724" s="5"/>
      <c r="S2724" s="5"/>
      <c r="T2724" s="78"/>
      <c r="U2724" s="78"/>
      <c r="Z2724" s="479">
        <f t="shared" si="304"/>
        <v>12</v>
      </c>
    </row>
    <row r="2725" spans="1:26" ht="18.75" customHeight="1" x14ac:dyDescent="0.35">
      <c r="A2725" s="78"/>
      <c r="B2725" s="332">
        <f>IF(N2725="",0,COUNTIF($N$7:N2725,N2725))</f>
        <v>0</v>
      </c>
      <c r="C2725" s="332" t="str">
        <f t="shared" si="298"/>
        <v>0</v>
      </c>
      <c r="D2725" s="332">
        <f>IF(P2725="",0,COUNTIF($P$7:P2725,P2725))</f>
        <v>0</v>
      </c>
      <c r="E2725" s="332" t="str">
        <f t="shared" si="299"/>
        <v>0</v>
      </c>
      <c r="F2725" s="332">
        <f>IF(Q2725="",0,COUNTIF($Q$7:Q2725,Q2725))</f>
        <v>0</v>
      </c>
      <c r="G2725" s="332" t="str">
        <f t="shared" si="300"/>
        <v>0</v>
      </c>
      <c r="H2725" s="335">
        <f t="shared" si="301"/>
        <v>46021</v>
      </c>
      <c r="I2725" s="332">
        <f t="shared" si="302"/>
        <v>50</v>
      </c>
      <c r="J2725" s="78"/>
      <c r="K2725" s="304"/>
      <c r="L2725" s="6"/>
      <c r="M2725" s="12"/>
      <c r="N2725" s="6"/>
      <c r="O2725" s="96" t="str">
        <f t="shared" si="303"/>
        <v/>
      </c>
      <c r="P2725" s="12"/>
      <c r="Q2725" s="304"/>
      <c r="R2725" s="5"/>
      <c r="S2725" s="5"/>
      <c r="T2725" s="78"/>
      <c r="U2725" s="78"/>
      <c r="Z2725" s="479">
        <f t="shared" si="304"/>
        <v>12</v>
      </c>
    </row>
    <row r="2726" spans="1:26" ht="18.75" customHeight="1" x14ac:dyDescent="0.35">
      <c r="A2726" s="78"/>
      <c r="B2726" s="332">
        <f>IF(N2726="",0,COUNTIF($N$7:N2726,N2726))</f>
        <v>0</v>
      </c>
      <c r="C2726" s="332" t="str">
        <f t="shared" si="298"/>
        <v>0</v>
      </c>
      <c r="D2726" s="332">
        <f>IF(P2726="",0,COUNTIF($P$7:P2726,P2726))</f>
        <v>0</v>
      </c>
      <c r="E2726" s="332" t="str">
        <f t="shared" si="299"/>
        <v>0</v>
      </c>
      <c r="F2726" s="332">
        <f>IF(Q2726="",0,COUNTIF($Q$7:Q2726,Q2726))</f>
        <v>0</v>
      </c>
      <c r="G2726" s="332" t="str">
        <f t="shared" si="300"/>
        <v>0</v>
      </c>
      <c r="H2726" s="335">
        <f t="shared" si="301"/>
        <v>46021</v>
      </c>
      <c r="I2726" s="332">
        <f t="shared" si="302"/>
        <v>50</v>
      </c>
      <c r="J2726" s="78"/>
      <c r="K2726" s="304"/>
      <c r="L2726" s="6"/>
      <c r="M2726" s="12"/>
      <c r="N2726" s="6"/>
      <c r="O2726" s="96" t="str">
        <f t="shared" si="303"/>
        <v/>
      </c>
      <c r="P2726" s="12"/>
      <c r="Q2726" s="304"/>
      <c r="R2726" s="5"/>
      <c r="S2726" s="5"/>
      <c r="T2726" s="78"/>
      <c r="U2726" s="78"/>
      <c r="Z2726" s="479">
        <f t="shared" si="304"/>
        <v>12</v>
      </c>
    </row>
    <row r="2727" spans="1:26" ht="18.75" customHeight="1" x14ac:dyDescent="0.35">
      <c r="A2727" s="78"/>
      <c r="B2727" s="332">
        <f>IF(N2727="",0,COUNTIF($N$7:N2727,N2727))</f>
        <v>0</v>
      </c>
      <c r="C2727" s="332" t="str">
        <f t="shared" si="298"/>
        <v>0</v>
      </c>
      <c r="D2727" s="332">
        <f>IF(P2727="",0,COUNTIF($P$7:P2727,P2727))</f>
        <v>0</v>
      </c>
      <c r="E2727" s="332" t="str">
        <f t="shared" si="299"/>
        <v>0</v>
      </c>
      <c r="F2727" s="332">
        <f>IF(Q2727="",0,COUNTIF($Q$7:Q2727,Q2727))</f>
        <v>0</v>
      </c>
      <c r="G2727" s="332" t="str">
        <f t="shared" si="300"/>
        <v>0</v>
      </c>
      <c r="H2727" s="335">
        <f t="shared" si="301"/>
        <v>46021</v>
      </c>
      <c r="I2727" s="332">
        <f t="shared" si="302"/>
        <v>50</v>
      </c>
      <c r="J2727" s="78"/>
      <c r="K2727" s="304"/>
      <c r="L2727" s="6"/>
      <c r="M2727" s="12"/>
      <c r="N2727" s="6"/>
      <c r="O2727" s="96" t="str">
        <f t="shared" si="303"/>
        <v/>
      </c>
      <c r="P2727" s="12"/>
      <c r="Q2727" s="304"/>
      <c r="R2727" s="5"/>
      <c r="S2727" s="5"/>
      <c r="T2727" s="78"/>
      <c r="U2727" s="78"/>
      <c r="Z2727" s="479">
        <f t="shared" si="304"/>
        <v>12</v>
      </c>
    </row>
    <row r="2728" spans="1:26" ht="18.75" customHeight="1" x14ac:dyDescent="0.35">
      <c r="A2728" s="78"/>
      <c r="B2728" s="332">
        <f>IF(N2728="",0,COUNTIF($N$7:N2728,N2728))</f>
        <v>0</v>
      </c>
      <c r="C2728" s="332" t="str">
        <f t="shared" si="298"/>
        <v>0</v>
      </c>
      <c r="D2728" s="332">
        <f>IF(P2728="",0,COUNTIF($P$7:P2728,P2728))</f>
        <v>0</v>
      </c>
      <c r="E2728" s="332" t="str">
        <f t="shared" si="299"/>
        <v>0</v>
      </c>
      <c r="F2728" s="332">
        <f>IF(Q2728="",0,COUNTIF($Q$7:Q2728,Q2728))</f>
        <v>0</v>
      </c>
      <c r="G2728" s="332" t="str">
        <f t="shared" si="300"/>
        <v>0</v>
      </c>
      <c r="H2728" s="335">
        <f t="shared" si="301"/>
        <v>46021</v>
      </c>
      <c r="I2728" s="332">
        <f t="shared" si="302"/>
        <v>50</v>
      </c>
      <c r="J2728" s="78"/>
      <c r="K2728" s="304"/>
      <c r="L2728" s="6"/>
      <c r="M2728" s="12"/>
      <c r="N2728" s="6"/>
      <c r="O2728" s="96" t="str">
        <f t="shared" si="303"/>
        <v/>
      </c>
      <c r="P2728" s="12"/>
      <c r="Q2728" s="304"/>
      <c r="R2728" s="5"/>
      <c r="S2728" s="5"/>
      <c r="T2728" s="78"/>
      <c r="U2728" s="78"/>
      <c r="Z2728" s="479">
        <f t="shared" si="304"/>
        <v>12</v>
      </c>
    </row>
    <row r="2729" spans="1:26" ht="18.75" customHeight="1" x14ac:dyDescent="0.35">
      <c r="A2729" s="78"/>
      <c r="B2729" s="332">
        <f>IF(N2729="",0,COUNTIF($N$7:N2729,N2729))</f>
        <v>0</v>
      </c>
      <c r="C2729" s="332" t="str">
        <f t="shared" si="298"/>
        <v>0</v>
      </c>
      <c r="D2729" s="332">
        <f>IF(P2729="",0,COUNTIF($P$7:P2729,P2729))</f>
        <v>0</v>
      </c>
      <c r="E2729" s="332" t="str">
        <f t="shared" si="299"/>
        <v>0</v>
      </c>
      <c r="F2729" s="332">
        <f>IF(Q2729="",0,COUNTIF($Q$7:Q2729,Q2729))</f>
        <v>0</v>
      </c>
      <c r="G2729" s="332" t="str">
        <f t="shared" si="300"/>
        <v>0</v>
      </c>
      <c r="H2729" s="335">
        <f t="shared" si="301"/>
        <v>46021</v>
      </c>
      <c r="I2729" s="332">
        <f t="shared" si="302"/>
        <v>50</v>
      </c>
      <c r="J2729" s="78"/>
      <c r="K2729" s="304"/>
      <c r="L2729" s="6"/>
      <c r="M2729" s="12"/>
      <c r="N2729" s="6"/>
      <c r="O2729" s="96" t="str">
        <f t="shared" si="303"/>
        <v/>
      </c>
      <c r="P2729" s="12"/>
      <c r="Q2729" s="304"/>
      <c r="R2729" s="5"/>
      <c r="S2729" s="5"/>
      <c r="T2729" s="78"/>
      <c r="U2729" s="78"/>
      <c r="Z2729" s="479">
        <f t="shared" si="304"/>
        <v>12</v>
      </c>
    </row>
    <row r="2730" spans="1:26" ht="18.75" customHeight="1" x14ac:dyDescent="0.35">
      <c r="A2730" s="78"/>
      <c r="B2730" s="332">
        <f>IF(N2730="",0,COUNTIF($N$7:N2730,N2730))</f>
        <v>0</v>
      </c>
      <c r="C2730" s="332" t="str">
        <f t="shared" si="298"/>
        <v>0</v>
      </c>
      <c r="D2730" s="332">
        <f>IF(P2730="",0,COUNTIF($P$7:P2730,P2730))</f>
        <v>0</v>
      </c>
      <c r="E2730" s="332" t="str">
        <f t="shared" si="299"/>
        <v>0</v>
      </c>
      <c r="F2730" s="332">
        <f>IF(Q2730="",0,COUNTIF($Q$7:Q2730,Q2730))</f>
        <v>0</v>
      </c>
      <c r="G2730" s="332" t="str">
        <f t="shared" si="300"/>
        <v>0</v>
      </c>
      <c r="H2730" s="335">
        <f t="shared" si="301"/>
        <v>46021</v>
      </c>
      <c r="I2730" s="332">
        <f t="shared" si="302"/>
        <v>50</v>
      </c>
      <c r="J2730" s="78"/>
      <c r="K2730" s="304"/>
      <c r="L2730" s="6"/>
      <c r="M2730" s="12"/>
      <c r="N2730" s="6"/>
      <c r="O2730" s="96" t="str">
        <f t="shared" si="303"/>
        <v/>
      </c>
      <c r="P2730" s="12"/>
      <c r="Q2730" s="304"/>
      <c r="R2730" s="5"/>
      <c r="S2730" s="5"/>
      <c r="T2730" s="78"/>
      <c r="U2730" s="78"/>
      <c r="Z2730" s="479">
        <f t="shared" si="304"/>
        <v>12</v>
      </c>
    </row>
    <row r="2731" spans="1:26" ht="18.75" customHeight="1" x14ac:dyDescent="0.35">
      <c r="A2731" s="78"/>
      <c r="B2731" s="332">
        <f>IF(N2731="",0,COUNTIF($N$7:N2731,N2731))</f>
        <v>0</v>
      </c>
      <c r="C2731" s="332" t="str">
        <f t="shared" si="298"/>
        <v>0</v>
      </c>
      <c r="D2731" s="332">
        <f>IF(P2731="",0,COUNTIF($P$7:P2731,P2731))</f>
        <v>0</v>
      </c>
      <c r="E2731" s="332" t="str">
        <f t="shared" si="299"/>
        <v>0</v>
      </c>
      <c r="F2731" s="332">
        <f>IF(Q2731="",0,COUNTIF($Q$7:Q2731,Q2731))</f>
        <v>0</v>
      </c>
      <c r="G2731" s="332" t="str">
        <f t="shared" si="300"/>
        <v>0</v>
      </c>
      <c r="H2731" s="335">
        <f t="shared" si="301"/>
        <v>46021</v>
      </c>
      <c r="I2731" s="332">
        <f t="shared" si="302"/>
        <v>50</v>
      </c>
      <c r="J2731" s="78"/>
      <c r="K2731" s="304"/>
      <c r="L2731" s="6"/>
      <c r="M2731" s="12"/>
      <c r="N2731" s="6"/>
      <c r="O2731" s="96" t="str">
        <f t="shared" si="303"/>
        <v/>
      </c>
      <c r="P2731" s="12"/>
      <c r="Q2731" s="304"/>
      <c r="R2731" s="5"/>
      <c r="S2731" s="5"/>
      <c r="T2731" s="78"/>
      <c r="U2731" s="78"/>
      <c r="Z2731" s="479">
        <f t="shared" si="304"/>
        <v>12</v>
      </c>
    </row>
    <row r="2732" spans="1:26" ht="18.75" customHeight="1" x14ac:dyDescent="0.35">
      <c r="A2732" s="78"/>
      <c r="B2732" s="332">
        <f>IF(N2732="",0,COUNTIF($N$7:N2732,N2732))</f>
        <v>0</v>
      </c>
      <c r="C2732" s="332" t="str">
        <f t="shared" si="298"/>
        <v>0</v>
      </c>
      <c r="D2732" s="332">
        <f>IF(P2732="",0,COUNTIF($P$7:P2732,P2732))</f>
        <v>0</v>
      </c>
      <c r="E2732" s="332" t="str">
        <f t="shared" si="299"/>
        <v>0</v>
      </c>
      <c r="F2732" s="332">
        <f>IF(Q2732="",0,COUNTIF($Q$7:Q2732,Q2732))</f>
        <v>0</v>
      </c>
      <c r="G2732" s="332" t="str">
        <f t="shared" si="300"/>
        <v>0</v>
      </c>
      <c r="H2732" s="335">
        <f t="shared" si="301"/>
        <v>46021</v>
      </c>
      <c r="I2732" s="332">
        <f t="shared" si="302"/>
        <v>50</v>
      </c>
      <c r="J2732" s="78"/>
      <c r="K2732" s="304"/>
      <c r="L2732" s="6"/>
      <c r="M2732" s="12"/>
      <c r="N2732" s="6"/>
      <c r="O2732" s="96" t="str">
        <f t="shared" si="303"/>
        <v/>
      </c>
      <c r="P2732" s="12"/>
      <c r="Q2732" s="304"/>
      <c r="R2732" s="5"/>
      <c r="S2732" s="5"/>
      <c r="T2732" s="78"/>
      <c r="U2732" s="78"/>
      <c r="Z2732" s="479">
        <f t="shared" si="304"/>
        <v>12</v>
      </c>
    </row>
    <row r="2733" spans="1:26" ht="18.75" customHeight="1" x14ac:dyDescent="0.35">
      <c r="A2733" s="78"/>
      <c r="B2733" s="332">
        <f>IF(N2733="",0,COUNTIF($N$7:N2733,N2733))</f>
        <v>0</v>
      </c>
      <c r="C2733" s="332" t="str">
        <f t="shared" si="298"/>
        <v>0</v>
      </c>
      <c r="D2733" s="332">
        <f>IF(P2733="",0,COUNTIF($P$7:P2733,P2733))</f>
        <v>0</v>
      </c>
      <c r="E2733" s="332" t="str">
        <f t="shared" si="299"/>
        <v>0</v>
      </c>
      <c r="F2733" s="332">
        <f>IF(Q2733="",0,COUNTIF($Q$7:Q2733,Q2733))</f>
        <v>0</v>
      </c>
      <c r="G2733" s="332" t="str">
        <f t="shared" si="300"/>
        <v>0</v>
      </c>
      <c r="H2733" s="335">
        <f t="shared" si="301"/>
        <v>46021</v>
      </c>
      <c r="I2733" s="332">
        <f t="shared" si="302"/>
        <v>50</v>
      </c>
      <c r="J2733" s="78"/>
      <c r="K2733" s="304"/>
      <c r="L2733" s="6"/>
      <c r="M2733" s="12"/>
      <c r="N2733" s="6"/>
      <c r="O2733" s="96" t="str">
        <f t="shared" si="303"/>
        <v/>
      </c>
      <c r="P2733" s="12"/>
      <c r="Q2733" s="304"/>
      <c r="R2733" s="5"/>
      <c r="S2733" s="5"/>
      <c r="T2733" s="78"/>
      <c r="U2733" s="78"/>
      <c r="Z2733" s="479">
        <f t="shared" si="304"/>
        <v>12</v>
      </c>
    </row>
    <row r="2734" spans="1:26" ht="18.75" customHeight="1" x14ac:dyDescent="0.35">
      <c r="A2734" s="78"/>
      <c r="B2734" s="332">
        <f>IF(N2734="",0,COUNTIF($N$7:N2734,N2734))</f>
        <v>0</v>
      </c>
      <c r="C2734" s="332" t="str">
        <f t="shared" si="298"/>
        <v>0</v>
      </c>
      <c r="D2734" s="332">
        <f>IF(P2734="",0,COUNTIF($P$7:P2734,P2734))</f>
        <v>0</v>
      </c>
      <c r="E2734" s="332" t="str">
        <f t="shared" si="299"/>
        <v>0</v>
      </c>
      <c r="F2734" s="332">
        <f>IF(Q2734="",0,COUNTIF($Q$7:Q2734,Q2734))</f>
        <v>0</v>
      </c>
      <c r="G2734" s="332" t="str">
        <f t="shared" si="300"/>
        <v>0</v>
      </c>
      <c r="H2734" s="335">
        <f t="shared" si="301"/>
        <v>46021</v>
      </c>
      <c r="I2734" s="332">
        <f t="shared" si="302"/>
        <v>50</v>
      </c>
      <c r="J2734" s="78"/>
      <c r="K2734" s="304"/>
      <c r="L2734" s="6"/>
      <c r="M2734" s="12"/>
      <c r="N2734" s="6"/>
      <c r="O2734" s="96" t="str">
        <f t="shared" si="303"/>
        <v/>
      </c>
      <c r="P2734" s="12"/>
      <c r="Q2734" s="304"/>
      <c r="R2734" s="5"/>
      <c r="S2734" s="5"/>
      <c r="T2734" s="78"/>
      <c r="U2734" s="78"/>
      <c r="Z2734" s="479">
        <f t="shared" si="304"/>
        <v>12</v>
      </c>
    </row>
    <row r="2735" spans="1:26" ht="18.75" customHeight="1" x14ac:dyDescent="0.35">
      <c r="A2735" s="78"/>
      <c r="B2735" s="332">
        <f>IF(N2735="",0,COUNTIF($N$7:N2735,N2735))</f>
        <v>0</v>
      </c>
      <c r="C2735" s="332" t="str">
        <f t="shared" si="298"/>
        <v>0</v>
      </c>
      <c r="D2735" s="332">
        <f>IF(P2735="",0,COUNTIF($P$7:P2735,P2735))</f>
        <v>0</v>
      </c>
      <c r="E2735" s="332" t="str">
        <f t="shared" si="299"/>
        <v>0</v>
      </c>
      <c r="F2735" s="332">
        <f>IF(Q2735="",0,COUNTIF($Q$7:Q2735,Q2735))</f>
        <v>0</v>
      </c>
      <c r="G2735" s="332" t="str">
        <f t="shared" si="300"/>
        <v>0</v>
      </c>
      <c r="H2735" s="335">
        <f t="shared" si="301"/>
        <v>46021</v>
      </c>
      <c r="I2735" s="332">
        <f t="shared" si="302"/>
        <v>50</v>
      </c>
      <c r="J2735" s="78"/>
      <c r="K2735" s="304"/>
      <c r="L2735" s="6"/>
      <c r="M2735" s="12"/>
      <c r="N2735" s="6"/>
      <c r="O2735" s="96" t="str">
        <f t="shared" si="303"/>
        <v/>
      </c>
      <c r="P2735" s="12"/>
      <c r="Q2735" s="304"/>
      <c r="R2735" s="5"/>
      <c r="S2735" s="5"/>
      <c r="T2735" s="78"/>
      <c r="U2735" s="78"/>
      <c r="Z2735" s="479">
        <f t="shared" si="304"/>
        <v>12</v>
      </c>
    </row>
    <row r="2736" spans="1:26" ht="18.75" customHeight="1" x14ac:dyDescent="0.35">
      <c r="A2736" s="78"/>
      <c r="B2736" s="332">
        <f>IF(N2736="",0,COUNTIF($N$7:N2736,N2736))</f>
        <v>0</v>
      </c>
      <c r="C2736" s="332" t="str">
        <f t="shared" si="298"/>
        <v>0</v>
      </c>
      <c r="D2736" s="332">
        <f>IF(P2736="",0,COUNTIF($P$7:P2736,P2736))</f>
        <v>0</v>
      </c>
      <c r="E2736" s="332" t="str">
        <f t="shared" si="299"/>
        <v>0</v>
      </c>
      <c r="F2736" s="332">
        <f>IF(Q2736="",0,COUNTIF($Q$7:Q2736,Q2736))</f>
        <v>0</v>
      </c>
      <c r="G2736" s="332" t="str">
        <f t="shared" si="300"/>
        <v>0</v>
      </c>
      <c r="H2736" s="335">
        <f t="shared" si="301"/>
        <v>46021</v>
      </c>
      <c r="I2736" s="332">
        <f t="shared" si="302"/>
        <v>50</v>
      </c>
      <c r="J2736" s="78"/>
      <c r="K2736" s="304"/>
      <c r="L2736" s="6"/>
      <c r="M2736" s="12"/>
      <c r="N2736" s="6"/>
      <c r="O2736" s="96" t="str">
        <f t="shared" si="303"/>
        <v/>
      </c>
      <c r="P2736" s="12"/>
      <c r="Q2736" s="304"/>
      <c r="R2736" s="5"/>
      <c r="S2736" s="5"/>
      <c r="T2736" s="78"/>
      <c r="U2736" s="78"/>
      <c r="Z2736" s="479">
        <f t="shared" si="304"/>
        <v>12</v>
      </c>
    </row>
    <row r="2737" spans="1:26" ht="18.75" customHeight="1" x14ac:dyDescent="0.35">
      <c r="A2737" s="78"/>
      <c r="B2737" s="332">
        <f>IF(N2737="",0,COUNTIF($N$7:N2737,N2737))</f>
        <v>0</v>
      </c>
      <c r="C2737" s="332" t="str">
        <f t="shared" si="298"/>
        <v>0</v>
      </c>
      <c r="D2737" s="332">
        <f>IF(P2737="",0,COUNTIF($P$7:P2737,P2737))</f>
        <v>0</v>
      </c>
      <c r="E2737" s="332" t="str">
        <f t="shared" si="299"/>
        <v>0</v>
      </c>
      <c r="F2737" s="332">
        <f>IF(Q2737="",0,COUNTIF($Q$7:Q2737,Q2737))</f>
        <v>0</v>
      </c>
      <c r="G2737" s="332" t="str">
        <f t="shared" si="300"/>
        <v>0</v>
      </c>
      <c r="H2737" s="335">
        <f t="shared" si="301"/>
        <v>46021</v>
      </c>
      <c r="I2737" s="332">
        <f t="shared" si="302"/>
        <v>50</v>
      </c>
      <c r="J2737" s="78"/>
      <c r="K2737" s="304"/>
      <c r="L2737" s="6"/>
      <c r="M2737" s="12"/>
      <c r="N2737" s="6"/>
      <c r="O2737" s="96" t="str">
        <f t="shared" si="303"/>
        <v/>
      </c>
      <c r="P2737" s="12"/>
      <c r="Q2737" s="304"/>
      <c r="R2737" s="5"/>
      <c r="S2737" s="5"/>
      <c r="T2737" s="78"/>
      <c r="U2737" s="78"/>
      <c r="Z2737" s="479">
        <f t="shared" si="304"/>
        <v>12</v>
      </c>
    </row>
    <row r="2738" spans="1:26" ht="18.75" customHeight="1" x14ac:dyDescent="0.35">
      <c r="A2738" s="78"/>
      <c r="B2738" s="332">
        <f>IF(N2738="",0,COUNTIF($N$7:N2738,N2738))</f>
        <v>0</v>
      </c>
      <c r="C2738" s="332" t="str">
        <f t="shared" si="298"/>
        <v>0</v>
      </c>
      <c r="D2738" s="332">
        <f>IF(P2738="",0,COUNTIF($P$7:P2738,P2738))</f>
        <v>0</v>
      </c>
      <c r="E2738" s="332" t="str">
        <f t="shared" si="299"/>
        <v>0</v>
      </c>
      <c r="F2738" s="332">
        <f>IF(Q2738="",0,COUNTIF($Q$7:Q2738,Q2738))</f>
        <v>0</v>
      </c>
      <c r="G2738" s="332" t="str">
        <f t="shared" si="300"/>
        <v>0</v>
      </c>
      <c r="H2738" s="335">
        <f t="shared" si="301"/>
        <v>46021</v>
      </c>
      <c r="I2738" s="332">
        <f t="shared" si="302"/>
        <v>50</v>
      </c>
      <c r="J2738" s="78"/>
      <c r="K2738" s="304"/>
      <c r="L2738" s="6"/>
      <c r="M2738" s="12"/>
      <c r="N2738" s="6"/>
      <c r="O2738" s="96" t="str">
        <f t="shared" si="303"/>
        <v/>
      </c>
      <c r="P2738" s="12"/>
      <c r="Q2738" s="304"/>
      <c r="R2738" s="5"/>
      <c r="S2738" s="5"/>
      <c r="T2738" s="78"/>
      <c r="U2738" s="78"/>
      <c r="Z2738" s="479">
        <f t="shared" si="304"/>
        <v>12</v>
      </c>
    </row>
    <row r="2739" spans="1:26" ht="18.75" customHeight="1" x14ac:dyDescent="0.35">
      <c r="A2739" s="78"/>
      <c r="B2739" s="332">
        <f>IF(N2739="",0,COUNTIF($N$7:N2739,N2739))</f>
        <v>0</v>
      </c>
      <c r="C2739" s="332" t="str">
        <f t="shared" si="298"/>
        <v>0</v>
      </c>
      <c r="D2739" s="332">
        <f>IF(P2739="",0,COUNTIF($P$7:P2739,P2739))</f>
        <v>0</v>
      </c>
      <c r="E2739" s="332" t="str">
        <f t="shared" si="299"/>
        <v>0</v>
      </c>
      <c r="F2739" s="332">
        <f>IF(Q2739="",0,COUNTIF($Q$7:Q2739,Q2739))</f>
        <v>0</v>
      </c>
      <c r="G2739" s="332" t="str">
        <f t="shared" si="300"/>
        <v>0</v>
      </c>
      <c r="H2739" s="335">
        <f t="shared" si="301"/>
        <v>46021</v>
      </c>
      <c r="I2739" s="332">
        <f t="shared" si="302"/>
        <v>50</v>
      </c>
      <c r="J2739" s="78"/>
      <c r="K2739" s="304"/>
      <c r="L2739" s="6"/>
      <c r="M2739" s="12"/>
      <c r="N2739" s="6"/>
      <c r="O2739" s="96" t="str">
        <f t="shared" si="303"/>
        <v/>
      </c>
      <c r="P2739" s="12"/>
      <c r="Q2739" s="304"/>
      <c r="R2739" s="5"/>
      <c r="S2739" s="5"/>
      <c r="T2739" s="78"/>
      <c r="U2739" s="78"/>
      <c r="Z2739" s="479">
        <f t="shared" si="304"/>
        <v>12</v>
      </c>
    </row>
    <row r="2740" spans="1:26" ht="18.75" customHeight="1" x14ac:dyDescent="0.35">
      <c r="A2740" s="78"/>
      <c r="B2740" s="332">
        <f>IF(N2740="",0,COUNTIF($N$7:N2740,N2740))</f>
        <v>0</v>
      </c>
      <c r="C2740" s="332" t="str">
        <f t="shared" ref="C2740:C2803" si="305">B2740&amp;N2740</f>
        <v>0</v>
      </c>
      <c r="D2740" s="332">
        <f>IF(P2740="",0,COUNTIF($P$7:P2740,P2740))</f>
        <v>0</v>
      </c>
      <c r="E2740" s="332" t="str">
        <f t="shared" ref="E2740:E2803" si="306">D2740&amp;P2740</f>
        <v>0</v>
      </c>
      <c r="F2740" s="332">
        <f>IF(Q2740="",0,COUNTIF($Q$7:Q2740,Q2740))</f>
        <v>0</v>
      </c>
      <c r="G2740" s="332" t="str">
        <f t="shared" ref="G2740:G2803" si="307">F2740&amp;Q2740</f>
        <v>0</v>
      </c>
      <c r="H2740" s="335">
        <f t="shared" ref="H2740:H2803" si="308">IF(K2740&lt;&gt;"",K2740,H2739)</f>
        <v>46021</v>
      </c>
      <c r="I2740" s="332">
        <f t="shared" ref="I2740:I2803" si="309">IF(L2740&lt;&gt;"",L2740,I2739)</f>
        <v>50</v>
      </c>
      <c r="J2740" s="78"/>
      <c r="K2740" s="304"/>
      <c r="L2740" s="6"/>
      <c r="M2740" s="12"/>
      <c r="N2740" s="6"/>
      <c r="O2740" s="96" t="str">
        <f t="shared" ref="O2740:O2803" si="310">IF(N2740&lt;&gt;"",VLOOKUP(N2740,DA,2,FALSE),"")</f>
        <v/>
      </c>
      <c r="P2740" s="12"/>
      <c r="Q2740" s="304"/>
      <c r="R2740" s="5"/>
      <c r="S2740" s="5"/>
      <c r="T2740" s="78"/>
      <c r="U2740" s="78"/>
      <c r="Z2740" s="479">
        <f t="shared" si="304"/>
        <v>12</v>
      </c>
    </row>
    <row r="2741" spans="1:26" ht="18.75" customHeight="1" x14ac:dyDescent="0.35">
      <c r="A2741" s="78"/>
      <c r="B2741" s="332">
        <f>IF(N2741="",0,COUNTIF($N$7:N2741,N2741))</f>
        <v>0</v>
      </c>
      <c r="C2741" s="332" t="str">
        <f t="shared" si="305"/>
        <v>0</v>
      </c>
      <c r="D2741" s="332">
        <f>IF(P2741="",0,COUNTIF($P$7:P2741,P2741))</f>
        <v>0</v>
      </c>
      <c r="E2741" s="332" t="str">
        <f t="shared" si="306"/>
        <v>0</v>
      </c>
      <c r="F2741" s="332">
        <f>IF(Q2741="",0,COUNTIF($Q$7:Q2741,Q2741))</f>
        <v>0</v>
      </c>
      <c r="G2741" s="332" t="str">
        <f t="shared" si="307"/>
        <v>0</v>
      </c>
      <c r="H2741" s="335">
        <f t="shared" si="308"/>
        <v>46021</v>
      </c>
      <c r="I2741" s="332">
        <f t="shared" si="309"/>
        <v>50</v>
      </c>
      <c r="J2741" s="78"/>
      <c r="K2741" s="304"/>
      <c r="L2741" s="6"/>
      <c r="M2741" s="12"/>
      <c r="N2741" s="6"/>
      <c r="O2741" s="96" t="str">
        <f t="shared" si="310"/>
        <v/>
      </c>
      <c r="P2741" s="12"/>
      <c r="Q2741" s="304"/>
      <c r="R2741" s="5"/>
      <c r="S2741" s="5"/>
      <c r="T2741" s="78"/>
      <c r="U2741" s="78"/>
      <c r="Z2741" s="479">
        <f t="shared" si="304"/>
        <v>12</v>
      </c>
    </row>
    <row r="2742" spans="1:26" ht="18.75" customHeight="1" x14ac:dyDescent="0.35">
      <c r="A2742" s="78"/>
      <c r="B2742" s="332">
        <f>IF(N2742="",0,COUNTIF($N$7:N2742,N2742))</f>
        <v>0</v>
      </c>
      <c r="C2742" s="332" t="str">
        <f t="shared" si="305"/>
        <v>0</v>
      </c>
      <c r="D2742" s="332">
        <f>IF(P2742="",0,COUNTIF($P$7:P2742,P2742))</f>
        <v>0</v>
      </c>
      <c r="E2742" s="332" t="str">
        <f t="shared" si="306"/>
        <v>0</v>
      </c>
      <c r="F2742" s="332">
        <f>IF(Q2742="",0,COUNTIF($Q$7:Q2742,Q2742))</f>
        <v>0</v>
      </c>
      <c r="G2742" s="332" t="str">
        <f t="shared" si="307"/>
        <v>0</v>
      </c>
      <c r="H2742" s="335">
        <f t="shared" si="308"/>
        <v>46021</v>
      </c>
      <c r="I2742" s="332">
        <f t="shared" si="309"/>
        <v>50</v>
      </c>
      <c r="J2742" s="78"/>
      <c r="K2742" s="304"/>
      <c r="L2742" s="6"/>
      <c r="M2742" s="12"/>
      <c r="N2742" s="6"/>
      <c r="O2742" s="96" t="str">
        <f t="shared" si="310"/>
        <v/>
      </c>
      <c r="P2742" s="12"/>
      <c r="Q2742" s="304"/>
      <c r="R2742" s="5"/>
      <c r="S2742" s="5"/>
      <c r="T2742" s="78"/>
      <c r="U2742" s="78"/>
      <c r="Z2742" s="479">
        <f t="shared" si="304"/>
        <v>12</v>
      </c>
    </row>
    <row r="2743" spans="1:26" ht="18.75" customHeight="1" x14ac:dyDescent="0.35">
      <c r="A2743" s="78"/>
      <c r="B2743" s="332">
        <f>IF(N2743="",0,COUNTIF($N$7:N2743,N2743))</f>
        <v>0</v>
      </c>
      <c r="C2743" s="332" t="str">
        <f t="shared" si="305"/>
        <v>0</v>
      </c>
      <c r="D2743" s="332">
        <f>IF(P2743="",0,COUNTIF($P$7:P2743,P2743))</f>
        <v>0</v>
      </c>
      <c r="E2743" s="332" t="str">
        <f t="shared" si="306"/>
        <v>0</v>
      </c>
      <c r="F2743" s="332">
        <f>IF(Q2743="",0,COUNTIF($Q$7:Q2743,Q2743))</f>
        <v>0</v>
      </c>
      <c r="G2743" s="332" t="str">
        <f t="shared" si="307"/>
        <v>0</v>
      </c>
      <c r="H2743" s="335">
        <f t="shared" si="308"/>
        <v>46021</v>
      </c>
      <c r="I2743" s="332">
        <f t="shared" si="309"/>
        <v>50</v>
      </c>
      <c r="J2743" s="78"/>
      <c r="K2743" s="304"/>
      <c r="L2743" s="6"/>
      <c r="M2743" s="12"/>
      <c r="N2743" s="6"/>
      <c r="O2743" s="96" t="str">
        <f t="shared" si="310"/>
        <v/>
      </c>
      <c r="P2743" s="12"/>
      <c r="Q2743" s="304"/>
      <c r="R2743" s="5"/>
      <c r="S2743" s="5"/>
      <c r="T2743" s="78"/>
      <c r="U2743" s="78"/>
      <c r="Z2743" s="479">
        <f t="shared" si="304"/>
        <v>12</v>
      </c>
    </row>
    <row r="2744" spans="1:26" ht="18.75" customHeight="1" x14ac:dyDescent="0.35">
      <c r="A2744" s="78"/>
      <c r="B2744" s="332">
        <f>IF(N2744="",0,COUNTIF($N$7:N2744,N2744))</f>
        <v>0</v>
      </c>
      <c r="C2744" s="332" t="str">
        <f t="shared" si="305"/>
        <v>0</v>
      </c>
      <c r="D2744" s="332">
        <f>IF(P2744="",0,COUNTIF($P$7:P2744,P2744))</f>
        <v>0</v>
      </c>
      <c r="E2744" s="332" t="str">
        <f t="shared" si="306"/>
        <v>0</v>
      </c>
      <c r="F2744" s="332">
        <f>IF(Q2744="",0,COUNTIF($Q$7:Q2744,Q2744))</f>
        <v>0</v>
      </c>
      <c r="G2744" s="332" t="str">
        <f t="shared" si="307"/>
        <v>0</v>
      </c>
      <c r="H2744" s="335">
        <f t="shared" si="308"/>
        <v>46021</v>
      </c>
      <c r="I2744" s="332">
        <f t="shared" si="309"/>
        <v>50</v>
      </c>
      <c r="J2744" s="78"/>
      <c r="K2744" s="304"/>
      <c r="L2744" s="6"/>
      <c r="M2744" s="12"/>
      <c r="N2744" s="6"/>
      <c r="O2744" s="96" t="str">
        <f t="shared" si="310"/>
        <v/>
      </c>
      <c r="P2744" s="12"/>
      <c r="Q2744" s="304"/>
      <c r="R2744" s="5"/>
      <c r="S2744" s="5"/>
      <c r="T2744" s="78"/>
      <c r="U2744" s="78"/>
      <c r="Z2744" s="479">
        <f t="shared" si="304"/>
        <v>12</v>
      </c>
    </row>
    <row r="2745" spans="1:26" ht="18.75" customHeight="1" x14ac:dyDescent="0.35">
      <c r="A2745" s="78"/>
      <c r="B2745" s="332">
        <f>IF(N2745="",0,COUNTIF($N$7:N2745,N2745))</f>
        <v>0</v>
      </c>
      <c r="C2745" s="332" t="str">
        <f t="shared" si="305"/>
        <v>0</v>
      </c>
      <c r="D2745" s="332">
        <f>IF(P2745="",0,COUNTIF($P$7:P2745,P2745))</f>
        <v>0</v>
      </c>
      <c r="E2745" s="332" t="str">
        <f t="shared" si="306"/>
        <v>0</v>
      </c>
      <c r="F2745" s="332">
        <f>IF(Q2745="",0,COUNTIF($Q$7:Q2745,Q2745))</f>
        <v>0</v>
      </c>
      <c r="G2745" s="332" t="str">
        <f t="shared" si="307"/>
        <v>0</v>
      </c>
      <c r="H2745" s="335">
        <f t="shared" si="308"/>
        <v>46021</v>
      </c>
      <c r="I2745" s="332">
        <f t="shared" si="309"/>
        <v>50</v>
      </c>
      <c r="J2745" s="78"/>
      <c r="K2745" s="304"/>
      <c r="L2745" s="6"/>
      <c r="M2745" s="12"/>
      <c r="N2745" s="6"/>
      <c r="O2745" s="96" t="str">
        <f t="shared" si="310"/>
        <v/>
      </c>
      <c r="P2745" s="12"/>
      <c r="Q2745" s="304"/>
      <c r="R2745" s="5"/>
      <c r="S2745" s="5"/>
      <c r="T2745" s="78"/>
      <c r="U2745" s="78"/>
      <c r="Z2745" s="479">
        <f t="shared" si="304"/>
        <v>12</v>
      </c>
    </row>
    <row r="2746" spans="1:26" ht="18.75" customHeight="1" x14ac:dyDescent="0.35">
      <c r="A2746" s="78"/>
      <c r="B2746" s="332">
        <f>IF(N2746="",0,COUNTIF($N$7:N2746,N2746))</f>
        <v>0</v>
      </c>
      <c r="C2746" s="332" t="str">
        <f t="shared" si="305"/>
        <v>0</v>
      </c>
      <c r="D2746" s="332">
        <f>IF(P2746="",0,COUNTIF($P$7:P2746,P2746))</f>
        <v>0</v>
      </c>
      <c r="E2746" s="332" t="str">
        <f t="shared" si="306"/>
        <v>0</v>
      </c>
      <c r="F2746" s="332">
        <f>IF(Q2746="",0,COUNTIF($Q$7:Q2746,Q2746))</f>
        <v>0</v>
      </c>
      <c r="G2746" s="332" t="str">
        <f t="shared" si="307"/>
        <v>0</v>
      </c>
      <c r="H2746" s="335">
        <f t="shared" si="308"/>
        <v>46021</v>
      </c>
      <c r="I2746" s="332">
        <f t="shared" si="309"/>
        <v>50</v>
      </c>
      <c r="J2746" s="78"/>
      <c r="K2746" s="304"/>
      <c r="L2746" s="6"/>
      <c r="M2746" s="12"/>
      <c r="N2746" s="6"/>
      <c r="O2746" s="96" t="str">
        <f t="shared" si="310"/>
        <v/>
      </c>
      <c r="P2746" s="12"/>
      <c r="Q2746" s="304"/>
      <c r="R2746" s="5"/>
      <c r="S2746" s="5"/>
      <c r="T2746" s="78"/>
      <c r="U2746" s="78"/>
      <c r="Z2746" s="479">
        <f t="shared" si="304"/>
        <v>12</v>
      </c>
    </row>
    <row r="2747" spans="1:26" ht="18.75" customHeight="1" x14ac:dyDescent="0.35">
      <c r="A2747" s="78"/>
      <c r="B2747" s="332">
        <f>IF(N2747="",0,COUNTIF($N$7:N2747,N2747))</f>
        <v>0</v>
      </c>
      <c r="C2747" s="332" t="str">
        <f t="shared" si="305"/>
        <v>0</v>
      </c>
      <c r="D2747" s="332">
        <f>IF(P2747="",0,COUNTIF($P$7:P2747,P2747))</f>
        <v>0</v>
      </c>
      <c r="E2747" s="332" t="str">
        <f t="shared" si="306"/>
        <v>0</v>
      </c>
      <c r="F2747" s="332">
        <f>IF(Q2747="",0,COUNTIF($Q$7:Q2747,Q2747))</f>
        <v>0</v>
      </c>
      <c r="G2747" s="332" t="str">
        <f t="shared" si="307"/>
        <v>0</v>
      </c>
      <c r="H2747" s="335">
        <f t="shared" si="308"/>
        <v>46021</v>
      </c>
      <c r="I2747" s="332">
        <f t="shared" si="309"/>
        <v>50</v>
      </c>
      <c r="J2747" s="78"/>
      <c r="K2747" s="304"/>
      <c r="L2747" s="6"/>
      <c r="M2747" s="12"/>
      <c r="N2747" s="6"/>
      <c r="O2747" s="96" t="str">
        <f t="shared" si="310"/>
        <v/>
      </c>
      <c r="P2747" s="12"/>
      <c r="Q2747" s="304"/>
      <c r="R2747" s="5"/>
      <c r="S2747" s="5"/>
      <c r="T2747" s="78"/>
      <c r="U2747" s="78"/>
      <c r="Z2747" s="479">
        <f t="shared" si="304"/>
        <v>12</v>
      </c>
    </row>
    <row r="2748" spans="1:26" ht="18.75" customHeight="1" x14ac:dyDescent="0.35">
      <c r="A2748" s="78"/>
      <c r="B2748" s="332">
        <f>IF(N2748="",0,COUNTIF($N$7:N2748,N2748))</f>
        <v>0</v>
      </c>
      <c r="C2748" s="332" t="str">
        <f t="shared" si="305"/>
        <v>0</v>
      </c>
      <c r="D2748" s="332">
        <f>IF(P2748="",0,COUNTIF($P$7:P2748,P2748))</f>
        <v>0</v>
      </c>
      <c r="E2748" s="332" t="str">
        <f t="shared" si="306"/>
        <v>0</v>
      </c>
      <c r="F2748" s="332">
        <f>IF(Q2748="",0,COUNTIF($Q$7:Q2748,Q2748))</f>
        <v>0</v>
      </c>
      <c r="G2748" s="332" t="str">
        <f t="shared" si="307"/>
        <v>0</v>
      </c>
      <c r="H2748" s="335">
        <f t="shared" si="308"/>
        <v>46021</v>
      </c>
      <c r="I2748" s="332">
        <f t="shared" si="309"/>
        <v>50</v>
      </c>
      <c r="J2748" s="78"/>
      <c r="K2748" s="304"/>
      <c r="L2748" s="6"/>
      <c r="M2748" s="12"/>
      <c r="N2748" s="6"/>
      <c r="O2748" s="96" t="str">
        <f t="shared" si="310"/>
        <v/>
      </c>
      <c r="P2748" s="12"/>
      <c r="Q2748" s="304"/>
      <c r="R2748" s="5"/>
      <c r="S2748" s="5"/>
      <c r="T2748" s="78"/>
      <c r="U2748" s="78"/>
      <c r="Z2748" s="479">
        <f t="shared" si="304"/>
        <v>12</v>
      </c>
    </row>
    <row r="2749" spans="1:26" ht="18.75" customHeight="1" x14ac:dyDescent="0.35">
      <c r="A2749" s="78"/>
      <c r="B2749" s="332">
        <f>IF(N2749="",0,COUNTIF($N$7:N2749,N2749))</f>
        <v>0</v>
      </c>
      <c r="C2749" s="332" t="str">
        <f t="shared" si="305"/>
        <v>0</v>
      </c>
      <c r="D2749" s="332">
        <f>IF(P2749="",0,COUNTIF($P$7:P2749,P2749))</f>
        <v>0</v>
      </c>
      <c r="E2749" s="332" t="str">
        <f t="shared" si="306"/>
        <v>0</v>
      </c>
      <c r="F2749" s="332">
        <f>IF(Q2749="",0,COUNTIF($Q$7:Q2749,Q2749))</f>
        <v>0</v>
      </c>
      <c r="G2749" s="332" t="str">
        <f t="shared" si="307"/>
        <v>0</v>
      </c>
      <c r="H2749" s="335">
        <f t="shared" si="308"/>
        <v>46021</v>
      </c>
      <c r="I2749" s="332">
        <f t="shared" si="309"/>
        <v>50</v>
      </c>
      <c r="J2749" s="78"/>
      <c r="K2749" s="304"/>
      <c r="L2749" s="6"/>
      <c r="M2749" s="12"/>
      <c r="N2749" s="6"/>
      <c r="O2749" s="96" t="str">
        <f t="shared" si="310"/>
        <v/>
      </c>
      <c r="P2749" s="12"/>
      <c r="Q2749" s="304"/>
      <c r="R2749" s="5"/>
      <c r="S2749" s="5"/>
      <c r="T2749" s="78"/>
      <c r="U2749" s="78"/>
      <c r="Z2749" s="479">
        <f t="shared" si="304"/>
        <v>12</v>
      </c>
    </row>
    <row r="2750" spans="1:26" ht="18.75" customHeight="1" x14ac:dyDescent="0.35">
      <c r="A2750" s="78"/>
      <c r="B2750" s="332">
        <f>IF(N2750="",0,COUNTIF($N$7:N2750,N2750))</f>
        <v>0</v>
      </c>
      <c r="C2750" s="332" t="str">
        <f t="shared" si="305"/>
        <v>0</v>
      </c>
      <c r="D2750" s="332">
        <f>IF(P2750="",0,COUNTIF($P$7:P2750,P2750))</f>
        <v>0</v>
      </c>
      <c r="E2750" s="332" t="str">
        <f t="shared" si="306"/>
        <v>0</v>
      </c>
      <c r="F2750" s="332">
        <f>IF(Q2750="",0,COUNTIF($Q$7:Q2750,Q2750))</f>
        <v>0</v>
      </c>
      <c r="G2750" s="332" t="str">
        <f t="shared" si="307"/>
        <v>0</v>
      </c>
      <c r="H2750" s="335">
        <f t="shared" si="308"/>
        <v>46021</v>
      </c>
      <c r="I2750" s="332">
        <f t="shared" si="309"/>
        <v>50</v>
      </c>
      <c r="J2750" s="78"/>
      <c r="K2750" s="304"/>
      <c r="L2750" s="6"/>
      <c r="M2750" s="12"/>
      <c r="N2750" s="6"/>
      <c r="O2750" s="96" t="str">
        <f t="shared" si="310"/>
        <v/>
      </c>
      <c r="P2750" s="12"/>
      <c r="Q2750" s="304"/>
      <c r="R2750" s="5"/>
      <c r="S2750" s="5"/>
      <c r="T2750" s="78"/>
      <c r="U2750" s="78"/>
      <c r="Z2750" s="479">
        <f t="shared" si="304"/>
        <v>12</v>
      </c>
    </row>
    <row r="2751" spans="1:26" ht="18.75" customHeight="1" x14ac:dyDescent="0.35">
      <c r="A2751" s="78"/>
      <c r="B2751" s="332">
        <f>IF(N2751="",0,COUNTIF($N$7:N2751,N2751))</f>
        <v>0</v>
      </c>
      <c r="C2751" s="332" t="str">
        <f t="shared" si="305"/>
        <v>0</v>
      </c>
      <c r="D2751" s="332">
        <f>IF(P2751="",0,COUNTIF($P$7:P2751,P2751))</f>
        <v>0</v>
      </c>
      <c r="E2751" s="332" t="str">
        <f t="shared" si="306"/>
        <v>0</v>
      </c>
      <c r="F2751" s="332">
        <f>IF(Q2751="",0,COUNTIF($Q$7:Q2751,Q2751))</f>
        <v>0</v>
      </c>
      <c r="G2751" s="332" t="str">
        <f t="shared" si="307"/>
        <v>0</v>
      </c>
      <c r="H2751" s="335">
        <f t="shared" si="308"/>
        <v>46021</v>
      </c>
      <c r="I2751" s="332">
        <f t="shared" si="309"/>
        <v>50</v>
      </c>
      <c r="J2751" s="78"/>
      <c r="K2751" s="304"/>
      <c r="L2751" s="6"/>
      <c r="M2751" s="12"/>
      <c r="N2751" s="6"/>
      <c r="O2751" s="96" t="str">
        <f t="shared" si="310"/>
        <v/>
      </c>
      <c r="P2751" s="12"/>
      <c r="Q2751" s="304"/>
      <c r="R2751" s="5"/>
      <c r="S2751" s="5"/>
      <c r="T2751" s="78"/>
      <c r="U2751" s="78"/>
      <c r="Z2751" s="479">
        <f t="shared" si="304"/>
        <v>12</v>
      </c>
    </row>
    <row r="2752" spans="1:26" ht="18.75" customHeight="1" x14ac:dyDescent="0.35">
      <c r="A2752" s="78"/>
      <c r="B2752" s="332">
        <f>IF(N2752="",0,COUNTIF($N$7:N2752,N2752))</f>
        <v>0</v>
      </c>
      <c r="C2752" s="332" t="str">
        <f t="shared" si="305"/>
        <v>0</v>
      </c>
      <c r="D2752" s="332">
        <f>IF(P2752="",0,COUNTIF($P$7:P2752,P2752))</f>
        <v>0</v>
      </c>
      <c r="E2752" s="332" t="str">
        <f t="shared" si="306"/>
        <v>0</v>
      </c>
      <c r="F2752" s="332">
        <f>IF(Q2752="",0,COUNTIF($Q$7:Q2752,Q2752))</f>
        <v>0</v>
      </c>
      <c r="G2752" s="332" t="str">
        <f t="shared" si="307"/>
        <v>0</v>
      </c>
      <c r="H2752" s="335">
        <f t="shared" si="308"/>
        <v>46021</v>
      </c>
      <c r="I2752" s="332">
        <f t="shared" si="309"/>
        <v>50</v>
      </c>
      <c r="J2752" s="78"/>
      <c r="K2752" s="304"/>
      <c r="L2752" s="6"/>
      <c r="M2752" s="12"/>
      <c r="N2752" s="6"/>
      <c r="O2752" s="96" t="str">
        <f t="shared" si="310"/>
        <v/>
      </c>
      <c r="P2752" s="12"/>
      <c r="Q2752" s="304"/>
      <c r="R2752" s="5"/>
      <c r="S2752" s="5"/>
      <c r="T2752" s="78"/>
      <c r="U2752" s="78"/>
      <c r="Z2752" s="479">
        <f t="shared" si="304"/>
        <v>12</v>
      </c>
    </row>
    <row r="2753" spans="1:26" ht="18.75" customHeight="1" x14ac:dyDescent="0.35">
      <c r="A2753" s="78"/>
      <c r="B2753" s="332">
        <f>IF(N2753="",0,COUNTIF($N$7:N2753,N2753))</f>
        <v>0</v>
      </c>
      <c r="C2753" s="332" t="str">
        <f t="shared" si="305"/>
        <v>0</v>
      </c>
      <c r="D2753" s="332">
        <f>IF(P2753="",0,COUNTIF($P$7:P2753,P2753))</f>
        <v>0</v>
      </c>
      <c r="E2753" s="332" t="str">
        <f t="shared" si="306"/>
        <v>0</v>
      </c>
      <c r="F2753" s="332">
        <f>IF(Q2753="",0,COUNTIF($Q$7:Q2753,Q2753))</f>
        <v>0</v>
      </c>
      <c r="G2753" s="332" t="str">
        <f t="shared" si="307"/>
        <v>0</v>
      </c>
      <c r="H2753" s="335">
        <f t="shared" si="308"/>
        <v>46021</v>
      </c>
      <c r="I2753" s="332">
        <f t="shared" si="309"/>
        <v>50</v>
      </c>
      <c r="J2753" s="78"/>
      <c r="K2753" s="304"/>
      <c r="L2753" s="6"/>
      <c r="M2753" s="12"/>
      <c r="N2753" s="6"/>
      <c r="O2753" s="96" t="str">
        <f t="shared" si="310"/>
        <v/>
      </c>
      <c r="P2753" s="12"/>
      <c r="Q2753" s="304"/>
      <c r="R2753" s="5"/>
      <c r="S2753" s="5"/>
      <c r="T2753" s="78"/>
      <c r="U2753" s="78"/>
      <c r="Z2753" s="479">
        <f t="shared" si="304"/>
        <v>12</v>
      </c>
    </row>
    <row r="2754" spans="1:26" ht="18.75" customHeight="1" x14ac:dyDescent="0.35">
      <c r="A2754" s="78"/>
      <c r="B2754" s="332">
        <f>IF(N2754="",0,COUNTIF($N$7:N2754,N2754))</f>
        <v>0</v>
      </c>
      <c r="C2754" s="332" t="str">
        <f t="shared" si="305"/>
        <v>0</v>
      </c>
      <c r="D2754" s="332">
        <f>IF(P2754="",0,COUNTIF($P$7:P2754,P2754))</f>
        <v>0</v>
      </c>
      <c r="E2754" s="332" t="str">
        <f t="shared" si="306"/>
        <v>0</v>
      </c>
      <c r="F2754" s="332">
        <f>IF(Q2754="",0,COUNTIF($Q$7:Q2754,Q2754))</f>
        <v>0</v>
      </c>
      <c r="G2754" s="332" t="str">
        <f t="shared" si="307"/>
        <v>0</v>
      </c>
      <c r="H2754" s="335">
        <f t="shared" si="308"/>
        <v>46021</v>
      </c>
      <c r="I2754" s="332">
        <f t="shared" si="309"/>
        <v>50</v>
      </c>
      <c r="J2754" s="78"/>
      <c r="K2754" s="304"/>
      <c r="L2754" s="6"/>
      <c r="M2754" s="12"/>
      <c r="N2754" s="6"/>
      <c r="O2754" s="96" t="str">
        <f t="shared" si="310"/>
        <v/>
      </c>
      <c r="P2754" s="12"/>
      <c r="Q2754" s="304"/>
      <c r="R2754" s="5"/>
      <c r="S2754" s="5"/>
      <c r="T2754" s="78"/>
      <c r="U2754" s="78"/>
      <c r="Z2754" s="479">
        <f t="shared" si="304"/>
        <v>12</v>
      </c>
    </row>
    <row r="2755" spans="1:26" ht="18.75" customHeight="1" x14ac:dyDescent="0.35">
      <c r="A2755" s="78"/>
      <c r="B2755" s="332">
        <f>IF(N2755="",0,COUNTIF($N$7:N2755,N2755))</f>
        <v>0</v>
      </c>
      <c r="C2755" s="332" t="str">
        <f t="shared" si="305"/>
        <v>0</v>
      </c>
      <c r="D2755" s="332">
        <f>IF(P2755="",0,COUNTIF($P$7:P2755,P2755))</f>
        <v>0</v>
      </c>
      <c r="E2755" s="332" t="str">
        <f t="shared" si="306"/>
        <v>0</v>
      </c>
      <c r="F2755" s="332">
        <f>IF(Q2755="",0,COUNTIF($Q$7:Q2755,Q2755))</f>
        <v>0</v>
      </c>
      <c r="G2755" s="332" t="str">
        <f t="shared" si="307"/>
        <v>0</v>
      </c>
      <c r="H2755" s="335">
        <f t="shared" si="308"/>
        <v>46021</v>
      </c>
      <c r="I2755" s="332">
        <f t="shared" si="309"/>
        <v>50</v>
      </c>
      <c r="J2755" s="78"/>
      <c r="K2755" s="304"/>
      <c r="L2755" s="6"/>
      <c r="M2755" s="12"/>
      <c r="N2755" s="6"/>
      <c r="O2755" s="96" t="str">
        <f t="shared" si="310"/>
        <v/>
      </c>
      <c r="P2755" s="12"/>
      <c r="Q2755" s="304"/>
      <c r="R2755" s="5"/>
      <c r="S2755" s="5"/>
      <c r="T2755" s="78"/>
      <c r="U2755" s="78"/>
      <c r="Z2755" s="479">
        <f t="shared" si="304"/>
        <v>12</v>
      </c>
    </row>
    <row r="2756" spans="1:26" ht="18.75" customHeight="1" x14ac:dyDescent="0.35">
      <c r="A2756" s="78"/>
      <c r="B2756" s="332">
        <f>IF(N2756="",0,COUNTIF($N$7:N2756,N2756))</f>
        <v>0</v>
      </c>
      <c r="C2756" s="332" t="str">
        <f t="shared" si="305"/>
        <v>0</v>
      </c>
      <c r="D2756" s="332">
        <f>IF(P2756="",0,COUNTIF($P$7:P2756,P2756))</f>
        <v>0</v>
      </c>
      <c r="E2756" s="332" t="str">
        <f t="shared" si="306"/>
        <v>0</v>
      </c>
      <c r="F2756" s="332">
        <f>IF(Q2756="",0,COUNTIF($Q$7:Q2756,Q2756))</f>
        <v>0</v>
      </c>
      <c r="G2756" s="332" t="str">
        <f t="shared" si="307"/>
        <v>0</v>
      </c>
      <c r="H2756" s="335">
        <f t="shared" si="308"/>
        <v>46021</v>
      </c>
      <c r="I2756" s="332">
        <f t="shared" si="309"/>
        <v>50</v>
      </c>
      <c r="J2756" s="78"/>
      <c r="K2756" s="304"/>
      <c r="L2756" s="6"/>
      <c r="M2756" s="12"/>
      <c r="N2756" s="6"/>
      <c r="O2756" s="96" t="str">
        <f t="shared" si="310"/>
        <v/>
      </c>
      <c r="P2756" s="12"/>
      <c r="Q2756" s="304"/>
      <c r="R2756" s="5"/>
      <c r="S2756" s="5"/>
      <c r="T2756" s="78"/>
      <c r="U2756" s="78"/>
      <c r="Z2756" s="479">
        <f t="shared" si="304"/>
        <v>12</v>
      </c>
    </row>
    <row r="2757" spans="1:26" ht="18.75" customHeight="1" x14ac:dyDescent="0.35">
      <c r="A2757" s="78"/>
      <c r="B2757" s="332">
        <f>IF(N2757="",0,COUNTIF($N$7:N2757,N2757))</f>
        <v>0</v>
      </c>
      <c r="C2757" s="332" t="str">
        <f t="shared" si="305"/>
        <v>0</v>
      </c>
      <c r="D2757" s="332">
        <f>IF(P2757="",0,COUNTIF($P$7:P2757,P2757))</f>
        <v>0</v>
      </c>
      <c r="E2757" s="332" t="str">
        <f t="shared" si="306"/>
        <v>0</v>
      </c>
      <c r="F2757" s="332">
        <f>IF(Q2757="",0,COUNTIF($Q$7:Q2757,Q2757))</f>
        <v>0</v>
      </c>
      <c r="G2757" s="332" t="str">
        <f t="shared" si="307"/>
        <v>0</v>
      </c>
      <c r="H2757" s="335">
        <f t="shared" si="308"/>
        <v>46021</v>
      </c>
      <c r="I2757" s="332">
        <f t="shared" si="309"/>
        <v>50</v>
      </c>
      <c r="J2757" s="78"/>
      <c r="K2757" s="304"/>
      <c r="L2757" s="6"/>
      <c r="M2757" s="12"/>
      <c r="N2757" s="6"/>
      <c r="O2757" s="96" t="str">
        <f t="shared" si="310"/>
        <v/>
      </c>
      <c r="P2757" s="12"/>
      <c r="Q2757" s="304"/>
      <c r="R2757" s="5"/>
      <c r="S2757" s="5"/>
      <c r="T2757" s="78"/>
      <c r="U2757" s="78"/>
      <c r="Z2757" s="479">
        <f t="shared" si="304"/>
        <v>12</v>
      </c>
    </row>
    <row r="2758" spans="1:26" ht="18.75" customHeight="1" x14ac:dyDescent="0.35">
      <c r="A2758" s="78"/>
      <c r="B2758" s="332">
        <f>IF(N2758="",0,COUNTIF($N$7:N2758,N2758))</f>
        <v>0</v>
      </c>
      <c r="C2758" s="332" t="str">
        <f t="shared" si="305"/>
        <v>0</v>
      </c>
      <c r="D2758" s="332">
        <f>IF(P2758="",0,COUNTIF($P$7:P2758,P2758))</f>
        <v>0</v>
      </c>
      <c r="E2758" s="332" t="str">
        <f t="shared" si="306"/>
        <v>0</v>
      </c>
      <c r="F2758" s="332">
        <f>IF(Q2758="",0,COUNTIF($Q$7:Q2758,Q2758))</f>
        <v>0</v>
      </c>
      <c r="G2758" s="332" t="str">
        <f t="shared" si="307"/>
        <v>0</v>
      </c>
      <c r="H2758" s="335">
        <f t="shared" si="308"/>
        <v>46021</v>
      </c>
      <c r="I2758" s="332">
        <f t="shared" si="309"/>
        <v>50</v>
      </c>
      <c r="J2758" s="78"/>
      <c r="K2758" s="304"/>
      <c r="L2758" s="6"/>
      <c r="M2758" s="12"/>
      <c r="N2758" s="6"/>
      <c r="O2758" s="96" t="str">
        <f t="shared" si="310"/>
        <v/>
      </c>
      <c r="P2758" s="12"/>
      <c r="Q2758" s="304"/>
      <c r="R2758" s="5"/>
      <c r="S2758" s="5"/>
      <c r="T2758" s="78"/>
      <c r="U2758" s="78"/>
      <c r="Z2758" s="479">
        <f t="shared" si="304"/>
        <v>12</v>
      </c>
    </row>
    <row r="2759" spans="1:26" ht="18.75" customHeight="1" x14ac:dyDescent="0.35">
      <c r="A2759" s="78"/>
      <c r="B2759" s="332">
        <f>IF(N2759="",0,COUNTIF($N$7:N2759,N2759))</f>
        <v>0</v>
      </c>
      <c r="C2759" s="332" t="str">
        <f t="shared" si="305"/>
        <v>0</v>
      </c>
      <c r="D2759" s="332">
        <f>IF(P2759="",0,COUNTIF($P$7:P2759,P2759))</f>
        <v>0</v>
      </c>
      <c r="E2759" s="332" t="str">
        <f t="shared" si="306"/>
        <v>0</v>
      </c>
      <c r="F2759" s="332">
        <f>IF(Q2759="",0,COUNTIF($Q$7:Q2759,Q2759))</f>
        <v>0</v>
      </c>
      <c r="G2759" s="332" t="str">
        <f t="shared" si="307"/>
        <v>0</v>
      </c>
      <c r="H2759" s="335">
        <f t="shared" si="308"/>
        <v>46021</v>
      </c>
      <c r="I2759" s="332">
        <f t="shared" si="309"/>
        <v>50</v>
      </c>
      <c r="J2759" s="78"/>
      <c r="K2759" s="304"/>
      <c r="L2759" s="6"/>
      <c r="M2759" s="12"/>
      <c r="N2759" s="6"/>
      <c r="O2759" s="96" t="str">
        <f t="shared" si="310"/>
        <v/>
      </c>
      <c r="P2759" s="12"/>
      <c r="Q2759" s="304"/>
      <c r="R2759" s="5"/>
      <c r="S2759" s="5"/>
      <c r="T2759" s="78"/>
      <c r="U2759" s="78"/>
      <c r="Z2759" s="479">
        <f t="shared" si="304"/>
        <v>12</v>
      </c>
    </row>
    <row r="2760" spans="1:26" ht="18.75" customHeight="1" x14ac:dyDescent="0.35">
      <c r="A2760" s="78"/>
      <c r="B2760" s="332">
        <f>IF(N2760="",0,COUNTIF($N$7:N2760,N2760))</f>
        <v>0</v>
      </c>
      <c r="C2760" s="332" t="str">
        <f t="shared" si="305"/>
        <v>0</v>
      </c>
      <c r="D2760" s="332">
        <f>IF(P2760="",0,COUNTIF($P$7:P2760,P2760))</f>
        <v>0</v>
      </c>
      <c r="E2760" s="332" t="str">
        <f t="shared" si="306"/>
        <v>0</v>
      </c>
      <c r="F2760" s="332">
        <f>IF(Q2760="",0,COUNTIF($Q$7:Q2760,Q2760))</f>
        <v>0</v>
      </c>
      <c r="G2760" s="332" t="str">
        <f t="shared" si="307"/>
        <v>0</v>
      </c>
      <c r="H2760" s="335">
        <f t="shared" si="308"/>
        <v>46021</v>
      </c>
      <c r="I2760" s="332">
        <f t="shared" si="309"/>
        <v>50</v>
      </c>
      <c r="J2760" s="78"/>
      <c r="K2760" s="304"/>
      <c r="L2760" s="6"/>
      <c r="M2760" s="12"/>
      <c r="N2760" s="6"/>
      <c r="O2760" s="96" t="str">
        <f t="shared" si="310"/>
        <v/>
      </c>
      <c r="P2760" s="12"/>
      <c r="Q2760" s="304"/>
      <c r="R2760" s="5"/>
      <c r="S2760" s="5"/>
      <c r="T2760" s="78"/>
      <c r="U2760" s="78"/>
      <c r="Z2760" s="479">
        <f t="shared" ref="Z2760:Z2823" si="311">IF(H2760="","",MONTH(H2760))</f>
        <v>12</v>
      </c>
    </row>
    <row r="2761" spans="1:26" ht="18.75" customHeight="1" x14ac:dyDescent="0.35">
      <c r="A2761" s="78"/>
      <c r="B2761" s="332">
        <f>IF(N2761="",0,COUNTIF($N$7:N2761,N2761))</f>
        <v>0</v>
      </c>
      <c r="C2761" s="332" t="str">
        <f t="shared" si="305"/>
        <v>0</v>
      </c>
      <c r="D2761" s="332">
        <f>IF(P2761="",0,COUNTIF($P$7:P2761,P2761))</f>
        <v>0</v>
      </c>
      <c r="E2761" s="332" t="str">
        <f t="shared" si="306"/>
        <v>0</v>
      </c>
      <c r="F2761" s="332">
        <f>IF(Q2761="",0,COUNTIF($Q$7:Q2761,Q2761))</f>
        <v>0</v>
      </c>
      <c r="G2761" s="332" t="str">
        <f t="shared" si="307"/>
        <v>0</v>
      </c>
      <c r="H2761" s="335">
        <f t="shared" si="308"/>
        <v>46021</v>
      </c>
      <c r="I2761" s="332">
        <f t="shared" si="309"/>
        <v>50</v>
      </c>
      <c r="J2761" s="78"/>
      <c r="K2761" s="304"/>
      <c r="L2761" s="6"/>
      <c r="M2761" s="12"/>
      <c r="N2761" s="6"/>
      <c r="O2761" s="96" t="str">
        <f t="shared" si="310"/>
        <v/>
      </c>
      <c r="P2761" s="12"/>
      <c r="Q2761" s="304"/>
      <c r="R2761" s="5"/>
      <c r="S2761" s="5"/>
      <c r="T2761" s="78"/>
      <c r="U2761" s="78"/>
      <c r="Z2761" s="479">
        <f t="shared" si="311"/>
        <v>12</v>
      </c>
    </row>
    <row r="2762" spans="1:26" ht="18.75" customHeight="1" x14ac:dyDescent="0.35">
      <c r="A2762" s="78"/>
      <c r="B2762" s="332">
        <f>IF(N2762="",0,COUNTIF($N$7:N2762,N2762))</f>
        <v>0</v>
      </c>
      <c r="C2762" s="332" t="str">
        <f t="shared" si="305"/>
        <v>0</v>
      </c>
      <c r="D2762" s="332">
        <f>IF(P2762="",0,COUNTIF($P$7:P2762,P2762))</f>
        <v>0</v>
      </c>
      <c r="E2762" s="332" t="str">
        <f t="shared" si="306"/>
        <v>0</v>
      </c>
      <c r="F2762" s="332">
        <f>IF(Q2762="",0,COUNTIF($Q$7:Q2762,Q2762))</f>
        <v>0</v>
      </c>
      <c r="G2762" s="332" t="str">
        <f t="shared" si="307"/>
        <v>0</v>
      </c>
      <c r="H2762" s="335">
        <f t="shared" si="308"/>
        <v>46021</v>
      </c>
      <c r="I2762" s="332">
        <f t="shared" si="309"/>
        <v>50</v>
      </c>
      <c r="J2762" s="78"/>
      <c r="K2762" s="304"/>
      <c r="L2762" s="6"/>
      <c r="M2762" s="12"/>
      <c r="N2762" s="6"/>
      <c r="O2762" s="96" t="str">
        <f t="shared" si="310"/>
        <v/>
      </c>
      <c r="P2762" s="12"/>
      <c r="Q2762" s="304"/>
      <c r="R2762" s="5"/>
      <c r="S2762" s="5"/>
      <c r="T2762" s="78"/>
      <c r="U2762" s="78"/>
      <c r="Z2762" s="479">
        <f t="shared" si="311"/>
        <v>12</v>
      </c>
    </row>
    <row r="2763" spans="1:26" ht="18.75" customHeight="1" x14ac:dyDescent="0.35">
      <c r="A2763" s="78"/>
      <c r="B2763" s="332">
        <f>IF(N2763="",0,COUNTIF($N$7:N2763,N2763))</f>
        <v>0</v>
      </c>
      <c r="C2763" s="332" t="str">
        <f t="shared" si="305"/>
        <v>0</v>
      </c>
      <c r="D2763" s="332">
        <f>IF(P2763="",0,COUNTIF($P$7:P2763,P2763))</f>
        <v>0</v>
      </c>
      <c r="E2763" s="332" t="str">
        <f t="shared" si="306"/>
        <v>0</v>
      </c>
      <c r="F2763" s="332">
        <f>IF(Q2763="",0,COUNTIF($Q$7:Q2763,Q2763))</f>
        <v>0</v>
      </c>
      <c r="G2763" s="332" t="str">
        <f t="shared" si="307"/>
        <v>0</v>
      </c>
      <c r="H2763" s="335">
        <f t="shared" si="308"/>
        <v>46021</v>
      </c>
      <c r="I2763" s="332">
        <f t="shared" si="309"/>
        <v>50</v>
      </c>
      <c r="J2763" s="78"/>
      <c r="K2763" s="304"/>
      <c r="L2763" s="6"/>
      <c r="M2763" s="12"/>
      <c r="N2763" s="6"/>
      <c r="O2763" s="96" t="str">
        <f t="shared" si="310"/>
        <v/>
      </c>
      <c r="P2763" s="12"/>
      <c r="Q2763" s="304"/>
      <c r="R2763" s="5"/>
      <c r="S2763" s="5"/>
      <c r="T2763" s="78"/>
      <c r="U2763" s="78"/>
      <c r="Z2763" s="479">
        <f t="shared" si="311"/>
        <v>12</v>
      </c>
    </row>
    <row r="2764" spans="1:26" ht="18.75" customHeight="1" x14ac:dyDescent="0.35">
      <c r="A2764" s="78"/>
      <c r="B2764" s="332">
        <f>IF(N2764="",0,COUNTIF($N$7:N2764,N2764))</f>
        <v>0</v>
      </c>
      <c r="C2764" s="332" t="str">
        <f t="shared" si="305"/>
        <v>0</v>
      </c>
      <c r="D2764" s="332">
        <f>IF(P2764="",0,COUNTIF($P$7:P2764,P2764))</f>
        <v>0</v>
      </c>
      <c r="E2764" s="332" t="str">
        <f t="shared" si="306"/>
        <v>0</v>
      </c>
      <c r="F2764" s="332">
        <f>IF(Q2764="",0,COUNTIF($Q$7:Q2764,Q2764))</f>
        <v>0</v>
      </c>
      <c r="G2764" s="332" t="str">
        <f t="shared" si="307"/>
        <v>0</v>
      </c>
      <c r="H2764" s="335">
        <f t="shared" si="308"/>
        <v>46021</v>
      </c>
      <c r="I2764" s="332">
        <f t="shared" si="309"/>
        <v>50</v>
      </c>
      <c r="J2764" s="78"/>
      <c r="K2764" s="304"/>
      <c r="L2764" s="6"/>
      <c r="M2764" s="12"/>
      <c r="N2764" s="6"/>
      <c r="O2764" s="96" t="str">
        <f t="shared" si="310"/>
        <v/>
      </c>
      <c r="P2764" s="12"/>
      <c r="Q2764" s="304"/>
      <c r="R2764" s="5"/>
      <c r="S2764" s="5"/>
      <c r="T2764" s="78"/>
      <c r="U2764" s="78"/>
      <c r="Z2764" s="479">
        <f t="shared" si="311"/>
        <v>12</v>
      </c>
    </row>
    <row r="2765" spans="1:26" ht="18.75" customHeight="1" x14ac:dyDescent="0.35">
      <c r="A2765" s="78"/>
      <c r="B2765" s="332">
        <f>IF(N2765="",0,COUNTIF($N$7:N2765,N2765))</f>
        <v>0</v>
      </c>
      <c r="C2765" s="332" t="str">
        <f t="shared" si="305"/>
        <v>0</v>
      </c>
      <c r="D2765" s="332">
        <f>IF(P2765="",0,COUNTIF($P$7:P2765,P2765))</f>
        <v>0</v>
      </c>
      <c r="E2765" s="332" t="str">
        <f t="shared" si="306"/>
        <v>0</v>
      </c>
      <c r="F2765" s="332">
        <f>IF(Q2765="",0,COUNTIF($Q$7:Q2765,Q2765))</f>
        <v>0</v>
      </c>
      <c r="G2765" s="332" t="str">
        <f t="shared" si="307"/>
        <v>0</v>
      </c>
      <c r="H2765" s="335">
        <f t="shared" si="308"/>
        <v>46021</v>
      </c>
      <c r="I2765" s="332">
        <f t="shared" si="309"/>
        <v>50</v>
      </c>
      <c r="J2765" s="78"/>
      <c r="K2765" s="304"/>
      <c r="L2765" s="6"/>
      <c r="M2765" s="12"/>
      <c r="N2765" s="6"/>
      <c r="O2765" s="96" t="str">
        <f t="shared" si="310"/>
        <v/>
      </c>
      <c r="P2765" s="12"/>
      <c r="Q2765" s="304"/>
      <c r="R2765" s="5"/>
      <c r="S2765" s="5"/>
      <c r="T2765" s="78"/>
      <c r="U2765" s="78"/>
      <c r="Z2765" s="479">
        <f t="shared" si="311"/>
        <v>12</v>
      </c>
    </row>
    <row r="2766" spans="1:26" ht="18.75" customHeight="1" x14ac:dyDescent="0.35">
      <c r="A2766" s="78"/>
      <c r="B2766" s="332">
        <f>IF(N2766="",0,COUNTIF($N$7:N2766,N2766))</f>
        <v>0</v>
      </c>
      <c r="C2766" s="332" t="str">
        <f t="shared" si="305"/>
        <v>0</v>
      </c>
      <c r="D2766" s="332">
        <f>IF(P2766="",0,COUNTIF($P$7:P2766,P2766))</f>
        <v>0</v>
      </c>
      <c r="E2766" s="332" t="str">
        <f t="shared" si="306"/>
        <v>0</v>
      </c>
      <c r="F2766" s="332">
        <f>IF(Q2766="",0,COUNTIF($Q$7:Q2766,Q2766))</f>
        <v>0</v>
      </c>
      <c r="G2766" s="332" t="str">
        <f t="shared" si="307"/>
        <v>0</v>
      </c>
      <c r="H2766" s="335">
        <f t="shared" si="308"/>
        <v>46021</v>
      </c>
      <c r="I2766" s="332">
        <f t="shared" si="309"/>
        <v>50</v>
      </c>
      <c r="J2766" s="78"/>
      <c r="K2766" s="304"/>
      <c r="L2766" s="6"/>
      <c r="M2766" s="12"/>
      <c r="N2766" s="6"/>
      <c r="O2766" s="96" t="str">
        <f t="shared" si="310"/>
        <v/>
      </c>
      <c r="P2766" s="12"/>
      <c r="Q2766" s="304"/>
      <c r="R2766" s="5"/>
      <c r="S2766" s="5"/>
      <c r="T2766" s="78"/>
      <c r="U2766" s="78"/>
      <c r="Z2766" s="479">
        <f t="shared" si="311"/>
        <v>12</v>
      </c>
    </row>
    <row r="2767" spans="1:26" ht="18.75" customHeight="1" x14ac:dyDescent="0.35">
      <c r="A2767" s="78"/>
      <c r="B2767" s="332">
        <f>IF(N2767="",0,COUNTIF($N$7:N2767,N2767))</f>
        <v>0</v>
      </c>
      <c r="C2767" s="332" t="str">
        <f t="shared" si="305"/>
        <v>0</v>
      </c>
      <c r="D2767" s="332">
        <f>IF(P2767="",0,COUNTIF($P$7:P2767,P2767))</f>
        <v>0</v>
      </c>
      <c r="E2767" s="332" t="str">
        <f t="shared" si="306"/>
        <v>0</v>
      </c>
      <c r="F2767" s="332">
        <f>IF(Q2767="",0,COUNTIF($Q$7:Q2767,Q2767))</f>
        <v>0</v>
      </c>
      <c r="G2767" s="332" t="str">
        <f t="shared" si="307"/>
        <v>0</v>
      </c>
      <c r="H2767" s="335">
        <f t="shared" si="308"/>
        <v>46021</v>
      </c>
      <c r="I2767" s="332">
        <f t="shared" si="309"/>
        <v>50</v>
      </c>
      <c r="J2767" s="78"/>
      <c r="K2767" s="304"/>
      <c r="L2767" s="6"/>
      <c r="M2767" s="12"/>
      <c r="N2767" s="6"/>
      <c r="O2767" s="96" t="str">
        <f t="shared" si="310"/>
        <v/>
      </c>
      <c r="P2767" s="12"/>
      <c r="Q2767" s="304"/>
      <c r="R2767" s="5"/>
      <c r="S2767" s="5"/>
      <c r="T2767" s="78"/>
      <c r="U2767" s="78"/>
      <c r="Z2767" s="479">
        <f t="shared" si="311"/>
        <v>12</v>
      </c>
    </row>
    <row r="2768" spans="1:26" ht="18.75" customHeight="1" x14ac:dyDescent="0.35">
      <c r="A2768" s="78"/>
      <c r="B2768" s="332">
        <f>IF(N2768="",0,COUNTIF($N$7:N2768,N2768))</f>
        <v>0</v>
      </c>
      <c r="C2768" s="332" t="str">
        <f t="shared" si="305"/>
        <v>0</v>
      </c>
      <c r="D2768" s="332">
        <f>IF(P2768="",0,COUNTIF($P$7:P2768,P2768))</f>
        <v>0</v>
      </c>
      <c r="E2768" s="332" t="str">
        <f t="shared" si="306"/>
        <v>0</v>
      </c>
      <c r="F2768" s="332">
        <f>IF(Q2768="",0,COUNTIF($Q$7:Q2768,Q2768))</f>
        <v>0</v>
      </c>
      <c r="G2768" s="332" t="str">
        <f t="shared" si="307"/>
        <v>0</v>
      </c>
      <c r="H2768" s="335">
        <f t="shared" si="308"/>
        <v>46021</v>
      </c>
      <c r="I2768" s="332">
        <f t="shared" si="309"/>
        <v>50</v>
      </c>
      <c r="J2768" s="78"/>
      <c r="K2768" s="304"/>
      <c r="L2768" s="6"/>
      <c r="M2768" s="12"/>
      <c r="N2768" s="6"/>
      <c r="O2768" s="96" t="str">
        <f t="shared" si="310"/>
        <v/>
      </c>
      <c r="P2768" s="12"/>
      <c r="Q2768" s="304"/>
      <c r="R2768" s="5"/>
      <c r="S2768" s="5"/>
      <c r="T2768" s="78"/>
      <c r="U2768" s="78"/>
      <c r="Z2768" s="479">
        <f t="shared" si="311"/>
        <v>12</v>
      </c>
    </row>
    <row r="2769" spans="1:26" ht="18.75" customHeight="1" x14ac:dyDescent="0.35">
      <c r="A2769" s="78"/>
      <c r="B2769" s="332">
        <f>IF(N2769="",0,COUNTIF($N$7:N2769,N2769))</f>
        <v>0</v>
      </c>
      <c r="C2769" s="332" t="str">
        <f t="shared" si="305"/>
        <v>0</v>
      </c>
      <c r="D2769" s="332">
        <f>IF(P2769="",0,COUNTIF($P$7:P2769,P2769))</f>
        <v>0</v>
      </c>
      <c r="E2769" s="332" t="str">
        <f t="shared" si="306"/>
        <v>0</v>
      </c>
      <c r="F2769" s="332">
        <f>IF(Q2769="",0,COUNTIF($Q$7:Q2769,Q2769))</f>
        <v>0</v>
      </c>
      <c r="G2769" s="332" t="str">
        <f t="shared" si="307"/>
        <v>0</v>
      </c>
      <c r="H2769" s="335">
        <f t="shared" si="308"/>
        <v>46021</v>
      </c>
      <c r="I2769" s="332">
        <f t="shared" si="309"/>
        <v>50</v>
      </c>
      <c r="J2769" s="78"/>
      <c r="K2769" s="304"/>
      <c r="L2769" s="6"/>
      <c r="M2769" s="12"/>
      <c r="N2769" s="6"/>
      <c r="O2769" s="96" t="str">
        <f t="shared" si="310"/>
        <v/>
      </c>
      <c r="P2769" s="12"/>
      <c r="Q2769" s="304"/>
      <c r="R2769" s="5"/>
      <c r="S2769" s="5"/>
      <c r="T2769" s="78"/>
      <c r="U2769" s="78"/>
      <c r="Z2769" s="479">
        <f t="shared" si="311"/>
        <v>12</v>
      </c>
    </row>
    <row r="2770" spans="1:26" ht="18.75" customHeight="1" x14ac:dyDescent="0.35">
      <c r="A2770" s="78"/>
      <c r="B2770" s="332">
        <f>IF(N2770="",0,COUNTIF($N$7:N2770,N2770))</f>
        <v>0</v>
      </c>
      <c r="C2770" s="332" t="str">
        <f t="shared" si="305"/>
        <v>0</v>
      </c>
      <c r="D2770" s="332">
        <f>IF(P2770="",0,COUNTIF($P$7:P2770,P2770))</f>
        <v>0</v>
      </c>
      <c r="E2770" s="332" t="str">
        <f t="shared" si="306"/>
        <v>0</v>
      </c>
      <c r="F2770" s="332">
        <f>IF(Q2770="",0,COUNTIF($Q$7:Q2770,Q2770))</f>
        <v>0</v>
      </c>
      <c r="G2770" s="332" t="str">
        <f t="shared" si="307"/>
        <v>0</v>
      </c>
      <c r="H2770" s="335">
        <f t="shared" si="308"/>
        <v>46021</v>
      </c>
      <c r="I2770" s="332">
        <f t="shared" si="309"/>
        <v>50</v>
      </c>
      <c r="J2770" s="78"/>
      <c r="K2770" s="304"/>
      <c r="L2770" s="6"/>
      <c r="M2770" s="12"/>
      <c r="N2770" s="6"/>
      <c r="O2770" s="96" t="str">
        <f t="shared" si="310"/>
        <v/>
      </c>
      <c r="P2770" s="12"/>
      <c r="Q2770" s="304"/>
      <c r="R2770" s="5"/>
      <c r="S2770" s="5"/>
      <c r="T2770" s="78"/>
      <c r="U2770" s="78"/>
      <c r="Z2770" s="479">
        <f t="shared" si="311"/>
        <v>12</v>
      </c>
    </row>
    <row r="2771" spans="1:26" ht="18.75" customHeight="1" x14ac:dyDescent="0.35">
      <c r="A2771" s="78"/>
      <c r="B2771" s="332">
        <f>IF(N2771="",0,COUNTIF($N$7:N2771,N2771))</f>
        <v>0</v>
      </c>
      <c r="C2771" s="332" t="str">
        <f t="shared" si="305"/>
        <v>0</v>
      </c>
      <c r="D2771" s="332">
        <f>IF(P2771="",0,COUNTIF($P$7:P2771,P2771))</f>
        <v>0</v>
      </c>
      <c r="E2771" s="332" t="str">
        <f t="shared" si="306"/>
        <v>0</v>
      </c>
      <c r="F2771" s="332">
        <f>IF(Q2771="",0,COUNTIF($Q$7:Q2771,Q2771))</f>
        <v>0</v>
      </c>
      <c r="G2771" s="332" t="str">
        <f t="shared" si="307"/>
        <v>0</v>
      </c>
      <c r="H2771" s="335">
        <f t="shared" si="308"/>
        <v>46021</v>
      </c>
      <c r="I2771" s="332">
        <f t="shared" si="309"/>
        <v>50</v>
      </c>
      <c r="J2771" s="78"/>
      <c r="K2771" s="304"/>
      <c r="L2771" s="6"/>
      <c r="M2771" s="12"/>
      <c r="N2771" s="6"/>
      <c r="O2771" s="96" t="str">
        <f t="shared" si="310"/>
        <v/>
      </c>
      <c r="P2771" s="12"/>
      <c r="Q2771" s="304"/>
      <c r="R2771" s="5"/>
      <c r="S2771" s="5"/>
      <c r="T2771" s="78"/>
      <c r="U2771" s="78"/>
      <c r="Z2771" s="479">
        <f t="shared" si="311"/>
        <v>12</v>
      </c>
    </row>
    <row r="2772" spans="1:26" ht="18.75" customHeight="1" x14ac:dyDescent="0.35">
      <c r="A2772" s="78"/>
      <c r="B2772" s="332">
        <f>IF(N2772="",0,COUNTIF($N$7:N2772,N2772))</f>
        <v>0</v>
      </c>
      <c r="C2772" s="332" t="str">
        <f t="shared" si="305"/>
        <v>0</v>
      </c>
      <c r="D2772" s="332">
        <f>IF(P2772="",0,COUNTIF($P$7:P2772,P2772))</f>
        <v>0</v>
      </c>
      <c r="E2772" s="332" t="str">
        <f t="shared" si="306"/>
        <v>0</v>
      </c>
      <c r="F2772" s="332">
        <f>IF(Q2772="",0,COUNTIF($Q$7:Q2772,Q2772))</f>
        <v>0</v>
      </c>
      <c r="G2772" s="332" t="str">
        <f t="shared" si="307"/>
        <v>0</v>
      </c>
      <c r="H2772" s="335">
        <f t="shared" si="308"/>
        <v>46021</v>
      </c>
      <c r="I2772" s="332">
        <f t="shared" si="309"/>
        <v>50</v>
      </c>
      <c r="J2772" s="78"/>
      <c r="K2772" s="304"/>
      <c r="L2772" s="6"/>
      <c r="M2772" s="12"/>
      <c r="N2772" s="6"/>
      <c r="O2772" s="96" t="str">
        <f t="shared" si="310"/>
        <v/>
      </c>
      <c r="P2772" s="12"/>
      <c r="Q2772" s="304"/>
      <c r="R2772" s="5"/>
      <c r="S2772" s="5"/>
      <c r="T2772" s="78"/>
      <c r="U2772" s="78"/>
      <c r="Z2772" s="479">
        <f t="shared" si="311"/>
        <v>12</v>
      </c>
    </row>
    <row r="2773" spans="1:26" ht="18.75" customHeight="1" x14ac:dyDescent="0.35">
      <c r="A2773" s="78"/>
      <c r="B2773" s="332">
        <f>IF(N2773="",0,COUNTIF($N$7:N2773,N2773))</f>
        <v>0</v>
      </c>
      <c r="C2773" s="332" t="str">
        <f t="shared" si="305"/>
        <v>0</v>
      </c>
      <c r="D2773" s="332">
        <f>IF(P2773="",0,COUNTIF($P$7:P2773,P2773))</f>
        <v>0</v>
      </c>
      <c r="E2773" s="332" t="str">
        <f t="shared" si="306"/>
        <v>0</v>
      </c>
      <c r="F2773" s="332">
        <f>IF(Q2773="",0,COUNTIF($Q$7:Q2773,Q2773))</f>
        <v>0</v>
      </c>
      <c r="G2773" s="332" t="str">
        <f t="shared" si="307"/>
        <v>0</v>
      </c>
      <c r="H2773" s="335">
        <f t="shared" si="308"/>
        <v>46021</v>
      </c>
      <c r="I2773" s="332">
        <f t="shared" si="309"/>
        <v>50</v>
      </c>
      <c r="J2773" s="78"/>
      <c r="K2773" s="304"/>
      <c r="L2773" s="6"/>
      <c r="M2773" s="12"/>
      <c r="N2773" s="6"/>
      <c r="O2773" s="96" t="str">
        <f t="shared" si="310"/>
        <v/>
      </c>
      <c r="P2773" s="12"/>
      <c r="Q2773" s="304"/>
      <c r="R2773" s="5"/>
      <c r="S2773" s="5"/>
      <c r="T2773" s="78"/>
      <c r="U2773" s="78"/>
      <c r="Z2773" s="479">
        <f t="shared" si="311"/>
        <v>12</v>
      </c>
    </row>
    <row r="2774" spans="1:26" ht="18.75" customHeight="1" x14ac:dyDescent="0.35">
      <c r="A2774" s="78"/>
      <c r="B2774" s="332">
        <f>IF(N2774="",0,COUNTIF($N$7:N2774,N2774))</f>
        <v>0</v>
      </c>
      <c r="C2774" s="332" t="str">
        <f t="shared" si="305"/>
        <v>0</v>
      </c>
      <c r="D2774" s="332">
        <f>IF(P2774="",0,COUNTIF($P$7:P2774,P2774))</f>
        <v>0</v>
      </c>
      <c r="E2774" s="332" t="str">
        <f t="shared" si="306"/>
        <v>0</v>
      </c>
      <c r="F2774" s="332">
        <f>IF(Q2774="",0,COUNTIF($Q$7:Q2774,Q2774))</f>
        <v>0</v>
      </c>
      <c r="G2774" s="332" t="str">
        <f t="shared" si="307"/>
        <v>0</v>
      </c>
      <c r="H2774" s="335">
        <f t="shared" si="308"/>
        <v>46021</v>
      </c>
      <c r="I2774" s="332">
        <f t="shared" si="309"/>
        <v>50</v>
      </c>
      <c r="J2774" s="78"/>
      <c r="K2774" s="304"/>
      <c r="L2774" s="6"/>
      <c r="M2774" s="12"/>
      <c r="N2774" s="6"/>
      <c r="O2774" s="96" t="str">
        <f t="shared" si="310"/>
        <v/>
      </c>
      <c r="P2774" s="12"/>
      <c r="Q2774" s="304"/>
      <c r="R2774" s="5"/>
      <c r="S2774" s="5"/>
      <c r="T2774" s="78"/>
      <c r="U2774" s="78"/>
      <c r="Z2774" s="479">
        <f t="shared" si="311"/>
        <v>12</v>
      </c>
    </row>
    <row r="2775" spans="1:26" ht="18.75" customHeight="1" x14ac:dyDescent="0.35">
      <c r="A2775" s="78"/>
      <c r="B2775" s="332">
        <f>IF(N2775="",0,COUNTIF($N$7:N2775,N2775))</f>
        <v>0</v>
      </c>
      <c r="C2775" s="332" t="str">
        <f t="shared" si="305"/>
        <v>0</v>
      </c>
      <c r="D2775" s="332">
        <f>IF(P2775="",0,COUNTIF($P$7:P2775,P2775))</f>
        <v>0</v>
      </c>
      <c r="E2775" s="332" t="str">
        <f t="shared" si="306"/>
        <v>0</v>
      </c>
      <c r="F2775" s="332">
        <f>IF(Q2775="",0,COUNTIF($Q$7:Q2775,Q2775))</f>
        <v>0</v>
      </c>
      <c r="G2775" s="332" t="str">
        <f t="shared" si="307"/>
        <v>0</v>
      </c>
      <c r="H2775" s="335">
        <f t="shared" si="308"/>
        <v>46021</v>
      </c>
      <c r="I2775" s="332">
        <f t="shared" si="309"/>
        <v>50</v>
      </c>
      <c r="J2775" s="78"/>
      <c r="K2775" s="304"/>
      <c r="L2775" s="6"/>
      <c r="M2775" s="12"/>
      <c r="N2775" s="6"/>
      <c r="O2775" s="96" t="str">
        <f t="shared" si="310"/>
        <v/>
      </c>
      <c r="P2775" s="12"/>
      <c r="Q2775" s="304"/>
      <c r="R2775" s="5"/>
      <c r="S2775" s="5"/>
      <c r="T2775" s="78"/>
      <c r="U2775" s="78"/>
      <c r="Z2775" s="479">
        <f t="shared" si="311"/>
        <v>12</v>
      </c>
    </row>
    <row r="2776" spans="1:26" ht="18.75" customHeight="1" x14ac:dyDescent="0.35">
      <c r="A2776" s="78"/>
      <c r="B2776" s="332">
        <f>IF(N2776="",0,COUNTIF($N$7:N2776,N2776))</f>
        <v>0</v>
      </c>
      <c r="C2776" s="332" t="str">
        <f t="shared" si="305"/>
        <v>0</v>
      </c>
      <c r="D2776" s="332">
        <f>IF(P2776="",0,COUNTIF($P$7:P2776,P2776))</f>
        <v>0</v>
      </c>
      <c r="E2776" s="332" t="str">
        <f t="shared" si="306"/>
        <v>0</v>
      </c>
      <c r="F2776" s="332">
        <f>IF(Q2776="",0,COUNTIF($Q$7:Q2776,Q2776))</f>
        <v>0</v>
      </c>
      <c r="G2776" s="332" t="str">
        <f t="shared" si="307"/>
        <v>0</v>
      </c>
      <c r="H2776" s="335">
        <f t="shared" si="308"/>
        <v>46021</v>
      </c>
      <c r="I2776" s="332">
        <f t="shared" si="309"/>
        <v>50</v>
      </c>
      <c r="J2776" s="78"/>
      <c r="K2776" s="304"/>
      <c r="L2776" s="6"/>
      <c r="M2776" s="12"/>
      <c r="N2776" s="6"/>
      <c r="O2776" s="96" t="str">
        <f t="shared" si="310"/>
        <v/>
      </c>
      <c r="P2776" s="12"/>
      <c r="Q2776" s="304"/>
      <c r="R2776" s="5"/>
      <c r="S2776" s="5"/>
      <c r="T2776" s="78"/>
      <c r="U2776" s="78"/>
      <c r="Z2776" s="479">
        <f t="shared" si="311"/>
        <v>12</v>
      </c>
    </row>
    <row r="2777" spans="1:26" ht="18.75" customHeight="1" x14ac:dyDescent="0.35">
      <c r="A2777" s="78"/>
      <c r="B2777" s="332">
        <f>IF(N2777="",0,COUNTIF($N$7:N2777,N2777))</f>
        <v>0</v>
      </c>
      <c r="C2777" s="332" t="str">
        <f t="shared" si="305"/>
        <v>0</v>
      </c>
      <c r="D2777" s="332">
        <f>IF(P2777="",0,COUNTIF($P$7:P2777,P2777))</f>
        <v>0</v>
      </c>
      <c r="E2777" s="332" t="str">
        <f t="shared" si="306"/>
        <v>0</v>
      </c>
      <c r="F2777" s="332">
        <f>IF(Q2777="",0,COUNTIF($Q$7:Q2777,Q2777))</f>
        <v>0</v>
      </c>
      <c r="G2777" s="332" t="str">
        <f t="shared" si="307"/>
        <v>0</v>
      </c>
      <c r="H2777" s="335">
        <f t="shared" si="308"/>
        <v>46021</v>
      </c>
      <c r="I2777" s="332">
        <f t="shared" si="309"/>
        <v>50</v>
      </c>
      <c r="J2777" s="78"/>
      <c r="K2777" s="304"/>
      <c r="L2777" s="6"/>
      <c r="M2777" s="12"/>
      <c r="N2777" s="6"/>
      <c r="O2777" s="96" t="str">
        <f t="shared" si="310"/>
        <v/>
      </c>
      <c r="P2777" s="12"/>
      <c r="Q2777" s="304"/>
      <c r="R2777" s="5"/>
      <c r="S2777" s="5"/>
      <c r="T2777" s="78"/>
      <c r="U2777" s="78"/>
      <c r="Z2777" s="479">
        <f t="shared" si="311"/>
        <v>12</v>
      </c>
    </row>
    <row r="2778" spans="1:26" ht="18.75" customHeight="1" x14ac:dyDescent="0.35">
      <c r="A2778" s="78"/>
      <c r="B2778" s="332">
        <f>IF(N2778="",0,COUNTIF($N$7:N2778,N2778))</f>
        <v>0</v>
      </c>
      <c r="C2778" s="332" t="str">
        <f t="shared" si="305"/>
        <v>0</v>
      </c>
      <c r="D2778" s="332">
        <f>IF(P2778="",0,COUNTIF($P$7:P2778,P2778))</f>
        <v>0</v>
      </c>
      <c r="E2778" s="332" t="str">
        <f t="shared" si="306"/>
        <v>0</v>
      </c>
      <c r="F2778" s="332">
        <f>IF(Q2778="",0,COUNTIF($Q$7:Q2778,Q2778))</f>
        <v>0</v>
      </c>
      <c r="G2778" s="332" t="str">
        <f t="shared" si="307"/>
        <v>0</v>
      </c>
      <c r="H2778" s="335">
        <f t="shared" si="308"/>
        <v>46021</v>
      </c>
      <c r="I2778" s="332">
        <f t="shared" si="309"/>
        <v>50</v>
      </c>
      <c r="J2778" s="78"/>
      <c r="K2778" s="304"/>
      <c r="L2778" s="6"/>
      <c r="M2778" s="12"/>
      <c r="N2778" s="6"/>
      <c r="O2778" s="96" t="str">
        <f t="shared" si="310"/>
        <v/>
      </c>
      <c r="P2778" s="12"/>
      <c r="Q2778" s="304"/>
      <c r="R2778" s="5"/>
      <c r="S2778" s="5"/>
      <c r="T2778" s="78"/>
      <c r="U2778" s="78"/>
      <c r="Z2778" s="479">
        <f t="shared" si="311"/>
        <v>12</v>
      </c>
    </row>
    <row r="2779" spans="1:26" ht="18.75" customHeight="1" x14ac:dyDescent="0.35">
      <c r="A2779" s="78"/>
      <c r="B2779" s="332">
        <f>IF(N2779="",0,COUNTIF($N$7:N2779,N2779))</f>
        <v>0</v>
      </c>
      <c r="C2779" s="332" t="str">
        <f t="shared" si="305"/>
        <v>0</v>
      </c>
      <c r="D2779" s="332">
        <f>IF(P2779="",0,COUNTIF($P$7:P2779,P2779))</f>
        <v>0</v>
      </c>
      <c r="E2779" s="332" t="str">
        <f t="shared" si="306"/>
        <v>0</v>
      </c>
      <c r="F2779" s="332">
        <f>IF(Q2779="",0,COUNTIF($Q$7:Q2779,Q2779))</f>
        <v>0</v>
      </c>
      <c r="G2779" s="332" t="str">
        <f t="shared" si="307"/>
        <v>0</v>
      </c>
      <c r="H2779" s="335">
        <f t="shared" si="308"/>
        <v>46021</v>
      </c>
      <c r="I2779" s="332">
        <f t="shared" si="309"/>
        <v>50</v>
      </c>
      <c r="J2779" s="78"/>
      <c r="K2779" s="304"/>
      <c r="L2779" s="6"/>
      <c r="M2779" s="12"/>
      <c r="N2779" s="6"/>
      <c r="O2779" s="96" t="str">
        <f t="shared" si="310"/>
        <v/>
      </c>
      <c r="P2779" s="12"/>
      <c r="Q2779" s="304"/>
      <c r="R2779" s="5"/>
      <c r="S2779" s="5"/>
      <c r="T2779" s="78"/>
      <c r="U2779" s="78"/>
      <c r="Z2779" s="479">
        <f t="shared" si="311"/>
        <v>12</v>
      </c>
    </row>
    <row r="2780" spans="1:26" ht="18.75" customHeight="1" x14ac:dyDescent="0.35">
      <c r="A2780" s="78"/>
      <c r="B2780" s="332">
        <f>IF(N2780="",0,COUNTIF($N$7:N2780,N2780))</f>
        <v>0</v>
      </c>
      <c r="C2780" s="332" t="str">
        <f t="shared" si="305"/>
        <v>0</v>
      </c>
      <c r="D2780" s="332">
        <f>IF(P2780="",0,COUNTIF($P$7:P2780,P2780))</f>
        <v>0</v>
      </c>
      <c r="E2780" s="332" t="str">
        <f t="shared" si="306"/>
        <v>0</v>
      </c>
      <c r="F2780" s="332">
        <f>IF(Q2780="",0,COUNTIF($Q$7:Q2780,Q2780))</f>
        <v>0</v>
      </c>
      <c r="G2780" s="332" t="str">
        <f t="shared" si="307"/>
        <v>0</v>
      </c>
      <c r="H2780" s="335">
        <f t="shared" si="308"/>
        <v>46021</v>
      </c>
      <c r="I2780" s="332">
        <f t="shared" si="309"/>
        <v>50</v>
      </c>
      <c r="J2780" s="78"/>
      <c r="K2780" s="304"/>
      <c r="L2780" s="6"/>
      <c r="M2780" s="12"/>
      <c r="N2780" s="6"/>
      <c r="O2780" s="96" t="str">
        <f t="shared" si="310"/>
        <v/>
      </c>
      <c r="P2780" s="12"/>
      <c r="Q2780" s="304"/>
      <c r="R2780" s="5"/>
      <c r="S2780" s="5"/>
      <c r="T2780" s="78"/>
      <c r="U2780" s="78"/>
      <c r="Z2780" s="479">
        <f t="shared" si="311"/>
        <v>12</v>
      </c>
    </row>
    <row r="2781" spans="1:26" ht="18.75" customHeight="1" x14ac:dyDescent="0.35">
      <c r="A2781" s="78"/>
      <c r="B2781" s="332">
        <f>IF(N2781="",0,COUNTIF($N$7:N2781,N2781))</f>
        <v>0</v>
      </c>
      <c r="C2781" s="332" t="str">
        <f t="shared" si="305"/>
        <v>0</v>
      </c>
      <c r="D2781" s="332">
        <f>IF(P2781="",0,COUNTIF($P$7:P2781,P2781))</f>
        <v>0</v>
      </c>
      <c r="E2781" s="332" t="str">
        <f t="shared" si="306"/>
        <v>0</v>
      </c>
      <c r="F2781" s="332">
        <f>IF(Q2781="",0,COUNTIF($Q$7:Q2781,Q2781))</f>
        <v>0</v>
      </c>
      <c r="G2781" s="332" t="str">
        <f t="shared" si="307"/>
        <v>0</v>
      </c>
      <c r="H2781" s="335">
        <f t="shared" si="308"/>
        <v>46021</v>
      </c>
      <c r="I2781" s="332">
        <f t="shared" si="309"/>
        <v>50</v>
      </c>
      <c r="J2781" s="78"/>
      <c r="K2781" s="304"/>
      <c r="L2781" s="6"/>
      <c r="M2781" s="12"/>
      <c r="N2781" s="6"/>
      <c r="O2781" s="96" t="str">
        <f t="shared" si="310"/>
        <v/>
      </c>
      <c r="P2781" s="12"/>
      <c r="Q2781" s="304"/>
      <c r="R2781" s="5"/>
      <c r="S2781" s="5"/>
      <c r="T2781" s="78"/>
      <c r="U2781" s="78"/>
      <c r="Z2781" s="479">
        <f t="shared" si="311"/>
        <v>12</v>
      </c>
    </row>
    <row r="2782" spans="1:26" ht="18.75" customHeight="1" x14ac:dyDescent="0.35">
      <c r="A2782" s="78"/>
      <c r="B2782" s="332">
        <f>IF(N2782="",0,COUNTIF($N$7:N2782,N2782))</f>
        <v>0</v>
      </c>
      <c r="C2782" s="332" t="str">
        <f t="shared" si="305"/>
        <v>0</v>
      </c>
      <c r="D2782" s="332">
        <f>IF(P2782="",0,COUNTIF($P$7:P2782,P2782))</f>
        <v>0</v>
      </c>
      <c r="E2782" s="332" t="str">
        <f t="shared" si="306"/>
        <v>0</v>
      </c>
      <c r="F2782" s="332">
        <f>IF(Q2782="",0,COUNTIF($Q$7:Q2782,Q2782))</f>
        <v>0</v>
      </c>
      <c r="G2782" s="332" t="str">
        <f t="shared" si="307"/>
        <v>0</v>
      </c>
      <c r="H2782" s="335">
        <f t="shared" si="308"/>
        <v>46021</v>
      </c>
      <c r="I2782" s="332">
        <f t="shared" si="309"/>
        <v>50</v>
      </c>
      <c r="J2782" s="78"/>
      <c r="K2782" s="304"/>
      <c r="L2782" s="6"/>
      <c r="M2782" s="12"/>
      <c r="N2782" s="6"/>
      <c r="O2782" s="96" t="str">
        <f t="shared" si="310"/>
        <v/>
      </c>
      <c r="P2782" s="12"/>
      <c r="Q2782" s="304"/>
      <c r="R2782" s="5"/>
      <c r="S2782" s="5"/>
      <c r="T2782" s="78"/>
      <c r="U2782" s="78"/>
      <c r="Z2782" s="479">
        <f t="shared" si="311"/>
        <v>12</v>
      </c>
    </row>
    <row r="2783" spans="1:26" ht="18.75" customHeight="1" x14ac:dyDescent="0.35">
      <c r="A2783" s="78"/>
      <c r="B2783" s="332">
        <f>IF(N2783="",0,COUNTIF($N$7:N2783,N2783))</f>
        <v>0</v>
      </c>
      <c r="C2783" s="332" t="str">
        <f t="shared" si="305"/>
        <v>0</v>
      </c>
      <c r="D2783" s="332">
        <f>IF(P2783="",0,COUNTIF($P$7:P2783,P2783))</f>
        <v>0</v>
      </c>
      <c r="E2783" s="332" t="str">
        <f t="shared" si="306"/>
        <v>0</v>
      </c>
      <c r="F2783" s="332">
        <f>IF(Q2783="",0,COUNTIF($Q$7:Q2783,Q2783))</f>
        <v>0</v>
      </c>
      <c r="G2783" s="332" t="str">
        <f t="shared" si="307"/>
        <v>0</v>
      </c>
      <c r="H2783" s="335">
        <f t="shared" si="308"/>
        <v>46021</v>
      </c>
      <c r="I2783" s="332">
        <f t="shared" si="309"/>
        <v>50</v>
      </c>
      <c r="J2783" s="78"/>
      <c r="K2783" s="304"/>
      <c r="L2783" s="6"/>
      <c r="M2783" s="12"/>
      <c r="N2783" s="6"/>
      <c r="O2783" s="96" t="str">
        <f t="shared" si="310"/>
        <v/>
      </c>
      <c r="P2783" s="12"/>
      <c r="Q2783" s="304"/>
      <c r="R2783" s="5"/>
      <c r="S2783" s="5"/>
      <c r="T2783" s="78"/>
      <c r="U2783" s="78"/>
      <c r="Z2783" s="479">
        <f t="shared" si="311"/>
        <v>12</v>
      </c>
    </row>
    <row r="2784" spans="1:26" ht="18.75" customHeight="1" x14ac:dyDescent="0.35">
      <c r="A2784" s="78"/>
      <c r="B2784" s="332">
        <f>IF(N2784="",0,COUNTIF($N$7:N2784,N2784))</f>
        <v>0</v>
      </c>
      <c r="C2784" s="332" t="str">
        <f t="shared" si="305"/>
        <v>0</v>
      </c>
      <c r="D2784" s="332">
        <f>IF(P2784="",0,COUNTIF($P$7:P2784,P2784))</f>
        <v>0</v>
      </c>
      <c r="E2784" s="332" t="str">
        <f t="shared" si="306"/>
        <v>0</v>
      </c>
      <c r="F2784" s="332">
        <f>IF(Q2784="",0,COUNTIF($Q$7:Q2784,Q2784))</f>
        <v>0</v>
      </c>
      <c r="G2784" s="332" t="str">
        <f t="shared" si="307"/>
        <v>0</v>
      </c>
      <c r="H2784" s="335">
        <f t="shared" si="308"/>
        <v>46021</v>
      </c>
      <c r="I2784" s="332">
        <f t="shared" si="309"/>
        <v>50</v>
      </c>
      <c r="J2784" s="78"/>
      <c r="K2784" s="304"/>
      <c r="L2784" s="6"/>
      <c r="M2784" s="12"/>
      <c r="N2784" s="6"/>
      <c r="O2784" s="96" t="str">
        <f t="shared" si="310"/>
        <v/>
      </c>
      <c r="P2784" s="12"/>
      <c r="Q2784" s="304"/>
      <c r="R2784" s="5"/>
      <c r="S2784" s="5"/>
      <c r="T2784" s="78"/>
      <c r="U2784" s="78"/>
      <c r="Z2784" s="479">
        <f t="shared" si="311"/>
        <v>12</v>
      </c>
    </row>
    <row r="2785" spans="1:26" ht="18.75" customHeight="1" x14ac:dyDescent="0.35">
      <c r="A2785" s="78"/>
      <c r="B2785" s="332">
        <f>IF(N2785="",0,COUNTIF($N$7:N2785,N2785))</f>
        <v>0</v>
      </c>
      <c r="C2785" s="332" t="str">
        <f t="shared" si="305"/>
        <v>0</v>
      </c>
      <c r="D2785" s="332">
        <f>IF(P2785="",0,COUNTIF($P$7:P2785,P2785))</f>
        <v>0</v>
      </c>
      <c r="E2785" s="332" t="str">
        <f t="shared" si="306"/>
        <v>0</v>
      </c>
      <c r="F2785" s="332">
        <f>IF(Q2785="",0,COUNTIF($Q$7:Q2785,Q2785))</f>
        <v>0</v>
      </c>
      <c r="G2785" s="332" t="str">
        <f t="shared" si="307"/>
        <v>0</v>
      </c>
      <c r="H2785" s="335">
        <f t="shared" si="308"/>
        <v>46021</v>
      </c>
      <c r="I2785" s="332">
        <f t="shared" si="309"/>
        <v>50</v>
      </c>
      <c r="J2785" s="78"/>
      <c r="K2785" s="304"/>
      <c r="L2785" s="6"/>
      <c r="M2785" s="12"/>
      <c r="N2785" s="6"/>
      <c r="O2785" s="96" t="str">
        <f t="shared" si="310"/>
        <v/>
      </c>
      <c r="P2785" s="12"/>
      <c r="Q2785" s="304"/>
      <c r="R2785" s="5"/>
      <c r="S2785" s="5"/>
      <c r="T2785" s="78"/>
      <c r="U2785" s="78"/>
      <c r="Z2785" s="479">
        <f t="shared" si="311"/>
        <v>12</v>
      </c>
    </row>
    <row r="2786" spans="1:26" ht="18.75" customHeight="1" x14ac:dyDescent="0.35">
      <c r="A2786" s="78"/>
      <c r="B2786" s="332">
        <f>IF(N2786="",0,COUNTIF($N$7:N2786,N2786))</f>
        <v>0</v>
      </c>
      <c r="C2786" s="332" t="str">
        <f t="shared" si="305"/>
        <v>0</v>
      </c>
      <c r="D2786" s="332">
        <f>IF(P2786="",0,COUNTIF($P$7:P2786,P2786))</f>
        <v>0</v>
      </c>
      <c r="E2786" s="332" t="str">
        <f t="shared" si="306"/>
        <v>0</v>
      </c>
      <c r="F2786" s="332">
        <f>IF(Q2786="",0,COUNTIF($Q$7:Q2786,Q2786))</f>
        <v>0</v>
      </c>
      <c r="G2786" s="332" t="str">
        <f t="shared" si="307"/>
        <v>0</v>
      </c>
      <c r="H2786" s="335">
        <f t="shared" si="308"/>
        <v>46021</v>
      </c>
      <c r="I2786" s="332">
        <f t="shared" si="309"/>
        <v>50</v>
      </c>
      <c r="J2786" s="78"/>
      <c r="K2786" s="304"/>
      <c r="L2786" s="6"/>
      <c r="M2786" s="12"/>
      <c r="N2786" s="6"/>
      <c r="O2786" s="96" t="str">
        <f t="shared" si="310"/>
        <v/>
      </c>
      <c r="P2786" s="12"/>
      <c r="Q2786" s="304"/>
      <c r="R2786" s="5"/>
      <c r="S2786" s="5"/>
      <c r="T2786" s="78"/>
      <c r="U2786" s="78"/>
      <c r="Z2786" s="479">
        <f t="shared" si="311"/>
        <v>12</v>
      </c>
    </row>
    <row r="2787" spans="1:26" ht="18.75" customHeight="1" x14ac:dyDescent="0.35">
      <c r="A2787" s="78"/>
      <c r="B2787" s="332">
        <f>IF(N2787="",0,COUNTIF($N$7:N2787,N2787))</f>
        <v>0</v>
      </c>
      <c r="C2787" s="332" t="str">
        <f t="shared" si="305"/>
        <v>0</v>
      </c>
      <c r="D2787" s="332">
        <f>IF(P2787="",0,COUNTIF($P$7:P2787,P2787))</f>
        <v>0</v>
      </c>
      <c r="E2787" s="332" t="str">
        <f t="shared" si="306"/>
        <v>0</v>
      </c>
      <c r="F2787" s="332">
        <f>IF(Q2787="",0,COUNTIF($Q$7:Q2787,Q2787))</f>
        <v>0</v>
      </c>
      <c r="G2787" s="332" t="str">
        <f t="shared" si="307"/>
        <v>0</v>
      </c>
      <c r="H2787" s="335">
        <f t="shared" si="308"/>
        <v>46021</v>
      </c>
      <c r="I2787" s="332">
        <f t="shared" si="309"/>
        <v>50</v>
      </c>
      <c r="J2787" s="78"/>
      <c r="K2787" s="304"/>
      <c r="L2787" s="6"/>
      <c r="M2787" s="12"/>
      <c r="N2787" s="6"/>
      <c r="O2787" s="96" t="str">
        <f t="shared" si="310"/>
        <v/>
      </c>
      <c r="P2787" s="12"/>
      <c r="Q2787" s="304"/>
      <c r="R2787" s="5"/>
      <c r="S2787" s="5"/>
      <c r="T2787" s="78"/>
      <c r="U2787" s="78"/>
      <c r="Z2787" s="479">
        <f t="shared" si="311"/>
        <v>12</v>
      </c>
    </row>
    <row r="2788" spans="1:26" ht="18.75" customHeight="1" x14ac:dyDescent="0.35">
      <c r="A2788" s="78"/>
      <c r="B2788" s="332">
        <f>IF(N2788="",0,COUNTIF($N$7:N2788,N2788))</f>
        <v>0</v>
      </c>
      <c r="C2788" s="332" t="str">
        <f t="shared" si="305"/>
        <v>0</v>
      </c>
      <c r="D2788" s="332">
        <f>IF(P2788="",0,COUNTIF($P$7:P2788,P2788))</f>
        <v>0</v>
      </c>
      <c r="E2788" s="332" t="str">
        <f t="shared" si="306"/>
        <v>0</v>
      </c>
      <c r="F2788" s="332">
        <f>IF(Q2788="",0,COUNTIF($Q$7:Q2788,Q2788))</f>
        <v>0</v>
      </c>
      <c r="G2788" s="332" t="str">
        <f t="shared" si="307"/>
        <v>0</v>
      </c>
      <c r="H2788" s="335">
        <f t="shared" si="308"/>
        <v>46021</v>
      </c>
      <c r="I2788" s="332">
        <f t="shared" si="309"/>
        <v>50</v>
      </c>
      <c r="J2788" s="78"/>
      <c r="K2788" s="304"/>
      <c r="L2788" s="6"/>
      <c r="M2788" s="12"/>
      <c r="N2788" s="6"/>
      <c r="O2788" s="96" t="str">
        <f t="shared" si="310"/>
        <v/>
      </c>
      <c r="P2788" s="12"/>
      <c r="Q2788" s="304"/>
      <c r="R2788" s="5"/>
      <c r="S2788" s="5"/>
      <c r="T2788" s="78"/>
      <c r="U2788" s="78"/>
      <c r="Z2788" s="479">
        <f t="shared" si="311"/>
        <v>12</v>
      </c>
    </row>
    <row r="2789" spans="1:26" ht="18.75" customHeight="1" x14ac:dyDescent="0.35">
      <c r="A2789" s="78"/>
      <c r="B2789" s="332">
        <f>IF(N2789="",0,COUNTIF($N$7:N2789,N2789))</f>
        <v>0</v>
      </c>
      <c r="C2789" s="332" t="str">
        <f t="shared" si="305"/>
        <v>0</v>
      </c>
      <c r="D2789" s="332">
        <f>IF(P2789="",0,COUNTIF($P$7:P2789,P2789))</f>
        <v>0</v>
      </c>
      <c r="E2789" s="332" t="str">
        <f t="shared" si="306"/>
        <v>0</v>
      </c>
      <c r="F2789" s="332">
        <f>IF(Q2789="",0,COUNTIF($Q$7:Q2789,Q2789))</f>
        <v>0</v>
      </c>
      <c r="G2789" s="332" t="str">
        <f t="shared" si="307"/>
        <v>0</v>
      </c>
      <c r="H2789" s="335">
        <f t="shared" si="308"/>
        <v>46021</v>
      </c>
      <c r="I2789" s="332">
        <f t="shared" si="309"/>
        <v>50</v>
      </c>
      <c r="J2789" s="78"/>
      <c r="K2789" s="304"/>
      <c r="L2789" s="6"/>
      <c r="M2789" s="12"/>
      <c r="N2789" s="6"/>
      <c r="O2789" s="96" t="str">
        <f t="shared" si="310"/>
        <v/>
      </c>
      <c r="P2789" s="12"/>
      <c r="Q2789" s="304"/>
      <c r="R2789" s="5"/>
      <c r="S2789" s="5"/>
      <c r="T2789" s="78"/>
      <c r="U2789" s="78"/>
      <c r="Z2789" s="479">
        <f t="shared" si="311"/>
        <v>12</v>
      </c>
    </row>
    <row r="2790" spans="1:26" ht="18.75" customHeight="1" x14ac:dyDescent="0.35">
      <c r="A2790" s="78"/>
      <c r="B2790" s="332">
        <f>IF(N2790="",0,COUNTIF($N$7:N2790,N2790))</f>
        <v>0</v>
      </c>
      <c r="C2790" s="332" t="str">
        <f t="shared" si="305"/>
        <v>0</v>
      </c>
      <c r="D2790" s="332">
        <f>IF(P2790="",0,COUNTIF($P$7:P2790,P2790))</f>
        <v>0</v>
      </c>
      <c r="E2790" s="332" t="str">
        <f t="shared" si="306"/>
        <v>0</v>
      </c>
      <c r="F2790" s="332">
        <f>IF(Q2790="",0,COUNTIF($Q$7:Q2790,Q2790))</f>
        <v>0</v>
      </c>
      <c r="G2790" s="332" t="str">
        <f t="shared" si="307"/>
        <v>0</v>
      </c>
      <c r="H2790" s="335">
        <f t="shared" si="308"/>
        <v>46021</v>
      </c>
      <c r="I2790" s="332">
        <f t="shared" si="309"/>
        <v>50</v>
      </c>
      <c r="J2790" s="78"/>
      <c r="K2790" s="304"/>
      <c r="L2790" s="6"/>
      <c r="M2790" s="12"/>
      <c r="N2790" s="6"/>
      <c r="O2790" s="96" t="str">
        <f t="shared" si="310"/>
        <v/>
      </c>
      <c r="P2790" s="12"/>
      <c r="Q2790" s="304"/>
      <c r="R2790" s="5"/>
      <c r="S2790" s="5"/>
      <c r="T2790" s="78"/>
      <c r="U2790" s="78"/>
      <c r="Z2790" s="479">
        <f t="shared" si="311"/>
        <v>12</v>
      </c>
    </row>
    <row r="2791" spans="1:26" ht="18.75" customHeight="1" x14ac:dyDescent="0.35">
      <c r="A2791" s="78"/>
      <c r="B2791" s="332">
        <f>IF(N2791="",0,COUNTIF($N$7:N2791,N2791))</f>
        <v>0</v>
      </c>
      <c r="C2791" s="332" t="str">
        <f t="shared" si="305"/>
        <v>0</v>
      </c>
      <c r="D2791" s="332">
        <f>IF(P2791="",0,COUNTIF($P$7:P2791,P2791))</f>
        <v>0</v>
      </c>
      <c r="E2791" s="332" t="str">
        <f t="shared" si="306"/>
        <v>0</v>
      </c>
      <c r="F2791" s="332">
        <f>IF(Q2791="",0,COUNTIF($Q$7:Q2791,Q2791))</f>
        <v>0</v>
      </c>
      <c r="G2791" s="332" t="str">
        <f t="shared" si="307"/>
        <v>0</v>
      </c>
      <c r="H2791" s="335">
        <f t="shared" si="308"/>
        <v>46021</v>
      </c>
      <c r="I2791" s="332">
        <f t="shared" si="309"/>
        <v>50</v>
      </c>
      <c r="J2791" s="78"/>
      <c r="K2791" s="304"/>
      <c r="L2791" s="6"/>
      <c r="M2791" s="12"/>
      <c r="N2791" s="6"/>
      <c r="O2791" s="96" t="str">
        <f t="shared" si="310"/>
        <v/>
      </c>
      <c r="P2791" s="12"/>
      <c r="Q2791" s="304"/>
      <c r="R2791" s="5"/>
      <c r="S2791" s="5"/>
      <c r="T2791" s="78"/>
      <c r="U2791" s="78"/>
      <c r="Z2791" s="479">
        <f t="shared" si="311"/>
        <v>12</v>
      </c>
    </row>
    <row r="2792" spans="1:26" ht="18.75" customHeight="1" x14ac:dyDescent="0.35">
      <c r="A2792" s="78"/>
      <c r="B2792" s="332">
        <f>IF(N2792="",0,COUNTIF($N$7:N2792,N2792))</f>
        <v>0</v>
      </c>
      <c r="C2792" s="332" t="str">
        <f t="shared" si="305"/>
        <v>0</v>
      </c>
      <c r="D2792" s="332">
        <f>IF(P2792="",0,COUNTIF($P$7:P2792,P2792))</f>
        <v>0</v>
      </c>
      <c r="E2792" s="332" t="str">
        <f t="shared" si="306"/>
        <v>0</v>
      </c>
      <c r="F2792" s="332">
        <f>IF(Q2792="",0,COUNTIF($Q$7:Q2792,Q2792))</f>
        <v>0</v>
      </c>
      <c r="G2792" s="332" t="str">
        <f t="shared" si="307"/>
        <v>0</v>
      </c>
      <c r="H2792" s="335">
        <f t="shared" si="308"/>
        <v>46021</v>
      </c>
      <c r="I2792" s="332">
        <f t="shared" si="309"/>
        <v>50</v>
      </c>
      <c r="J2792" s="78"/>
      <c r="K2792" s="304"/>
      <c r="L2792" s="6"/>
      <c r="M2792" s="12"/>
      <c r="N2792" s="6"/>
      <c r="O2792" s="96" t="str">
        <f t="shared" si="310"/>
        <v/>
      </c>
      <c r="P2792" s="12"/>
      <c r="Q2792" s="304"/>
      <c r="R2792" s="5"/>
      <c r="S2792" s="5"/>
      <c r="T2792" s="78"/>
      <c r="U2792" s="78"/>
      <c r="Z2792" s="479">
        <f t="shared" si="311"/>
        <v>12</v>
      </c>
    </row>
    <row r="2793" spans="1:26" ht="18.75" customHeight="1" x14ac:dyDescent="0.35">
      <c r="A2793" s="78"/>
      <c r="B2793" s="332">
        <f>IF(N2793="",0,COUNTIF($N$7:N2793,N2793))</f>
        <v>0</v>
      </c>
      <c r="C2793" s="332" t="str">
        <f t="shared" si="305"/>
        <v>0</v>
      </c>
      <c r="D2793" s="332">
        <f>IF(P2793="",0,COUNTIF($P$7:P2793,P2793))</f>
        <v>0</v>
      </c>
      <c r="E2793" s="332" t="str">
        <f t="shared" si="306"/>
        <v>0</v>
      </c>
      <c r="F2793" s="332">
        <f>IF(Q2793="",0,COUNTIF($Q$7:Q2793,Q2793))</f>
        <v>0</v>
      </c>
      <c r="G2793" s="332" t="str">
        <f t="shared" si="307"/>
        <v>0</v>
      </c>
      <c r="H2793" s="335">
        <f t="shared" si="308"/>
        <v>46021</v>
      </c>
      <c r="I2793" s="332">
        <f t="shared" si="309"/>
        <v>50</v>
      </c>
      <c r="J2793" s="78"/>
      <c r="K2793" s="304"/>
      <c r="L2793" s="6"/>
      <c r="M2793" s="12"/>
      <c r="N2793" s="6"/>
      <c r="O2793" s="96" t="str">
        <f t="shared" si="310"/>
        <v/>
      </c>
      <c r="P2793" s="12"/>
      <c r="Q2793" s="304"/>
      <c r="R2793" s="5"/>
      <c r="S2793" s="5"/>
      <c r="T2793" s="78"/>
      <c r="U2793" s="78"/>
      <c r="Z2793" s="479">
        <f t="shared" si="311"/>
        <v>12</v>
      </c>
    </row>
    <row r="2794" spans="1:26" ht="18.75" customHeight="1" x14ac:dyDescent="0.35">
      <c r="A2794" s="78"/>
      <c r="B2794" s="332">
        <f>IF(N2794="",0,COUNTIF($N$7:N2794,N2794))</f>
        <v>0</v>
      </c>
      <c r="C2794" s="332" t="str">
        <f t="shared" si="305"/>
        <v>0</v>
      </c>
      <c r="D2794" s="332">
        <f>IF(P2794="",0,COUNTIF($P$7:P2794,P2794))</f>
        <v>0</v>
      </c>
      <c r="E2794" s="332" t="str">
        <f t="shared" si="306"/>
        <v>0</v>
      </c>
      <c r="F2794" s="332">
        <f>IF(Q2794="",0,COUNTIF($Q$7:Q2794,Q2794))</f>
        <v>0</v>
      </c>
      <c r="G2794" s="332" t="str">
        <f t="shared" si="307"/>
        <v>0</v>
      </c>
      <c r="H2794" s="335">
        <f t="shared" si="308"/>
        <v>46021</v>
      </c>
      <c r="I2794" s="332">
        <f t="shared" si="309"/>
        <v>50</v>
      </c>
      <c r="J2794" s="78"/>
      <c r="K2794" s="304"/>
      <c r="L2794" s="6"/>
      <c r="M2794" s="12"/>
      <c r="N2794" s="6"/>
      <c r="O2794" s="96" t="str">
        <f t="shared" si="310"/>
        <v/>
      </c>
      <c r="P2794" s="12"/>
      <c r="Q2794" s="304"/>
      <c r="R2794" s="5"/>
      <c r="S2794" s="5"/>
      <c r="T2794" s="78"/>
      <c r="U2794" s="78"/>
      <c r="Z2794" s="479">
        <f t="shared" si="311"/>
        <v>12</v>
      </c>
    </row>
    <row r="2795" spans="1:26" ht="18.75" customHeight="1" x14ac:dyDescent="0.35">
      <c r="A2795" s="78"/>
      <c r="B2795" s="332">
        <f>IF(N2795="",0,COUNTIF($N$7:N2795,N2795))</f>
        <v>0</v>
      </c>
      <c r="C2795" s="332" t="str">
        <f t="shared" si="305"/>
        <v>0</v>
      </c>
      <c r="D2795" s="332">
        <f>IF(P2795="",0,COUNTIF($P$7:P2795,P2795))</f>
        <v>0</v>
      </c>
      <c r="E2795" s="332" t="str">
        <f t="shared" si="306"/>
        <v>0</v>
      </c>
      <c r="F2795" s="332">
        <f>IF(Q2795="",0,COUNTIF($Q$7:Q2795,Q2795))</f>
        <v>0</v>
      </c>
      <c r="G2795" s="332" t="str">
        <f t="shared" si="307"/>
        <v>0</v>
      </c>
      <c r="H2795" s="335">
        <f t="shared" si="308"/>
        <v>46021</v>
      </c>
      <c r="I2795" s="332">
        <f t="shared" si="309"/>
        <v>50</v>
      </c>
      <c r="J2795" s="78"/>
      <c r="K2795" s="304"/>
      <c r="L2795" s="6"/>
      <c r="M2795" s="12"/>
      <c r="N2795" s="6"/>
      <c r="O2795" s="96" t="str">
        <f t="shared" si="310"/>
        <v/>
      </c>
      <c r="P2795" s="12"/>
      <c r="Q2795" s="304"/>
      <c r="R2795" s="5"/>
      <c r="S2795" s="5"/>
      <c r="T2795" s="78"/>
      <c r="U2795" s="78"/>
      <c r="Z2795" s="479">
        <f t="shared" si="311"/>
        <v>12</v>
      </c>
    </row>
    <row r="2796" spans="1:26" ht="18.75" customHeight="1" x14ac:dyDescent="0.35">
      <c r="A2796" s="78"/>
      <c r="B2796" s="332">
        <f>IF(N2796="",0,COUNTIF($N$7:N2796,N2796))</f>
        <v>0</v>
      </c>
      <c r="C2796" s="332" t="str">
        <f t="shared" si="305"/>
        <v>0</v>
      </c>
      <c r="D2796" s="332">
        <f>IF(P2796="",0,COUNTIF($P$7:P2796,P2796))</f>
        <v>0</v>
      </c>
      <c r="E2796" s="332" t="str">
        <f t="shared" si="306"/>
        <v>0</v>
      </c>
      <c r="F2796" s="332">
        <f>IF(Q2796="",0,COUNTIF($Q$7:Q2796,Q2796))</f>
        <v>0</v>
      </c>
      <c r="G2796" s="332" t="str">
        <f t="shared" si="307"/>
        <v>0</v>
      </c>
      <c r="H2796" s="335">
        <f t="shared" si="308"/>
        <v>46021</v>
      </c>
      <c r="I2796" s="332">
        <f t="shared" si="309"/>
        <v>50</v>
      </c>
      <c r="J2796" s="78"/>
      <c r="K2796" s="304"/>
      <c r="L2796" s="6"/>
      <c r="M2796" s="12"/>
      <c r="N2796" s="6"/>
      <c r="O2796" s="96" t="str">
        <f t="shared" si="310"/>
        <v/>
      </c>
      <c r="P2796" s="12"/>
      <c r="Q2796" s="304"/>
      <c r="R2796" s="5"/>
      <c r="S2796" s="5"/>
      <c r="T2796" s="78"/>
      <c r="U2796" s="78"/>
      <c r="Z2796" s="479">
        <f t="shared" si="311"/>
        <v>12</v>
      </c>
    </row>
    <row r="2797" spans="1:26" ht="18.75" customHeight="1" x14ac:dyDescent="0.35">
      <c r="A2797" s="78"/>
      <c r="B2797" s="332">
        <f>IF(N2797="",0,COUNTIF($N$7:N2797,N2797))</f>
        <v>0</v>
      </c>
      <c r="C2797" s="332" t="str">
        <f t="shared" si="305"/>
        <v>0</v>
      </c>
      <c r="D2797" s="332">
        <f>IF(P2797="",0,COUNTIF($P$7:P2797,P2797))</f>
        <v>0</v>
      </c>
      <c r="E2797" s="332" t="str">
        <f t="shared" si="306"/>
        <v>0</v>
      </c>
      <c r="F2797" s="332">
        <f>IF(Q2797="",0,COUNTIF($Q$7:Q2797,Q2797))</f>
        <v>0</v>
      </c>
      <c r="G2797" s="332" t="str">
        <f t="shared" si="307"/>
        <v>0</v>
      </c>
      <c r="H2797" s="335">
        <f t="shared" si="308"/>
        <v>46021</v>
      </c>
      <c r="I2797" s="332">
        <f t="shared" si="309"/>
        <v>50</v>
      </c>
      <c r="J2797" s="78"/>
      <c r="K2797" s="304"/>
      <c r="L2797" s="6"/>
      <c r="M2797" s="12"/>
      <c r="N2797" s="6"/>
      <c r="O2797" s="96" t="str">
        <f t="shared" si="310"/>
        <v/>
      </c>
      <c r="P2797" s="12"/>
      <c r="Q2797" s="304"/>
      <c r="R2797" s="5"/>
      <c r="S2797" s="5"/>
      <c r="T2797" s="78"/>
      <c r="U2797" s="78"/>
      <c r="Z2797" s="479">
        <f t="shared" si="311"/>
        <v>12</v>
      </c>
    </row>
    <row r="2798" spans="1:26" ht="18.75" customHeight="1" x14ac:dyDescent="0.35">
      <c r="A2798" s="78"/>
      <c r="B2798" s="332">
        <f>IF(N2798="",0,COUNTIF($N$7:N2798,N2798))</f>
        <v>0</v>
      </c>
      <c r="C2798" s="332" t="str">
        <f t="shared" si="305"/>
        <v>0</v>
      </c>
      <c r="D2798" s="332">
        <f>IF(P2798="",0,COUNTIF($P$7:P2798,P2798))</f>
        <v>0</v>
      </c>
      <c r="E2798" s="332" t="str">
        <f t="shared" si="306"/>
        <v>0</v>
      </c>
      <c r="F2798" s="332">
        <f>IF(Q2798="",0,COUNTIF($Q$7:Q2798,Q2798))</f>
        <v>0</v>
      </c>
      <c r="G2798" s="332" t="str">
        <f t="shared" si="307"/>
        <v>0</v>
      </c>
      <c r="H2798" s="335">
        <f t="shared" si="308"/>
        <v>46021</v>
      </c>
      <c r="I2798" s="332">
        <f t="shared" si="309"/>
        <v>50</v>
      </c>
      <c r="J2798" s="78"/>
      <c r="K2798" s="304"/>
      <c r="L2798" s="6"/>
      <c r="M2798" s="12"/>
      <c r="N2798" s="6"/>
      <c r="O2798" s="96" t="str">
        <f t="shared" si="310"/>
        <v/>
      </c>
      <c r="P2798" s="12"/>
      <c r="Q2798" s="304"/>
      <c r="R2798" s="5"/>
      <c r="S2798" s="5"/>
      <c r="T2798" s="78"/>
      <c r="U2798" s="78"/>
      <c r="Z2798" s="479">
        <f t="shared" si="311"/>
        <v>12</v>
      </c>
    </row>
    <row r="2799" spans="1:26" ht="18.75" customHeight="1" x14ac:dyDescent="0.35">
      <c r="A2799" s="78"/>
      <c r="B2799" s="332">
        <f>IF(N2799="",0,COUNTIF($N$7:N2799,N2799))</f>
        <v>0</v>
      </c>
      <c r="C2799" s="332" t="str">
        <f t="shared" si="305"/>
        <v>0</v>
      </c>
      <c r="D2799" s="332">
        <f>IF(P2799="",0,COUNTIF($P$7:P2799,P2799))</f>
        <v>0</v>
      </c>
      <c r="E2799" s="332" t="str">
        <f t="shared" si="306"/>
        <v>0</v>
      </c>
      <c r="F2799" s="332">
        <f>IF(Q2799="",0,COUNTIF($Q$7:Q2799,Q2799))</f>
        <v>0</v>
      </c>
      <c r="G2799" s="332" t="str">
        <f t="shared" si="307"/>
        <v>0</v>
      </c>
      <c r="H2799" s="335">
        <f t="shared" si="308"/>
        <v>46021</v>
      </c>
      <c r="I2799" s="332">
        <f t="shared" si="309"/>
        <v>50</v>
      </c>
      <c r="J2799" s="78"/>
      <c r="K2799" s="304"/>
      <c r="L2799" s="6"/>
      <c r="M2799" s="12"/>
      <c r="N2799" s="6"/>
      <c r="O2799" s="96" t="str">
        <f t="shared" si="310"/>
        <v/>
      </c>
      <c r="P2799" s="12"/>
      <c r="Q2799" s="304"/>
      <c r="R2799" s="5"/>
      <c r="S2799" s="5"/>
      <c r="T2799" s="78"/>
      <c r="U2799" s="78"/>
      <c r="Z2799" s="479">
        <f t="shared" si="311"/>
        <v>12</v>
      </c>
    </row>
    <row r="2800" spans="1:26" ht="18.75" customHeight="1" x14ac:dyDescent="0.35">
      <c r="A2800" s="78"/>
      <c r="B2800" s="332">
        <f>IF(N2800="",0,COUNTIF($N$7:N2800,N2800))</f>
        <v>0</v>
      </c>
      <c r="C2800" s="332" t="str">
        <f t="shared" si="305"/>
        <v>0</v>
      </c>
      <c r="D2800" s="332">
        <f>IF(P2800="",0,COUNTIF($P$7:P2800,P2800))</f>
        <v>0</v>
      </c>
      <c r="E2800" s="332" t="str">
        <f t="shared" si="306"/>
        <v>0</v>
      </c>
      <c r="F2800" s="332">
        <f>IF(Q2800="",0,COUNTIF($Q$7:Q2800,Q2800))</f>
        <v>0</v>
      </c>
      <c r="G2800" s="332" t="str">
        <f t="shared" si="307"/>
        <v>0</v>
      </c>
      <c r="H2800" s="335">
        <f t="shared" si="308"/>
        <v>46021</v>
      </c>
      <c r="I2800" s="332">
        <f t="shared" si="309"/>
        <v>50</v>
      </c>
      <c r="J2800" s="78"/>
      <c r="K2800" s="304"/>
      <c r="L2800" s="6"/>
      <c r="M2800" s="12"/>
      <c r="N2800" s="6"/>
      <c r="O2800" s="96" t="str">
        <f t="shared" si="310"/>
        <v/>
      </c>
      <c r="P2800" s="12"/>
      <c r="Q2800" s="304"/>
      <c r="R2800" s="5"/>
      <c r="S2800" s="5"/>
      <c r="T2800" s="78"/>
      <c r="U2800" s="78"/>
      <c r="Z2800" s="479">
        <f t="shared" si="311"/>
        <v>12</v>
      </c>
    </row>
    <row r="2801" spans="1:26" ht="18.75" customHeight="1" x14ac:dyDescent="0.35">
      <c r="A2801" s="78"/>
      <c r="B2801" s="332">
        <f>IF(N2801="",0,COUNTIF($N$7:N2801,N2801))</f>
        <v>0</v>
      </c>
      <c r="C2801" s="332" t="str">
        <f t="shared" si="305"/>
        <v>0</v>
      </c>
      <c r="D2801" s="332">
        <f>IF(P2801="",0,COUNTIF($P$7:P2801,P2801))</f>
        <v>0</v>
      </c>
      <c r="E2801" s="332" t="str">
        <f t="shared" si="306"/>
        <v>0</v>
      </c>
      <c r="F2801" s="332">
        <f>IF(Q2801="",0,COUNTIF($Q$7:Q2801,Q2801))</f>
        <v>0</v>
      </c>
      <c r="G2801" s="332" t="str">
        <f t="shared" si="307"/>
        <v>0</v>
      </c>
      <c r="H2801" s="335">
        <f t="shared" si="308"/>
        <v>46021</v>
      </c>
      <c r="I2801" s="332">
        <f t="shared" si="309"/>
        <v>50</v>
      </c>
      <c r="J2801" s="78"/>
      <c r="K2801" s="304"/>
      <c r="L2801" s="6"/>
      <c r="M2801" s="12"/>
      <c r="N2801" s="6"/>
      <c r="O2801" s="96" t="str">
        <f t="shared" si="310"/>
        <v/>
      </c>
      <c r="P2801" s="12"/>
      <c r="Q2801" s="304"/>
      <c r="R2801" s="5"/>
      <c r="S2801" s="5"/>
      <c r="T2801" s="78"/>
      <c r="U2801" s="78"/>
      <c r="Z2801" s="479">
        <f t="shared" si="311"/>
        <v>12</v>
      </c>
    </row>
    <row r="2802" spans="1:26" ht="18.75" customHeight="1" x14ac:dyDescent="0.35">
      <c r="A2802" s="78"/>
      <c r="B2802" s="332">
        <f>IF(N2802="",0,COUNTIF($N$7:N2802,N2802))</f>
        <v>0</v>
      </c>
      <c r="C2802" s="332" t="str">
        <f t="shared" si="305"/>
        <v>0</v>
      </c>
      <c r="D2802" s="332">
        <f>IF(P2802="",0,COUNTIF($P$7:P2802,P2802))</f>
        <v>0</v>
      </c>
      <c r="E2802" s="332" t="str">
        <f t="shared" si="306"/>
        <v>0</v>
      </c>
      <c r="F2802" s="332">
        <f>IF(Q2802="",0,COUNTIF($Q$7:Q2802,Q2802))</f>
        <v>0</v>
      </c>
      <c r="G2802" s="332" t="str">
        <f t="shared" si="307"/>
        <v>0</v>
      </c>
      <c r="H2802" s="335">
        <f t="shared" si="308"/>
        <v>46021</v>
      </c>
      <c r="I2802" s="332">
        <f t="shared" si="309"/>
        <v>50</v>
      </c>
      <c r="J2802" s="78"/>
      <c r="K2802" s="304"/>
      <c r="L2802" s="6"/>
      <c r="M2802" s="12"/>
      <c r="N2802" s="6"/>
      <c r="O2802" s="96" t="str">
        <f t="shared" si="310"/>
        <v/>
      </c>
      <c r="P2802" s="12"/>
      <c r="Q2802" s="304"/>
      <c r="R2802" s="5"/>
      <c r="S2802" s="5"/>
      <c r="T2802" s="78"/>
      <c r="U2802" s="78"/>
      <c r="Z2802" s="479">
        <f t="shared" si="311"/>
        <v>12</v>
      </c>
    </row>
    <row r="2803" spans="1:26" ht="18.75" customHeight="1" x14ac:dyDescent="0.35">
      <c r="A2803" s="78"/>
      <c r="B2803" s="332">
        <f>IF(N2803="",0,COUNTIF($N$7:N2803,N2803))</f>
        <v>0</v>
      </c>
      <c r="C2803" s="332" t="str">
        <f t="shared" si="305"/>
        <v>0</v>
      </c>
      <c r="D2803" s="332">
        <f>IF(P2803="",0,COUNTIF($P$7:P2803,P2803))</f>
        <v>0</v>
      </c>
      <c r="E2803" s="332" t="str">
        <f t="shared" si="306"/>
        <v>0</v>
      </c>
      <c r="F2803" s="332">
        <f>IF(Q2803="",0,COUNTIF($Q$7:Q2803,Q2803))</f>
        <v>0</v>
      </c>
      <c r="G2803" s="332" t="str">
        <f t="shared" si="307"/>
        <v>0</v>
      </c>
      <c r="H2803" s="335">
        <f t="shared" si="308"/>
        <v>46021</v>
      </c>
      <c r="I2803" s="332">
        <f t="shared" si="309"/>
        <v>50</v>
      </c>
      <c r="J2803" s="78"/>
      <c r="K2803" s="304"/>
      <c r="L2803" s="6"/>
      <c r="M2803" s="12"/>
      <c r="N2803" s="6"/>
      <c r="O2803" s="96" t="str">
        <f t="shared" si="310"/>
        <v/>
      </c>
      <c r="P2803" s="12"/>
      <c r="Q2803" s="304"/>
      <c r="R2803" s="5"/>
      <c r="S2803" s="5"/>
      <c r="T2803" s="78"/>
      <c r="U2803" s="78"/>
      <c r="Z2803" s="479">
        <f t="shared" si="311"/>
        <v>12</v>
      </c>
    </row>
    <row r="2804" spans="1:26" ht="18.75" customHeight="1" x14ac:dyDescent="0.35">
      <c r="A2804" s="78"/>
      <c r="B2804" s="332">
        <f>IF(N2804="",0,COUNTIF($N$7:N2804,N2804))</f>
        <v>0</v>
      </c>
      <c r="C2804" s="332" t="str">
        <f t="shared" ref="C2804:C2867" si="312">B2804&amp;N2804</f>
        <v>0</v>
      </c>
      <c r="D2804" s="332">
        <f>IF(P2804="",0,COUNTIF($P$7:P2804,P2804))</f>
        <v>0</v>
      </c>
      <c r="E2804" s="332" t="str">
        <f t="shared" ref="E2804:E2867" si="313">D2804&amp;P2804</f>
        <v>0</v>
      </c>
      <c r="F2804" s="332">
        <f>IF(Q2804="",0,COUNTIF($Q$7:Q2804,Q2804))</f>
        <v>0</v>
      </c>
      <c r="G2804" s="332" t="str">
        <f t="shared" ref="G2804:G2867" si="314">F2804&amp;Q2804</f>
        <v>0</v>
      </c>
      <c r="H2804" s="335">
        <f t="shared" ref="H2804:H2867" si="315">IF(K2804&lt;&gt;"",K2804,H2803)</f>
        <v>46021</v>
      </c>
      <c r="I2804" s="332">
        <f t="shared" ref="I2804:I2867" si="316">IF(L2804&lt;&gt;"",L2804,I2803)</f>
        <v>50</v>
      </c>
      <c r="J2804" s="78"/>
      <c r="K2804" s="304"/>
      <c r="L2804" s="6"/>
      <c r="M2804" s="12"/>
      <c r="N2804" s="6"/>
      <c r="O2804" s="96" t="str">
        <f t="shared" ref="O2804:O2867" si="317">IF(N2804&lt;&gt;"",VLOOKUP(N2804,DA,2,FALSE),"")</f>
        <v/>
      </c>
      <c r="P2804" s="12"/>
      <c r="Q2804" s="304"/>
      <c r="R2804" s="5"/>
      <c r="S2804" s="5"/>
      <c r="T2804" s="78"/>
      <c r="U2804" s="78"/>
      <c r="Z2804" s="479">
        <f t="shared" si="311"/>
        <v>12</v>
      </c>
    </row>
    <row r="2805" spans="1:26" ht="18.75" customHeight="1" x14ac:dyDescent="0.35">
      <c r="A2805" s="78"/>
      <c r="B2805" s="332">
        <f>IF(N2805="",0,COUNTIF($N$7:N2805,N2805))</f>
        <v>0</v>
      </c>
      <c r="C2805" s="332" t="str">
        <f t="shared" si="312"/>
        <v>0</v>
      </c>
      <c r="D2805" s="332">
        <f>IF(P2805="",0,COUNTIF($P$7:P2805,P2805))</f>
        <v>0</v>
      </c>
      <c r="E2805" s="332" t="str">
        <f t="shared" si="313"/>
        <v>0</v>
      </c>
      <c r="F2805" s="332">
        <f>IF(Q2805="",0,COUNTIF($Q$7:Q2805,Q2805))</f>
        <v>0</v>
      </c>
      <c r="G2805" s="332" t="str">
        <f t="shared" si="314"/>
        <v>0</v>
      </c>
      <c r="H2805" s="335">
        <f t="shared" si="315"/>
        <v>46021</v>
      </c>
      <c r="I2805" s="332">
        <f t="shared" si="316"/>
        <v>50</v>
      </c>
      <c r="J2805" s="78"/>
      <c r="K2805" s="304"/>
      <c r="L2805" s="6"/>
      <c r="M2805" s="12"/>
      <c r="N2805" s="6"/>
      <c r="O2805" s="96" t="str">
        <f t="shared" si="317"/>
        <v/>
      </c>
      <c r="P2805" s="12"/>
      <c r="Q2805" s="304"/>
      <c r="R2805" s="5"/>
      <c r="S2805" s="5"/>
      <c r="T2805" s="78"/>
      <c r="U2805" s="78"/>
      <c r="Z2805" s="479">
        <f t="shared" si="311"/>
        <v>12</v>
      </c>
    </row>
    <row r="2806" spans="1:26" ht="18.75" customHeight="1" x14ac:dyDescent="0.35">
      <c r="A2806" s="78"/>
      <c r="B2806" s="332">
        <f>IF(N2806="",0,COUNTIF($N$7:N2806,N2806))</f>
        <v>0</v>
      </c>
      <c r="C2806" s="332" t="str">
        <f t="shared" si="312"/>
        <v>0</v>
      </c>
      <c r="D2806" s="332">
        <f>IF(P2806="",0,COUNTIF($P$7:P2806,P2806))</f>
        <v>0</v>
      </c>
      <c r="E2806" s="332" t="str">
        <f t="shared" si="313"/>
        <v>0</v>
      </c>
      <c r="F2806" s="332">
        <f>IF(Q2806="",0,COUNTIF($Q$7:Q2806,Q2806))</f>
        <v>0</v>
      </c>
      <c r="G2806" s="332" t="str">
        <f t="shared" si="314"/>
        <v>0</v>
      </c>
      <c r="H2806" s="335">
        <f t="shared" si="315"/>
        <v>46021</v>
      </c>
      <c r="I2806" s="332">
        <f t="shared" si="316"/>
        <v>50</v>
      </c>
      <c r="J2806" s="78"/>
      <c r="K2806" s="304"/>
      <c r="L2806" s="6"/>
      <c r="M2806" s="12"/>
      <c r="N2806" s="6"/>
      <c r="O2806" s="96" t="str">
        <f t="shared" si="317"/>
        <v/>
      </c>
      <c r="P2806" s="12"/>
      <c r="Q2806" s="304"/>
      <c r="R2806" s="5"/>
      <c r="S2806" s="5"/>
      <c r="T2806" s="78"/>
      <c r="U2806" s="78"/>
      <c r="Z2806" s="479">
        <f t="shared" si="311"/>
        <v>12</v>
      </c>
    </row>
    <row r="2807" spans="1:26" ht="18.75" customHeight="1" x14ac:dyDescent="0.35">
      <c r="A2807" s="78"/>
      <c r="B2807" s="332">
        <f>IF(N2807="",0,COUNTIF($N$7:N2807,N2807))</f>
        <v>0</v>
      </c>
      <c r="C2807" s="332" t="str">
        <f t="shared" si="312"/>
        <v>0</v>
      </c>
      <c r="D2807" s="332">
        <f>IF(P2807="",0,COUNTIF($P$7:P2807,P2807))</f>
        <v>0</v>
      </c>
      <c r="E2807" s="332" t="str">
        <f t="shared" si="313"/>
        <v>0</v>
      </c>
      <c r="F2807" s="332">
        <f>IF(Q2807="",0,COUNTIF($Q$7:Q2807,Q2807))</f>
        <v>0</v>
      </c>
      <c r="G2807" s="332" t="str">
        <f t="shared" si="314"/>
        <v>0</v>
      </c>
      <c r="H2807" s="335">
        <f t="shared" si="315"/>
        <v>46021</v>
      </c>
      <c r="I2807" s="332">
        <f t="shared" si="316"/>
        <v>50</v>
      </c>
      <c r="J2807" s="78"/>
      <c r="K2807" s="304"/>
      <c r="L2807" s="6"/>
      <c r="M2807" s="12"/>
      <c r="N2807" s="6"/>
      <c r="O2807" s="96" t="str">
        <f t="shared" si="317"/>
        <v/>
      </c>
      <c r="P2807" s="12"/>
      <c r="Q2807" s="304"/>
      <c r="R2807" s="5"/>
      <c r="S2807" s="5"/>
      <c r="T2807" s="78"/>
      <c r="U2807" s="78"/>
      <c r="Z2807" s="479">
        <f t="shared" si="311"/>
        <v>12</v>
      </c>
    </row>
    <row r="2808" spans="1:26" ht="18.75" customHeight="1" x14ac:dyDescent="0.35">
      <c r="A2808" s="78"/>
      <c r="B2808" s="332">
        <f>IF(N2808="",0,COUNTIF($N$7:N2808,N2808))</f>
        <v>0</v>
      </c>
      <c r="C2808" s="332" t="str">
        <f t="shared" si="312"/>
        <v>0</v>
      </c>
      <c r="D2808" s="332">
        <f>IF(P2808="",0,COUNTIF($P$7:P2808,P2808))</f>
        <v>0</v>
      </c>
      <c r="E2808" s="332" t="str">
        <f t="shared" si="313"/>
        <v>0</v>
      </c>
      <c r="F2808" s="332">
        <f>IF(Q2808="",0,COUNTIF($Q$7:Q2808,Q2808))</f>
        <v>0</v>
      </c>
      <c r="G2808" s="332" t="str">
        <f t="shared" si="314"/>
        <v>0</v>
      </c>
      <c r="H2808" s="335">
        <f t="shared" si="315"/>
        <v>46021</v>
      </c>
      <c r="I2808" s="332">
        <f t="shared" si="316"/>
        <v>50</v>
      </c>
      <c r="J2808" s="78"/>
      <c r="K2808" s="304"/>
      <c r="L2808" s="6"/>
      <c r="M2808" s="12"/>
      <c r="N2808" s="6"/>
      <c r="O2808" s="96" t="str">
        <f t="shared" si="317"/>
        <v/>
      </c>
      <c r="P2808" s="12"/>
      <c r="Q2808" s="304"/>
      <c r="R2808" s="5"/>
      <c r="S2808" s="5"/>
      <c r="T2808" s="78"/>
      <c r="U2808" s="78"/>
      <c r="Z2808" s="479">
        <f t="shared" si="311"/>
        <v>12</v>
      </c>
    </row>
    <row r="2809" spans="1:26" ht="18.75" customHeight="1" x14ac:dyDescent="0.35">
      <c r="A2809" s="78"/>
      <c r="B2809" s="332">
        <f>IF(N2809="",0,COUNTIF($N$7:N2809,N2809))</f>
        <v>0</v>
      </c>
      <c r="C2809" s="332" t="str">
        <f t="shared" si="312"/>
        <v>0</v>
      </c>
      <c r="D2809" s="332">
        <f>IF(P2809="",0,COUNTIF($P$7:P2809,P2809))</f>
        <v>0</v>
      </c>
      <c r="E2809" s="332" t="str">
        <f t="shared" si="313"/>
        <v>0</v>
      </c>
      <c r="F2809" s="332">
        <f>IF(Q2809="",0,COUNTIF($Q$7:Q2809,Q2809))</f>
        <v>0</v>
      </c>
      <c r="G2809" s="332" t="str">
        <f t="shared" si="314"/>
        <v>0</v>
      </c>
      <c r="H2809" s="335">
        <f t="shared" si="315"/>
        <v>46021</v>
      </c>
      <c r="I2809" s="332">
        <f t="shared" si="316"/>
        <v>50</v>
      </c>
      <c r="J2809" s="78"/>
      <c r="K2809" s="304"/>
      <c r="L2809" s="6"/>
      <c r="M2809" s="12"/>
      <c r="N2809" s="6"/>
      <c r="O2809" s="96" t="str">
        <f t="shared" si="317"/>
        <v/>
      </c>
      <c r="P2809" s="12"/>
      <c r="Q2809" s="304"/>
      <c r="R2809" s="5"/>
      <c r="S2809" s="5"/>
      <c r="T2809" s="78"/>
      <c r="U2809" s="78"/>
      <c r="Z2809" s="479">
        <f t="shared" si="311"/>
        <v>12</v>
      </c>
    </row>
    <row r="2810" spans="1:26" ht="18.75" customHeight="1" x14ac:dyDescent="0.35">
      <c r="A2810" s="78"/>
      <c r="B2810" s="332">
        <f>IF(N2810="",0,COUNTIF($N$7:N2810,N2810))</f>
        <v>0</v>
      </c>
      <c r="C2810" s="332" t="str">
        <f t="shared" si="312"/>
        <v>0</v>
      </c>
      <c r="D2810" s="332">
        <f>IF(P2810="",0,COUNTIF($P$7:P2810,P2810))</f>
        <v>0</v>
      </c>
      <c r="E2810" s="332" t="str">
        <f t="shared" si="313"/>
        <v>0</v>
      </c>
      <c r="F2810" s="332">
        <f>IF(Q2810="",0,COUNTIF($Q$7:Q2810,Q2810))</f>
        <v>0</v>
      </c>
      <c r="G2810" s="332" t="str">
        <f t="shared" si="314"/>
        <v>0</v>
      </c>
      <c r="H2810" s="335">
        <f t="shared" si="315"/>
        <v>46021</v>
      </c>
      <c r="I2810" s="332">
        <f t="shared" si="316"/>
        <v>50</v>
      </c>
      <c r="J2810" s="78"/>
      <c r="K2810" s="304"/>
      <c r="L2810" s="6"/>
      <c r="M2810" s="12"/>
      <c r="N2810" s="6"/>
      <c r="O2810" s="96" t="str">
        <f t="shared" si="317"/>
        <v/>
      </c>
      <c r="P2810" s="12"/>
      <c r="Q2810" s="304"/>
      <c r="R2810" s="5"/>
      <c r="S2810" s="5"/>
      <c r="T2810" s="78"/>
      <c r="U2810" s="78"/>
      <c r="Z2810" s="479">
        <f t="shared" si="311"/>
        <v>12</v>
      </c>
    </row>
    <row r="2811" spans="1:26" ht="18.75" customHeight="1" x14ac:dyDescent="0.35">
      <c r="A2811" s="78"/>
      <c r="B2811" s="332">
        <f>IF(N2811="",0,COUNTIF($N$7:N2811,N2811))</f>
        <v>0</v>
      </c>
      <c r="C2811" s="332" t="str">
        <f t="shared" si="312"/>
        <v>0</v>
      </c>
      <c r="D2811" s="332">
        <f>IF(P2811="",0,COUNTIF($P$7:P2811,P2811))</f>
        <v>0</v>
      </c>
      <c r="E2811" s="332" t="str">
        <f t="shared" si="313"/>
        <v>0</v>
      </c>
      <c r="F2811" s="332">
        <f>IF(Q2811="",0,COUNTIF($Q$7:Q2811,Q2811))</f>
        <v>0</v>
      </c>
      <c r="G2811" s="332" t="str">
        <f t="shared" si="314"/>
        <v>0</v>
      </c>
      <c r="H2811" s="335">
        <f t="shared" si="315"/>
        <v>46021</v>
      </c>
      <c r="I2811" s="332">
        <f t="shared" si="316"/>
        <v>50</v>
      </c>
      <c r="J2811" s="78"/>
      <c r="K2811" s="304"/>
      <c r="L2811" s="6"/>
      <c r="M2811" s="12"/>
      <c r="N2811" s="6"/>
      <c r="O2811" s="96" t="str">
        <f t="shared" si="317"/>
        <v/>
      </c>
      <c r="P2811" s="12"/>
      <c r="Q2811" s="304"/>
      <c r="R2811" s="5"/>
      <c r="S2811" s="5"/>
      <c r="T2811" s="78"/>
      <c r="U2811" s="78"/>
      <c r="Z2811" s="479">
        <f t="shared" si="311"/>
        <v>12</v>
      </c>
    </row>
    <row r="2812" spans="1:26" ht="18.75" customHeight="1" x14ac:dyDescent="0.35">
      <c r="A2812" s="78"/>
      <c r="B2812" s="332">
        <f>IF(N2812="",0,COUNTIF($N$7:N2812,N2812))</f>
        <v>0</v>
      </c>
      <c r="C2812" s="332" t="str">
        <f t="shared" si="312"/>
        <v>0</v>
      </c>
      <c r="D2812" s="332">
        <f>IF(P2812="",0,COUNTIF($P$7:P2812,P2812))</f>
        <v>0</v>
      </c>
      <c r="E2812" s="332" t="str">
        <f t="shared" si="313"/>
        <v>0</v>
      </c>
      <c r="F2812" s="332">
        <f>IF(Q2812="",0,COUNTIF($Q$7:Q2812,Q2812))</f>
        <v>0</v>
      </c>
      <c r="G2812" s="332" t="str">
        <f t="shared" si="314"/>
        <v>0</v>
      </c>
      <c r="H2812" s="335">
        <f t="shared" si="315"/>
        <v>46021</v>
      </c>
      <c r="I2812" s="332">
        <f t="shared" si="316"/>
        <v>50</v>
      </c>
      <c r="J2812" s="78"/>
      <c r="K2812" s="304"/>
      <c r="L2812" s="6"/>
      <c r="M2812" s="12"/>
      <c r="N2812" s="6"/>
      <c r="O2812" s="96" t="str">
        <f t="shared" si="317"/>
        <v/>
      </c>
      <c r="P2812" s="12"/>
      <c r="Q2812" s="304"/>
      <c r="R2812" s="5"/>
      <c r="S2812" s="5"/>
      <c r="T2812" s="78"/>
      <c r="U2812" s="78"/>
      <c r="Z2812" s="479">
        <f t="shared" si="311"/>
        <v>12</v>
      </c>
    </row>
    <row r="2813" spans="1:26" ht="18.75" customHeight="1" x14ac:dyDescent="0.35">
      <c r="A2813" s="78"/>
      <c r="B2813" s="332">
        <f>IF(N2813="",0,COUNTIF($N$7:N2813,N2813))</f>
        <v>0</v>
      </c>
      <c r="C2813" s="332" t="str">
        <f t="shared" si="312"/>
        <v>0</v>
      </c>
      <c r="D2813" s="332">
        <f>IF(P2813="",0,COUNTIF($P$7:P2813,P2813))</f>
        <v>0</v>
      </c>
      <c r="E2813" s="332" t="str">
        <f t="shared" si="313"/>
        <v>0</v>
      </c>
      <c r="F2813" s="332">
        <f>IF(Q2813="",0,COUNTIF($Q$7:Q2813,Q2813))</f>
        <v>0</v>
      </c>
      <c r="G2813" s="332" t="str">
        <f t="shared" si="314"/>
        <v>0</v>
      </c>
      <c r="H2813" s="335">
        <f t="shared" si="315"/>
        <v>46021</v>
      </c>
      <c r="I2813" s="332">
        <f t="shared" si="316"/>
        <v>50</v>
      </c>
      <c r="J2813" s="78"/>
      <c r="K2813" s="304"/>
      <c r="L2813" s="6"/>
      <c r="M2813" s="12"/>
      <c r="N2813" s="6"/>
      <c r="O2813" s="96" t="str">
        <f t="shared" si="317"/>
        <v/>
      </c>
      <c r="P2813" s="12"/>
      <c r="Q2813" s="304"/>
      <c r="R2813" s="5"/>
      <c r="S2813" s="5"/>
      <c r="T2813" s="78"/>
      <c r="U2813" s="78"/>
      <c r="Z2813" s="479">
        <f t="shared" si="311"/>
        <v>12</v>
      </c>
    </row>
    <row r="2814" spans="1:26" ht="18.75" customHeight="1" x14ac:dyDescent="0.35">
      <c r="A2814" s="78"/>
      <c r="B2814" s="332">
        <f>IF(N2814="",0,COUNTIF($N$7:N2814,N2814))</f>
        <v>0</v>
      </c>
      <c r="C2814" s="332" t="str">
        <f t="shared" si="312"/>
        <v>0</v>
      </c>
      <c r="D2814" s="332">
        <f>IF(P2814="",0,COUNTIF($P$7:P2814,P2814))</f>
        <v>0</v>
      </c>
      <c r="E2814" s="332" t="str">
        <f t="shared" si="313"/>
        <v>0</v>
      </c>
      <c r="F2814" s="332">
        <f>IF(Q2814="",0,COUNTIF($Q$7:Q2814,Q2814))</f>
        <v>0</v>
      </c>
      <c r="G2814" s="332" t="str">
        <f t="shared" si="314"/>
        <v>0</v>
      </c>
      <c r="H2814" s="335">
        <f t="shared" si="315"/>
        <v>46021</v>
      </c>
      <c r="I2814" s="332">
        <f t="shared" si="316"/>
        <v>50</v>
      </c>
      <c r="J2814" s="78"/>
      <c r="K2814" s="304"/>
      <c r="L2814" s="6"/>
      <c r="M2814" s="12"/>
      <c r="N2814" s="6"/>
      <c r="O2814" s="96" t="str">
        <f t="shared" si="317"/>
        <v/>
      </c>
      <c r="P2814" s="12"/>
      <c r="Q2814" s="304"/>
      <c r="R2814" s="5"/>
      <c r="S2814" s="5"/>
      <c r="T2814" s="78"/>
      <c r="U2814" s="78"/>
      <c r="Z2814" s="479">
        <f t="shared" si="311"/>
        <v>12</v>
      </c>
    </row>
    <row r="2815" spans="1:26" ht="18.75" customHeight="1" x14ac:dyDescent="0.35">
      <c r="A2815" s="78"/>
      <c r="B2815" s="332">
        <f>IF(N2815="",0,COUNTIF($N$7:N2815,N2815))</f>
        <v>0</v>
      </c>
      <c r="C2815" s="332" t="str">
        <f t="shared" si="312"/>
        <v>0</v>
      </c>
      <c r="D2815" s="332">
        <f>IF(P2815="",0,COUNTIF($P$7:P2815,P2815))</f>
        <v>0</v>
      </c>
      <c r="E2815" s="332" t="str">
        <f t="shared" si="313"/>
        <v>0</v>
      </c>
      <c r="F2815" s="332">
        <f>IF(Q2815="",0,COUNTIF($Q$7:Q2815,Q2815))</f>
        <v>0</v>
      </c>
      <c r="G2815" s="332" t="str">
        <f t="shared" si="314"/>
        <v>0</v>
      </c>
      <c r="H2815" s="335">
        <f t="shared" si="315"/>
        <v>46021</v>
      </c>
      <c r="I2815" s="332">
        <f t="shared" si="316"/>
        <v>50</v>
      </c>
      <c r="J2815" s="78"/>
      <c r="K2815" s="304"/>
      <c r="L2815" s="6"/>
      <c r="M2815" s="12"/>
      <c r="N2815" s="6"/>
      <c r="O2815" s="96" t="str">
        <f t="shared" si="317"/>
        <v/>
      </c>
      <c r="P2815" s="12"/>
      <c r="Q2815" s="304"/>
      <c r="R2815" s="5"/>
      <c r="S2815" s="5"/>
      <c r="T2815" s="78"/>
      <c r="U2815" s="78"/>
      <c r="Z2815" s="479">
        <f t="shared" si="311"/>
        <v>12</v>
      </c>
    </row>
    <row r="2816" spans="1:26" ht="18.75" customHeight="1" x14ac:dyDescent="0.35">
      <c r="A2816" s="78"/>
      <c r="B2816" s="332">
        <f>IF(N2816="",0,COUNTIF($N$7:N2816,N2816))</f>
        <v>0</v>
      </c>
      <c r="C2816" s="332" t="str">
        <f t="shared" si="312"/>
        <v>0</v>
      </c>
      <c r="D2816" s="332">
        <f>IF(P2816="",0,COUNTIF($P$7:P2816,P2816))</f>
        <v>0</v>
      </c>
      <c r="E2816" s="332" t="str">
        <f t="shared" si="313"/>
        <v>0</v>
      </c>
      <c r="F2816" s="332">
        <f>IF(Q2816="",0,COUNTIF($Q$7:Q2816,Q2816))</f>
        <v>0</v>
      </c>
      <c r="G2816" s="332" t="str">
        <f t="shared" si="314"/>
        <v>0</v>
      </c>
      <c r="H2816" s="335">
        <f t="shared" si="315"/>
        <v>46021</v>
      </c>
      <c r="I2816" s="332">
        <f t="shared" si="316"/>
        <v>50</v>
      </c>
      <c r="J2816" s="78"/>
      <c r="K2816" s="304"/>
      <c r="L2816" s="6"/>
      <c r="M2816" s="12"/>
      <c r="N2816" s="6"/>
      <c r="O2816" s="96" t="str">
        <f t="shared" si="317"/>
        <v/>
      </c>
      <c r="P2816" s="12"/>
      <c r="Q2816" s="304"/>
      <c r="R2816" s="5"/>
      <c r="S2816" s="5"/>
      <c r="T2816" s="78"/>
      <c r="U2816" s="78"/>
      <c r="Z2816" s="479">
        <f t="shared" si="311"/>
        <v>12</v>
      </c>
    </row>
    <row r="2817" spans="1:26" ht="18.75" customHeight="1" x14ac:dyDescent="0.35">
      <c r="A2817" s="78"/>
      <c r="B2817" s="332">
        <f>IF(N2817="",0,COUNTIF($N$7:N2817,N2817))</f>
        <v>0</v>
      </c>
      <c r="C2817" s="332" t="str">
        <f t="shared" si="312"/>
        <v>0</v>
      </c>
      <c r="D2817" s="332">
        <f>IF(P2817="",0,COUNTIF($P$7:P2817,P2817))</f>
        <v>0</v>
      </c>
      <c r="E2817" s="332" t="str">
        <f t="shared" si="313"/>
        <v>0</v>
      </c>
      <c r="F2817" s="332">
        <f>IF(Q2817="",0,COUNTIF($Q$7:Q2817,Q2817))</f>
        <v>0</v>
      </c>
      <c r="G2817" s="332" t="str">
        <f t="shared" si="314"/>
        <v>0</v>
      </c>
      <c r="H2817" s="335">
        <f t="shared" si="315"/>
        <v>46021</v>
      </c>
      <c r="I2817" s="332">
        <f t="shared" si="316"/>
        <v>50</v>
      </c>
      <c r="J2817" s="78"/>
      <c r="K2817" s="304"/>
      <c r="L2817" s="6"/>
      <c r="M2817" s="12"/>
      <c r="N2817" s="6"/>
      <c r="O2817" s="96" t="str">
        <f t="shared" si="317"/>
        <v/>
      </c>
      <c r="P2817" s="12"/>
      <c r="Q2817" s="304"/>
      <c r="R2817" s="5"/>
      <c r="S2817" s="5"/>
      <c r="T2817" s="78"/>
      <c r="U2817" s="78"/>
      <c r="Z2817" s="479">
        <f t="shared" si="311"/>
        <v>12</v>
      </c>
    </row>
    <row r="2818" spans="1:26" ht="18.75" customHeight="1" x14ac:dyDescent="0.35">
      <c r="A2818" s="78"/>
      <c r="B2818" s="332">
        <f>IF(N2818="",0,COUNTIF($N$7:N2818,N2818))</f>
        <v>0</v>
      </c>
      <c r="C2818" s="332" t="str">
        <f t="shared" si="312"/>
        <v>0</v>
      </c>
      <c r="D2818" s="332">
        <f>IF(P2818="",0,COUNTIF($P$7:P2818,P2818))</f>
        <v>0</v>
      </c>
      <c r="E2818" s="332" t="str">
        <f t="shared" si="313"/>
        <v>0</v>
      </c>
      <c r="F2818" s="332">
        <f>IF(Q2818="",0,COUNTIF($Q$7:Q2818,Q2818))</f>
        <v>0</v>
      </c>
      <c r="G2818" s="332" t="str">
        <f t="shared" si="314"/>
        <v>0</v>
      </c>
      <c r="H2818" s="335">
        <f t="shared" si="315"/>
        <v>46021</v>
      </c>
      <c r="I2818" s="332">
        <f t="shared" si="316"/>
        <v>50</v>
      </c>
      <c r="J2818" s="78"/>
      <c r="K2818" s="304"/>
      <c r="L2818" s="6"/>
      <c r="M2818" s="12"/>
      <c r="N2818" s="6"/>
      <c r="O2818" s="96" t="str">
        <f t="shared" si="317"/>
        <v/>
      </c>
      <c r="P2818" s="12"/>
      <c r="Q2818" s="304"/>
      <c r="R2818" s="5"/>
      <c r="S2818" s="5"/>
      <c r="T2818" s="78"/>
      <c r="U2818" s="78"/>
      <c r="Z2818" s="479">
        <f t="shared" si="311"/>
        <v>12</v>
      </c>
    </row>
    <row r="2819" spans="1:26" ht="18.75" customHeight="1" x14ac:dyDescent="0.35">
      <c r="A2819" s="78"/>
      <c r="B2819" s="332">
        <f>IF(N2819="",0,COUNTIF($N$7:N2819,N2819))</f>
        <v>0</v>
      </c>
      <c r="C2819" s="332" t="str">
        <f t="shared" si="312"/>
        <v>0</v>
      </c>
      <c r="D2819" s="332">
        <f>IF(P2819="",0,COUNTIF($P$7:P2819,P2819))</f>
        <v>0</v>
      </c>
      <c r="E2819" s="332" t="str">
        <f t="shared" si="313"/>
        <v>0</v>
      </c>
      <c r="F2819" s="332">
        <f>IF(Q2819="",0,COUNTIF($Q$7:Q2819,Q2819))</f>
        <v>0</v>
      </c>
      <c r="G2819" s="332" t="str">
        <f t="shared" si="314"/>
        <v>0</v>
      </c>
      <c r="H2819" s="335">
        <f t="shared" si="315"/>
        <v>46021</v>
      </c>
      <c r="I2819" s="332">
        <f t="shared" si="316"/>
        <v>50</v>
      </c>
      <c r="J2819" s="78"/>
      <c r="K2819" s="304"/>
      <c r="L2819" s="6"/>
      <c r="M2819" s="12"/>
      <c r="N2819" s="6"/>
      <c r="O2819" s="96" t="str">
        <f t="shared" si="317"/>
        <v/>
      </c>
      <c r="P2819" s="12"/>
      <c r="Q2819" s="304"/>
      <c r="R2819" s="5"/>
      <c r="S2819" s="5"/>
      <c r="T2819" s="78"/>
      <c r="U2819" s="78"/>
      <c r="Z2819" s="479">
        <f t="shared" si="311"/>
        <v>12</v>
      </c>
    </row>
    <row r="2820" spans="1:26" ht="18.75" customHeight="1" x14ac:dyDescent="0.35">
      <c r="A2820" s="78"/>
      <c r="B2820" s="332">
        <f>IF(N2820="",0,COUNTIF($N$7:N2820,N2820))</f>
        <v>0</v>
      </c>
      <c r="C2820" s="332" t="str">
        <f t="shared" si="312"/>
        <v>0</v>
      </c>
      <c r="D2820" s="332">
        <f>IF(P2820="",0,COUNTIF($P$7:P2820,P2820))</f>
        <v>0</v>
      </c>
      <c r="E2820" s="332" t="str">
        <f t="shared" si="313"/>
        <v>0</v>
      </c>
      <c r="F2820" s="332">
        <f>IF(Q2820="",0,COUNTIF($Q$7:Q2820,Q2820))</f>
        <v>0</v>
      </c>
      <c r="G2820" s="332" t="str">
        <f t="shared" si="314"/>
        <v>0</v>
      </c>
      <c r="H2820" s="335">
        <f t="shared" si="315"/>
        <v>46021</v>
      </c>
      <c r="I2820" s="332">
        <f t="shared" si="316"/>
        <v>50</v>
      </c>
      <c r="J2820" s="78"/>
      <c r="K2820" s="304"/>
      <c r="L2820" s="6"/>
      <c r="M2820" s="12"/>
      <c r="N2820" s="6"/>
      <c r="O2820" s="96" t="str">
        <f t="shared" si="317"/>
        <v/>
      </c>
      <c r="P2820" s="12"/>
      <c r="Q2820" s="304"/>
      <c r="R2820" s="5"/>
      <c r="S2820" s="5"/>
      <c r="T2820" s="78"/>
      <c r="U2820" s="78"/>
      <c r="Z2820" s="479">
        <f t="shared" si="311"/>
        <v>12</v>
      </c>
    </row>
    <row r="2821" spans="1:26" ht="18.75" customHeight="1" x14ac:dyDescent="0.35">
      <c r="A2821" s="78"/>
      <c r="B2821" s="332">
        <f>IF(N2821="",0,COUNTIF($N$7:N2821,N2821))</f>
        <v>0</v>
      </c>
      <c r="C2821" s="332" t="str">
        <f t="shared" si="312"/>
        <v>0</v>
      </c>
      <c r="D2821" s="332">
        <f>IF(P2821="",0,COUNTIF($P$7:P2821,P2821))</f>
        <v>0</v>
      </c>
      <c r="E2821" s="332" t="str">
        <f t="shared" si="313"/>
        <v>0</v>
      </c>
      <c r="F2821" s="332">
        <f>IF(Q2821="",0,COUNTIF($Q$7:Q2821,Q2821))</f>
        <v>0</v>
      </c>
      <c r="G2821" s="332" t="str">
        <f t="shared" si="314"/>
        <v>0</v>
      </c>
      <c r="H2821" s="335">
        <f t="shared" si="315"/>
        <v>46021</v>
      </c>
      <c r="I2821" s="332">
        <f t="shared" si="316"/>
        <v>50</v>
      </c>
      <c r="J2821" s="78"/>
      <c r="K2821" s="304"/>
      <c r="L2821" s="6"/>
      <c r="M2821" s="12"/>
      <c r="N2821" s="6"/>
      <c r="O2821" s="96" t="str">
        <f t="shared" si="317"/>
        <v/>
      </c>
      <c r="P2821" s="12"/>
      <c r="Q2821" s="304"/>
      <c r="R2821" s="5"/>
      <c r="S2821" s="5"/>
      <c r="T2821" s="78"/>
      <c r="U2821" s="78"/>
      <c r="Z2821" s="479">
        <f t="shared" si="311"/>
        <v>12</v>
      </c>
    </row>
    <row r="2822" spans="1:26" ht="18.75" customHeight="1" x14ac:dyDescent="0.35">
      <c r="A2822" s="78"/>
      <c r="B2822" s="332">
        <f>IF(N2822="",0,COUNTIF($N$7:N2822,N2822))</f>
        <v>0</v>
      </c>
      <c r="C2822" s="332" t="str">
        <f t="shared" si="312"/>
        <v>0</v>
      </c>
      <c r="D2822" s="332">
        <f>IF(P2822="",0,COUNTIF($P$7:P2822,P2822))</f>
        <v>0</v>
      </c>
      <c r="E2822" s="332" t="str">
        <f t="shared" si="313"/>
        <v>0</v>
      </c>
      <c r="F2822" s="332">
        <f>IF(Q2822="",0,COUNTIF($Q$7:Q2822,Q2822))</f>
        <v>0</v>
      </c>
      <c r="G2822" s="332" t="str">
        <f t="shared" si="314"/>
        <v>0</v>
      </c>
      <c r="H2822" s="335">
        <f t="shared" si="315"/>
        <v>46021</v>
      </c>
      <c r="I2822" s="332">
        <f t="shared" si="316"/>
        <v>50</v>
      </c>
      <c r="J2822" s="78"/>
      <c r="K2822" s="304"/>
      <c r="L2822" s="6"/>
      <c r="M2822" s="12"/>
      <c r="N2822" s="6"/>
      <c r="O2822" s="96" t="str">
        <f t="shared" si="317"/>
        <v/>
      </c>
      <c r="P2822" s="12"/>
      <c r="Q2822" s="304"/>
      <c r="R2822" s="5"/>
      <c r="S2822" s="5"/>
      <c r="T2822" s="78"/>
      <c r="U2822" s="78"/>
      <c r="Z2822" s="479">
        <f t="shared" si="311"/>
        <v>12</v>
      </c>
    </row>
    <row r="2823" spans="1:26" ht="18.75" customHeight="1" x14ac:dyDescent="0.35">
      <c r="A2823" s="78"/>
      <c r="B2823" s="332">
        <f>IF(N2823="",0,COUNTIF($N$7:N2823,N2823))</f>
        <v>0</v>
      </c>
      <c r="C2823" s="332" t="str">
        <f t="shared" si="312"/>
        <v>0</v>
      </c>
      <c r="D2823" s="332">
        <f>IF(P2823="",0,COUNTIF($P$7:P2823,P2823))</f>
        <v>0</v>
      </c>
      <c r="E2823" s="332" t="str">
        <f t="shared" si="313"/>
        <v>0</v>
      </c>
      <c r="F2823" s="332">
        <f>IF(Q2823="",0,COUNTIF($Q$7:Q2823,Q2823))</f>
        <v>0</v>
      </c>
      <c r="G2823" s="332" t="str">
        <f t="shared" si="314"/>
        <v>0</v>
      </c>
      <c r="H2823" s="335">
        <f t="shared" si="315"/>
        <v>46021</v>
      </c>
      <c r="I2823" s="332">
        <f t="shared" si="316"/>
        <v>50</v>
      </c>
      <c r="J2823" s="78"/>
      <c r="K2823" s="304"/>
      <c r="L2823" s="6"/>
      <c r="M2823" s="12"/>
      <c r="N2823" s="6"/>
      <c r="O2823" s="96" t="str">
        <f t="shared" si="317"/>
        <v/>
      </c>
      <c r="P2823" s="12"/>
      <c r="Q2823" s="304"/>
      <c r="R2823" s="5"/>
      <c r="S2823" s="5"/>
      <c r="T2823" s="78"/>
      <c r="U2823" s="78"/>
      <c r="Z2823" s="479">
        <f t="shared" si="311"/>
        <v>12</v>
      </c>
    </row>
    <row r="2824" spans="1:26" ht="18.75" customHeight="1" x14ac:dyDescent="0.35">
      <c r="A2824" s="78"/>
      <c r="B2824" s="332">
        <f>IF(N2824="",0,COUNTIF($N$7:N2824,N2824))</f>
        <v>0</v>
      </c>
      <c r="C2824" s="332" t="str">
        <f t="shared" si="312"/>
        <v>0</v>
      </c>
      <c r="D2824" s="332">
        <f>IF(P2824="",0,COUNTIF($P$7:P2824,P2824))</f>
        <v>0</v>
      </c>
      <c r="E2824" s="332" t="str">
        <f t="shared" si="313"/>
        <v>0</v>
      </c>
      <c r="F2824" s="332">
        <f>IF(Q2824="",0,COUNTIF($Q$7:Q2824,Q2824))</f>
        <v>0</v>
      </c>
      <c r="G2824" s="332" t="str">
        <f t="shared" si="314"/>
        <v>0</v>
      </c>
      <c r="H2824" s="335">
        <f t="shared" si="315"/>
        <v>46021</v>
      </c>
      <c r="I2824" s="332">
        <f t="shared" si="316"/>
        <v>50</v>
      </c>
      <c r="J2824" s="78"/>
      <c r="K2824" s="304"/>
      <c r="L2824" s="6"/>
      <c r="M2824" s="12"/>
      <c r="N2824" s="6"/>
      <c r="O2824" s="96" t="str">
        <f t="shared" si="317"/>
        <v/>
      </c>
      <c r="P2824" s="12"/>
      <c r="Q2824" s="304"/>
      <c r="R2824" s="5"/>
      <c r="S2824" s="5"/>
      <c r="T2824" s="78"/>
      <c r="U2824" s="78"/>
      <c r="Z2824" s="479">
        <f t="shared" ref="Z2824:Z2887" si="318">IF(H2824="","",MONTH(H2824))</f>
        <v>12</v>
      </c>
    </row>
    <row r="2825" spans="1:26" ht="18.75" customHeight="1" x14ac:dyDescent="0.35">
      <c r="A2825" s="78"/>
      <c r="B2825" s="332">
        <f>IF(N2825="",0,COUNTIF($N$7:N2825,N2825))</f>
        <v>0</v>
      </c>
      <c r="C2825" s="332" t="str">
        <f t="shared" si="312"/>
        <v>0</v>
      </c>
      <c r="D2825" s="332">
        <f>IF(P2825="",0,COUNTIF($P$7:P2825,P2825))</f>
        <v>0</v>
      </c>
      <c r="E2825" s="332" t="str">
        <f t="shared" si="313"/>
        <v>0</v>
      </c>
      <c r="F2825" s="332">
        <f>IF(Q2825="",0,COUNTIF($Q$7:Q2825,Q2825))</f>
        <v>0</v>
      </c>
      <c r="G2825" s="332" t="str">
        <f t="shared" si="314"/>
        <v>0</v>
      </c>
      <c r="H2825" s="335">
        <f t="shared" si="315"/>
        <v>46021</v>
      </c>
      <c r="I2825" s="332">
        <f t="shared" si="316"/>
        <v>50</v>
      </c>
      <c r="J2825" s="78"/>
      <c r="K2825" s="304"/>
      <c r="L2825" s="6"/>
      <c r="M2825" s="12"/>
      <c r="N2825" s="6"/>
      <c r="O2825" s="96" t="str">
        <f t="shared" si="317"/>
        <v/>
      </c>
      <c r="P2825" s="12"/>
      <c r="Q2825" s="304"/>
      <c r="R2825" s="5"/>
      <c r="S2825" s="5"/>
      <c r="T2825" s="78"/>
      <c r="U2825" s="78"/>
      <c r="Z2825" s="479">
        <f t="shared" si="318"/>
        <v>12</v>
      </c>
    </row>
    <row r="2826" spans="1:26" ht="18.75" customHeight="1" x14ac:dyDescent="0.35">
      <c r="A2826" s="78"/>
      <c r="B2826" s="332">
        <f>IF(N2826="",0,COUNTIF($N$7:N2826,N2826))</f>
        <v>0</v>
      </c>
      <c r="C2826" s="332" t="str">
        <f t="shared" si="312"/>
        <v>0</v>
      </c>
      <c r="D2826" s="332">
        <f>IF(P2826="",0,COUNTIF($P$7:P2826,P2826))</f>
        <v>0</v>
      </c>
      <c r="E2826" s="332" t="str">
        <f t="shared" si="313"/>
        <v>0</v>
      </c>
      <c r="F2826" s="332">
        <f>IF(Q2826="",0,COUNTIF($Q$7:Q2826,Q2826))</f>
        <v>0</v>
      </c>
      <c r="G2826" s="332" t="str">
        <f t="shared" si="314"/>
        <v>0</v>
      </c>
      <c r="H2826" s="335">
        <f t="shared" si="315"/>
        <v>46021</v>
      </c>
      <c r="I2826" s="332">
        <f t="shared" si="316"/>
        <v>50</v>
      </c>
      <c r="J2826" s="78"/>
      <c r="K2826" s="304"/>
      <c r="L2826" s="6"/>
      <c r="M2826" s="12"/>
      <c r="N2826" s="6"/>
      <c r="O2826" s="96" t="str">
        <f t="shared" si="317"/>
        <v/>
      </c>
      <c r="P2826" s="12"/>
      <c r="Q2826" s="304"/>
      <c r="R2826" s="5"/>
      <c r="S2826" s="5"/>
      <c r="T2826" s="78"/>
      <c r="U2826" s="78"/>
      <c r="Z2826" s="479">
        <f t="shared" si="318"/>
        <v>12</v>
      </c>
    </row>
    <row r="2827" spans="1:26" ht="18.75" customHeight="1" x14ac:dyDescent="0.35">
      <c r="A2827" s="78"/>
      <c r="B2827" s="332">
        <f>IF(N2827="",0,COUNTIF($N$7:N2827,N2827))</f>
        <v>0</v>
      </c>
      <c r="C2827" s="332" t="str">
        <f t="shared" si="312"/>
        <v>0</v>
      </c>
      <c r="D2827" s="332">
        <f>IF(P2827="",0,COUNTIF($P$7:P2827,P2827))</f>
        <v>0</v>
      </c>
      <c r="E2827" s="332" t="str">
        <f t="shared" si="313"/>
        <v>0</v>
      </c>
      <c r="F2827" s="332">
        <f>IF(Q2827="",0,COUNTIF($Q$7:Q2827,Q2827))</f>
        <v>0</v>
      </c>
      <c r="G2827" s="332" t="str">
        <f t="shared" si="314"/>
        <v>0</v>
      </c>
      <c r="H2827" s="335">
        <f t="shared" si="315"/>
        <v>46021</v>
      </c>
      <c r="I2827" s="332">
        <f t="shared" si="316"/>
        <v>50</v>
      </c>
      <c r="J2827" s="78"/>
      <c r="K2827" s="304"/>
      <c r="L2827" s="6"/>
      <c r="M2827" s="12"/>
      <c r="N2827" s="6"/>
      <c r="O2827" s="96" t="str">
        <f t="shared" si="317"/>
        <v/>
      </c>
      <c r="P2827" s="12"/>
      <c r="Q2827" s="304"/>
      <c r="R2827" s="5"/>
      <c r="S2827" s="5"/>
      <c r="T2827" s="78"/>
      <c r="U2827" s="78"/>
      <c r="Z2827" s="479">
        <f t="shared" si="318"/>
        <v>12</v>
      </c>
    </row>
    <row r="2828" spans="1:26" ht="18.75" customHeight="1" x14ac:dyDescent="0.35">
      <c r="A2828" s="78"/>
      <c r="B2828" s="332">
        <f>IF(N2828="",0,COUNTIF($N$7:N2828,N2828))</f>
        <v>0</v>
      </c>
      <c r="C2828" s="332" t="str">
        <f t="shared" si="312"/>
        <v>0</v>
      </c>
      <c r="D2828" s="332">
        <f>IF(P2828="",0,COUNTIF($P$7:P2828,P2828))</f>
        <v>0</v>
      </c>
      <c r="E2828" s="332" t="str">
        <f t="shared" si="313"/>
        <v>0</v>
      </c>
      <c r="F2828" s="332">
        <f>IF(Q2828="",0,COUNTIF($Q$7:Q2828,Q2828))</f>
        <v>0</v>
      </c>
      <c r="G2828" s="332" t="str">
        <f t="shared" si="314"/>
        <v>0</v>
      </c>
      <c r="H2828" s="335">
        <f t="shared" si="315"/>
        <v>46021</v>
      </c>
      <c r="I2828" s="332">
        <f t="shared" si="316"/>
        <v>50</v>
      </c>
      <c r="J2828" s="78"/>
      <c r="K2828" s="304"/>
      <c r="L2828" s="6"/>
      <c r="M2828" s="12"/>
      <c r="N2828" s="6"/>
      <c r="O2828" s="96" t="str">
        <f t="shared" si="317"/>
        <v/>
      </c>
      <c r="P2828" s="12"/>
      <c r="Q2828" s="304"/>
      <c r="R2828" s="5"/>
      <c r="S2828" s="5"/>
      <c r="T2828" s="78"/>
      <c r="U2828" s="78"/>
      <c r="Z2828" s="479">
        <f t="shared" si="318"/>
        <v>12</v>
      </c>
    </row>
    <row r="2829" spans="1:26" ht="18.75" customHeight="1" x14ac:dyDescent="0.35">
      <c r="A2829" s="78"/>
      <c r="B2829" s="332">
        <f>IF(N2829="",0,COUNTIF($N$7:N2829,N2829))</f>
        <v>0</v>
      </c>
      <c r="C2829" s="332" t="str">
        <f t="shared" si="312"/>
        <v>0</v>
      </c>
      <c r="D2829" s="332">
        <f>IF(P2829="",0,COUNTIF($P$7:P2829,P2829))</f>
        <v>0</v>
      </c>
      <c r="E2829" s="332" t="str">
        <f t="shared" si="313"/>
        <v>0</v>
      </c>
      <c r="F2829" s="332">
        <f>IF(Q2829="",0,COUNTIF($Q$7:Q2829,Q2829))</f>
        <v>0</v>
      </c>
      <c r="G2829" s="332" t="str">
        <f t="shared" si="314"/>
        <v>0</v>
      </c>
      <c r="H2829" s="335">
        <f t="shared" si="315"/>
        <v>46021</v>
      </c>
      <c r="I2829" s="332">
        <f t="shared" si="316"/>
        <v>50</v>
      </c>
      <c r="J2829" s="78"/>
      <c r="K2829" s="304"/>
      <c r="L2829" s="6"/>
      <c r="M2829" s="12"/>
      <c r="N2829" s="6"/>
      <c r="O2829" s="96" t="str">
        <f t="shared" si="317"/>
        <v/>
      </c>
      <c r="P2829" s="12"/>
      <c r="Q2829" s="304"/>
      <c r="R2829" s="5"/>
      <c r="S2829" s="5"/>
      <c r="T2829" s="78"/>
      <c r="U2829" s="78"/>
      <c r="Z2829" s="479">
        <f t="shared" si="318"/>
        <v>12</v>
      </c>
    </row>
    <row r="2830" spans="1:26" ht="18.75" customHeight="1" x14ac:dyDescent="0.35">
      <c r="A2830" s="78"/>
      <c r="B2830" s="332">
        <f>IF(N2830="",0,COUNTIF($N$7:N2830,N2830))</f>
        <v>0</v>
      </c>
      <c r="C2830" s="332" t="str">
        <f t="shared" si="312"/>
        <v>0</v>
      </c>
      <c r="D2830" s="332">
        <f>IF(P2830="",0,COUNTIF($P$7:P2830,P2830))</f>
        <v>0</v>
      </c>
      <c r="E2830" s="332" t="str">
        <f t="shared" si="313"/>
        <v>0</v>
      </c>
      <c r="F2830" s="332">
        <f>IF(Q2830="",0,COUNTIF($Q$7:Q2830,Q2830))</f>
        <v>0</v>
      </c>
      <c r="G2830" s="332" t="str">
        <f t="shared" si="314"/>
        <v>0</v>
      </c>
      <c r="H2830" s="335">
        <f t="shared" si="315"/>
        <v>46021</v>
      </c>
      <c r="I2830" s="332">
        <f t="shared" si="316"/>
        <v>50</v>
      </c>
      <c r="J2830" s="78"/>
      <c r="K2830" s="304"/>
      <c r="L2830" s="6"/>
      <c r="M2830" s="12"/>
      <c r="N2830" s="6"/>
      <c r="O2830" s="96" t="str">
        <f t="shared" si="317"/>
        <v/>
      </c>
      <c r="P2830" s="12"/>
      <c r="Q2830" s="304"/>
      <c r="R2830" s="5"/>
      <c r="S2830" s="5"/>
      <c r="T2830" s="78"/>
      <c r="U2830" s="78"/>
      <c r="Z2830" s="479">
        <f t="shared" si="318"/>
        <v>12</v>
      </c>
    </row>
    <row r="2831" spans="1:26" ht="18.75" customHeight="1" x14ac:dyDescent="0.35">
      <c r="A2831" s="78"/>
      <c r="B2831" s="332">
        <f>IF(N2831="",0,COUNTIF($N$7:N2831,N2831))</f>
        <v>0</v>
      </c>
      <c r="C2831" s="332" t="str">
        <f t="shared" si="312"/>
        <v>0</v>
      </c>
      <c r="D2831" s="332">
        <f>IF(P2831="",0,COUNTIF($P$7:P2831,P2831))</f>
        <v>0</v>
      </c>
      <c r="E2831" s="332" t="str">
        <f t="shared" si="313"/>
        <v>0</v>
      </c>
      <c r="F2831" s="332">
        <f>IF(Q2831="",0,COUNTIF($Q$7:Q2831,Q2831))</f>
        <v>0</v>
      </c>
      <c r="G2831" s="332" t="str">
        <f t="shared" si="314"/>
        <v>0</v>
      </c>
      <c r="H2831" s="335">
        <f t="shared" si="315"/>
        <v>46021</v>
      </c>
      <c r="I2831" s="332">
        <f t="shared" si="316"/>
        <v>50</v>
      </c>
      <c r="J2831" s="78"/>
      <c r="K2831" s="304"/>
      <c r="L2831" s="6"/>
      <c r="M2831" s="12"/>
      <c r="N2831" s="6"/>
      <c r="O2831" s="96" t="str">
        <f t="shared" si="317"/>
        <v/>
      </c>
      <c r="P2831" s="12"/>
      <c r="Q2831" s="304"/>
      <c r="R2831" s="5"/>
      <c r="S2831" s="5"/>
      <c r="T2831" s="78"/>
      <c r="U2831" s="78"/>
      <c r="Z2831" s="479">
        <f t="shared" si="318"/>
        <v>12</v>
      </c>
    </row>
    <row r="2832" spans="1:26" ht="18.75" customHeight="1" x14ac:dyDescent="0.35">
      <c r="A2832" s="78"/>
      <c r="B2832" s="332">
        <f>IF(N2832="",0,COUNTIF($N$7:N2832,N2832))</f>
        <v>0</v>
      </c>
      <c r="C2832" s="332" t="str">
        <f t="shared" si="312"/>
        <v>0</v>
      </c>
      <c r="D2832" s="332">
        <f>IF(P2832="",0,COUNTIF($P$7:P2832,P2832))</f>
        <v>0</v>
      </c>
      <c r="E2832" s="332" t="str">
        <f t="shared" si="313"/>
        <v>0</v>
      </c>
      <c r="F2832" s="332">
        <f>IF(Q2832="",0,COUNTIF($Q$7:Q2832,Q2832))</f>
        <v>0</v>
      </c>
      <c r="G2832" s="332" t="str">
        <f t="shared" si="314"/>
        <v>0</v>
      </c>
      <c r="H2832" s="335">
        <f t="shared" si="315"/>
        <v>46021</v>
      </c>
      <c r="I2832" s="332">
        <f t="shared" si="316"/>
        <v>50</v>
      </c>
      <c r="J2832" s="78"/>
      <c r="K2832" s="304"/>
      <c r="L2832" s="6"/>
      <c r="M2832" s="12"/>
      <c r="N2832" s="6"/>
      <c r="O2832" s="96" t="str">
        <f t="shared" si="317"/>
        <v/>
      </c>
      <c r="P2832" s="12"/>
      <c r="Q2832" s="304"/>
      <c r="R2832" s="5"/>
      <c r="S2832" s="5"/>
      <c r="T2832" s="78"/>
      <c r="U2832" s="78"/>
      <c r="Z2832" s="479">
        <f t="shared" si="318"/>
        <v>12</v>
      </c>
    </row>
    <row r="2833" spans="1:26" ht="18.75" customHeight="1" x14ac:dyDescent="0.35">
      <c r="A2833" s="78"/>
      <c r="B2833" s="332">
        <f>IF(N2833="",0,COUNTIF($N$7:N2833,N2833))</f>
        <v>0</v>
      </c>
      <c r="C2833" s="332" t="str">
        <f t="shared" si="312"/>
        <v>0</v>
      </c>
      <c r="D2833" s="332">
        <f>IF(P2833="",0,COUNTIF($P$7:P2833,P2833))</f>
        <v>0</v>
      </c>
      <c r="E2833" s="332" t="str">
        <f t="shared" si="313"/>
        <v>0</v>
      </c>
      <c r="F2833" s="332">
        <f>IF(Q2833="",0,COUNTIF($Q$7:Q2833,Q2833))</f>
        <v>0</v>
      </c>
      <c r="G2833" s="332" t="str">
        <f t="shared" si="314"/>
        <v>0</v>
      </c>
      <c r="H2833" s="335">
        <f t="shared" si="315"/>
        <v>46021</v>
      </c>
      <c r="I2833" s="332">
        <f t="shared" si="316"/>
        <v>50</v>
      </c>
      <c r="J2833" s="78"/>
      <c r="K2833" s="304"/>
      <c r="L2833" s="6"/>
      <c r="M2833" s="12"/>
      <c r="N2833" s="6"/>
      <c r="O2833" s="96" t="str">
        <f t="shared" si="317"/>
        <v/>
      </c>
      <c r="P2833" s="12"/>
      <c r="Q2833" s="304"/>
      <c r="R2833" s="5"/>
      <c r="S2833" s="5"/>
      <c r="T2833" s="78"/>
      <c r="U2833" s="78"/>
      <c r="Z2833" s="479">
        <f t="shared" si="318"/>
        <v>12</v>
      </c>
    </row>
    <row r="2834" spans="1:26" ht="18.75" customHeight="1" x14ac:dyDescent="0.35">
      <c r="A2834" s="78"/>
      <c r="B2834" s="332">
        <f>IF(N2834="",0,COUNTIF($N$7:N2834,N2834))</f>
        <v>0</v>
      </c>
      <c r="C2834" s="332" t="str">
        <f t="shared" si="312"/>
        <v>0</v>
      </c>
      <c r="D2834" s="332">
        <f>IF(P2834="",0,COUNTIF($P$7:P2834,P2834))</f>
        <v>0</v>
      </c>
      <c r="E2834" s="332" t="str">
        <f t="shared" si="313"/>
        <v>0</v>
      </c>
      <c r="F2834" s="332">
        <f>IF(Q2834="",0,COUNTIF($Q$7:Q2834,Q2834))</f>
        <v>0</v>
      </c>
      <c r="G2834" s="332" t="str">
        <f t="shared" si="314"/>
        <v>0</v>
      </c>
      <c r="H2834" s="335">
        <f t="shared" si="315"/>
        <v>46021</v>
      </c>
      <c r="I2834" s="332">
        <f t="shared" si="316"/>
        <v>50</v>
      </c>
      <c r="J2834" s="78"/>
      <c r="K2834" s="304"/>
      <c r="L2834" s="6"/>
      <c r="M2834" s="12"/>
      <c r="N2834" s="6"/>
      <c r="O2834" s="96" t="str">
        <f t="shared" si="317"/>
        <v/>
      </c>
      <c r="P2834" s="12"/>
      <c r="Q2834" s="304"/>
      <c r="R2834" s="5"/>
      <c r="S2834" s="5"/>
      <c r="T2834" s="78"/>
      <c r="U2834" s="78"/>
      <c r="Z2834" s="479">
        <f t="shared" si="318"/>
        <v>12</v>
      </c>
    </row>
    <row r="2835" spans="1:26" ht="18.75" customHeight="1" x14ac:dyDescent="0.35">
      <c r="A2835" s="78"/>
      <c r="B2835" s="332">
        <f>IF(N2835="",0,COUNTIF($N$7:N2835,N2835))</f>
        <v>0</v>
      </c>
      <c r="C2835" s="332" t="str">
        <f t="shared" si="312"/>
        <v>0</v>
      </c>
      <c r="D2835" s="332">
        <f>IF(P2835="",0,COUNTIF($P$7:P2835,P2835))</f>
        <v>0</v>
      </c>
      <c r="E2835" s="332" t="str">
        <f t="shared" si="313"/>
        <v>0</v>
      </c>
      <c r="F2835" s="332">
        <f>IF(Q2835="",0,COUNTIF($Q$7:Q2835,Q2835))</f>
        <v>0</v>
      </c>
      <c r="G2835" s="332" t="str">
        <f t="shared" si="314"/>
        <v>0</v>
      </c>
      <c r="H2835" s="335">
        <f t="shared" si="315"/>
        <v>46021</v>
      </c>
      <c r="I2835" s="332">
        <f t="shared" si="316"/>
        <v>50</v>
      </c>
      <c r="J2835" s="78"/>
      <c r="K2835" s="304"/>
      <c r="L2835" s="6"/>
      <c r="M2835" s="12"/>
      <c r="N2835" s="6"/>
      <c r="O2835" s="96" t="str">
        <f t="shared" si="317"/>
        <v/>
      </c>
      <c r="P2835" s="12"/>
      <c r="Q2835" s="304"/>
      <c r="R2835" s="5"/>
      <c r="S2835" s="5"/>
      <c r="T2835" s="78"/>
      <c r="U2835" s="78"/>
      <c r="Z2835" s="479">
        <f t="shared" si="318"/>
        <v>12</v>
      </c>
    </row>
    <row r="2836" spans="1:26" ht="18.75" customHeight="1" x14ac:dyDescent="0.35">
      <c r="A2836" s="78"/>
      <c r="B2836" s="332">
        <f>IF(N2836="",0,COUNTIF($N$7:N2836,N2836))</f>
        <v>0</v>
      </c>
      <c r="C2836" s="332" t="str">
        <f t="shared" si="312"/>
        <v>0</v>
      </c>
      <c r="D2836" s="332">
        <f>IF(P2836="",0,COUNTIF($P$7:P2836,P2836))</f>
        <v>0</v>
      </c>
      <c r="E2836" s="332" t="str">
        <f t="shared" si="313"/>
        <v>0</v>
      </c>
      <c r="F2836" s="332">
        <f>IF(Q2836="",0,COUNTIF($Q$7:Q2836,Q2836))</f>
        <v>0</v>
      </c>
      <c r="G2836" s="332" t="str">
        <f t="shared" si="314"/>
        <v>0</v>
      </c>
      <c r="H2836" s="335">
        <f t="shared" si="315"/>
        <v>46021</v>
      </c>
      <c r="I2836" s="332">
        <f t="shared" si="316"/>
        <v>50</v>
      </c>
      <c r="J2836" s="78"/>
      <c r="K2836" s="304"/>
      <c r="L2836" s="6"/>
      <c r="M2836" s="12"/>
      <c r="N2836" s="6"/>
      <c r="O2836" s="96" t="str">
        <f t="shared" si="317"/>
        <v/>
      </c>
      <c r="P2836" s="12"/>
      <c r="Q2836" s="304"/>
      <c r="R2836" s="5"/>
      <c r="S2836" s="5"/>
      <c r="T2836" s="78"/>
      <c r="U2836" s="78"/>
      <c r="Z2836" s="479">
        <f t="shared" si="318"/>
        <v>12</v>
      </c>
    </row>
    <row r="2837" spans="1:26" ht="18.75" customHeight="1" x14ac:dyDescent="0.35">
      <c r="A2837" s="78"/>
      <c r="B2837" s="332">
        <f>IF(N2837="",0,COUNTIF($N$7:N2837,N2837))</f>
        <v>0</v>
      </c>
      <c r="C2837" s="332" t="str">
        <f t="shared" si="312"/>
        <v>0</v>
      </c>
      <c r="D2837" s="332">
        <f>IF(P2837="",0,COUNTIF($P$7:P2837,P2837))</f>
        <v>0</v>
      </c>
      <c r="E2837" s="332" t="str">
        <f t="shared" si="313"/>
        <v>0</v>
      </c>
      <c r="F2837" s="332">
        <f>IF(Q2837="",0,COUNTIF($Q$7:Q2837,Q2837))</f>
        <v>0</v>
      </c>
      <c r="G2837" s="332" t="str">
        <f t="shared" si="314"/>
        <v>0</v>
      </c>
      <c r="H2837" s="335">
        <f t="shared" si="315"/>
        <v>46021</v>
      </c>
      <c r="I2837" s="332">
        <f t="shared" si="316"/>
        <v>50</v>
      </c>
      <c r="J2837" s="78"/>
      <c r="K2837" s="304"/>
      <c r="L2837" s="6"/>
      <c r="M2837" s="12"/>
      <c r="N2837" s="6"/>
      <c r="O2837" s="96" t="str">
        <f t="shared" si="317"/>
        <v/>
      </c>
      <c r="P2837" s="12"/>
      <c r="Q2837" s="304"/>
      <c r="R2837" s="5"/>
      <c r="S2837" s="5"/>
      <c r="T2837" s="78"/>
      <c r="U2837" s="78"/>
      <c r="Z2837" s="479">
        <f t="shared" si="318"/>
        <v>12</v>
      </c>
    </row>
    <row r="2838" spans="1:26" ht="18.75" customHeight="1" x14ac:dyDescent="0.35">
      <c r="A2838" s="78"/>
      <c r="B2838" s="332">
        <f>IF(N2838="",0,COUNTIF($N$7:N2838,N2838))</f>
        <v>0</v>
      </c>
      <c r="C2838" s="332" t="str">
        <f t="shared" si="312"/>
        <v>0</v>
      </c>
      <c r="D2838" s="332">
        <f>IF(P2838="",0,COUNTIF($P$7:P2838,P2838))</f>
        <v>0</v>
      </c>
      <c r="E2838" s="332" t="str">
        <f t="shared" si="313"/>
        <v>0</v>
      </c>
      <c r="F2838" s="332">
        <f>IF(Q2838="",0,COUNTIF($Q$7:Q2838,Q2838))</f>
        <v>0</v>
      </c>
      <c r="G2838" s="332" t="str">
        <f t="shared" si="314"/>
        <v>0</v>
      </c>
      <c r="H2838" s="335">
        <f t="shared" si="315"/>
        <v>46021</v>
      </c>
      <c r="I2838" s="332">
        <f t="shared" si="316"/>
        <v>50</v>
      </c>
      <c r="J2838" s="78"/>
      <c r="K2838" s="304"/>
      <c r="L2838" s="6"/>
      <c r="M2838" s="12"/>
      <c r="N2838" s="6"/>
      <c r="O2838" s="96" t="str">
        <f t="shared" si="317"/>
        <v/>
      </c>
      <c r="P2838" s="12"/>
      <c r="Q2838" s="304"/>
      <c r="R2838" s="5"/>
      <c r="S2838" s="5"/>
      <c r="T2838" s="78"/>
      <c r="U2838" s="78"/>
      <c r="Z2838" s="479">
        <f t="shared" si="318"/>
        <v>12</v>
      </c>
    </row>
    <row r="2839" spans="1:26" ht="18.75" customHeight="1" x14ac:dyDescent="0.35">
      <c r="A2839" s="78"/>
      <c r="B2839" s="332">
        <f>IF(N2839="",0,COUNTIF($N$7:N2839,N2839))</f>
        <v>0</v>
      </c>
      <c r="C2839" s="332" t="str">
        <f t="shared" si="312"/>
        <v>0</v>
      </c>
      <c r="D2839" s="332">
        <f>IF(P2839="",0,COUNTIF($P$7:P2839,P2839))</f>
        <v>0</v>
      </c>
      <c r="E2839" s="332" t="str">
        <f t="shared" si="313"/>
        <v>0</v>
      </c>
      <c r="F2839" s="332">
        <f>IF(Q2839="",0,COUNTIF($Q$7:Q2839,Q2839))</f>
        <v>0</v>
      </c>
      <c r="G2839" s="332" t="str">
        <f t="shared" si="314"/>
        <v>0</v>
      </c>
      <c r="H2839" s="335">
        <f t="shared" si="315"/>
        <v>46021</v>
      </c>
      <c r="I2839" s="332">
        <f t="shared" si="316"/>
        <v>50</v>
      </c>
      <c r="J2839" s="78"/>
      <c r="K2839" s="304"/>
      <c r="L2839" s="6"/>
      <c r="M2839" s="12"/>
      <c r="N2839" s="6"/>
      <c r="O2839" s="96" t="str">
        <f t="shared" si="317"/>
        <v/>
      </c>
      <c r="P2839" s="12"/>
      <c r="Q2839" s="304"/>
      <c r="R2839" s="5"/>
      <c r="S2839" s="5"/>
      <c r="T2839" s="78"/>
      <c r="U2839" s="78"/>
      <c r="Z2839" s="479">
        <f t="shared" si="318"/>
        <v>12</v>
      </c>
    </row>
    <row r="2840" spans="1:26" ht="18.75" customHeight="1" x14ac:dyDescent="0.35">
      <c r="A2840" s="78"/>
      <c r="B2840" s="332">
        <f>IF(N2840="",0,COUNTIF($N$7:N2840,N2840))</f>
        <v>0</v>
      </c>
      <c r="C2840" s="332" t="str">
        <f t="shared" si="312"/>
        <v>0</v>
      </c>
      <c r="D2840" s="332">
        <f>IF(P2840="",0,COUNTIF($P$7:P2840,P2840))</f>
        <v>0</v>
      </c>
      <c r="E2840" s="332" t="str">
        <f t="shared" si="313"/>
        <v>0</v>
      </c>
      <c r="F2840" s="332">
        <f>IF(Q2840="",0,COUNTIF($Q$7:Q2840,Q2840))</f>
        <v>0</v>
      </c>
      <c r="G2840" s="332" t="str">
        <f t="shared" si="314"/>
        <v>0</v>
      </c>
      <c r="H2840" s="335">
        <f t="shared" si="315"/>
        <v>46021</v>
      </c>
      <c r="I2840" s="332">
        <f t="shared" si="316"/>
        <v>50</v>
      </c>
      <c r="J2840" s="78"/>
      <c r="K2840" s="304"/>
      <c r="L2840" s="6"/>
      <c r="M2840" s="12"/>
      <c r="N2840" s="6"/>
      <c r="O2840" s="96" t="str">
        <f t="shared" si="317"/>
        <v/>
      </c>
      <c r="P2840" s="12"/>
      <c r="Q2840" s="304"/>
      <c r="R2840" s="5"/>
      <c r="S2840" s="5"/>
      <c r="T2840" s="78"/>
      <c r="U2840" s="78"/>
      <c r="Z2840" s="479">
        <f t="shared" si="318"/>
        <v>12</v>
      </c>
    </row>
    <row r="2841" spans="1:26" ht="18.75" customHeight="1" x14ac:dyDescent="0.35">
      <c r="A2841" s="78"/>
      <c r="B2841" s="332">
        <f>IF(N2841="",0,COUNTIF($N$7:N2841,N2841))</f>
        <v>0</v>
      </c>
      <c r="C2841" s="332" t="str">
        <f t="shared" si="312"/>
        <v>0</v>
      </c>
      <c r="D2841" s="332">
        <f>IF(P2841="",0,COUNTIF($P$7:P2841,P2841))</f>
        <v>0</v>
      </c>
      <c r="E2841" s="332" t="str">
        <f t="shared" si="313"/>
        <v>0</v>
      </c>
      <c r="F2841" s="332">
        <f>IF(Q2841="",0,COUNTIF($Q$7:Q2841,Q2841))</f>
        <v>0</v>
      </c>
      <c r="G2841" s="332" t="str">
        <f t="shared" si="314"/>
        <v>0</v>
      </c>
      <c r="H2841" s="335">
        <f t="shared" si="315"/>
        <v>46021</v>
      </c>
      <c r="I2841" s="332">
        <f t="shared" si="316"/>
        <v>50</v>
      </c>
      <c r="J2841" s="78"/>
      <c r="K2841" s="304"/>
      <c r="L2841" s="6"/>
      <c r="M2841" s="12"/>
      <c r="N2841" s="6"/>
      <c r="O2841" s="96" t="str">
        <f t="shared" si="317"/>
        <v/>
      </c>
      <c r="P2841" s="12"/>
      <c r="Q2841" s="304"/>
      <c r="R2841" s="5"/>
      <c r="S2841" s="5"/>
      <c r="T2841" s="78"/>
      <c r="U2841" s="78"/>
      <c r="Z2841" s="479">
        <f t="shared" si="318"/>
        <v>12</v>
      </c>
    </row>
    <row r="2842" spans="1:26" ht="18.75" customHeight="1" x14ac:dyDescent="0.35">
      <c r="A2842" s="78"/>
      <c r="B2842" s="332">
        <f>IF(N2842="",0,COUNTIF($N$7:N2842,N2842))</f>
        <v>0</v>
      </c>
      <c r="C2842" s="332" t="str">
        <f t="shared" si="312"/>
        <v>0</v>
      </c>
      <c r="D2842" s="332">
        <f>IF(P2842="",0,COUNTIF($P$7:P2842,P2842))</f>
        <v>0</v>
      </c>
      <c r="E2842" s="332" t="str">
        <f t="shared" si="313"/>
        <v>0</v>
      </c>
      <c r="F2842" s="332">
        <f>IF(Q2842="",0,COUNTIF($Q$7:Q2842,Q2842))</f>
        <v>0</v>
      </c>
      <c r="G2842" s="332" t="str">
        <f t="shared" si="314"/>
        <v>0</v>
      </c>
      <c r="H2842" s="335">
        <f t="shared" si="315"/>
        <v>46021</v>
      </c>
      <c r="I2842" s="332">
        <f t="shared" si="316"/>
        <v>50</v>
      </c>
      <c r="J2842" s="78"/>
      <c r="K2842" s="304"/>
      <c r="L2842" s="6"/>
      <c r="M2842" s="12"/>
      <c r="N2842" s="6"/>
      <c r="O2842" s="96" t="str">
        <f t="shared" si="317"/>
        <v/>
      </c>
      <c r="P2842" s="12"/>
      <c r="Q2842" s="304"/>
      <c r="R2842" s="5"/>
      <c r="S2842" s="5"/>
      <c r="T2842" s="78"/>
      <c r="U2842" s="78"/>
      <c r="Z2842" s="479">
        <f t="shared" si="318"/>
        <v>12</v>
      </c>
    </row>
    <row r="2843" spans="1:26" ht="18.75" customHeight="1" x14ac:dyDescent="0.35">
      <c r="A2843" s="78"/>
      <c r="B2843" s="332">
        <f>IF(N2843="",0,COUNTIF($N$7:N2843,N2843))</f>
        <v>0</v>
      </c>
      <c r="C2843" s="332" t="str">
        <f t="shared" si="312"/>
        <v>0</v>
      </c>
      <c r="D2843" s="332">
        <f>IF(P2843="",0,COUNTIF($P$7:P2843,P2843))</f>
        <v>0</v>
      </c>
      <c r="E2843" s="332" t="str">
        <f t="shared" si="313"/>
        <v>0</v>
      </c>
      <c r="F2843" s="332">
        <f>IF(Q2843="",0,COUNTIF($Q$7:Q2843,Q2843))</f>
        <v>0</v>
      </c>
      <c r="G2843" s="332" t="str">
        <f t="shared" si="314"/>
        <v>0</v>
      </c>
      <c r="H2843" s="335">
        <f t="shared" si="315"/>
        <v>46021</v>
      </c>
      <c r="I2843" s="332">
        <f t="shared" si="316"/>
        <v>50</v>
      </c>
      <c r="J2843" s="78"/>
      <c r="K2843" s="304"/>
      <c r="L2843" s="6"/>
      <c r="M2843" s="12"/>
      <c r="N2843" s="6"/>
      <c r="O2843" s="96" t="str">
        <f t="shared" si="317"/>
        <v/>
      </c>
      <c r="P2843" s="12"/>
      <c r="Q2843" s="304"/>
      <c r="R2843" s="5"/>
      <c r="S2843" s="5"/>
      <c r="T2843" s="78"/>
      <c r="U2843" s="78"/>
      <c r="Z2843" s="479">
        <f t="shared" si="318"/>
        <v>12</v>
      </c>
    </row>
    <row r="2844" spans="1:26" ht="18.75" customHeight="1" x14ac:dyDescent="0.35">
      <c r="A2844" s="78"/>
      <c r="B2844" s="332">
        <f>IF(N2844="",0,COUNTIF($N$7:N2844,N2844))</f>
        <v>0</v>
      </c>
      <c r="C2844" s="332" t="str">
        <f t="shared" si="312"/>
        <v>0</v>
      </c>
      <c r="D2844" s="332">
        <f>IF(P2844="",0,COUNTIF($P$7:P2844,P2844))</f>
        <v>0</v>
      </c>
      <c r="E2844" s="332" t="str">
        <f t="shared" si="313"/>
        <v>0</v>
      </c>
      <c r="F2844" s="332">
        <f>IF(Q2844="",0,COUNTIF($Q$7:Q2844,Q2844))</f>
        <v>0</v>
      </c>
      <c r="G2844" s="332" t="str">
        <f t="shared" si="314"/>
        <v>0</v>
      </c>
      <c r="H2844" s="335">
        <f t="shared" si="315"/>
        <v>46021</v>
      </c>
      <c r="I2844" s="332">
        <f t="shared" si="316"/>
        <v>50</v>
      </c>
      <c r="J2844" s="78"/>
      <c r="K2844" s="304"/>
      <c r="L2844" s="6"/>
      <c r="M2844" s="12"/>
      <c r="N2844" s="6"/>
      <c r="O2844" s="96" t="str">
        <f t="shared" si="317"/>
        <v/>
      </c>
      <c r="P2844" s="12"/>
      <c r="Q2844" s="304"/>
      <c r="R2844" s="5"/>
      <c r="S2844" s="5"/>
      <c r="T2844" s="78"/>
      <c r="U2844" s="78"/>
      <c r="Z2844" s="479">
        <f t="shared" si="318"/>
        <v>12</v>
      </c>
    </row>
    <row r="2845" spans="1:26" ht="18.75" customHeight="1" x14ac:dyDescent="0.35">
      <c r="A2845" s="78"/>
      <c r="B2845" s="332">
        <f>IF(N2845="",0,COUNTIF($N$7:N2845,N2845))</f>
        <v>0</v>
      </c>
      <c r="C2845" s="332" t="str">
        <f t="shared" si="312"/>
        <v>0</v>
      </c>
      <c r="D2845" s="332">
        <f>IF(P2845="",0,COUNTIF($P$7:P2845,P2845))</f>
        <v>0</v>
      </c>
      <c r="E2845" s="332" t="str">
        <f t="shared" si="313"/>
        <v>0</v>
      </c>
      <c r="F2845" s="332">
        <f>IF(Q2845="",0,COUNTIF($Q$7:Q2845,Q2845))</f>
        <v>0</v>
      </c>
      <c r="G2845" s="332" t="str">
        <f t="shared" si="314"/>
        <v>0</v>
      </c>
      <c r="H2845" s="335">
        <f t="shared" si="315"/>
        <v>46021</v>
      </c>
      <c r="I2845" s="332">
        <f t="shared" si="316"/>
        <v>50</v>
      </c>
      <c r="J2845" s="78"/>
      <c r="K2845" s="304"/>
      <c r="L2845" s="6"/>
      <c r="M2845" s="12"/>
      <c r="N2845" s="6"/>
      <c r="O2845" s="96" t="str">
        <f t="shared" si="317"/>
        <v/>
      </c>
      <c r="P2845" s="12"/>
      <c r="Q2845" s="304"/>
      <c r="R2845" s="5"/>
      <c r="S2845" s="5"/>
      <c r="T2845" s="78"/>
      <c r="U2845" s="78"/>
      <c r="Z2845" s="479">
        <f t="shared" si="318"/>
        <v>12</v>
      </c>
    </row>
    <row r="2846" spans="1:26" ht="18.75" customHeight="1" x14ac:dyDescent="0.35">
      <c r="A2846" s="78"/>
      <c r="B2846" s="332">
        <f>IF(N2846="",0,COUNTIF($N$7:N2846,N2846))</f>
        <v>0</v>
      </c>
      <c r="C2846" s="332" t="str">
        <f t="shared" si="312"/>
        <v>0</v>
      </c>
      <c r="D2846" s="332">
        <f>IF(P2846="",0,COUNTIF($P$7:P2846,P2846))</f>
        <v>0</v>
      </c>
      <c r="E2846" s="332" t="str">
        <f t="shared" si="313"/>
        <v>0</v>
      </c>
      <c r="F2846" s="332">
        <f>IF(Q2846="",0,COUNTIF($Q$7:Q2846,Q2846))</f>
        <v>0</v>
      </c>
      <c r="G2846" s="332" t="str">
        <f t="shared" si="314"/>
        <v>0</v>
      </c>
      <c r="H2846" s="335">
        <f t="shared" si="315"/>
        <v>46021</v>
      </c>
      <c r="I2846" s="332">
        <f t="shared" si="316"/>
        <v>50</v>
      </c>
      <c r="J2846" s="78"/>
      <c r="K2846" s="304"/>
      <c r="L2846" s="6"/>
      <c r="M2846" s="12"/>
      <c r="N2846" s="6"/>
      <c r="O2846" s="96" t="str">
        <f t="shared" si="317"/>
        <v/>
      </c>
      <c r="P2846" s="12"/>
      <c r="Q2846" s="304"/>
      <c r="R2846" s="5"/>
      <c r="S2846" s="5"/>
      <c r="T2846" s="78"/>
      <c r="U2846" s="78"/>
      <c r="Z2846" s="479">
        <f t="shared" si="318"/>
        <v>12</v>
      </c>
    </row>
    <row r="2847" spans="1:26" ht="18.75" customHeight="1" x14ac:dyDescent="0.35">
      <c r="A2847" s="78"/>
      <c r="B2847" s="332">
        <f>IF(N2847="",0,COUNTIF($N$7:N2847,N2847))</f>
        <v>0</v>
      </c>
      <c r="C2847" s="332" t="str">
        <f t="shared" si="312"/>
        <v>0</v>
      </c>
      <c r="D2847" s="332">
        <f>IF(P2847="",0,COUNTIF($P$7:P2847,P2847))</f>
        <v>0</v>
      </c>
      <c r="E2847" s="332" t="str">
        <f t="shared" si="313"/>
        <v>0</v>
      </c>
      <c r="F2847" s="332">
        <f>IF(Q2847="",0,COUNTIF($Q$7:Q2847,Q2847))</f>
        <v>0</v>
      </c>
      <c r="G2847" s="332" t="str">
        <f t="shared" si="314"/>
        <v>0</v>
      </c>
      <c r="H2847" s="335">
        <f t="shared" si="315"/>
        <v>46021</v>
      </c>
      <c r="I2847" s="332">
        <f t="shared" si="316"/>
        <v>50</v>
      </c>
      <c r="J2847" s="78"/>
      <c r="K2847" s="304"/>
      <c r="L2847" s="6"/>
      <c r="M2847" s="12"/>
      <c r="N2847" s="6"/>
      <c r="O2847" s="96" t="str">
        <f t="shared" si="317"/>
        <v/>
      </c>
      <c r="P2847" s="12"/>
      <c r="Q2847" s="304"/>
      <c r="R2847" s="5"/>
      <c r="S2847" s="5"/>
      <c r="T2847" s="78"/>
      <c r="U2847" s="78"/>
      <c r="Z2847" s="479">
        <f t="shared" si="318"/>
        <v>12</v>
      </c>
    </row>
    <row r="2848" spans="1:26" ht="18.75" customHeight="1" x14ac:dyDescent="0.35">
      <c r="A2848" s="78"/>
      <c r="B2848" s="332">
        <f>IF(N2848="",0,COUNTIF($N$7:N2848,N2848))</f>
        <v>0</v>
      </c>
      <c r="C2848" s="332" t="str">
        <f t="shared" si="312"/>
        <v>0</v>
      </c>
      <c r="D2848" s="332">
        <f>IF(P2848="",0,COUNTIF($P$7:P2848,P2848))</f>
        <v>0</v>
      </c>
      <c r="E2848" s="332" t="str">
        <f t="shared" si="313"/>
        <v>0</v>
      </c>
      <c r="F2848" s="332">
        <f>IF(Q2848="",0,COUNTIF($Q$7:Q2848,Q2848))</f>
        <v>0</v>
      </c>
      <c r="G2848" s="332" t="str">
        <f t="shared" si="314"/>
        <v>0</v>
      </c>
      <c r="H2848" s="335">
        <f t="shared" si="315"/>
        <v>46021</v>
      </c>
      <c r="I2848" s="332">
        <f t="shared" si="316"/>
        <v>50</v>
      </c>
      <c r="J2848" s="78"/>
      <c r="K2848" s="304"/>
      <c r="L2848" s="6"/>
      <c r="M2848" s="12"/>
      <c r="N2848" s="6"/>
      <c r="O2848" s="96" t="str">
        <f t="shared" si="317"/>
        <v/>
      </c>
      <c r="P2848" s="12"/>
      <c r="Q2848" s="304"/>
      <c r="R2848" s="5"/>
      <c r="S2848" s="5"/>
      <c r="T2848" s="78"/>
      <c r="U2848" s="78"/>
      <c r="Z2848" s="479">
        <f t="shared" si="318"/>
        <v>12</v>
      </c>
    </row>
    <row r="2849" spans="1:26" ht="18.75" customHeight="1" x14ac:dyDescent="0.35">
      <c r="A2849" s="78"/>
      <c r="B2849" s="332">
        <f>IF(N2849="",0,COUNTIF($N$7:N2849,N2849))</f>
        <v>0</v>
      </c>
      <c r="C2849" s="332" t="str">
        <f t="shared" si="312"/>
        <v>0</v>
      </c>
      <c r="D2849" s="332">
        <f>IF(P2849="",0,COUNTIF($P$7:P2849,P2849))</f>
        <v>0</v>
      </c>
      <c r="E2849" s="332" t="str">
        <f t="shared" si="313"/>
        <v>0</v>
      </c>
      <c r="F2849" s="332">
        <f>IF(Q2849="",0,COUNTIF($Q$7:Q2849,Q2849))</f>
        <v>0</v>
      </c>
      <c r="G2849" s="332" t="str">
        <f t="shared" si="314"/>
        <v>0</v>
      </c>
      <c r="H2849" s="335">
        <f t="shared" si="315"/>
        <v>46021</v>
      </c>
      <c r="I2849" s="332">
        <f t="shared" si="316"/>
        <v>50</v>
      </c>
      <c r="J2849" s="78"/>
      <c r="K2849" s="304"/>
      <c r="L2849" s="6"/>
      <c r="M2849" s="12"/>
      <c r="N2849" s="6"/>
      <c r="O2849" s="96" t="str">
        <f t="shared" si="317"/>
        <v/>
      </c>
      <c r="P2849" s="12"/>
      <c r="Q2849" s="304"/>
      <c r="R2849" s="5"/>
      <c r="S2849" s="5"/>
      <c r="T2849" s="78"/>
      <c r="U2849" s="78"/>
      <c r="Z2849" s="479">
        <f t="shared" si="318"/>
        <v>12</v>
      </c>
    </row>
    <row r="2850" spans="1:26" ht="18.75" customHeight="1" x14ac:dyDescent="0.35">
      <c r="A2850" s="78"/>
      <c r="B2850" s="332">
        <f>IF(N2850="",0,COUNTIF($N$7:N2850,N2850))</f>
        <v>0</v>
      </c>
      <c r="C2850" s="332" t="str">
        <f t="shared" si="312"/>
        <v>0</v>
      </c>
      <c r="D2850" s="332">
        <f>IF(P2850="",0,COUNTIF($P$7:P2850,P2850))</f>
        <v>0</v>
      </c>
      <c r="E2850" s="332" t="str">
        <f t="shared" si="313"/>
        <v>0</v>
      </c>
      <c r="F2850" s="332">
        <f>IF(Q2850="",0,COUNTIF($Q$7:Q2850,Q2850))</f>
        <v>0</v>
      </c>
      <c r="G2850" s="332" t="str">
        <f t="shared" si="314"/>
        <v>0</v>
      </c>
      <c r="H2850" s="335">
        <f t="shared" si="315"/>
        <v>46021</v>
      </c>
      <c r="I2850" s="332">
        <f t="shared" si="316"/>
        <v>50</v>
      </c>
      <c r="J2850" s="78"/>
      <c r="K2850" s="304"/>
      <c r="L2850" s="6"/>
      <c r="M2850" s="12"/>
      <c r="N2850" s="6"/>
      <c r="O2850" s="96" t="str">
        <f t="shared" si="317"/>
        <v/>
      </c>
      <c r="P2850" s="12"/>
      <c r="Q2850" s="304"/>
      <c r="R2850" s="5"/>
      <c r="S2850" s="5"/>
      <c r="T2850" s="78"/>
      <c r="U2850" s="78"/>
      <c r="Z2850" s="479">
        <f t="shared" si="318"/>
        <v>12</v>
      </c>
    </row>
    <row r="2851" spans="1:26" ht="18.75" customHeight="1" x14ac:dyDescent="0.35">
      <c r="A2851" s="78"/>
      <c r="B2851" s="332">
        <f>IF(N2851="",0,COUNTIF($N$7:N2851,N2851))</f>
        <v>0</v>
      </c>
      <c r="C2851" s="332" t="str">
        <f t="shared" si="312"/>
        <v>0</v>
      </c>
      <c r="D2851" s="332">
        <f>IF(P2851="",0,COUNTIF($P$7:P2851,P2851))</f>
        <v>0</v>
      </c>
      <c r="E2851" s="332" t="str">
        <f t="shared" si="313"/>
        <v>0</v>
      </c>
      <c r="F2851" s="332">
        <f>IF(Q2851="",0,COUNTIF($Q$7:Q2851,Q2851))</f>
        <v>0</v>
      </c>
      <c r="G2851" s="332" t="str">
        <f t="shared" si="314"/>
        <v>0</v>
      </c>
      <c r="H2851" s="335">
        <f t="shared" si="315"/>
        <v>46021</v>
      </c>
      <c r="I2851" s="332">
        <f t="shared" si="316"/>
        <v>50</v>
      </c>
      <c r="J2851" s="78"/>
      <c r="K2851" s="304"/>
      <c r="L2851" s="6"/>
      <c r="M2851" s="12"/>
      <c r="N2851" s="6"/>
      <c r="O2851" s="96" t="str">
        <f t="shared" si="317"/>
        <v/>
      </c>
      <c r="P2851" s="12"/>
      <c r="Q2851" s="304"/>
      <c r="R2851" s="5"/>
      <c r="S2851" s="5"/>
      <c r="T2851" s="78"/>
      <c r="U2851" s="78"/>
      <c r="Z2851" s="479">
        <f t="shared" si="318"/>
        <v>12</v>
      </c>
    </row>
    <row r="2852" spans="1:26" ht="18.75" customHeight="1" x14ac:dyDescent="0.35">
      <c r="A2852" s="78"/>
      <c r="B2852" s="332">
        <f>IF(N2852="",0,COUNTIF($N$7:N2852,N2852))</f>
        <v>0</v>
      </c>
      <c r="C2852" s="332" t="str">
        <f t="shared" si="312"/>
        <v>0</v>
      </c>
      <c r="D2852" s="332">
        <f>IF(P2852="",0,COUNTIF($P$7:P2852,P2852))</f>
        <v>0</v>
      </c>
      <c r="E2852" s="332" t="str">
        <f t="shared" si="313"/>
        <v>0</v>
      </c>
      <c r="F2852" s="332">
        <f>IF(Q2852="",0,COUNTIF($Q$7:Q2852,Q2852))</f>
        <v>0</v>
      </c>
      <c r="G2852" s="332" t="str">
        <f t="shared" si="314"/>
        <v>0</v>
      </c>
      <c r="H2852" s="335">
        <f t="shared" si="315"/>
        <v>46021</v>
      </c>
      <c r="I2852" s="332">
        <f t="shared" si="316"/>
        <v>50</v>
      </c>
      <c r="J2852" s="78"/>
      <c r="K2852" s="304"/>
      <c r="L2852" s="6"/>
      <c r="M2852" s="12"/>
      <c r="N2852" s="6"/>
      <c r="O2852" s="96" t="str">
        <f t="shared" si="317"/>
        <v/>
      </c>
      <c r="P2852" s="12"/>
      <c r="Q2852" s="304"/>
      <c r="R2852" s="5"/>
      <c r="S2852" s="5"/>
      <c r="T2852" s="78"/>
      <c r="U2852" s="78"/>
      <c r="Z2852" s="479">
        <f t="shared" si="318"/>
        <v>12</v>
      </c>
    </row>
    <row r="2853" spans="1:26" ht="18.75" customHeight="1" x14ac:dyDescent="0.35">
      <c r="A2853" s="78"/>
      <c r="B2853" s="332">
        <f>IF(N2853="",0,COUNTIF($N$7:N2853,N2853))</f>
        <v>0</v>
      </c>
      <c r="C2853" s="332" t="str">
        <f t="shared" si="312"/>
        <v>0</v>
      </c>
      <c r="D2853" s="332">
        <f>IF(P2853="",0,COUNTIF($P$7:P2853,P2853))</f>
        <v>0</v>
      </c>
      <c r="E2853" s="332" t="str">
        <f t="shared" si="313"/>
        <v>0</v>
      </c>
      <c r="F2853" s="332">
        <f>IF(Q2853="",0,COUNTIF($Q$7:Q2853,Q2853))</f>
        <v>0</v>
      </c>
      <c r="G2853" s="332" t="str">
        <f t="shared" si="314"/>
        <v>0</v>
      </c>
      <c r="H2853" s="335">
        <f t="shared" si="315"/>
        <v>46021</v>
      </c>
      <c r="I2853" s="332">
        <f t="shared" si="316"/>
        <v>50</v>
      </c>
      <c r="J2853" s="78"/>
      <c r="K2853" s="304"/>
      <c r="L2853" s="6"/>
      <c r="M2853" s="12"/>
      <c r="N2853" s="6"/>
      <c r="O2853" s="96" t="str">
        <f t="shared" si="317"/>
        <v/>
      </c>
      <c r="P2853" s="12"/>
      <c r="Q2853" s="304"/>
      <c r="R2853" s="5"/>
      <c r="S2853" s="5"/>
      <c r="T2853" s="78"/>
      <c r="U2853" s="78"/>
      <c r="Z2853" s="479">
        <f t="shared" si="318"/>
        <v>12</v>
      </c>
    </row>
    <row r="2854" spans="1:26" ht="18.75" customHeight="1" x14ac:dyDescent="0.35">
      <c r="A2854" s="78"/>
      <c r="B2854" s="332">
        <f>IF(N2854="",0,COUNTIF($N$7:N2854,N2854))</f>
        <v>0</v>
      </c>
      <c r="C2854" s="332" t="str">
        <f t="shared" si="312"/>
        <v>0</v>
      </c>
      <c r="D2854" s="332">
        <f>IF(P2854="",0,COUNTIF($P$7:P2854,P2854))</f>
        <v>0</v>
      </c>
      <c r="E2854" s="332" t="str">
        <f t="shared" si="313"/>
        <v>0</v>
      </c>
      <c r="F2854" s="332">
        <f>IF(Q2854="",0,COUNTIF($Q$7:Q2854,Q2854))</f>
        <v>0</v>
      </c>
      <c r="G2854" s="332" t="str">
        <f t="shared" si="314"/>
        <v>0</v>
      </c>
      <c r="H2854" s="335">
        <f t="shared" si="315"/>
        <v>46021</v>
      </c>
      <c r="I2854" s="332">
        <f t="shared" si="316"/>
        <v>50</v>
      </c>
      <c r="J2854" s="78"/>
      <c r="K2854" s="304"/>
      <c r="L2854" s="6"/>
      <c r="M2854" s="12"/>
      <c r="N2854" s="6"/>
      <c r="O2854" s="96" t="str">
        <f t="shared" si="317"/>
        <v/>
      </c>
      <c r="P2854" s="12"/>
      <c r="Q2854" s="304"/>
      <c r="R2854" s="5"/>
      <c r="S2854" s="5"/>
      <c r="T2854" s="78"/>
      <c r="U2854" s="78"/>
      <c r="Z2854" s="479">
        <f t="shared" si="318"/>
        <v>12</v>
      </c>
    </row>
    <row r="2855" spans="1:26" ht="18.75" customHeight="1" x14ac:dyDescent="0.35">
      <c r="A2855" s="78"/>
      <c r="B2855" s="332">
        <f>IF(N2855="",0,COUNTIF($N$7:N2855,N2855))</f>
        <v>0</v>
      </c>
      <c r="C2855" s="332" t="str">
        <f t="shared" si="312"/>
        <v>0</v>
      </c>
      <c r="D2855" s="332">
        <f>IF(P2855="",0,COUNTIF($P$7:P2855,P2855))</f>
        <v>0</v>
      </c>
      <c r="E2855" s="332" t="str">
        <f t="shared" si="313"/>
        <v>0</v>
      </c>
      <c r="F2855" s="332">
        <f>IF(Q2855="",0,COUNTIF($Q$7:Q2855,Q2855))</f>
        <v>0</v>
      </c>
      <c r="G2855" s="332" t="str">
        <f t="shared" si="314"/>
        <v>0</v>
      </c>
      <c r="H2855" s="335">
        <f t="shared" si="315"/>
        <v>46021</v>
      </c>
      <c r="I2855" s="332">
        <f t="shared" si="316"/>
        <v>50</v>
      </c>
      <c r="J2855" s="78"/>
      <c r="K2855" s="304"/>
      <c r="L2855" s="6"/>
      <c r="M2855" s="12"/>
      <c r="N2855" s="6"/>
      <c r="O2855" s="96" t="str">
        <f t="shared" si="317"/>
        <v/>
      </c>
      <c r="P2855" s="12"/>
      <c r="Q2855" s="304"/>
      <c r="R2855" s="5"/>
      <c r="S2855" s="5"/>
      <c r="T2855" s="78"/>
      <c r="U2855" s="78"/>
      <c r="Z2855" s="479">
        <f t="shared" si="318"/>
        <v>12</v>
      </c>
    </row>
    <row r="2856" spans="1:26" ht="18.75" customHeight="1" x14ac:dyDescent="0.35">
      <c r="A2856" s="78"/>
      <c r="B2856" s="332">
        <f>IF(N2856="",0,COUNTIF($N$7:N2856,N2856))</f>
        <v>0</v>
      </c>
      <c r="C2856" s="332" t="str">
        <f t="shared" si="312"/>
        <v>0</v>
      </c>
      <c r="D2856" s="332">
        <f>IF(P2856="",0,COUNTIF($P$7:P2856,P2856))</f>
        <v>0</v>
      </c>
      <c r="E2856" s="332" t="str">
        <f t="shared" si="313"/>
        <v>0</v>
      </c>
      <c r="F2856" s="332">
        <f>IF(Q2856="",0,COUNTIF($Q$7:Q2856,Q2856))</f>
        <v>0</v>
      </c>
      <c r="G2856" s="332" t="str">
        <f t="shared" si="314"/>
        <v>0</v>
      </c>
      <c r="H2856" s="335">
        <f t="shared" si="315"/>
        <v>46021</v>
      </c>
      <c r="I2856" s="332">
        <f t="shared" si="316"/>
        <v>50</v>
      </c>
      <c r="J2856" s="78"/>
      <c r="K2856" s="304"/>
      <c r="L2856" s="6"/>
      <c r="M2856" s="12"/>
      <c r="N2856" s="6"/>
      <c r="O2856" s="96" t="str">
        <f t="shared" si="317"/>
        <v/>
      </c>
      <c r="P2856" s="12"/>
      <c r="Q2856" s="304"/>
      <c r="R2856" s="5"/>
      <c r="S2856" s="5"/>
      <c r="T2856" s="78"/>
      <c r="U2856" s="78"/>
      <c r="Z2856" s="479">
        <f t="shared" si="318"/>
        <v>12</v>
      </c>
    </row>
    <row r="2857" spans="1:26" ht="18.75" customHeight="1" x14ac:dyDescent="0.35">
      <c r="A2857" s="78"/>
      <c r="B2857" s="332">
        <f>IF(N2857="",0,COUNTIF($N$7:N2857,N2857))</f>
        <v>0</v>
      </c>
      <c r="C2857" s="332" t="str">
        <f t="shared" si="312"/>
        <v>0</v>
      </c>
      <c r="D2857" s="332">
        <f>IF(P2857="",0,COUNTIF($P$7:P2857,P2857))</f>
        <v>0</v>
      </c>
      <c r="E2857" s="332" t="str">
        <f t="shared" si="313"/>
        <v>0</v>
      </c>
      <c r="F2857" s="332">
        <f>IF(Q2857="",0,COUNTIF($Q$7:Q2857,Q2857))</f>
        <v>0</v>
      </c>
      <c r="G2857" s="332" t="str">
        <f t="shared" si="314"/>
        <v>0</v>
      </c>
      <c r="H2857" s="335">
        <f t="shared" si="315"/>
        <v>46021</v>
      </c>
      <c r="I2857" s="332">
        <f t="shared" si="316"/>
        <v>50</v>
      </c>
      <c r="J2857" s="78"/>
      <c r="K2857" s="304"/>
      <c r="L2857" s="6"/>
      <c r="M2857" s="12"/>
      <c r="N2857" s="6"/>
      <c r="O2857" s="96" t="str">
        <f t="shared" si="317"/>
        <v/>
      </c>
      <c r="P2857" s="12"/>
      <c r="Q2857" s="304"/>
      <c r="R2857" s="5"/>
      <c r="S2857" s="5"/>
      <c r="T2857" s="78"/>
      <c r="U2857" s="78"/>
      <c r="Z2857" s="479">
        <f t="shared" si="318"/>
        <v>12</v>
      </c>
    </row>
    <row r="2858" spans="1:26" ht="18.75" customHeight="1" x14ac:dyDescent="0.35">
      <c r="A2858" s="78"/>
      <c r="B2858" s="332">
        <f>IF(N2858="",0,COUNTIF($N$7:N2858,N2858))</f>
        <v>0</v>
      </c>
      <c r="C2858" s="332" t="str">
        <f t="shared" si="312"/>
        <v>0</v>
      </c>
      <c r="D2858" s="332">
        <f>IF(P2858="",0,COUNTIF($P$7:P2858,P2858))</f>
        <v>0</v>
      </c>
      <c r="E2858" s="332" t="str">
        <f t="shared" si="313"/>
        <v>0</v>
      </c>
      <c r="F2858" s="332">
        <f>IF(Q2858="",0,COUNTIF($Q$7:Q2858,Q2858))</f>
        <v>0</v>
      </c>
      <c r="G2858" s="332" t="str">
        <f t="shared" si="314"/>
        <v>0</v>
      </c>
      <c r="H2858" s="335">
        <f t="shared" si="315"/>
        <v>46021</v>
      </c>
      <c r="I2858" s="332">
        <f t="shared" si="316"/>
        <v>50</v>
      </c>
      <c r="J2858" s="78"/>
      <c r="K2858" s="304"/>
      <c r="L2858" s="6"/>
      <c r="M2858" s="12"/>
      <c r="N2858" s="6"/>
      <c r="O2858" s="96" t="str">
        <f t="shared" si="317"/>
        <v/>
      </c>
      <c r="P2858" s="12"/>
      <c r="Q2858" s="304"/>
      <c r="R2858" s="5"/>
      <c r="S2858" s="5"/>
      <c r="T2858" s="78"/>
      <c r="U2858" s="78"/>
      <c r="Z2858" s="479">
        <f t="shared" si="318"/>
        <v>12</v>
      </c>
    </row>
    <row r="2859" spans="1:26" ht="18.75" customHeight="1" x14ac:dyDescent="0.35">
      <c r="A2859" s="78"/>
      <c r="B2859" s="332">
        <f>IF(N2859="",0,COUNTIF($N$7:N2859,N2859))</f>
        <v>0</v>
      </c>
      <c r="C2859" s="332" t="str">
        <f t="shared" si="312"/>
        <v>0</v>
      </c>
      <c r="D2859" s="332">
        <f>IF(P2859="",0,COUNTIF($P$7:P2859,P2859))</f>
        <v>0</v>
      </c>
      <c r="E2859" s="332" t="str">
        <f t="shared" si="313"/>
        <v>0</v>
      </c>
      <c r="F2859" s="332">
        <f>IF(Q2859="",0,COUNTIF($Q$7:Q2859,Q2859))</f>
        <v>0</v>
      </c>
      <c r="G2859" s="332" t="str">
        <f t="shared" si="314"/>
        <v>0</v>
      </c>
      <c r="H2859" s="335">
        <f t="shared" si="315"/>
        <v>46021</v>
      </c>
      <c r="I2859" s="332">
        <f t="shared" si="316"/>
        <v>50</v>
      </c>
      <c r="J2859" s="78"/>
      <c r="K2859" s="304"/>
      <c r="L2859" s="6"/>
      <c r="M2859" s="12"/>
      <c r="N2859" s="6"/>
      <c r="O2859" s="96" t="str">
        <f t="shared" si="317"/>
        <v/>
      </c>
      <c r="P2859" s="12"/>
      <c r="Q2859" s="304"/>
      <c r="R2859" s="5"/>
      <c r="S2859" s="5"/>
      <c r="T2859" s="78"/>
      <c r="U2859" s="78"/>
      <c r="Z2859" s="479">
        <f t="shared" si="318"/>
        <v>12</v>
      </c>
    </row>
    <row r="2860" spans="1:26" ht="18.75" customHeight="1" x14ac:dyDescent="0.35">
      <c r="A2860" s="78"/>
      <c r="B2860" s="332">
        <f>IF(N2860="",0,COUNTIF($N$7:N2860,N2860))</f>
        <v>0</v>
      </c>
      <c r="C2860" s="332" t="str">
        <f t="shared" si="312"/>
        <v>0</v>
      </c>
      <c r="D2860" s="332">
        <f>IF(P2860="",0,COUNTIF($P$7:P2860,P2860))</f>
        <v>0</v>
      </c>
      <c r="E2860" s="332" t="str">
        <f t="shared" si="313"/>
        <v>0</v>
      </c>
      <c r="F2860" s="332">
        <f>IF(Q2860="",0,COUNTIF($Q$7:Q2860,Q2860))</f>
        <v>0</v>
      </c>
      <c r="G2860" s="332" t="str">
        <f t="shared" si="314"/>
        <v>0</v>
      </c>
      <c r="H2860" s="335">
        <f t="shared" si="315"/>
        <v>46021</v>
      </c>
      <c r="I2860" s="332">
        <f t="shared" si="316"/>
        <v>50</v>
      </c>
      <c r="J2860" s="78"/>
      <c r="K2860" s="304"/>
      <c r="L2860" s="6"/>
      <c r="M2860" s="12"/>
      <c r="N2860" s="6"/>
      <c r="O2860" s="96" t="str">
        <f t="shared" si="317"/>
        <v/>
      </c>
      <c r="P2860" s="12"/>
      <c r="Q2860" s="304"/>
      <c r="R2860" s="5"/>
      <c r="S2860" s="5"/>
      <c r="T2860" s="78"/>
      <c r="U2860" s="78"/>
      <c r="Z2860" s="479">
        <f t="shared" si="318"/>
        <v>12</v>
      </c>
    </row>
    <row r="2861" spans="1:26" ht="18.75" customHeight="1" x14ac:dyDescent="0.35">
      <c r="A2861" s="78"/>
      <c r="B2861" s="332">
        <f>IF(N2861="",0,COUNTIF($N$7:N2861,N2861))</f>
        <v>0</v>
      </c>
      <c r="C2861" s="332" t="str">
        <f t="shared" si="312"/>
        <v>0</v>
      </c>
      <c r="D2861" s="332">
        <f>IF(P2861="",0,COUNTIF($P$7:P2861,P2861))</f>
        <v>0</v>
      </c>
      <c r="E2861" s="332" t="str">
        <f t="shared" si="313"/>
        <v>0</v>
      </c>
      <c r="F2861" s="332">
        <f>IF(Q2861="",0,COUNTIF($Q$7:Q2861,Q2861))</f>
        <v>0</v>
      </c>
      <c r="G2861" s="332" t="str">
        <f t="shared" si="314"/>
        <v>0</v>
      </c>
      <c r="H2861" s="335">
        <f t="shared" si="315"/>
        <v>46021</v>
      </c>
      <c r="I2861" s="332">
        <f t="shared" si="316"/>
        <v>50</v>
      </c>
      <c r="J2861" s="78"/>
      <c r="K2861" s="304"/>
      <c r="L2861" s="6"/>
      <c r="M2861" s="12"/>
      <c r="N2861" s="6"/>
      <c r="O2861" s="96" t="str">
        <f t="shared" si="317"/>
        <v/>
      </c>
      <c r="P2861" s="12"/>
      <c r="Q2861" s="304"/>
      <c r="R2861" s="5"/>
      <c r="S2861" s="5"/>
      <c r="T2861" s="78"/>
      <c r="U2861" s="78"/>
      <c r="Z2861" s="479">
        <f t="shared" si="318"/>
        <v>12</v>
      </c>
    </row>
    <row r="2862" spans="1:26" ht="18.75" customHeight="1" x14ac:dyDescent="0.35">
      <c r="A2862" s="78"/>
      <c r="B2862" s="332">
        <f>IF(N2862="",0,COUNTIF($N$7:N2862,N2862))</f>
        <v>0</v>
      </c>
      <c r="C2862" s="332" t="str">
        <f t="shared" si="312"/>
        <v>0</v>
      </c>
      <c r="D2862" s="332">
        <f>IF(P2862="",0,COUNTIF($P$7:P2862,P2862))</f>
        <v>0</v>
      </c>
      <c r="E2862" s="332" t="str">
        <f t="shared" si="313"/>
        <v>0</v>
      </c>
      <c r="F2862" s="332">
        <f>IF(Q2862="",0,COUNTIF($Q$7:Q2862,Q2862))</f>
        <v>0</v>
      </c>
      <c r="G2862" s="332" t="str">
        <f t="shared" si="314"/>
        <v>0</v>
      </c>
      <c r="H2862" s="335">
        <f t="shared" si="315"/>
        <v>46021</v>
      </c>
      <c r="I2862" s="332">
        <f t="shared" si="316"/>
        <v>50</v>
      </c>
      <c r="J2862" s="78"/>
      <c r="K2862" s="304"/>
      <c r="L2862" s="6"/>
      <c r="M2862" s="12"/>
      <c r="N2862" s="6"/>
      <c r="O2862" s="96" t="str">
        <f t="shared" si="317"/>
        <v/>
      </c>
      <c r="P2862" s="12"/>
      <c r="Q2862" s="304"/>
      <c r="R2862" s="5"/>
      <c r="S2862" s="5"/>
      <c r="T2862" s="78"/>
      <c r="U2862" s="78"/>
      <c r="Z2862" s="479">
        <f t="shared" si="318"/>
        <v>12</v>
      </c>
    </row>
    <row r="2863" spans="1:26" ht="18.75" customHeight="1" x14ac:dyDescent="0.35">
      <c r="A2863" s="78"/>
      <c r="B2863" s="332">
        <f>IF(N2863="",0,COUNTIF($N$7:N2863,N2863))</f>
        <v>0</v>
      </c>
      <c r="C2863" s="332" t="str">
        <f t="shared" si="312"/>
        <v>0</v>
      </c>
      <c r="D2863" s="332">
        <f>IF(P2863="",0,COUNTIF($P$7:P2863,P2863))</f>
        <v>0</v>
      </c>
      <c r="E2863" s="332" t="str">
        <f t="shared" si="313"/>
        <v>0</v>
      </c>
      <c r="F2863" s="332">
        <f>IF(Q2863="",0,COUNTIF($Q$7:Q2863,Q2863))</f>
        <v>0</v>
      </c>
      <c r="G2863" s="332" t="str">
        <f t="shared" si="314"/>
        <v>0</v>
      </c>
      <c r="H2863" s="335">
        <f t="shared" si="315"/>
        <v>46021</v>
      </c>
      <c r="I2863" s="332">
        <f t="shared" si="316"/>
        <v>50</v>
      </c>
      <c r="J2863" s="78"/>
      <c r="K2863" s="304"/>
      <c r="L2863" s="6"/>
      <c r="M2863" s="12"/>
      <c r="N2863" s="6"/>
      <c r="O2863" s="96" t="str">
        <f t="shared" si="317"/>
        <v/>
      </c>
      <c r="P2863" s="12"/>
      <c r="Q2863" s="304"/>
      <c r="R2863" s="5"/>
      <c r="S2863" s="5"/>
      <c r="T2863" s="78"/>
      <c r="U2863" s="78"/>
      <c r="Z2863" s="479">
        <f t="shared" si="318"/>
        <v>12</v>
      </c>
    </row>
    <row r="2864" spans="1:26" ht="18.75" customHeight="1" x14ac:dyDescent="0.35">
      <c r="A2864" s="78"/>
      <c r="B2864" s="332">
        <f>IF(N2864="",0,COUNTIF($N$7:N2864,N2864))</f>
        <v>0</v>
      </c>
      <c r="C2864" s="332" t="str">
        <f t="shared" si="312"/>
        <v>0</v>
      </c>
      <c r="D2864" s="332">
        <f>IF(P2864="",0,COUNTIF($P$7:P2864,P2864))</f>
        <v>0</v>
      </c>
      <c r="E2864" s="332" t="str">
        <f t="shared" si="313"/>
        <v>0</v>
      </c>
      <c r="F2864" s="332">
        <f>IF(Q2864="",0,COUNTIF($Q$7:Q2864,Q2864))</f>
        <v>0</v>
      </c>
      <c r="G2864" s="332" t="str">
        <f t="shared" si="314"/>
        <v>0</v>
      </c>
      <c r="H2864" s="335">
        <f t="shared" si="315"/>
        <v>46021</v>
      </c>
      <c r="I2864" s="332">
        <f t="shared" si="316"/>
        <v>50</v>
      </c>
      <c r="J2864" s="78"/>
      <c r="K2864" s="304"/>
      <c r="L2864" s="6"/>
      <c r="M2864" s="12"/>
      <c r="N2864" s="6"/>
      <c r="O2864" s="96" t="str">
        <f t="shared" si="317"/>
        <v/>
      </c>
      <c r="P2864" s="12"/>
      <c r="Q2864" s="304"/>
      <c r="R2864" s="5"/>
      <c r="S2864" s="5"/>
      <c r="T2864" s="78"/>
      <c r="U2864" s="78"/>
      <c r="Z2864" s="479">
        <f t="shared" si="318"/>
        <v>12</v>
      </c>
    </row>
    <row r="2865" spans="1:26" ht="18.75" customHeight="1" x14ac:dyDescent="0.35">
      <c r="A2865" s="78"/>
      <c r="B2865" s="332">
        <f>IF(N2865="",0,COUNTIF($N$7:N2865,N2865))</f>
        <v>0</v>
      </c>
      <c r="C2865" s="332" t="str">
        <f t="shared" si="312"/>
        <v>0</v>
      </c>
      <c r="D2865" s="332">
        <f>IF(P2865="",0,COUNTIF($P$7:P2865,P2865))</f>
        <v>0</v>
      </c>
      <c r="E2865" s="332" t="str">
        <f t="shared" si="313"/>
        <v>0</v>
      </c>
      <c r="F2865" s="332">
        <f>IF(Q2865="",0,COUNTIF($Q$7:Q2865,Q2865))</f>
        <v>0</v>
      </c>
      <c r="G2865" s="332" t="str">
        <f t="shared" si="314"/>
        <v>0</v>
      </c>
      <c r="H2865" s="335">
        <f t="shared" si="315"/>
        <v>46021</v>
      </c>
      <c r="I2865" s="332">
        <f t="shared" si="316"/>
        <v>50</v>
      </c>
      <c r="J2865" s="78"/>
      <c r="K2865" s="304"/>
      <c r="L2865" s="6"/>
      <c r="M2865" s="12"/>
      <c r="N2865" s="6"/>
      <c r="O2865" s="96" t="str">
        <f t="shared" si="317"/>
        <v/>
      </c>
      <c r="P2865" s="12"/>
      <c r="Q2865" s="304"/>
      <c r="R2865" s="5"/>
      <c r="S2865" s="5"/>
      <c r="T2865" s="78"/>
      <c r="U2865" s="78"/>
      <c r="Z2865" s="479">
        <f t="shared" si="318"/>
        <v>12</v>
      </c>
    </row>
    <row r="2866" spans="1:26" ht="18.75" customHeight="1" x14ac:dyDescent="0.35">
      <c r="A2866" s="78"/>
      <c r="B2866" s="332">
        <f>IF(N2866="",0,COUNTIF($N$7:N2866,N2866))</f>
        <v>0</v>
      </c>
      <c r="C2866" s="332" t="str">
        <f t="shared" si="312"/>
        <v>0</v>
      </c>
      <c r="D2866" s="332">
        <f>IF(P2866="",0,COUNTIF($P$7:P2866,P2866))</f>
        <v>0</v>
      </c>
      <c r="E2866" s="332" t="str">
        <f t="shared" si="313"/>
        <v>0</v>
      </c>
      <c r="F2866" s="332">
        <f>IF(Q2866="",0,COUNTIF($Q$7:Q2866,Q2866))</f>
        <v>0</v>
      </c>
      <c r="G2866" s="332" t="str">
        <f t="shared" si="314"/>
        <v>0</v>
      </c>
      <c r="H2866" s="335">
        <f t="shared" si="315"/>
        <v>46021</v>
      </c>
      <c r="I2866" s="332">
        <f t="shared" si="316"/>
        <v>50</v>
      </c>
      <c r="J2866" s="78"/>
      <c r="K2866" s="304"/>
      <c r="L2866" s="6"/>
      <c r="M2866" s="12"/>
      <c r="N2866" s="6"/>
      <c r="O2866" s="96" t="str">
        <f t="shared" si="317"/>
        <v/>
      </c>
      <c r="P2866" s="12"/>
      <c r="Q2866" s="304"/>
      <c r="R2866" s="5"/>
      <c r="S2866" s="5"/>
      <c r="T2866" s="78"/>
      <c r="U2866" s="78"/>
      <c r="Z2866" s="479">
        <f t="shared" si="318"/>
        <v>12</v>
      </c>
    </row>
    <row r="2867" spans="1:26" ht="18.75" customHeight="1" x14ac:dyDescent="0.35">
      <c r="A2867" s="78"/>
      <c r="B2867" s="332">
        <f>IF(N2867="",0,COUNTIF($N$7:N2867,N2867))</f>
        <v>0</v>
      </c>
      <c r="C2867" s="332" t="str">
        <f t="shared" si="312"/>
        <v>0</v>
      </c>
      <c r="D2867" s="332">
        <f>IF(P2867="",0,COUNTIF($P$7:P2867,P2867))</f>
        <v>0</v>
      </c>
      <c r="E2867" s="332" t="str">
        <f t="shared" si="313"/>
        <v>0</v>
      </c>
      <c r="F2867" s="332">
        <f>IF(Q2867="",0,COUNTIF($Q$7:Q2867,Q2867))</f>
        <v>0</v>
      </c>
      <c r="G2867" s="332" t="str">
        <f t="shared" si="314"/>
        <v>0</v>
      </c>
      <c r="H2867" s="335">
        <f t="shared" si="315"/>
        <v>46021</v>
      </c>
      <c r="I2867" s="332">
        <f t="shared" si="316"/>
        <v>50</v>
      </c>
      <c r="J2867" s="78"/>
      <c r="K2867" s="304"/>
      <c r="L2867" s="6"/>
      <c r="M2867" s="12"/>
      <c r="N2867" s="6"/>
      <c r="O2867" s="96" t="str">
        <f t="shared" si="317"/>
        <v/>
      </c>
      <c r="P2867" s="12"/>
      <c r="Q2867" s="304"/>
      <c r="R2867" s="5"/>
      <c r="S2867" s="5"/>
      <c r="T2867" s="78"/>
      <c r="U2867" s="78"/>
      <c r="Z2867" s="479">
        <f t="shared" si="318"/>
        <v>12</v>
      </c>
    </row>
    <row r="2868" spans="1:26" ht="18.75" customHeight="1" x14ac:dyDescent="0.35">
      <c r="A2868" s="78"/>
      <c r="B2868" s="332">
        <f>IF(N2868="",0,COUNTIF($N$7:N2868,N2868))</f>
        <v>0</v>
      </c>
      <c r="C2868" s="332" t="str">
        <f t="shared" ref="C2868:C2931" si="319">B2868&amp;N2868</f>
        <v>0</v>
      </c>
      <c r="D2868" s="332">
        <f>IF(P2868="",0,COUNTIF($P$7:P2868,P2868))</f>
        <v>0</v>
      </c>
      <c r="E2868" s="332" t="str">
        <f t="shared" ref="E2868:E2931" si="320">D2868&amp;P2868</f>
        <v>0</v>
      </c>
      <c r="F2868" s="332">
        <f>IF(Q2868="",0,COUNTIF($Q$7:Q2868,Q2868))</f>
        <v>0</v>
      </c>
      <c r="G2868" s="332" t="str">
        <f t="shared" ref="G2868:G2931" si="321">F2868&amp;Q2868</f>
        <v>0</v>
      </c>
      <c r="H2868" s="335">
        <f t="shared" ref="H2868:H2931" si="322">IF(K2868&lt;&gt;"",K2868,H2867)</f>
        <v>46021</v>
      </c>
      <c r="I2868" s="332">
        <f t="shared" ref="I2868:I2931" si="323">IF(L2868&lt;&gt;"",L2868,I2867)</f>
        <v>50</v>
      </c>
      <c r="J2868" s="78"/>
      <c r="K2868" s="304"/>
      <c r="L2868" s="6"/>
      <c r="M2868" s="12"/>
      <c r="N2868" s="6"/>
      <c r="O2868" s="96" t="str">
        <f t="shared" ref="O2868:O2931" si="324">IF(N2868&lt;&gt;"",VLOOKUP(N2868,DA,2,FALSE),"")</f>
        <v/>
      </c>
      <c r="P2868" s="12"/>
      <c r="Q2868" s="304"/>
      <c r="R2868" s="5"/>
      <c r="S2868" s="5"/>
      <c r="T2868" s="78"/>
      <c r="U2868" s="78"/>
      <c r="Z2868" s="479">
        <f t="shared" si="318"/>
        <v>12</v>
      </c>
    </row>
    <row r="2869" spans="1:26" ht="18.75" customHeight="1" x14ac:dyDescent="0.35">
      <c r="A2869" s="78"/>
      <c r="B2869" s="332">
        <f>IF(N2869="",0,COUNTIF($N$7:N2869,N2869))</f>
        <v>0</v>
      </c>
      <c r="C2869" s="332" t="str">
        <f t="shared" si="319"/>
        <v>0</v>
      </c>
      <c r="D2869" s="332">
        <f>IF(P2869="",0,COUNTIF($P$7:P2869,P2869))</f>
        <v>0</v>
      </c>
      <c r="E2869" s="332" t="str">
        <f t="shared" si="320"/>
        <v>0</v>
      </c>
      <c r="F2869" s="332">
        <f>IF(Q2869="",0,COUNTIF($Q$7:Q2869,Q2869))</f>
        <v>0</v>
      </c>
      <c r="G2869" s="332" t="str">
        <f t="shared" si="321"/>
        <v>0</v>
      </c>
      <c r="H2869" s="335">
        <f t="shared" si="322"/>
        <v>46021</v>
      </c>
      <c r="I2869" s="332">
        <f t="shared" si="323"/>
        <v>50</v>
      </c>
      <c r="J2869" s="78"/>
      <c r="K2869" s="304"/>
      <c r="L2869" s="6"/>
      <c r="M2869" s="12"/>
      <c r="N2869" s="6"/>
      <c r="O2869" s="96" t="str">
        <f t="shared" si="324"/>
        <v/>
      </c>
      <c r="P2869" s="12"/>
      <c r="Q2869" s="304"/>
      <c r="R2869" s="5"/>
      <c r="S2869" s="5"/>
      <c r="T2869" s="78"/>
      <c r="U2869" s="78"/>
      <c r="Z2869" s="479">
        <f t="shared" si="318"/>
        <v>12</v>
      </c>
    </row>
    <row r="2870" spans="1:26" ht="18.75" customHeight="1" x14ac:dyDescent="0.35">
      <c r="A2870" s="78"/>
      <c r="B2870" s="332">
        <f>IF(N2870="",0,COUNTIF($N$7:N2870,N2870))</f>
        <v>0</v>
      </c>
      <c r="C2870" s="332" t="str">
        <f t="shared" si="319"/>
        <v>0</v>
      </c>
      <c r="D2870" s="332">
        <f>IF(P2870="",0,COUNTIF($P$7:P2870,P2870))</f>
        <v>0</v>
      </c>
      <c r="E2870" s="332" t="str">
        <f t="shared" si="320"/>
        <v>0</v>
      </c>
      <c r="F2870" s="332">
        <f>IF(Q2870="",0,COUNTIF($Q$7:Q2870,Q2870))</f>
        <v>0</v>
      </c>
      <c r="G2870" s="332" t="str">
        <f t="shared" si="321"/>
        <v>0</v>
      </c>
      <c r="H2870" s="335">
        <f t="shared" si="322"/>
        <v>46021</v>
      </c>
      <c r="I2870" s="332">
        <f t="shared" si="323"/>
        <v>50</v>
      </c>
      <c r="J2870" s="78"/>
      <c r="K2870" s="304"/>
      <c r="L2870" s="6"/>
      <c r="M2870" s="12"/>
      <c r="N2870" s="6"/>
      <c r="O2870" s="96" t="str">
        <f t="shared" si="324"/>
        <v/>
      </c>
      <c r="P2870" s="12"/>
      <c r="Q2870" s="304"/>
      <c r="R2870" s="5"/>
      <c r="S2870" s="5"/>
      <c r="T2870" s="78"/>
      <c r="U2870" s="78"/>
      <c r="Z2870" s="479">
        <f t="shared" si="318"/>
        <v>12</v>
      </c>
    </row>
    <row r="2871" spans="1:26" ht="18.75" customHeight="1" x14ac:dyDescent="0.35">
      <c r="A2871" s="78"/>
      <c r="B2871" s="332">
        <f>IF(N2871="",0,COUNTIF($N$7:N2871,N2871))</f>
        <v>0</v>
      </c>
      <c r="C2871" s="332" t="str">
        <f t="shared" si="319"/>
        <v>0</v>
      </c>
      <c r="D2871" s="332">
        <f>IF(P2871="",0,COUNTIF($P$7:P2871,P2871))</f>
        <v>0</v>
      </c>
      <c r="E2871" s="332" t="str">
        <f t="shared" si="320"/>
        <v>0</v>
      </c>
      <c r="F2871" s="332">
        <f>IF(Q2871="",0,COUNTIF($Q$7:Q2871,Q2871))</f>
        <v>0</v>
      </c>
      <c r="G2871" s="332" t="str">
        <f t="shared" si="321"/>
        <v>0</v>
      </c>
      <c r="H2871" s="335">
        <f t="shared" si="322"/>
        <v>46021</v>
      </c>
      <c r="I2871" s="332">
        <f t="shared" si="323"/>
        <v>50</v>
      </c>
      <c r="J2871" s="78"/>
      <c r="K2871" s="304"/>
      <c r="L2871" s="6"/>
      <c r="M2871" s="12"/>
      <c r="N2871" s="6"/>
      <c r="O2871" s="96" t="str">
        <f t="shared" si="324"/>
        <v/>
      </c>
      <c r="P2871" s="12"/>
      <c r="Q2871" s="304"/>
      <c r="R2871" s="5"/>
      <c r="S2871" s="5"/>
      <c r="T2871" s="78"/>
      <c r="U2871" s="78"/>
      <c r="Z2871" s="479">
        <f t="shared" si="318"/>
        <v>12</v>
      </c>
    </row>
    <row r="2872" spans="1:26" ht="18.75" customHeight="1" x14ac:dyDescent="0.35">
      <c r="A2872" s="78"/>
      <c r="B2872" s="332">
        <f>IF(N2872="",0,COUNTIF($N$7:N2872,N2872))</f>
        <v>0</v>
      </c>
      <c r="C2872" s="332" t="str">
        <f t="shared" si="319"/>
        <v>0</v>
      </c>
      <c r="D2872" s="332">
        <f>IF(P2872="",0,COUNTIF($P$7:P2872,P2872))</f>
        <v>0</v>
      </c>
      <c r="E2872" s="332" t="str">
        <f t="shared" si="320"/>
        <v>0</v>
      </c>
      <c r="F2872" s="332">
        <f>IF(Q2872="",0,COUNTIF($Q$7:Q2872,Q2872))</f>
        <v>0</v>
      </c>
      <c r="G2872" s="332" t="str">
        <f t="shared" si="321"/>
        <v>0</v>
      </c>
      <c r="H2872" s="335">
        <f t="shared" si="322"/>
        <v>46021</v>
      </c>
      <c r="I2872" s="332">
        <f t="shared" si="323"/>
        <v>50</v>
      </c>
      <c r="J2872" s="78"/>
      <c r="K2872" s="304"/>
      <c r="L2872" s="6"/>
      <c r="M2872" s="12"/>
      <c r="N2872" s="6"/>
      <c r="O2872" s="96" t="str">
        <f t="shared" si="324"/>
        <v/>
      </c>
      <c r="P2872" s="12"/>
      <c r="Q2872" s="304"/>
      <c r="R2872" s="5"/>
      <c r="S2872" s="5"/>
      <c r="T2872" s="78"/>
      <c r="U2872" s="78"/>
      <c r="Z2872" s="479">
        <f t="shared" si="318"/>
        <v>12</v>
      </c>
    </row>
    <row r="2873" spans="1:26" ht="18.75" customHeight="1" x14ac:dyDescent="0.35">
      <c r="A2873" s="78"/>
      <c r="B2873" s="332">
        <f>IF(N2873="",0,COUNTIF($N$7:N2873,N2873))</f>
        <v>0</v>
      </c>
      <c r="C2873" s="332" t="str">
        <f t="shared" si="319"/>
        <v>0</v>
      </c>
      <c r="D2873" s="332">
        <f>IF(P2873="",0,COUNTIF($P$7:P2873,P2873))</f>
        <v>0</v>
      </c>
      <c r="E2873" s="332" t="str">
        <f t="shared" si="320"/>
        <v>0</v>
      </c>
      <c r="F2873" s="332">
        <f>IF(Q2873="",0,COUNTIF($Q$7:Q2873,Q2873))</f>
        <v>0</v>
      </c>
      <c r="G2873" s="332" t="str">
        <f t="shared" si="321"/>
        <v>0</v>
      </c>
      <c r="H2873" s="335">
        <f t="shared" si="322"/>
        <v>46021</v>
      </c>
      <c r="I2873" s="332">
        <f t="shared" si="323"/>
        <v>50</v>
      </c>
      <c r="J2873" s="78"/>
      <c r="K2873" s="304"/>
      <c r="L2873" s="6"/>
      <c r="M2873" s="12"/>
      <c r="N2873" s="6"/>
      <c r="O2873" s="96" t="str">
        <f t="shared" si="324"/>
        <v/>
      </c>
      <c r="P2873" s="12"/>
      <c r="Q2873" s="304"/>
      <c r="R2873" s="5"/>
      <c r="S2873" s="5"/>
      <c r="T2873" s="78"/>
      <c r="U2873" s="78"/>
      <c r="Z2873" s="479">
        <f t="shared" si="318"/>
        <v>12</v>
      </c>
    </row>
    <row r="2874" spans="1:26" ht="18.75" customHeight="1" x14ac:dyDescent="0.35">
      <c r="A2874" s="78"/>
      <c r="B2874" s="332">
        <f>IF(N2874="",0,COUNTIF($N$7:N2874,N2874))</f>
        <v>0</v>
      </c>
      <c r="C2874" s="332" t="str">
        <f t="shared" si="319"/>
        <v>0</v>
      </c>
      <c r="D2874" s="332">
        <f>IF(P2874="",0,COUNTIF($P$7:P2874,P2874))</f>
        <v>0</v>
      </c>
      <c r="E2874" s="332" t="str">
        <f t="shared" si="320"/>
        <v>0</v>
      </c>
      <c r="F2874" s="332">
        <f>IF(Q2874="",0,COUNTIF($Q$7:Q2874,Q2874))</f>
        <v>0</v>
      </c>
      <c r="G2874" s="332" t="str">
        <f t="shared" si="321"/>
        <v>0</v>
      </c>
      <c r="H2874" s="335">
        <f t="shared" si="322"/>
        <v>46021</v>
      </c>
      <c r="I2874" s="332">
        <f t="shared" si="323"/>
        <v>50</v>
      </c>
      <c r="J2874" s="78"/>
      <c r="K2874" s="304"/>
      <c r="L2874" s="6"/>
      <c r="M2874" s="12"/>
      <c r="N2874" s="6"/>
      <c r="O2874" s="96" t="str">
        <f t="shared" si="324"/>
        <v/>
      </c>
      <c r="P2874" s="12"/>
      <c r="Q2874" s="304"/>
      <c r="R2874" s="5"/>
      <c r="S2874" s="5"/>
      <c r="T2874" s="78"/>
      <c r="U2874" s="78"/>
      <c r="Z2874" s="479">
        <f t="shared" si="318"/>
        <v>12</v>
      </c>
    </row>
    <row r="2875" spans="1:26" ht="18.75" customHeight="1" x14ac:dyDescent="0.35">
      <c r="A2875" s="78"/>
      <c r="B2875" s="332">
        <f>IF(N2875="",0,COUNTIF($N$7:N2875,N2875))</f>
        <v>0</v>
      </c>
      <c r="C2875" s="332" t="str">
        <f t="shared" si="319"/>
        <v>0</v>
      </c>
      <c r="D2875" s="332">
        <f>IF(P2875="",0,COUNTIF($P$7:P2875,P2875))</f>
        <v>0</v>
      </c>
      <c r="E2875" s="332" t="str">
        <f t="shared" si="320"/>
        <v>0</v>
      </c>
      <c r="F2875" s="332">
        <f>IF(Q2875="",0,COUNTIF($Q$7:Q2875,Q2875))</f>
        <v>0</v>
      </c>
      <c r="G2875" s="332" t="str">
        <f t="shared" si="321"/>
        <v>0</v>
      </c>
      <c r="H2875" s="335">
        <f t="shared" si="322"/>
        <v>46021</v>
      </c>
      <c r="I2875" s="332">
        <f t="shared" si="323"/>
        <v>50</v>
      </c>
      <c r="J2875" s="78"/>
      <c r="K2875" s="304"/>
      <c r="L2875" s="6"/>
      <c r="M2875" s="12"/>
      <c r="N2875" s="6"/>
      <c r="O2875" s="96" t="str">
        <f t="shared" si="324"/>
        <v/>
      </c>
      <c r="P2875" s="12"/>
      <c r="Q2875" s="304"/>
      <c r="R2875" s="5"/>
      <c r="S2875" s="5"/>
      <c r="T2875" s="78"/>
      <c r="U2875" s="78"/>
      <c r="Z2875" s="479">
        <f t="shared" si="318"/>
        <v>12</v>
      </c>
    </row>
    <row r="2876" spans="1:26" ht="18.75" customHeight="1" x14ac:dyDescent="0.35">
      <c r="A2876" s="78"/>
      <c r="B2876" s="332">
        <f>IF(N2876="",0,COUNTIF($N$7:N2876,N2876))</f>
        <v>0</v>
      </c>
      <c r="C2876" s="332" t="str">
        <f t="shared" si="319"/>
        <v>0</v>
      </c>
      <c r="D2876" s="332">
        <f>IF(P2876="",0,COUNTIF($P$7:P2876,P2876))</f>
        <v>0</v>
      </c>
      <c r="E2876" s="332" t="str">
        <f t="shared" si="320"/>
        <v>0</v>
      </c>
      <c r="F2876" s="332">
        <f>IF(Q2876="",0,COUNTIF($Q$7:Q2876,Q2876))</f>
        <v>0</v>
      </c>
      <c r="G2876" s="332" t="str">
        <f t="shared" si="321"/>
        <v>0</v>
      </c>
      <c r="H2876" s="335">
        <f t="shared" si="322"/>
        <v>46021</v>
      </c>
      <c r="I2876" s="332">
        <f t="shared" si="323"/>
        <v>50</v>
      </c>
      <c r="J2876" s="78"/>
      <c r="K2876" s="304"/>
      <c r="L2876" s="6"/>
      <c r="M2876" s="12"/>
      <c r="N2876" s="6"/>
      <c r="O2876" s="96" t="str">
        <f t="shared" si="324"/>
        <v/>
      </c>
      <c r="P2876" s="12"/>
      <c r="Q2876" s="304"/>
      <c r="R2876" s="5"/>
      <c r="S2876" s="5"/>
      <c r="T2876" s="78"/>
      <c r="U2876" s="78"/>
      <c r="Z2876" s="479">
        <f t="shared" si="318"/>
        <v>12</v>
      </c>
    </row>
    <row r="2877" spans="1:26" ht="18.75" customHeight="1" x14ac:dyDescent="0.35">
      <c r="A2877" s="78"/>
      <c r="B2877" s="332">
        <f>IF(N2877="",0,COUNTIF($N$7:N2877,N2877))</f>
        <v>0</v>
      </c>
      <c r="C2877" s="332" t="str">
        <f t="shared" si="319"/>
        <v>0</v>
      </c>
      <c r="D2877" s="332">
        <f>IF(P2877="",0,COUNTIF($P$7:P2877,P2877))</f>
        <v>0</v>
      </c>
      <c r="E2877" s="332" t="str">
        <f t="shared" si="320"/>
        <v>0</v>
      </c>
      <c r="F2877" s="332">
        <f>IF(Q2877="",0,COUNTIF($Q$7:Q2877,Q2877))</f>
        <v>0</v>
      </c>
      <c r="G2877" s="332" t="str">
        <f t="shared" si="321"/>
        <v>0</v>
      </c>
      <c r="H2877" s="335">
        <f t="shared" si="322"/>
        <v>46021</v>
      </c>
      <c r="I2877" s="332">
        <f t="shared" si="323"/>
        <v>50</v>
      </c>
      <c r="J2877" s="78"/>
      <c r="K2877" s="304"/>
      <c r="L2877" s="6"/>
      <c r="M2877" s="12"/>
      <c r="N2877" s="6"/>
      <c r="O2877" s="96" t="str">
        <f t="shared" si="324"/>
        <v/>
      </c>
      <c r="P2877" s="12"/>
      <c r="Q2877" s="304"/>
      <c r="R2877" s="5"/>
      <c r="S2877" s="5"/>
      <c r="T2877" s="78"/>
      <c r="U2877" s="78"/>
      <c r="Z2877" s="479">
        <f t="shared" si="318"/>
        <v>12</v>
      </c>
    </row>
    <row r="2878" spans="1:26" ht="18.75" customHeight="1" x14ac:dyDescent="0.35">
      <c r="A2878" s="78"/>
      <c r="B2878" s="332">
        <f>IF(N2878="",0,COUNTIF($N$7:N2878,N2878))</f>
        <v>0</v>
      </c>
      <c r="C2878" s="332" t="str">
        <f t="shared" si="319"/>
        <v>0</v>
      </c>
      <c r="D2878" s="332">
        <f>IF(P2878="",0,COUNTIF($P$7:P2878,P2878))</f>
        <v>0</v>
      </c>
      <c r="E2878" s="332" t="str">
        <f t="shared" si="320"/>
        <v>0</v>
      </c>
      <c r="F2878" s="332">
        <f>IF(Q2878="",0,COUNTIF($Q$7:Q2878,Q2878))</f>
        <v>0</v>
      </c>
      <c r="G2878" s="332" t="str">
        <f t="shared" si="321"/>
        <v>0</v>
      </c>
      <c r="H2878" s="335">
        <f t="shared" si="322"/>
        <v>46021</v>
      </c>
      <c r="I2878" s="332">
        <f t="shared" si="323"/>
        <v>50</v>
      </c>
      <c r="J2878" s="78"/>
      <c r="K2878" s="304"/>
      <c r="L2878" s="6"/>
      <c r="M2878" s="12"/>
      <c r="N2878" s="6"/>
      <c r="O2878" s="96" t="str">
        <f t="shared" si="324"/>
        <v/>
      </c>
      <c r="P2878" s="12"/>
      <c r="Q2878" s="304"/>
      <c r="R2878" s="5"/>
      <c r="S2878" s="5"/>
      <c r="T2878" s="78"/>
      <c r="U2878" s="78"/>
      <c r="Z2878" s="479">
        <f t="shared" si="318"/>
        <v>12</v>
      </c>
    </row>
    <row r="2879" spans="1:26" ht="18.75" customHeight="1" x14ac:dyDescent="0.35">
      <c r="A2879" s="78"/>
      <c r="B2879" s="332">
        <f>IF(N2879="",0,COUNTIF($N$7:N2879,N2879))</f>
        <v>0</v>
      </c>
      <c r="C2879" s="332" t="str">
        <f t="shared" si="319"/>
        <v>0</v>
      </c>
      <c r="D2879" s="332">
        <f>IF(P2879="",0,COUNTIF($P$7:P2879,P2879))</f>
        <v>0</v>
      </c>
      <c r="E2879" s="332" t="str">
        <f t="shared" si="320"/>
        <v>0</v>
      </c>
      <c r="F2879" s="332">
        <f>IF(Q2879="",0,COUNTIF($Q$7:Q2879,Q2879))</f>
        <v>0</v>
      </c>
      <c r="G2879" s="332" t="str">
        <f t="shared" si="321"/>
        <v>0</v>
      </c>
      <c r="H2879" s="335">
        <f t="shared" si="322"/>
        <v>46021</v>
      </c>
      <c r="I2879" s="332">
        <f t="shared" si="323"/>
        <v>50</v>
      </c>
      <c r="J2879" s="78"/>
      <c r="K2879" s="304"/>
      <c r="L2879" s="6"/>
      <c r="M2879" s="12"/>
      <c r="N2879" s="6"/>
      <c r="O2879" s="96" t="str">
        <f t="shared" si="324"/>
        <v/>
      </c>
      <c r="P2879" s="12"/>
      <c r="Q2879" s="304"/>
      <c r="R2879" s="5"/>
      <c r="S2879" s="5"/>
      <c r="T2879" s="78"/>
      <c r="U2879" s="78"/>
      <c r="Z2879" s="479">
        <f t="shared" si="318"/>
        <v>12</v>
      </c>
    </row>
    <row r="2880" spans="1:26" ht="18.75" customHeight="1" x14ac:dyDescent="0.35">
      <c r="A2880" s="78"/>
      <c r="B2880" s="332">
        <f>IF(N2880="",0,COUNTIF($N$7:N2880,N2880))</f>
        <v>0</v>
      </c>
      <c r="C2880" s="332" t="str">
        <f t="shared" si="319"/>
        <v>0</v>
      </c>
      <c r="D2880" s="332">
        <f>IF(P2880="",0,COUNTIF($P$7:P2880,P2880))</f>
        <v>0</v>
      </c>
      <c r="E2880" s="332" t="str">
        <f t="shared" si="320"/>
        <v>0</v>
      </c>
      <c r="F2880" s="332">
        <f>IF(Q2880="",0,COUNTIF($Q$7:Q2880,Q2880))</f>
        <v>0</v>
      </c>
      <c r="G2880" s="332" t="str">
        <f t="shared" si="321"/>
        <v>0</v>
      </c>
      <c r="H2880" s="335">
        <f t="shared" si="322"/>
        <v>46021</v>
      </c>
      <c r="I2880" s="332">
        <f t="shared" si="323"/>
        <v>50</v>
      </c>
      <c r="J2880" s="78"/>
      <c r="K2880" s="304"/>
      <c r="L2880" s="6"/>
      <c r="M2880" s="12"/>
      <c r="N2880" s="6"/>
      <c r="O2880" s="96" t="str">
        <f t="shared" si="324"/>
        <v/>
      </c>
      <c r="P2880" s="12"/>
      <c r="Q2880" s="304"/>
      <c r="R2880" s="5"/>
      <c r="S2880" s="5"/>
      <c r="T2880" s="78"/>
      <c r="U2880" s="78"/>
      <c r="Z2880" s="479">
        <f t="shared" si="318"/>
        <v>12</v>
      </c>
    </row>
    <row r="2881" spans="1:26" ht="18.75" customHeight="1" x14ac:dyDescent="0.35">
      <c r="A2881" s="78"/>
      <c r="B2881" s="332">
        <f>IF(N2881="",0,COUNTIF($N$7:N2881,N2881))</f>
        <v>0</v>
      </c>
      <c r="C2881" s="332" t="str">
        <f t="shared" si="319"/>
        <v>0</v>
      </c>
      <c r="D2881" s="332">
        <f>IF(P2881="",0,COUNTIF($P$7:P2881,P2881))</f>
        <v>0</v>
      </c>
      <c r="E2881" s="332" t="str">
        <f t="shared" si="320"/>
        <v>0</v>
      </c>
      <c r="F2881" s="332">
        <f>IF(Q2881="",0,COUNTIF($Q$7:Q2881,Q2881))</f>
        <v>0</v>
      </c>
      <c r="G2881" s="332" t="str">
        <f t="shared" si="321"/>
        <v>0</v>
      </c>
      <c r="H2881" s="335">
        <f t="shared" si="322"/>
        <v>46021</v>
      </c>
      <c r="I2881" s="332">
        <f t="shared" si="323"/>
        <v>50</v>
      </c>
      <c r="J2881" s="78"/>
      <c r="K2881" s="304"/>
      <c r="L2881" s="6"/>
      <c r="M2881" s="12"/>
      <c r="N2881" s="6"/>
      <c r="O2881" s="96" t="str">
        <f t="shared" si="324"/>
        <v/>
      </c>
      <c r="P2881" s="12"/>
      <c r="Q2881" s="304"/>
      <c r="R2881" s="5"/>
      <c r="S2881" s="5"/>
      <c r="T2881" s="78"/>
      <c r="U2881" s="78"/>
      <c r="Z2881" s="479">
        <f t="shared" si="318"/>
        <v>12</v>
      </c>
    </row>
    <row r="2882" spans="1:26" ht="18.75" customHeight="1" x14ac:dyDescent="0.35">
      <c r="A2882" s="78"/>
      <c r="B2882" s="332">
        <f>IF(N2882="",0,COUNTIF($N$7:N2882,N2882))</f>
        <v>0</v>
      </c>
      <c r="C2882" s="332" t="str">
        <f t="shared" si="319"/>
        <v>0</v>
      </c>
      <c r="D2882" s="332">
        <f>IF(P2882="",0,COUNTIF($P$7:P2882,P2882))</f>
        <v>0</v>
      </c>
      <c r="E2882" s="332" t="str">
        <f t="shared" si="320"/>
        <v>0</v>
      </c>
      <c r="F2882" s="332">
        <f>IF(Q2882="",0,COUNTIF($Q$7:Q2882,Q2882))</f>
        <v>0</v>
      </c>
      <c r="G2882" s="332" t="str">
        <f t="shared" si="321"/>
        <v>0</v>
      </c>
      <c r="H2882" s="335">
        <f t="shared" si="322"/>
        <v>46021</v>
      </c>
      <c r="I2882" s="332">
        <f t="shared" si="323"/>
        <v>50</v>
      </c>
      <c r="J2882" s="78"/>
      <c r="K2882" s="304"/>
      <c r="L2882" s="6"/>
      <c r="M2882" s="12"/>
      <c r="N2882" s="6"/>
      <c r="O2882" s="96" t="str">
        <f t="shared" si="324"/>
        <v/>
      </c>
      <c r="P2882" s="12"/>
      <c r="Q2882" s="304"/>
      <c r="R2882" s="5"/>
      <c r="S2882" s="5"/>
      <c r="T2882" s="78"/>
      <c r="U2882" s="78"/>
      <c r="Z2882" s="479">
        <f t="shared" si="318"/>
        <v>12</v>
      </c>
    </row>
    <row r="2883" spans="1:26" ht="18.75" customHeight="1" x14ac:dyDescent="0.35">
      <c r="A2883" s="78"/>
      <c r="B2883" s="332">
        <f>IF(N2883="",0,COUNTIF($N$7:N2883,N2883))</f>
        <v>0</v>
      </c>
      <c r="C2883" s="332" t="str">
        <f t="shared" si="319"/>
        <v>0</v>
      </c>
      <c r="D2883" s="332">
        <f>IF(P2883="",0,COUNTIF($P$7:P2883,P2883))</f>
        <v>0</v>
      </c>
      <c r="E2883" s="332" t="str">
        <f t="shared" si="320"/>
        <v>0</v>
      </c>
      <c r="F2883" s="332">
        <f>IF(Q2883="",0,COUNTIF($Q$7:Q2883,Q2883))</f>
        <v>0</v>
      </c>
      <c r="G2883" s="332" t="str">
        <f t="shared" si="321"/>
        <v>0</v>
      </c>
      <c r="H2883" s="335">
        <f t="shared" si="322"/>
        <v>46021</v>
      </c>
      <c r="I2883" s="332">
        <f t="shared" si="323"/>
        <v>50</v>
      </c>
      <c r="J2883" s="78"/>
      <c r="K2883" s="304"/>
      <c r="L2883" s="6"/>
      <c r="M2883" s="12"/>
      <c r="N2883" s="6"/>
      <c r="O2883" s="96" t="str">
        <f t="shared" si="324"/>
        <v/>
      </c>
      <c r="P2883" s="12"/>
      <c r="Q2883" s="304"/>
      <c r="R2883" s="5"/>
      <c r="S2883" s="5"/>
      <c r="T2883" s="78"/>
      <c r="U2883" s="78"/>
      <c r="Z2883" s="479">
        <f t="shared" si="318"/>
        <v>12</v>
      </c>
    </row>
    <row r="2884" spans="1:26" ht="18.75" customHeight="1" x14ac:dyDescent="0.35">
      <c r="A2884" s="78"/>
      <c r="B2884" s="332">
        <f>IF(N2884="",0,COUNTIF($N$7:N2884,N2884))</f>
        <v>0</v>
      </c>
      <c r="C2884" s="332" t="str">
        <f t="shared" si="319"/>
        <v>0</v>
      </c>
      <c r="D2884" s="332">
        <f>IF(P2884="",0,COUNTIF($P$7:P2884,P2884))</f>
        <v>0</v>
      </c>
      <c r="E2884" s="332" t="str">
        <f t="shared" si="320"/>
        <v>0</v>
      </c>
      <c r="F2884" s="332">
        <f>IF(Q2884="",0,COUNTIF($Q$7:Q2884,Q2884))</f>
        <v>0</v>
      </c>
      <c r="G2884" s="332" t="str">
        <f t="shared" si="321"/>
        <v>0</v>
      </c>
      <c r="H2884" s="335">
        <f t="shared" si="322"/>
        <v>46021</v>
      </c>
      <c r="I2884" s="332">
        <f t="shared" si="323"/>
        <v>50</v>
      </c>
      <c r="J2884" s="78"/>
      <c r="K2884" s="304"/>
      <c r="L2884" s="6"/>
      <c r="M2884" s="12"/>
      <c r="N2884" s="6"/>
      <c r="O2884" s="96" t="str">
        <f t="shared" si="324"/>
        <v/>
      </c>
      <c r="P2884" s="12"/>
      <c r="Q2884" s="304"/>
      <c r="R2884" s="5"/>
      <c r="S2884" s="5"/>
      <c r="T2884" s="78"/>
      <c r="U2884" s="78"/>
      <c r="Z2884" s="479">
        <f t="shared" si="318"/>
        <v>12</v>
      </c>
    </row>
    <row r="2885" spans="1:26" ht="18.75" customHeight="1" x14ac:dyDescent="0.35">
      <c r="A2885" s="78"/>
      <c r="B2885" s="332">
        <f>IF(N2885="",0,COUNTIF($N$7:N2885,N2885))</f>
        <v>0</v>
      </c>
      <c r="C2885" s="332" t="str">
        <f t="shared" si="319"/>
        <v>0</v>
      </c>
      <c r="D2885" s="332">
        <f>IF(P2885="",0,COUNTIF($P$7:P2885,P2885))</f>
        <v>0</v>
      </c>
      <c r="E2885" s="332" t="str">
        <f t="shared" si="320"/>
        <v>0</v>
      </c>
      <c r="F2885" s="332">
        <f>IF(Q2885="",0,COUNTIF($Q$7:Q2885,Q2885))</f>
        <v>0</v>
      </c>
      <c r="G2885" s="332" t="str">
        <f t="shared" si="321"/>
        <v>0</v>
      </c>
      <c r="H2885" s="335">
        <f t="shared" si="322"/>
        <v>46021</v>
      </c>
      <c r="I2885" s="332">
        <f t="shared" si="323"/>
        <v>50</v>
      </c>
      <c r="J2885" s="78"/>
      <c r="K2885" s="304"/>
      <c r="L2885" s="6"/>
      <c r="M2885" s="12"/>
      <c r="N2885" s="6"/>
      <c r="O2885" s="96" t="str">
        <f t="shared" si="324"/>
        <v/>
      </c>
      <c r="P2885" s="12"/>
      <c r="Q2885" s="304"/>
      <c r="R2885" s="5"/>
      <c r="S2885" s="5"/>
      <c r="T2885" s="78"/>
      <c r="U2885" s="78"/>
      <c r="Z2885" s="479">
        <f t="shared" si="318"/>
        <v>12</v>
      </c>
    </row>
    <row r="2886" spans="1:26" ht="18.75" customHeight="1" x14ac:dyDescent="0.35">
      <c r="A2886" s="78"/>
      <c r="B2886" s="332">
        <f>IF(N2886="",0,COUNTIF($N$7:N2886,N2886))</f>
        <v>0</v>
      </c>
      <c r="C2886" s="332" t="str">
        <f t="shared" si="319"/>
        <v>0</v>
      </c>
      <c r="D2886" s="332">
        <f>IF(P2886="",0,COUNTIF($P$7:P2886,P2886))</f>
        <v>0</v>
      </c>
      <c r="E2886" s="332" t="str">
        <f t="shared" si="320"/>
        <v>0</v>
      </c>
      <c r="F2886" s="332">
        <f>IF(Q2886="",0,COUNTIF($Q$7:Q2886,Q2886))</f>
        <v>0</v>
      </c>
      <c r="G2886" s="332" t="str">
        <f t="shared" si="321"/>
        <v>0</v>
      </c>
      <c r="H2886" s="335">
        <f t="shared" si="322"/>
        <v>46021</v>
      </c>
      <c r="I2886" s="332">
        <f t="shared" si="323"/>
        <v>50</v>
      </c>
      <c r="J2886" s="78"/>
      <c r="K2886" s="304"/>
      <c r="L2886" s="6"/>
      <c r="M2886" s="12"/>
      <c r="N2886" s="6"/>
      <c r="O2886" s="96" t="str">
        <f t="shared" si="324"/>
        <v/>
      </c>
      <c r="P2886" s="12"/>
      <c r="Q2886" s="304"/>
      <c r="R2886" s="5"/>
      <c r="S2886" s="5"/>
      <c r="T2886" s="78"/>
      <c r="U2886" s="78"/>
      <c r="Z2886" s="479">
        <f t="shared" si="318"/>
        <v>12</v>
      </c>
    </row>
    <row r="2887" spans="1:26" ht="18.75" customHeight="1" x14ac:dyDescent="0.35">
      <c r="A2887" s="78"/>
      <c r="B2887" s="332">
        <f>IF(N2887="",0,COUNTIF($N$7:N2887,N2887))</f>
        <v>0</v>
      </c>
      <c r="C2887" s="332" t="str">
        <f t="shared" si="319"/>
        <v>0</v>
      </c>
      <c r="D2887" s="332">
        <f>IF(P2887="",0,COUNTIF($P$7:P2887,P2887))</f>
        <v>0</v>
      </c>
      <c r="E2887" s="332" t="str">
        <f t="shared" si="320"/>
        <v>0</v>
      </c>
      <c r="F2887" s="332">
        <f>IF(Q2887="",0,COUNTIF($Q$7:Q2887,Q2887))</f>
        <v>0</v>
      </c>
      <c r="G2887" s="332" t="str">
        <f t="shared" si="321"/>
        <v>0</v>
      </c>
      <c r="H2887" s="335">
        <f t="shared" si="322"/>
        <v>46021</v>
      </c>
      <c r="I2887" s="332">
        <f t="shared" si="323"/>
        <v>50</v>
      </c>
      <c r="J2887" s="78"/>
      <c r="K2887" s="304"/>
      <c r="L2887" s="6"/>
      <c r="M2887" s="12"/>
      <c r="N2887" s="6"/>
      <c r="O2887" s="96" t="str">
        <f t="shared" si="324"/>
        <v/>
      </c>
      <c r="P2887" s="12"/>
      <c r="Q2887" s="304"/>
      <c r="R2887" s="5"/>
      <c r="S2887" s="5"/>
      <c r="T2887" s="78"/>
      <c r="U2887" s="78"/>
      <c r="Z2887" s="479">
        <f t="shared" si="318"/>
        <v>12</v>
      </c>
    </row>
    <row r="2888" spans="1:26" ht="18.75" customHeight="1" x14ac:dyDescent="0.35">
      <c r="A2888" s="78"/>
      <c r="B2888" s="332">
        <f>IF(N2888="",0,COUNTIF($N$7:N2888,N2888))</f>
        <v>0</v>
      </c>
      <c r="C2888" s="332" t="str">
        <f t="shared" si="319"/>
        <v>0</v>
      </c>
      <c r="D2888" s="332">
        <f>IF(P2888="",0,COUNTIF($P$7:P2888,P2888))</f>
        <v>0</v>
      </c>
      <c r="E2888" s="332" t="str">
        <f t="shared" si="320"/>
        <v>0</v>
      </c>
      <c r="F2888" s="332">
        <f>IF(Q2888="",0,COUNTIF($Q$7:Q2888,Q2888))</f>
        <v>0</v>
      </c>
      <c r="G2888" s="332" t="str">
        <f t="shared" si="321"/>
        <v>0</v>
      </c>
      <c r="H2888" s="335">
        <f t="shared" si="322"/>
        <v>46021</v>
      </c>
      <c r="I2888" s="332">
        <f t="shared" si="323"/>
        <v>50</v>
      </c>
      <c r="J2888" s="78"/>
      <c r="K2888" s="304"/>
      <c r="L2888" s="6"/>
      <c r="M2888" s="12"/>
      <c r="N2888" s="6"/>
      <c r="O2888" s="96" t="str">
        <f t="shared" si="324"/>
        <v/>
      </c>
      <c r="P2888" s="12"/>
      <c r="Q2888" s="304"/>
      <c r="R2888" s="5"/>
      <c r="S2888" s="5"/>
      <c r="T2888" s="78"/>
      <c r="U2888" s="78"/>
      <c r="Z2888" s="479">
        <f t="shared" ref="Z2888:Z2951" si="325">IF(H2888="","",MONTH(H2888))</f>
        <v>12</v>
      </c>
    </row>
    <row r="2889" spans="1:26" ht="18.75" customHeight="1" x14ac:dyDescent="0.35">
      <c r="A2889" s="78"/>
      <c r="B2889" s="332">
        <f>IF(N2889="",0,COUNTIF($N$7:N2889,N2889))</f>
        <v>0</v>
      </c>
      <c r="C2889" s="332" t="str">
        <f t="shared" si="319"/>
        <v>0</v>
      </c>
      <c r="D2889" s="332">
        <f>IF(P2889="",0,COUNTIF($P$7:P2889,P2889))</f>
        <v>0</v>
      </c>
      <c r="E2889" s="332" t="str">
        <f t="shared" si="320"/>
        <v>0</v>
      </c>
      <c r="F2889" s="332">
        <f>IF(Q2889="",0,COUNTIF($Q$7:Q2889,Q2889))</f>
        <v>0</v>
      </c>
      <c r="G2889" s="332" t="str">
        <f t="shared" si="321"/>
        <v>0</v>
      </c>
      <c r="H2889" s="335">
        <f t="shared" si="322"/>
        <v>46021</v>
      </c>
      <c r="I2889" s="332">
        <f t="shared" si="323"/>
        <v>50</v>
      </c>
      <c r="J2889" s="78"/>
      <c r="K2889" s="304"/>
      <c r="L2889" s="6"/>
      <c r="M2889" s="12"/>
      <c r="N2889" s="6"/>
      <c r="O2889" s="96" t="str">
        <f t="shared" si="324"/>
        <v/>
      </c>
      <c r="P2889" s="12"/>
      <c r="Q2889" s="304"/>
      <c r="R2889" s="5"/>
      <c r="S2889" s="5"/>
      <c r="T2889" s="78"/>
      <c r="U2889" s="78"/>
      <c r="Z2889" s="479">
        <f t="shared" si="325"/>
        <v>12</v>
      </c>
    </row>
    <row r="2890" spans="1:26" ht="18.75" customHeight="1" x14ac:dyDescent="0.35">
      <c r="A2890" s="78"/>
      <c r="B2890" s="332">
        <f>IF(N2890="",0,COUNTIF($N$7:N2890,N2890))</f>
        <v>0</v>
      </c>
      <c r="C2890" s="332" t="str">
        <f t="shared" si="319"/>
        <v>0</v>
      </c>
      <c r="D2890" s="332">
        <f>IF(P2890="",0,COUNTIF($P$7:P2890,P2890))</f>
        <v>0</v>
      </c>
      <c r="E2890" s="332" t="str">
        <f t="shared" si="320"/>
        <v>0</v>
      </c>
      <c r="F2890" s="332">
        <f>IF(Q2890="",0,COUNTIF($Q$7:Q2890,Q2890))</f>
        <v>0</v>
      </c>
      <c r="G2890" s="332" t="str">
        <f t="shared" si="321"/>
        <v>0</v>
      </c>
      <c r="H2890" s="335">
        <f t="shared" si="322"/>
        <v>46021</v>
      </c>
      <c r="I2890" s="332">
        <f t="shared" si="323"/>
        <v>50</v>
      </c>
      <c r="J2890" s="78"/>
      <c r="K2890" s="304"/>
      <c r="L2890" s="6"/>
      <c r="M2890" s="12"/>
      <c r="N2890" s="6"/>
      <c r="O2890" s="96" t="str">
        <f t="shared" si="324"/>
        <v/>
      </c>
      <c r="P2890" s="12"/>
      <c r="Q2890" s="304"/>
      <c r="R2890" s="5"/>
      <c r="S2890" s="5"/>
      <c r="T2890" s="78"/>
      <c r="U2890" s="78"/>
      <c r="Z2890" s="479">
        <f t="shared" si="325"/>
        <v>12</v>
      </c>
    </row>
    <row r="2891" spans="1:26" ht="18.75" customHeight="1" x14ac:dyDescent="0.35">
      <c r="A2891" s="78"/>
      <c r="B2891" s="332">
        <f>IF(N2891="",0,COUNTIF($N$7:N2891,N2891))</f>
        <v>0</v>
      </c>
      <c r="C2891" s="332" t="str">
        <f t="shared" si="319"/>
        <v>0</v>
      </c>
      <c r="D2891" s="332">
        <f>IF(P2891="",0,COUNTIF($P$7:P2891,P2891))</f>
        <v>0</v>
      </c>
      <c r="E2891" s="332" t="str">
        <f t="shared" si="320"/>
        <v>0</v>
      </c>
      <c r="F2891" s="332">
        <f>IF(Q2891="",0,COUNTIF($Q$7:Q2891,Q2891))</f>
        <v>0</v>
      </c>
      <c r="G2891" s="332" t="str">
        <f t="shared" si="321"/>
        <v>0</v>
      </c>
      <c r="H2891" s="335">
        <f t="shared" si="322"/>
        <v>46021</v>
      </c>
      <c r="I2891" s="332">
        <f t="shared" si="323"/>
        <v>50</v>
      </c>
      <c r="J2891" s="78"/>
      <c r="K2891" s="304"/>
      <c r="L2891" s="6"/>
      <c r="M2891" s="12"/>
      <c r="N2891" s="6"/>
      <c r="O2891" s="96" t="str">
        <f t="shared" si="324"/>
        <v/>
      </c>
      <c r="P2891" s="12"/>
      <c r="Q2891" s="304"/>
      <c r="R2891" s="5"/>
      <c r="S2891" s="5"/>
      <c r="T2891" s="78"/>
      <c r="U2891" s="78"/>
      <c r="Z2891" s="479">
        <f t="shared" si="325"/>
        <v>12</v>
      </c>
    </row>
    <row r="2892" spans="1:26" ht="18.75" customHeight="1" x14ac:dyDescent="0.35">
      <c r="A2892" s="78"/>
      <c r="B2892" s="332">
        <f>IF(N2892="",0,COUNTIF($N$7:N2892,N2892))</f>
        <v>0</v>
      </c>
      <c r="C2892" s="332" t="str">
        <f t="shared" si="319"/>
        <v>0</v>
      </c>
      <c r="D2892" s="332">
        <f>IF(P2892="",0,COUNTIF($P$7:P2892,P2892))</f>
        <v>0</v>
      </c>
      <c r="E2892" s="332" t="str">
        <f t="shared" si="320"/>
        <v>0</v>
      </c>
      <c r="F2892" s="332">
        <f>IF(Q2892="",0,COUNTIF($Q$7:Q2892,Q2892))</f>
        <v>0</v>
      </c>
      <c r="G2892" s="332" t="str">
        <f t="shared" si="321"/>
        <v>0</v>
      </c>
      <c r="H2892" s="335">
        <f t="shared" si="322"/>
        <v>46021</v>
      </c>
      <c r="I2892" s="332">
        <f t="shared" si="323"/>
        <v>50</v>
      </c>
      <c r="J2892" s="78"/>
      <c r="K2892" s="304"/>
      <c r="L2892" s="6"/>
      <c r="M2892" s="12"/>
      <c r="N2892" s="6"/>
      <c r="O2892" s="96" t="str">
        <f t="shared" si="324"/>
        <v/>
      </c>
      <c r="P2892" s="12"/>
      <c r="Q2892" s="304"/>
      <c r="R2892" s="5"/>
      <c r="S2892" s="5"/>
      <c r="T2892" s="78"/>
      <c r="U2892" s="78"/>
      <c r="Z2892" s="479">
        <f t="shared" si="325"/>
        <v>12</v>
      </c>
    </row>
    <row r="2893" spans="1:26" ht="18.75" customHeight="1" x14ac:dyDescent="0.35">
      <c r="A2893" s="78"/>
      <c r="B2893" s="332">
        <f>IF(N2893="",0,COUNTIF($N$7:N2893,N2893))</f>
        <v>0</v>
      </c>
      <c r="C2893" s="332" t="str">
        <f t="shared" si="319"/>
        <v>0</v>
      </c>
      <c r="D2893" s="332">
        <f>IF(P2893="",0,COUNTIF($P$7:P2893,P2893))</f>
        <v>0</v>
      </c>
      <c r="E2893" s="332" t="str">
        <f t="shared" si="320"/>
        <v>0</v>
      </c>
      <c r="F2893" s="332">
        <f>IF(Q2893="",0,COUNTIF($Q$7:Q2893,Q2893))</f>
        <v>0</v>
      </c>
      <c r="G2893" s="332" t="str">
        <f t="shared" si="321"/>
        <v>0</v>
      </c>
      <c r="H2893" s="335">
        <f t="shared" si="322"/>
        <v>46021</v>
      </c>
      <c r="I2893" s="332">
        <f t="shared" si="323"/>
        <v>50</v>
      </c>
      <c r="J2893" s="78"/>
      <c r="K2893" s="304"/>
      <c r="L2893" s="6"/>
      <c r="M2893" s="12"/>
      <c r="N2893" s="6"/>
      <c r="O2893" s="96" t="str">
        <f t="shared" si="324"/>
        <v/>
      </c>
      <c r="P2893" s="12"/>
      <c r="Q2893" s="304"/>
      <c r="R2893" s="5"/>
      <c r="S2893" s="5"/>
      <c r="T2893" s="78"/>
      <c r="U2893" s="78"/>
      <c r="Z2893" s="479">
        <f t="shared" si="325"/>
        <v>12</v>
      </c>
    </row>
    <row r="2894" spans="1:26" ht="18.75" customHeight="1" x14ac:dyDescent="0.35">
      <c r="A2894" s="78"/>
      <c r="B2894" s="332">
        <f>IF(N2894="",0,COUNTIF($N$7:N2894,N2894))</f>
        <v>0</v>
      </c>
      <c r="C2894" s="332" t="str">
        <f t="shared" si="319"/>
        <v>0</v>
      </c>
      <c r="D2894" s="332">
        <f>IF(P2894="",0,COUNTIF($P$7:P2894,P2894))</f>
        <v>0</v>
      </c>
      <c r="E2894" s="332" t="str">
        <f t="shared" si="320"/>
        <v>0</v>
      </c>
      <c r="F2894" s="332">
        <f>IF(Q2894="",0,COUNTIF($Q$7:Q2894,Q2894))</f>
        <v>0</v>
      </c>
      <c r="G2894" s="332" t="str">
        <f t="shared" si="321"/>
        <v>0</v>
      </c>
      <c r="H2894" s="335">
        <f t="shared" si="322"/>
        <v>46021</v>
      </c>
      <c r="I2894" s="332">
        <f t="shared" si="323"/>
        <v>50</v>
      </c>
      <c r="J2894" s="78"/>
      <c r="K2894" s="304"/>
      <c r="L2894" s="6"/>
      <c r="M2894" s="12"/>
      <c r="N2894" s="6"/>
      <c r="O2894" s="96" t="str">
        <f t="shared" si="324"/>
        <v/>
      </c>
      <c r="P2894" s="12"/>
      <c r="Q2894" s="304"/>
      <c r="R2894" s="5"/>
      <c r="S2894" s="5"/>
      <c r="T2894" s="78"/>
      <c r="U2894" s="78"/>
      <c r="Z2894" s="479">
        <f t="shared" si="325"/>
        <v>12</v>
      </c>
    </row>
    <row r="2895" spans="1:26" ht="18.75" customHeight="1" x14ac:dyDescent="0.35">
      <c r="A2895" s="78"/>
      <c r="B2895" s="332">
        <f>IF(N2895="",0,COUNTIF($N$7:N2895,N2895))</f>
        <v>0</v>
      </c>
      <c r="C2895" s="332" t="str">
        <f t="shared" si="319"/>
        <v>0</v>
      </c>
      <c r="D2895" s="332">
        <f>IF(P2895="",0,COUNTIF($P$7:P2895,P2895))</f>
        <v>0</v>
      </c>
      <c r="E2895" s="332" t="str">
        <f t="shared" si="320"/>
        <v>0</v>
      </c>
      <c r="F2895" s="332">
        <f>IF(Q2895="",0,COUNTIF($Q$7:Q2895,Q2895))</f>
        <v>0</v>
      </c>
      <c r="G2895" s="332" t="str">
        <f t="shared" si="321"/>
        <v>0</v>
      </c>
      <c r="H2895" s="335">
        <f t="shared" si="322"/>
        <v>46021</v>
      </c>
      <c r="I2895" s="332">
        <f t="shared" si="323"/>
        <v>50</v>
      </c>
      <c r="J2895" s="78"/>
      <c r="K2895" s="304"/>
      <c r="L2895" s="6"/>
      <c r="M2895" s="12"/>
      <c r="N2895" s="6"/>
      <c r="O2895" s="96" t="str">
        <f t="shared" si="324"/>
        <v/>
      </c>
      <c r="P2895" s="12"/>
      <c r="Q2895" s="304"/>
      <c r="R2895" s="5"/>
      <c r="S2895" s="5"/>
      <c r="T2895" s="78"/>
      <c r="U2895" s="78"/>
      <c r="Z2895" s="479">
        <f t="shared" si="325"/>
        <v>12</v>
      </c>
    </row>
    <row r="2896" spans="1:26" ht="18.75" customHeight="1" x14ac:dyDescent="0.35">
      <c r="A2896" s="78"/>
      <c r="B2896" s="332">
        <f>IF(N2896="",0,COUNTIF($N$7:N2896,N2896))</f>
        <v>0</v>
      </c>
      <c r="C2896" s="332" t="str">
        <f t="shared" si="319"/>
        <v>0</v>
      </c>
      <c r="D2896" s="332">
        <f>IF(P2896="",0,COUNTIF($P$7:P2896,P2896))</f>
        <v>0</v>
      </c>
      <c r="E2896" s="332" t="str">
        <f t="shared" si="320"/>
        <v>0</v>
      </c>
      <c r="F2896" s="332">
        <f>IF(Q2896="",0,COUNTIF($Q$7:Q2896,Q2896))</f>
        <v>0</v>
      </c>
      <c r="G2896" s="332" t="str">
        <f t="shared" si="321"/>
        <v>0</v>
      </c>
      <c r="H2896" s="335">
        <f t="shared" si="322"/>
        <v>46021</v>
      </c>
      <c r="I2896" s="332">
        <f t="shared" si="323"/>
        <v>50</v>
      </c>
      <c r="J2896" s="78"/>
      <c r="K2896" s="304"/>
      <c r="L2896" s="6"/>
      <c r="M2896" s="12"/>
      <c r="N2896" s="6"/>
      <c r="O2896" s="96" t="str">
        <f t="shared" si="324"/>
        <v/>
      </c>
      <c r="P2896" s="12"/>
      <c r="Q2896" s="304"/>
      <c r="R2896" s="5"/>
      <c r="S2896" s="5"/>
      <c r="T2896" s="78"/>
      <c r="U2896" s="78"/>
      <c r="Z2896" s="479">
        <f t="shared" si="325"/>
        <v>12</v>
      </c>
    </row>
    <row r="2897" spans="1:26" ht="18.75" customHeight="1" x14ac:dyDescent="0.35">
      <c r="A2897" s="78"/>
      <c r="B2897" s="332">
        <f>IF(N2897="",0,COUNTIF($N$7:N2897,N2897))</f>
        <v>0</v>
      </c>
      <c r="C2897" s="332" t="str">
        <f t="shared" si="319"/>
        <v>0</v>
      </c>
      <c r="D2897" s="332">
        <f>IF(P2897="",0,COUNTIF($P$7:P2897,P2897))</f>
        <v>0</v>
      </c>
      <c r="E2897" s="332" t="str">
        <f t="shared" si="320"/>
        <v>0</v>
      </c>
      <c r="F2897" s="332">
        <f>IF(Q2897="",0,COUNTIF($Q$7:Q2897,Q2897))</f>
        <v>0</v>
      </c>
      <c r="G2897" s="332" t="str">
        <f t="shared" si="321"/>
        <v>0</v>
      </c>
      <c r="H2897" s="335">
        <f t="shared" si="322"/>
        <v>46021</v>
      </c>
      <c r="I2897" s="332">
        <f t="shared" si="323"/>
        <v>50</v>
      </c>
      <c r="J2897" s="78"/>
      <c r="K2897" s="304"/>
      <c r="L2897" s="6"/>
      <c r="M2897" s="12"/>
      <c r="N2897" s="6"/>
      <c r="O2897" s="96" t="str">
        <f t="shared" si="324"/>
        <v/>
      </c>
      <c r="P2897" s="12"/>
      <c r="Q2897" s="304"/>
      <c r="R2897" s="5"/>
      <c r="S2897" s="5"/>
      <c r="T2897" s="78"/>
      <c r="U2897" s="78"/>
      <c r="Z2897" s="479">
        <f t="shared" si="325"/>
        <v>12</v>
      </c>
    </row>
    <row r="2898" spans="1:26" ht="18.75" customHeight="1" x14ac:dyDescent="0.35">
      <c r="A2898" s="78"/>
      <c r="B2898" s="332">
        <f>IF(N2898="",0,COUNTIF($N$7:N2898,N2898))</f>
        <v>0</v>
      </c>
      <c r="C2898" s="332" t="str">
        <f t="shared" si="319"/>
        <v>0</v>
      </c>
      <c r="D2898" s="332">
        <f>IF(P2898="",0,COUNTIF($P$7:P2898,P2898))</f>
        <v>0</v>
      </c>
      <c r="E2898" s="332" t="str">
        <f t="shared" si="320"/>
        <v>0</v>
      </c>
      <c r="F2898" s="332">
        <f>IF(Q2898="",0,COUNTIF($Q$7:Q2898,Q2898))</f>
        <v>0</v>
      </c>
      <c r="G2898" s="332" t="str">
        <f t="shared" si="321"/>
        <v>0</v>
      </c>
      <c r="H2898" s="335">
        <f t="shared" si="322"/>
        <v>46021</v>
      </c>
      <c r="I2898" s="332">
        <f t="shared" si="323"/>
        <v>50</v>
      </c>
      <c r="J2898" s="78"/>
      <c r="K2898" s="304"/>
      <c r="L2898" s="6"/>
      <c r="M2898" s="12"/>
      <c r="N2898" s="6"/>
      <c r="O2898" s="96" t="str">
        <f t="shared" si="324"/>
        <v/>
      </c>
      <c r="P2898" s="12"/>
      <c r="Q2898" s="304"/>
      <c r="R2898" s="5"/>
      <c r="S2898" s="5"/>
      <c r="T2898" s="78"/>
      <c r="U2898" s="78"/>
      <c r="Z2898" s="479">
        <f t="shared" si="325"/>
        <v>12</v>
      </c>
    </row>
    <row r="2899" spans="1:26" ht="18.75" customHeight="1" x14ac:dyDescent="0.35">
      <c r="A2899" s="78"/>
      <c r="B2899" s="332">
        <f>IF(N2899="",0,COUNTIF($N$7:N2899,N2899))</f>
        <v>0</v>
      </c>
      <c r="C2899" s="332" t="str">
        <f t="shared" si="319"/>
        <v>0</v>
      </c>
      <c r="D2899" s="332">
        <f>IF(P2899="",0,COUNTIF($P$7:P2899,P2899))</f>
        <v>0</v>
      </c>
      <c r="E2899" s="332" t="str">
        <f t="shared" si="320"/>
        <v>0</v>
      </c>
      <c r="F2899" s="332">
        <f>IF(Q2899="",0,COUNTIF($Q$7:Q2899,Q2899))</f>
        <v>0</v>
      </c>
      <c r="G2899" s="332" t="str">
        <f t="shared" si="321"/>
        <v>0</v>
      </c>
      <c r="H2899" s="335">
        <f t="shared" si="322"/>
        <v>46021</v>
      </c>
      <c r="I2899" s="332">
        <f t="shared" si="323"/>
        <v>50</v>
      </c>
      <c r="J2899" s="78"/>
      <c r="K2899" s="304"/>
      <c r="L2899" s="6"/>
      <c r="M2899" s="12"/>
      <c r="N2899" s="6"/>
      <c r="O2899" s="96" t="str">
        <f t="shared" si="324"/>
        <v/>
      </c>
      <c r="P2899" s="12"/>
      <c r="Q2899" s="304"/>
      <c r="R2899" s="5"/>
      <c r="S2899" s="5"/>
      <c r="T2899" s="78"/>
      <c r="U2899" s="78"/>
      <c r="Z2899" s="479">
        <f t="shared" si="325"/>
        <v>12</v>
      </c>
    </row>
    <row r="2900" spans="1:26" ht="18.75" customHeight="1" x14ac:dyDescent="0.35">
      <c r="A2900" s="78"/>
      <c r="B2900" s="332">
        <f>IF(N2900="",0,COUNTIF($N$7:N2900,N2900))</f>
        <v>0</v>
      </c>
      <c r="C2900" s="332" t="str">
        <f t="shared" si="319"/>
        <v>0</v>
      </c>
      <c r="D2900" s="332">
        <f>IF(P2900="",0,COUNTIF($P$7:P2900,P2900))</f>
        <v>0</v>
      </c>
      <c r="E2900" s="332" t="str">
        <f t="shared" si="320"/>
        <v>0</v>
      </c>
      <c r="F2900" s="332">
        <f>IF(Q2900="",0,COUNTIF($Q$7:Q2900,Q2900))</f>
        <v>0</v>
      </c>
      <c r="G2900" s="332" t="str">
        <f t="shared" si="321"/>
        <v>0</v>
      </c>
      <c r="H2900" s="335">
        <f t="shared" si="322"/>
        <v>46021</v>
      </c>
      <c r="I2900" s="332">
        <f t="shared" si="323"/>
        <v>50</v>
      </c>
      <c r="J2900" s="78"/>
      <c r="K2900" s="304"/>
      <c r="L2900" s="6"/>
      <c r="M2900" s="12"/>
      <c r="N2900" s="6"/>
      <c r="O2900" s="96" t="str">
        <f t="shared" si="324"/>
        <v/>
      </c>
      <c r="P2900" s="12"/>
      <c r="Q2900" s="304"/>
      <c r="R2900" s="5"/>
      <c r="S2900" s="5"/>
      <c r="T2900" s="78"/>
      <c r="U2900" s="78"/>
      <c r="Z2900" s="479">
        <f t="shared" si="325"/>
        <v>12</v>
      </c>
    </row>
    <row r="2901" spans="1:26" ht="18.75" customHeight="1" x14ac:dyDescent="0.35">
      <c r="A2901" s="78"/>
      <c r="B2901" s="332">
        <f>IF(N2901="",0,COUNTIF($N$7:N2901,N2901))</f>
        <v>0</v>
      </c>
      <c r="C2901" s="332" t="str">
        <f t="shared" si="319"/>
        <v>0</v>
      </c>
      <c r="D2901" s="332">
        <f>IF(P2901="",0,COUNTIF($P$7:P2901,P2901))</f>
        <v>0</v>
      </c>
      <c r="E2901" s="332" t="str">
        <f t="shared" si="320"/>
        <v>0</v>
      </c>
      <c r="F2901" s="332">
        <f>IF(Q2901="",0,COUNTIF($Q$7:Q2901,Q2901))</f>
        <v>0</v>
      </c>
      <c r="G2901" s="332" t="str">
        <f t="shared" si="321"/>
        <v>0</v>
      </c>
      <c r="H2901" s="335">
        <f t="shared" si="322"/>
        <v>46021</v>
      </c>
      <c r="I2901" s="332">
        <f t="shared" si="323"/>
        <v>50</v>
      </c>
      <c r="J2901" s="78"/>
      <c r="K2901" s="304"/>
      <c r="L2901" s="6"/>
      <c r="M2901" s="12"/>
      <c r="N2901" s="6"/>
      <c r="O2901" s="96" t="str">
        <f t="shared" si="324"/>
        <v/>
      </c>
      <c r="P2901" s="12"/>
      <c r="Q2901" s="304"/>
      <c r="R2901" s="5"/>
      <c r="S2901" s="5"/>
      <c r="T2901" s="78"/>
      <c r="U2901" s="78"/>
      <c r="Z2901" s="479">
        <f t="shared" si="325"/>
        <v>12</v>
      </c>
    </row>
    <row r="2902" spans="1:26" ht="18.75" customHeight="1" x14ac:dyDescent="0.35">
      <c r="A2902" s="78"/>
      <c r="B2902" s="332">
        <f>IF(N2902="",0,COUNTIF($N$7:N2902,N2902))</f>
        <v>0</v>
      </c>
      <c r="C2902" s="332" t="str">
        <f t="shared" si="319"/>
        <v>0</v>
      </c>
      <c r="D2902" s="332">
        <f>IF(P2902="",0,COUNTIF($P$7:P2902,P2902))</f>
        <v>0</v>
      </c>
      <c r="E2902" s="332" t="str">
        <f t="shared" si="320"/>
        <v>0</v>
      </c>
      <c r="F2902" s="332">
        <f>IF(Q2902="",0,COUNTIF($Q$7:Q2902,Q2902))</f>
        <v>0</v>
      </c>
      <c r="G2902" s="332" t="str">
        <f t="shared" si="321"/>
        <v>0</v>
      </c>
      <c r="H2902" s="335">
        <f t="shared" si="322"/>
        <v>46021</v>
      </c>
      <c r="I2902" s="332">
        <f t="shared" si="323"/>
        <v>50</v>
      </c>
      <c r="J2902" s="78"/>
      <c r="K2902" s="304"/>
      <c r="L2902" s="6"/>
      <c r="M2902" s="12"/>
      <c r="N2902" s="6"/>
      <c r="O2902" s="96" t="str">
        <f t="shared" si="324"/>
        <v/>
      </c>
      <c r="P2902" s="12"/>
      <c r="Q2902" s="304"/>
      <c r="R2902" s="5"/>
      <c r="S2902" s="5"/>
      <c r="T2902" s="78"/>
      <c r="U2902" s="78"/>
      <c r="Z2902" s="479">
        <f t="shared" si="325"/>
        <v>12</v>
      </c>
    </row>
    <row r="2903" spans="1:26" ht="18.75" customHeight="1" x14ac:dyDescent="0.35">
      <c r="A2903" s="78"/>
      <c r="B2903" s="332">
        <f>IF(N2903="",0,COUNTIF($N$7:N2903,N2903))</f>
        <v>0</v>
      </c>
      <c r="C2903" s="332" t="str">
        <f t="shared" si="319"/>
        <v>0</v>
      </c>
      <c r="D2903" s="332">
        <f>IF(P2903="",0,COUNTIF($P$7:P2903,P2903))</f>
        <v>0</v>
      </c>
      <c r="E2903" s="332" t="str">
        <f t="shared" si="320"/>
        <v>0</v>
      </c>
      <c r="F2903" s="332">
        <f>IF(Q2903="",0,COUNTIF($Q$7:Q2903,Q2903))</f>
        <v>0</v>
      </c>
      <c r="G2903" s="332" t="str">
        <f t="shared" si="321"/>
        <v>0</v>
      </c>
      <c r="H2903" s="335">
        <f t="shared" si="322"/>
        <v>46021</v>
      </c>
      <c r="I2903" s="332">
        <f t="shared" si="323"/>
        <v>50</v>
      </c>
      <c r="J2903" s="78"/>
      <c r="K2903" s="304"/>
      <c r="L2903" s="6"/>
      <c r="M2903" s="12"/>
      <c r="N2903" s="6"/>
      <c r="O2903" s="96" t="str">
        <f t="shared" si="324"/>
        <v/>
      </c>
      <c r="P2903" s="12"/>
      <c r="Q2903" s="304"/>
      <c r="R2903" s="5"/>
      <c r="S2903" s="5"/>
      <c r="T2903" s="78"/>
      <c r="U2903" s="78"/>
      <c r="Z2903" s="479">
        <f t="shared" si="325"/>
        <v>12</v>
      </c>
    </row>
    <row r="2904" spans="1:26" ht="18.75" customHeight="1" x14ac:dyDescent="0.35">
      <c r="A2904" s="78"/>
      <c r="B2904" s="332">
        <f>IF(N2904="",0,COUNTIF($N$7:N2904,N2904))</f>
        <v>0</v>
      </c>
      <c r="C2904" s="332" t="str">
        <f t="shared" si="319"/>
        <v>0</v>
      </c>
      <c r="D2904" s="332">
        <f>IF(P2904="",0,COUNTIF($P$7:P2904,P2904))</f>
        <v>0</v>
      </c>
      <c r="E2904" s="332" t="str">
        <f t="shared" si="320"/>
        <v>0</v>
      </c>
      <c r="F2904" s="332">
        <f>IF(Q2904="",0,COUNTIF($Q$7:Q2904,Q2904))</f>
        <v>0</v>
      </c>
      <c r="G2904" s="332" t="str">
        <f t="shared" si="321"/>
        <v>0</v>
      </c>
      <c r="H2904" s="335">
        <f t="shared" si="322"/>
        <v>46021</v>
      </c>
      <c r="I2904" s="332">
        <f t="shared" si="323"/>
        <v>50</v>
      </c>
      <c r="J2904" s="78"/>
      <c r="K2904" s="304"/>
      <c r="L2904" s="6"/>
      <c r="M2904" s="12"/>
      <c r="N2904" s="6"/>
      <c r="O2904" s="96" t="str">
        <f t="shared" si="324"/>
        <v/>
      </c>
      <c r="P2904" s="12"/>
      <c r="Q2904" s="304"/>
      <c r="R2904" s="5"/>
      <c r="S2904" s="5"/>
      <c r="T2904" s="78"/>
      <c r="U2904" s="78"/>
      <c r="Z2904" s="479">
        <f t="shared" si="325"/>
        <v>12</v>
      </c>
    </row>
    <row r="2905" spans="1:26" ht="18.75" customHeight="1" x14ac:dyDescent="0.35">
      <c r="A2905" s="78"/>
      <c r="B2905" s="332">
        <f>IF(N2905="",0,COUNTIF($N$7:N2905,N2905))</f>
        <v>0</v>
      </c>
      <c r="C2905" s="332" t="str">
        <f t="shared" si="319"/>
        <v>0</v>
      </c>
      <c r="D2905" s="332">
        <f>IF(P2905="",0,COUNTIF($P$7:P2905,P2905))</f>
        <v>0</v>
      </c>
      <c r="E2905" s="332" t="str">
        <f t="shared" si="320"/>
        <v>0</v>
      </c>
      <c r="F2905" s="332">
        <f>IF(Q2905="",0,COUNTIF($Q$7:Q2905,Q2905))</f>
        <v>0</v>
      </c>
      <c r="G2905" s="332" t="str">
        <f t="shared" si="321"/>
        <v>0</v>
      </c>
      <c r="H2905" s="335">
        <f t="shared" si="322"/>
        <v>46021</v>
      </c>
      <c r="I2905" s="332">
        <f t="shared" si="323"/>
        <v>50</v>
      </c>
      <c r="J2905" s="78"/>
      <c r="K2905" s="304"/>
      <c r="L2905" s="6"/>
      <c r="M2905" s="12"/>
      <c r="N2905" s="6"/>
      <c r="O2905" s="96" t="str">
        <f t="shared" si="324"/>
        <v/>
      </c>
      <c r="P2905" s="12"/>
      <c r="Q2905" s="304"/>
      <c r="R2905" s="5"/>
      <c r="S2905" s="5"/>
      <c r="T2905" s="78"/>
      <c r="U2905" s="78"/>
      <c r="Z2905" s="479">
        <f t="shared" si="325"/>
        <v>12</v>
      </c>
    </row>
    <row r="2906" spans="1:26" ht="18.75" customHeight="1" x14ac:dyDescent="0.35">
      <c r="A2906" s="78"/>
      <c r="B2906" s="332">
        <f>IF(N2906="",0,COUNTIF($N$7:N2906,N2906))</f>
        <v>0</v>
      </c>
      <c r="C2906" s="332" t="str">
        <f t="shared" si="319"/>
        <v>0</v>
      </c>
      <c r="D2906" s="332">
        <f>IF(P2906="",0,COUNTIF($P$7:P2906,P2906))</f>
        <v>0</v>
      </c>
      <c r="E2906" s="332" t="str">
        <f t="shared" si="320"/>
        <v>0</v>
      </c>
      <c r="F2906" s="332">
        <f>IF(Q2906="",0,COUNTIF($Q$7:Q2906,Q2906))</f>
        <v>0</v>
      </c>
      <c r="G2906" s="332" t="str">
        <f t="shared" si="321"/>
        <v>0</v>
      </c>
      <c r="H2906" s="335">
        <f t="shared" si="322"/>
        <v>46021</v>
      </c>
      <c r="I2906" s="332">
        <f t="shared" si="323"/>
        <v>50</v>
      </c>
      <c r="J2906" s="78"/>
      <c r="K2906" s="304"/>
      <c r="L2906" s="6"/>
      <c r="M2906" s="12"/>
      <c r="N2906" s="6"/>
      <c r="O2906" s="96" t="str">
        <f t="shared" si="324"/>
        <v/>
      </c>
      <c r="P2906" s="12"/>
      <c r="Q2906" s="304"/>
      <c r="R2906" s="5"/>
      <c r="S2906" s="5"/>
      <c r="T2906" s="78"/>
      <c r="U2906" s="78"/>
      <c r="Z2906" s="479">
        <f t="shared" si="325"/>
        <v>12</v>
      </c>
    </row>
    <row r="2907" spans="1:26" ht="18.75" customHeight="1" x14ac:dyDescent="0.35">
      <c r="A2907" s="78"/>
      <c r="B2907" s="332">
        <f>IF(N2907="",0,COUNTIF($N$7:N2907,N2907))</f>
        <v>0</v>
      </c>
      <c r="C2907" s="332" t="str">
        <f t="shared" si="319"/>
        <v>0</v>
      </c>
      <c r="D2907" s="332">
        <f>IF(P2907="",0,COUNTIF($P$7:P2907,P2907))</f>
        <v>0</v>
      </c>
      <c r="E2907" s="332" t="str">
        <f t="shared" si="320"/>
        <v>0</v>
      </c>
      <c r="F2907" s="332">
        <f>IF(Q2907="",0,COUNTIF($Q$7:Q2907,Q2907))</f>
        <v>0</v>
      </c>
      <c r="G2907" s="332" t="str">
        <f t="shared" si="321"/>
        <v>0</v>
      </c>
      <c r="H2907" s="335">
        <f t="shared" si="322"/>
        <v>46021</v>
      </c>
      <c r="I2907" s="332">
        <f t="shared" si="323"/>
        <v>50</v>
      </c>
      <c r="J2907" s="78"/>
      <c r="K2907" s="304"/>
      <c r="L2907" s="6"/>
      <c r="M2907" s="12"/>
      <c r="N2907" s="6"/>
      <c r="O2907" s="96" t="str">
        <f t="shared" si="324"/>
        <v/>
      </c>
      <c r="P2907" s="12"/>
      <c r="Q2907" s="304"/>
      <c r="R2907" s="5"/>
      <c r="S2907" s="5"/>
      <c r="T2907" s="78"/>
      <c r="U2907" s="78"/>
      <c r="Z2907" s="479">
        <f t="shared" si="325"/>
        <v>12</v>
      </c>
    </row>
    <row r="2908" spans="1:26" ht="18.75" customHeight="1" x14ac:dyDescent="0.35">
      <c r="A2908" s="78"/>
      <c r="B2908" s="332">
        <f>IF(N2908="",0,COUNTIF($N$7:N2908,N2908))</f>
        <v>0</v>
      </c>
      <c r="C2908" s="332" t="str">
        <f t="shared" si="319"/>
        <v>0</v>
      </c>
      <c r="D2908" s="332">
        <f>IF(P2908="",0,COUNTIF($P$7:P2908,P2908))</f>
        <v>0</v>
      </c>
      <c r="E2908" s="332" t="str">
        <f t="shared" si="320"/>
        <v>0</v>
      </c>
      <c r="F2908" s="332">
        <f>IF(Q2908="",0,COUNTIF($Q$7:Q2908,Q2908))</f>
        <v>0</v>
      </c>
      <c r="G2908" s="332" t="str">
        <f t="shared" si="321"/>
        <v>0</v>
      </c>
      <c r="H2908" s="335">
        <f t="shared" si="322"/>
        <v>46021</v>
      </c>
      <c r="I2908" s="332">
        <f t="shared" si="323"/>
        <v>50</v>
      </c>
      <c r="J2908" s="78"/>
      <c r="K2908" s="304"/>
      <c r="L2908" s="6"/>
      <c r="M2908" s="12"/>
      <c r="N2908" s="6"/>
      <c r="O2908" s="96" t="str">
        <f t="shared" si="324"/>
        <v/>
      </c>
      <c r="P2908" s="12"/>
      <c r="Q2908" s="304"/>
      <c r="R2908" s="5"/>
      <c r="S2908" s="5"/>
      <c r="T2908" s="78"/>
      <c r="U2908" s="78"/>
      <c r="Z2908" s="479">
        <f t="shared" si="325"/>
        <v>12</v>
      </c>
    </row>
    <row r="2909" spans="1:26" ht="18.75" customHeight="1" x14ac:dyDescent="0.35">
      <c r="A2909" s="78"/>
      <c r="B2909" s="332">
        <f>IF(N2909="",0,COUNTIF($N$7:N2909,N2909))</f>
        <v>0</v>
      </c>
      <c r="C2909" s="332" t="str">
        <f t="shared" si="319"/>
        <v>0</v>
      </c>
      <c r="D2909" s="332">
        <f>IF(P2909="",0,COUNTIF($P$7:P2909,P2909))</f>
        <v>0</v>
      </c>
      <c r="E2909" s="332" t="str">
        <f t="shared" si="320"/>
        <v>0</v>
      </c>
      <c r="F2909" s="332">
        <f>IF(Q2909="",0,COUNTIF($Q$7:Q2909,Q2909))</f>
        <v>0</v>
      </c>
      <c r="G2909" s="332" t="str">
        <f t="shared" si="321"/>
        <v>0</v>
      </c>
      <c r="H2909" s="335">
        <f t="shared" si="322"/>
        <v>46021</v>
      </c>
      <c r="I2909" s="332">
        <f t="shared" si="323"/>
        <v>50</v>
      </c>
      <c r="J2909" s="78"/>
      <c r="K2909" s="304"/>
      <c r="L2909" s="6"/>
      <c r="M2909" s="12"/>
      <c r="N2909" s="6"/>
      <c r="O2909" s="96" t="str">
        <f t="shared" si="324"/>
        <v/>
      </c>
      <c r="P2909" s="12"/>
      <c r="Q2909" s="304"/>
      <c r="R2909" s="5"/>
      <c r="S2909" s="5"/>
      <c r="T2909" s="78"/>
      <c r="U2909" s="78"/>
      <c r="Z2909" s="479">
        <f t="shared" si="325"/>
        <v>12</v>
      </c>
    </row>
    <row r="2910" spans="1:26" ht="18.75" customHeight="1" x14ac:dyDescent="0.35">
      <c r="A2910" s="78"/>
      <c r="B2910" s="332">
        <f>IF(N2910="",0,COUNTIF($N$7:N2910,N2910))</f>
        <v>0</v>
      </c>
      <c r="C2910" s="332" t="str">
        <f t="shared" si="319"/>
        <v>0</v>
      </c>
      <c r="D2910" s="332">
        <f>IF(P2910="",0,COUNTIF($P$7:P2910,P2910))</f>
        <v>0</v>
      </c>
      <c r="E2910" s="332" t="str">
        <f t="shared" si="320"/>
        <v>0</v>
      </c>
      <c r="F2910" s="332">
        <f>IF(Q2910="",0,COUNTIF($Q$7:Q2910,Q2910))</f>
        <v>0</v>
      </c>
      <c r="G2910" s="332" t="str">
        <f t="shared" si="321"/>
        <v>0</v>
      </c>
      <c r="H2910" s="335">
        <f t="shared" si="322"/>
        <v>46021</v>
      </c>
      <c r="I2910" s="332">
        <f t="shared" si="323"/>
        <v>50</v>
      </c>
      <c r="J2910" s="78"/>
      <c r="K2910" s="304"/>
      <c r="L2910" s="6"/>
      <c r="M2910" s="12"/>
      <c r="N2910" s="6"/>
      <c r="O2910" s="96" t="str">
        <f t="shared" si="324"/>
        <v/>
      </c>
      <c r="P2910" s="12"/>
      <c r="Q2910" s="304"/>
      <c r="R2910" s="5"/>
      <c r="S2910" s="5"/>
      <c r="T2910" s="78"/>
      <c r="U2910" s="78"/>
      <c r="Z2910" s="479">
        <f t="shared" si="325"/>
        <v>12</v>
      </c>
    </row>
    <row r="2911" spans="1:26" ht="18.75" customHeight="1" x14ac:dyDescent="0.35">
      <c r="A2911" s="78"/>
      <c r="B2911" s="332">
        <f>IF(N2911="",0,COUNTIF($N$7:N2911,N2911))</f>
        <v>0</v>
      </c>
      <c r="C2911" s="332" t="str">
        <f t="shared" si="319"/>
        <v>0</v>
      </c>
      <c r="D2911" s="332">
        <f>IF(P2911="",0,COUNTIF($P$7:P2911,P2911))</f>
        <v>0</v>
      </c>
      <c r="E2911" s="332" t="str">
        <f t="shared" si="320"/>
        <v>0</v>
      </c>
      <c r="F2911" s="332">
        <f>IF(Q2911="",0,COUNTIF($Q$7:Q2911,Q2911))</f>
        <v>0</v>
      </c>
      <c r="G2911" s="332" t="str">
        <f t="shared" si="321"/>
        <v>0</v>
      </c>
      <c r="H2911" s="335">
        <f t="shared" si="322"/>
        <v>46021</v>
      </c>
      <c r="I2911" s="332">
        <f t="shared" si="323"/>
        <v>50</v>
      </c>
      <c r="J2911" s="78"/>
      <c r="K2911" s="304"/>
      <c r="L2911" s="6"/>
      <c r="M2911" s="12"/>
      <c r="N2911" s="6"/>
      <c r="O2911" s="96" t="str">
        <f t="shared" si="324"/>
        <v/>
      </c>
      <c r="P2911" s="12"/>
      <c r="Q2911" s="304"/>
      <c r="R2911" s="5"/>
      <c r="S2911" s="5"/>
      <c r="T2911" s="78"/>
      <c r="U2911" s="78"/>
      <c r="Z2911" s="479">
        <f t="shared" si="325"/>
        <v>12</v>
      </c>
    </row>
    <row r="2912" spans="1:26" ht="18.75" customHeight="1" x14ac:dyDescent="0.35">
      <c r="A2912" s="78"/>
      <c r="B2912" s="332">
        <f>IF(N2912="",0,COUNTIF($N$7:N2912,N2912))</f>
        <v>0</v>
      </c>
      <c r="C2912" s="332" t="str">
        <f t="shared" si="319"/>
        <v>0</v>
      </c>
      <c r="D2912" s="332">
        <f>IF(P2912="",0,COUNTIF($P$7:P2912,P2912))</f>
        <v>0</v>
      </c>
      <c r="E2912" s="332" t="str">
        <f t="shared" si="320"/>
        <v>0</v>
      </c>
      <c r="F2912" s="332">
        <f>IF(Q2912="",0,COUNTIF($Q$7:Q2912,Q2912))</f>
        <v>0</v>
      </c>
      <c r="G2912" s="332" t="str">
        <f t="shared" si="321"/>
        <v>0</v>
      </c>
      <c r="H2912" s="335">
        <f t="shared" si="322"/>
        <v>46021</v>
      </c>
      <c r="I2912" s="332">
        <f t="shared" si="323"/>
        <v>50</v>
      </c>
      <c r="J2912" s="78"/>
      <c r="K2912" s="304"/>
      <c r="L2912" s="6"/>
      <c r="M2912" s="12"/>
      <c r="N2912" s="6"/>
      <c r="O2912" s="96" t="str">
        <f t="shared" si="324"/>
        <v/>
      </c>
      <c r="P2912" s="12"/>
      <c r="Q2912" s="304"/>
      <c r="R2912" s="5"/>
      <c r="S2912" s="5"/>
      <c r="T2912" s="78"/>
      <c r="U2912" s="78"/>
      <c r="Z2912" s="479">
        <f t="shared" si="325"/>
        <v>12</v>
      </c>
    </row>
    <row r="2913" spans="1:26" ht="18.75" customHeight="1" x14ac:dyDescent="0.35">
      <c r="A2913" s="78"/>
      <c r="B2913" s="332">
        <f>IF(N2913="",0,COUNTIF($N$7:N2913,N2913))</f>
        <v>0</v>
      </c>
      <c r="C2913" s="332" t="str">
        <f t="shared" si="319"/>
        <v>0</v>
      </c>
      <c r="D2913" s="332">
        <f>IF(P2913="",0,COUNTIF($P$7:P2913,P2913))</f>
        <v>0</v>
      </c>
      <c r="E2913" s="332" t="str">
        <f t="shared" si="320"/>
        <v>0</v>
      </c>
      <c r="F2913" s="332">
        <f>IF(Q2913="",0,COUNTIF($Q$7:Q2913,Q2913))</f>
        <v>0</v>
      </c>
      <c r="G2913" s="332" t="str">
        <f t="shared" si="321"/>
        <v>0</v>
      </c>
      <c r="H2913" s="335">
        <f t="shared" si="322"/>
        <v>46021</v>
      </c>
      <c r="I2913" s="332">
        <f t="shared" si="323"/>
        <v>50</v>
      </c>
      <c r="J2913" s="78"/>
      <c r="K2913" s="304"/>
      <c r="L2913" s="6"/>
      <c r="M2913" s="12"/>
      <c r="N2913" s="6"/>
      <c r="O2913" s="96" t="str">
        <f t="shared" si="324"/>
        <v/>
      </c>
      <c r="P2913" s="12"/>
      <c r="Q2913" s="304"/>
      <c r="R2913" s="5"/>
      <c r="S2913" s="5"/>
      <c r="T2913" s="78"/>
      <c r="U2913" s="78"/>
      <c r="Z2913" s="479">
        <f t="shared" si="325"/>
        <v>12</v>
      </c>
    </row>
    <row r="2914" spans="1:26" ht="18.75" customHeight="1" x14ac:dyDescent="0.35">
      <c r="A2914" s="78"/>
      <c r="B2914" s="332">
        <f>IF(N2914="",0,COUNTIF($N$7:N2914,N2914))</f>
        <v>0</v>
      </c>
      <c r="C2914" s="332" t="str">
        <f t="shared" si="319"/>
        <v>0</v>
      </c>
      <c r="D2914" s="332">
        <f>IF(P2914="",0,COUNTIF($P$7:P2914,P2914))</f>
        <v>0</v>
      </c>
      <c r="E2914" s="332" t="str">
        <f t="shared" si="320"/>
        <v>0</v>
      </c>
      <c r="F2914" s="332">
        <f>IF(Q2914="",0,COUNTIF($Q$7:Q2914,Q2914))</f>
        <v>0</v>
      </c>
      <c r="G2914" s="332" t="str">
        <f t="shared" si="321"/>
        <v>0</v>
      </c>
      <c r="H2914" s="335">
        <f t="shared" si="322"/>
        <v>46021</v>
      </c>
      <c r="I2914" s="332">
        <f t="shared" si="323"/>
        <v>50</v>
      </c>
      <c r="J2914" s="78"/>
      <c r="K2914" s="304"/>
      <c r="L2914" s="6"/>
      <c r="M2914" s="12"/>
      <c r="N2914" s="6"/>
      <c r="O2914" s="96" t="str">
        <f t="shared" si="324"/>
        <v/>
      </c>
      <c r="P2914" s="12"/>
      <c r="Q2914" s="304"/>
      <c r="R2914" s="5"/>
      <c r="S2914" s="5"/>
      <c r="T2914" s="78"/>
      <c r="U2914" s="78"/>
      <c r="Z2914" s="479">
        <f t="shared" si="325"/>
        <v>12</v>
      </c>
    </row>
    <row r="2915" spans="1:26" ht="18.75" customHeight="1" x14ac:dyDescent="0.35">
      <c r="A2915" s="78"/>
      <c r="B2915" s="332">
        <f>IF(N2915="",0,COUNTIF($N$7:N2915,N2915))</f>
        <v>0</v>
      </c>
      <c r="C2915" s="332" t="str">
        <f t="shared" si="319"/>
        <v>0</v>
      </c>
      <c r="D2915" s="332">
        <f>IF(P2915="",0,COUNTIF($P$7:P2915,P2915))</f>
        <v>0</v>
      </c>
      <c r="E2915" s="332" t="str">
        <f t="shared" si="320"/>
        <v>0</v>
      </c>
      <c r="F2915" s="332">
        <f>IF(Q2915="",0,COUNTIF($Q$7:Q2915,Q2915))</f>
        <v>0</v>
      </c>
      <c r="G2915" s="332" t="str">
        <f t="shared" si="321"/>
        <v>0</v>
      </c>
      <c r="H2915" s="335">
        <f t="shared" si="322"/>
        <v>46021</v>
      </c>
      <c r="I2915" s="332">
        <f t="shared" si="323"/>
        <v>50</v>
      </c>
      <c r="J2915" s="78"/>
      <c r="K2915" s="304"/>
      <c r="L2915" s="6"/>
      <c r="M2915" s="12"/>
      <c r="N2915" s="6"/>
      <c r="O2915" s="96" t="str">
        <f t="shared" si="324"/>
        <v/>
      </c>
      <c r="P2915" s="12"/>
      <c r="Q2915" s="304"/>
      <c r="R2915" s="5"/>
      <c r="S2915" s="5"/>
      <c r="T2915" s="78"/>
      <c r="U2915" s="78"/>
      <c r="Z2915" s="479">
        <f t="shared" si="325"/>
        <v>12</v>
      </c>
    </row>
    <row r="2916" spans="1:26" ht="18.75" customHeight="1" x14ac:dyDescent="0.35">
      <c r="A2916" s="78"/>
      <c r="B2916" s="332">
        <f>IF(N2916="",0,COUNTIF($N$7:N2916,N2916))</f>
        <v>0</v>
      </c>
      <c r="C2916" s="332" t="str">
        <f t="shared" si="319"/>
        <v>0</v>
      </c>
      <c r="D2916" s="332">
        <f>IF(P2916="",0,COUNTIF($P$7:P2916,P2916))</f>
        <v>0</v>
      </c>
      <c r="E2916" s="332" t="str">
        <f t="shared" si="320"/>
        <v>0</v>
      </c>
      <c r="F2916" s="332">
        <f>IF(Q2916="",0,COUNTIF($Q$7:Q2916,Q2916))</f>
        <v>0</v>
      </c>
      <c r="G2916" s="332" t="str">
        <f t="shared" si="321"/>
        <v>0</v>
      </c>
      <c r="H2916" s="335">
        <f t="shared" si="322"/>
        <v>46021</v>
      </c>
      <c r="I2916" s="332">
        <f t="shared" si="323"/>
        <v>50</v>
      </c>
      <c r="J2916" s="78"/>
      <c r="K2916" s="304"/>
      <c r="L2916" s="6"/>
      <c r="M2916" s="12"/>
      <c r="N2916" s="6"/>
      <c r="O2916" s="96" t="str">
        <f t="shared" si="324"/>
        <v/>
      </c>
      <c r="P2916" s="12"/>
      <c r="Q2916" s="304"/>
      <c r="R2916" s="5"/>
      <c r="S2916" s="5"/>
      <c r="T2916" s="78"/>
      <c r="U2916" s="78"/>
      <c r="Z2916" s="479">
        <f t="shared" si="325"/>
        <v>12</v>
      </c>
    </row>
    <row r="2917" spans="1:26" ht="18.75" customHeight="1" x14ac:dyDescent="0.35">
      <c r="A2917" s="78"/>
      <c r="B2917" s="332">
        <f>IF(N2917="",0,COUNTIF($N$7:N2917,N2917))</f>
        <v>0</v>
      </c>
      <c r="C2917" s="332" t="str">
        <f t="shared" si="319"/>
        <v>0</v>
      </c>
      <c r="D2917" s="332">
        <f>IF(P2917="",0,COUNTIF($P$7:P2917,P2917))</f>
        <v>0</v>
      </c>
      <c r="E2917" s="332" t="str">
        <f t="shared" si="320"/>
        <v>0</v>
      </c>
      <c r="F2917" s="332">
        <f>IF(Q2917="",0,COUNTIF($Q$7:Q2917,Q2917))</f>
        <v>0</v>
      </c>
      <c r="G2917" s="332" t="str">
        <f t="shared" si="321"/>
        <v>0</v>
      </c>
      <c r="H2917" s="335">
        <f t="shared" si="322"/>
        <v>46021</v>
      </c>
      <c r="I2917" s="332">
        <f t="shared" si="323"/>
        <v>50</v>
      </c>
      <c r="J2917" s="78"/>
      <c r="K2917" s="304"/>
      <c r="L2917" s="6"/>
      <c r="M2917" s="12"/>
      <c r="N2917" s="6"/>
      <c r="O2917" s="96" t="str">
        <f t="shared" si="324"/>
        <v/>
      </c>
      <c r="P2917" s="12"/>
      <c r="Q2917" s="304"/>
      <c r="R2917" s="5"/>
      <c r="S2917" s="5"/>
      <c r="T2917" s="78"/>
      <c r="U2917" s="78"/>
      <c r="Z2917" s="479">
        <f t="shared" si="325"/>
        <v>12</v>
      </c>
    </row>
    <row r="2918" spans="1:26" ht="18.75" customHeight="1" x14ac:dyDescent="0.35">
      <c r="A2918" s="78"/>
      <c r="B2918" s="332">
        <f>IF(N2918="",0,COUNTIF($N$7:N2918,N2918))</f>
        <v>0</v>
      </c>
      <c r="C2918" s="332" t="str">
        <f t="shared" si="319"/>
        <v>0</v>
      </c>
      <c r="D2918" s="332">
        <f>IF(P2918="",0,COUNTIF($P$7:P2918,P2918))</f>
        <v>0</v>
      </c>
      <c r="E2918" s="332" t="str">
        <f t="shared" si="320"/>
        <v>0</v>
      </c>
      <c r="F2918" s="332">
        <f>IF(Q2918="",0,COUNTIF($Q$7:Q2918,Q2918))</f>
        <v>0</v>
      </c>
      <c r="G2918" s="332" t="str">
        <f t="shared" si="321"/>
        <v>0</v>
      </c>
      <c r="H2918" s="335">
        <f t="shared" si="322"/>
        <v>46021</v>
      </c>
      <c r="I2918" s="332">
        <f t="shared" si="323"/>
        <v>50</v>
      </c>
      <c r="J2918" s="78"/>
      <c r="K2918" s="304"/>
      <c r="L2918" s="6"/>
      <c r="M2918" s="12"/>
      <c r="N2918" s="6"/>
      <c r="O2918" s="96" t="str">
        <f t="shared" si="324"/>
        <v/>
      </c>
      <c r="P2918" s="12"/>
      <c r="Q2918" s="304"/>
      <c r="R2918" s="5"/>
      <c r="S2918" s="5"/>
      <c r="T2918" s="78"/>
      <c r="U2918" s="78"/>
      <c r="Z2918" s="479">
        <f t="shared" si="325"/>
        <v>12</v>
      </c>
    </row>
    <row r="2919" spans="1:26" ht="18.75" customHeight="1" x14ac:dyDescent="0.35">
      <c r="A2919" s="78"/>
      <c r="B2919" s="332">
        <f>IF(N2919="",0,COUNTIF($N$7:N2919,N2919))</f>
        <v>0</v>
      </c>
      <c r="C2919" s="332" t="str">
        <f t="shared" si="319"/>
        <v>0</v>
      </c>
      <c r="D2919" s="332">
        <f>IF(P2919="",0,COUNTIF($P$7:P2919,P2919))</f>
        <v>0</v>
      </c>
      <c r="E2919" s="332" t="str">
        <f t="shared" si="320"/>
        <v>0</v>
      </c>
      <c r="F2919" s="332">
        <f>IF(Q2919="",0,COUNTIF($Q$7:Q2919,Q2919))</f>
        <v>0</v>
      </c>
      <c r="G2919" s="332" t="str">
        <f t="shared" si="321"/>
        <v>0</v>
      </c>
      <c r="H2919" s="335">
        <f t="shared" si="322"/>
        <v>46021</v>
      </c>
      <c r="I2919" s="332">
        <f t="shared" si="323"/>
        <v>50</v>
      </c>
      <c r="J2919" s="78"/>
      <c r="K2919" s="304"/>
      <c r="L2919" s="6"/>
      <c r="M2919" s="12"/>
      <c r="N2919" s="6"/>
      <c r="O2919" s="96" t="str">
        <f t="shared" si="324"/>
        <v/>
      </c>
      <c r="P2919" s="12"/>
      <c r="Q2919" s="304"/>
      <c r="R2919" s="5"/>
      <c r="S2919" s="5"/>
      <c r="T2919" s="78"/>
      <c r="U2919" s="78"/>
      <c r="Z2919" s="479">
        <f t="shared" si="325"/>
        <v>12</v>
      </c>
    </row>
    <row r="2920" spans="1:26" ht="18.75" customHeight="1" x14ac:dyDescent="0.35">
      <c r="A2920" s="78"/>
      <c r="B2920" s="332">
        <f>IF(N2920="",0,COUNTIF($N$7:N2920,N2920))</f>
        <v>0</v>
      </c>
      <c r="C2920" s="332" t="str">
        <f t="shared" si="319"/>
        <v>0</v>
      </c>
      <c r="D2920" s="332">
        <f>IF(P2920="",0,COUNTIF($P$7:P2920,P2920))</f>
        <v>0</v>
      </c>
      <c r="E2920" s="332" t="str">
        <f t="shared" si="320"/>
        <v>0</v>
      </c>
      <c r="F2920" s="332">
        <f>IF(Q2920="",0,COUNTIF($Q$7:Q2920,Q2920))</f>
        <v>0</v>
      </c>
      <c r="G2920" s="332" t="str">
        <f t="shared" si="321"/>
        <v>0</v>
      </c>
      <c r="H2920" s="335">
        <f t="shared" si="322"/>
        <v>46021</v>
      </c>
      <c r="I2920" s="332">
        <f t="shared" si="323"/>
        <v>50</v>
      </c>
      <c r="J2920" s="78"/>
      <c r="K2920" s="304"/>
      <c r="L2920" s="6"/>
      <c r="M2920" s="12"/>
      <c r="N2920" s="6"/>
      <c r="O2920" s="96" t="str">
        <f t="shared" si="324"/>
        <v/>
      </c>
      <c r="P2920" s="12"/>
      <c r="Q2920" s="304"/>
      <c r="R2920" s="5"/>
      <c r="S2920" s="5"/>
      <c r="T2920" s="78"/>
      <c r="U2920" s="78"/>
      <c r="Z2920" s="479">
        <f t="shared" si="325"/>
        <v>12</v>
      </c>
    </row>
    <row r="2921" spans="1:26" ht="18.75" customHeight="1" x14ac:dyDescent="0.35">
      <c r="A2921" s="78"/>
      <c r="B2921" s="332">
        <f>IF(N2921="",0,COUNTIF($N$7:N2921,N2921))</f>
        <v>0</v>
      </c>
      <c r="C2921" s="332" t="str">
        <f t="shared" si="319"/>
        <v>0</v>
      </c>
      <c r="D2921" s="332">
        <f>IF(P2921="",0,COUNTIF($P$7:P2921,P2921))</f>
        <v>0</v>
      </c>
      <c r="E2921" s="332" t="str">
        <f t="shared" si="320"/>
        <v>0</v>
      </c>
      <c r="F2921" s="332">
        <f>IF(Q2921="",0,COUNTIF($Q$7:Q2921,Q2921))</f>
        <v>0</v>
      </c>
      <c r="G2921" s="332" t="str">
        <f t="shared" si="321"/>
        <v>0</v>
      </c>
      <c r="H2921" s="335">
        <f t="shared" si="322"/>
        <v>46021</v>
      </c>
      <c r="I2921" s="332">
        <f t="shared" si="323"/>
        <v>50</v>
      </c>
      <c r="J2921" s="78"/>
      <c r="K2921" s="304"/>
      <c r="L2921" s="6"/>
      <c r="M2921" s="12"/>
      <c r="N2921" s="6"/>
      <c r="O2921" s="96" t="str">
        <f t="shared" si="324"/>
        <v/>
      </c>
      <c r="P2921" s="12"/>
      <c r="Q2921" s="304"/>
      <c r="R2921" s="5"/>
      <c r="S2921" s="5"/>
      <c r="T2921" s="78"/>
      <c r="U2921" s="78"/>
      <c r="Z2921" s="479">
        <f t="shared" si="325"/>
        <v>12</v>
      </c>
    </row>
    <row r="2922" spans="1:26" ht="18.75" customHeight="1" x14ac:dyDescent="0.35">
      <c r="A2922" s="78"/>
      <c r="B2922" s="332">
        <f>IF(N2922="",0,COUNTIF($N$7:N2922,N2922))</f>
        <v>0</v>
      </c>
      <c r="C2922" s="332" t="str">
        <f t="shared" si="319"/>
        <v>0</v>
      </c>
      <c r="D2922" s="332">
        <f>IF(P2922="",0,COUNTIF($P$7:P2922,P2922))</f>
        <v>0</v>
      </c>
      <c r="E2922" s="332" t="str">
        <f t="shared" si="320"/>
        <v>0</v>
      </c>
      <c r="F2922" s="332">
        <f>IF(Q2922="",0,COUNTIF($Q$7:Q2922,Q2922))</f>
        <v>0</v>
      </c>
      <c r="G2922" s="332" t="str">
        <f t="shared" si="321"/>
        <v>0</v>
      </c>
      <c r="H2922" s="335">
        <f t="shared" si="322"/>
        <v>46021</v>
      </c>
      <c r="I2922" s="332">
        <f t="shared" si="323"/>
        <v>50</v>
      </c>
      <c r="J2922" s="78"/>
      <c r="K2922" s="304"/>
      <c r="L2922" s="6"/>
      <c r="M2922" s="12"/>
      <c r="N2922" s="6"/>
      <c r="O2922" s="96" t="str">
        <f t="shared" si="324"/>
        <v/>
      </c>
      <c r="P2922" s="12"/>
      <c r="Q2922" s="304"/>
      <c r="R2922" s="5"/>
      <c r="S2922" s="5"/>
      <c r="T2922" s="78"/>
      <c r="U2922" s="78"/>
      <c r="Z2922" s="479">
        <f t="shared" si="325"/>
        <v>12</v>
      </c>
    </row>
    <row r="2923" spans="1:26" ht="18.75" customHeight="1" x14ac:dyDescent="0.35">
      <c r="A2923" s="78"/>
      <c r="B2923" s="332">
        <f>IF(N2923="",0,COUNTIF($N$7:N2923,N2923))</f>
        <v>0</v>
      </c>
      <c r="C2923" s="332" t="str">
        <f t="shared" si="319"/>
        <v>0</v>
      </c>
      <c r="D2923" s="332">
        <f>IF(P2923="",0,COUNTIF($P$7:P2923,P2923))</f>
        <v>0</v>
      </c>
      <c r="E2923" s="332" t="str">
        <f t="shared" si="320"/>
        <v>0</v>
      </c>
      <c r="F2923" s="332">
        <f>IF(Q2923="",0,COUNTIF($Q$7:Q2923,Q2923))</f>
        <v>0</v>
      </c>
      <c r="G2923" s="332" t="str">
        <f t="shared" si="321"/>
        <v>0</v>
      </c>
      <c r="H2923" s="335">
        <f t="shared" si="322"/>
        <v>46021</v>
      </c>
      <c r="I2923" s="332">
        <f t="shared" si="323"/>
        <v>50</v>
      </c>
      <c r="J2923" s="78"/>
      <c r="K2923" s="304"/>
      <c r="L2923" s="6"/>
      <c r="M2923" s="12"/>
      <c r="N2923" s="6"/>
      <c r="O2923" s="96" t="str">
        <f t="shared" si="324"/>
        <v/>
      </c>
      <c r="P2923" s="12"/>
      <c r="Q2923" s="304"/>
      <c r="R2923" s="5"/>
      <c r="S2923" s="5"/>
      <c r="T2923" s="78"/>
      <c r="U2923" s="78"/>
      <c r="Z2923" s="479">
        <f t="shared" si="325"/>
        <v>12</v>
      </c>
    </row>
    <row r="2924" spans="1:26" ht="18.75" customHeight="1" x14ac:dyDescent="0.35">
      <c r="A2924" s="78"/>
      <c r="B2924" s="332">
        <f>IF(N2924="",0,COUNTIF($N$7:N2924,N2924))</f>
        <v>0</v>
      </c>
      <c r="C2924" s="332" t="str">
        <f t="shared" si="319"/>
        <v>0</v>
      </c>
      <c r="D2924" s="332">
        <f>IF(P2924="",0,COUNTIF($P$7:P2924,P2924))</f>
        <v>0</v>
      </c>
      <c r="E2924" s="332" t="str">
        <f t="shared" si="320"/>
        <v>0</v>
      </c>
      <c r="F2924" s="332">
        <f>IF(Q2924="",0,COUNTIF($Q$7:Q2924,Q2924))</f>
        <v>0</v>
      </c>
      <c r="G2924" s="332" t="str">
        <f t="shared" si="321"/>
        <v>0</v>
      </c>
      <c r="H2924" s="335">
        <f t="shared" si="322"/>
        <v>46021</v>
      </c>
      <c r="I2924" s="332">
        <f t="shared" si="323"/>
        <v>50</v>
      </c>
      <c r="J2924" s="78"/>
      <c r="K2924" s="304"/>
      <c r="L2924" s="6"/>
      <c r="M2924" s="12"/>
      <c r="N2924" s="6"/>
      <c r="O2924" s="96" t="str">
        <f t="shared" si="324"/>
        <v/>
      </c>
      <c r="P2924" s="12"/>
      <c r="Q2924" s="304"/>
      <c r="R2924" s="5"/>
      <c r="S2924" s="5"/>
      <c r="T2924" s="78"/>
      <c r="U2924" s="78"/>
      <c r="Z2924" s="479">
        <f t="shared" si="325"/>
        <v>12</v>
      </c>
    </row>
    <row r="2925" spans="1:26" ht="18.75" customHeight="1" x14ac:dyDescent="0.35">
      <c r="A2925" s="78"/>
      <c r="B2925" s="332">
        <f>IF(N2925="",0,COUNTIF($N$7:N2925,N2925))</f>
        <v>0</v>
      </c>
      <c r="C2925" s="332" t="str">
        <f t="shared" si="319"/>
        <v>0</v>
      </c>
      <c r="D2925" s="332">
        <f>IF(P2925="",0,COUNTIF($P$7:P2925,P2925))</f>
        <v>0</v>
      </c>
      <c r="E2925" s="332" t="str">
        <f t="shared" si="320"/>
        <v>0</v>
      </c>
      <c r="F2925" s="332">
        <f>IF(Q2925="",0,COUNTIF($Q$7:Q2925,Q2925))</f>
        <v>0</v>
      </c>
      <c r="G2925" s="332" t="str">
        <f t="shared" si="321"/>
        <v>0</v>
      </c>
      <c r="H2925" s="335">
        <f t="shared" si="322"/>
        <v>46021</v>
      </c>
      <c r="I2925" s="332">
        <f t="shared" si="323"/>
        <v>50</v>
      </c>
      <c r="J2925" s="78"/>
      <c r="K2925" s="304"/>
      <c r="L2925" s="6"/>
      <c r="M2925" s="12"/>
      <c r="N2925" s="6"/>
      <c r="O2925" s="96" t="str">
        <f t="shared" si="324"/>
        <v/>
      </c>
      <c r="P2925" s="12"/>
      <c r="Q2925" s="304"/>
      <c r="R2925" s="5"/>
      <c r="S2925" s="5"/>
      <c r="T2925" s="78"/>
      <c r="U2925" s="78"/>
      <c r="Z2925" s="479">
        <f t="shared" si="325"/>
        <v>12</v>
      </c>
    </row>
    <row r="2926" spans="1:26" ht="18.75" customHeight="1" x14ac:dyDescent="0.35">
      <c r="A2926" s="78"/>
      <c r="B2926" s="332">
        <f>IF(N2926="",0,COUNTIF($N$7:N2926,N2926))</f>
        <v>0</v>
      </c>
      <c r="C2926" s="332" t="str">
        <f t="shared" si="319"/>
        <v>0</v>
      </c>
      <c r="D2926" s="332">
        <f>IF(P2926="",0,COUNTIF($P$7:P2926,P2926))</f>
        <v>0</v>
      </c>
      <c r="E2926" s="332" t="str">
        <f t="shared" si="320"/>
        <v>0</v>
      </c>
      <c r="F2926" s="332">
        <f>IF(Q2926="",0,COUNTIF($Q$7:Q2926,Q2926))</f>
        <v>0</v>
      </c>
      <c r="G2926" s="332" t="str">
        <f t="shared" si="321"/>
        <v>0</v>
      </c>
      <c r="H2926" s="335">
        <f t="shared" si="322"/>
        <v>46021</v>
      </c>
      <c r="I2926" s="332">
        <f t="shared" si="323"/>
        <v>50</v>
      </c>
      <c r="J2926" s="78"/>
      <c r="K2926" s="304"/>
      <c r="L2926" s="6"/>
      <c r="M2926" s="12"/>
      <c r="N2926" s="6"/>
      <c r="O2926" s="96" t="str">
        <f t="shared" si="324"/>
        <v/>
      </c>
      <c r="P2926" s="12"/>
      <c r="Q2926" s="304"/>
      <c r="R2926" s="5"/>
      <c r="S2926" s="5"/>
      <c r="T2926" s="78"/>
      <c r="U2926" s="78"/>
      <c r="Z2926" s="479">
        <f t="shared" si="325"/>
        <v>12</v>
      </c>
    </row>
    <row r="2927" spans="1:26" ht="18.75" customHeight="1" x14ac:dyDescent="0.35">
      <c r="A2927" s="78"/>
      <c r="B2927" s="332">
        <f>IF(N2927="",0,COUNTIF($N$7:N2927,N2927))</f>
        <v>0</v>
      </c>
      <c r="C2927" s="332" t="str">
        <f t="shared" si="319"/>
        <v>0</v>
      </c>
      <c r="D2927" s="332">
        <f>IF(P2927="",0,COUNTIF($P$7:P2927,P2927))</f>
        <v>0</v>
      </c>
      <c r="E2927" s="332" t="str">
        <f t="shared" si="320"/>
        <v>0</v>
      </c>
      <c r="F2927" s="332">
        <f>IF(Q2927="",0,COUNTIF($Q$7:Q2927,Q2927))</f>
        <v>0</v>
      </c>
      <c r="G2927" s="332" t="str">
        <f t="shared" si="321"/>
        <v>0</v>
      </c>
      <c r="H2927" s="335">
        <f t="shared" si="322"/>
        <v>46021</v>
      </c>
      <c r="I2927" s="332">
        <f t="shared" si="323"/>
        <v>50</v>
      </c>
      <c r="J2927" s="78"/>
      <c r="K2927" s="304"/>
      <c r="L2927" s="6"/>
      <c r="M2927" s="12"/>
      <c r="N2927" s="6"/>
      <c r="O2927" s="96" t="str">
        <f t="shared" si="324"/>
        <v/>
      </c>
      <c r="P2927" s="12"/>
      <c r="Q2927" s="304"/>
      <c r="R2927" s="5"/>
      <c r="S2927" s="5"/>
      <c r="T2927" s="78"/>
      <c r="U2927" s="78"/>
      <c r="Z2927" s="479">
        <f t="shared" si="325"/>
        <v>12</v>
      </c>
    </row>
    <row r="2928" spans="1:26" ht="18.75" customHeight="1" x14ac:dyDescent="0.35">
      <c r="A2928" s="78"/>
      <c r="B2928" s="332">
        <f>IF(N2928="",0,COUNTIF($N$7:N2928,N2928))</f>
        <v>0</v>
      </c>
      <c r="C2928" s="332" t="str">
        <f t="shared" si="319"/>
        <v>0</v>
      </c>
      <c r="D2928" s="332">
        <f>IF(P2928="",0,COUNTIF($P$7:P2928,P2928))</f>
        <v>0</v>
      </c>
      <c r="E2928" s="332" t="str">
        <f t="shared" si="320"/>
        <v>0</v>
      </c>
      <c r="F2928" s="332">
        <f>IF(Q2928="",0,COUNTIF($Q$7:Q2928,Q2928))</f>
        <v>0</v>
      </c>
      <c r="G2928" s="332" t="str">
        <f t="shared" si="321"/>
        <v>0</v>
      </c>
      <c r="H2928" s="335">
        <f t="shared" si="322"/>
        <v>46021</v>
      </c>
      <c r="I2928" s="332">
        <f t="shared" si="323"/>
        <v>50</v>
      </c>
      <c r="J2928" s="78"/>
      <c r="K2928" s="304"/>
      <c r="L2928" s="6"/>
      <c r="M2928" s="12"/>
      <c r="N2928" s="6"/>
      <c r="O2928" s="96" t="str">
        <f t="shared" si="324"/>
        <v/>
      </c>
      <c r="P2928" s="12"/>
      <c r="Q2928" s="304"/>
      <c r="R2928" s="5"/>
      <c r="S2928" s="5"/>
      <c r="T2928" s="78"/>
      <c r="U2928" s="78"/>
      <c r="Z2928" s="479">
        <f t="shared" si="325"/>
        <v>12</v>
      </c>
    </row>
    <row r="2929" spans="1:26" ht="18.75" customHeight="1" x14ac:dyDescent="0.35">
      <c r="A2929" s="78"/>
      <c r="B2929" s="332">
        <f>IF(N2929="",0,COUNTIF($N$7:N2929,N2929))</f>
        <v>0</v>
      </c>
      <c r="C2929" s="332" t="str">
        <f t="shared" si="319"/>
        <v>0</v>
      </c>
      <c r="D2929" s="332">
        <f>IF(P2929="",0,COUNTIF($P$7:P2929,P2929))</f>
        <v>0</v>
      </c>
      <c r="E2929" s="332" t="str">
        <f t="shared" si="320"/>
        <v>0</v>
      </c>
      <c r="F2929" s="332">
        <f>IF(Q2929="",0,COUNTIF($Q$7:Q2929,Q2929))</f>
        <v>0</v>
      </c>
      <c r="G2929" s="332" t="str">
        <f t="shared" si="321"/>
        <v>0</v>
      </c>
      <c r="H2929" s="335">
        <f t="shared" si="322"/>
        <v>46021</v>
      </c>
      <c r="I2929" s="332">
        <f t="shared" si="323"/>
        <v>50</v>
      </c>
      <c r="J2929" s="78"/>
      <c r="K2929" s="304"/>
      <c r="L2929" s="6"/>
      <c r="M2929" s="12"/>
      <c r="N2929" s="6"/>
      <c r="O2929" s="96" t="str">
        <f t="shared" si="324"/>
        <v/>
      </c>
      <c r="P2929" s="12"/>
      <c r="Q2929" s="304"/>
      <c r="R2929" s="5"/>
      <c r="S2929" s="5"/>
      <c r="T2929" s="78"/>
      <c r="U2929" s="78"/>
      <c r="Z2929" s="479">
        <f t="shared" si="325"/>
        <v>12</v>
      </c>
    </row>
    <row r="2930" spans="1:26" ht="18.75" customHeight="1" x14ac:dyDescent="0.35">
      <c r="A2930" s="78"/>
      <c r="B2930" s="332">
        <f>IF(N2930="",0,COUNTIF($N$7:N2930,N2930))</f>
        <v>0</v>
      </c>
      <c r="C2930" s="332" t="str">
        <f t="shared" si="319"/>
        <v>0</v>
      </c>
      <c r="D2930" s="332">
        <f>IF(P2930="",0,COUNTIF($P$7:P2930,P2930))</f>
        <v>0</v>
      </c>
      <c r="E2930" s="332" t="str">
        <f t="shared" si="320"/>
        <v>0</v>
      </c>
      <c r="F2930" s="332">
        <f>IF(Q2930="",0,COUNTIF($Q$7:Q2930,Q2930))</f>
        <v>0</v>
      </c>
      <c r="G2930" s="332" t="str">
        <f t="shared" si="321"/>
        <v>0</v>
      </c>
      <c r="H2930" s="335">
        <f t="shared" si="322"/>
        <v>46021</v>
      </c>
      <c r="I2930" s="332">
        <f t="shared" si="323"/>
        <v>50</v>
      </c>
      <c r="J2930" s="78"/>
      <c r="K2930" s="304"/>
      <c r="L2930" s="6"/>
      <c r="M2930" s="12"/>
      <c r="N2930" s="6"/>
      <c r="O2930" s="96" t="str">
        <f t="shared" si="324"/>
        <v/>
      </c>
      <c r="P2930" s="12"/>
      <c r="Q2930" s="304"/>
      <c r="R2930" s="5"/>
      <c r="S2930" s="5"/>
      <c r="T2930" s="78"/>
      <c r="U2930" s="78"/>
      <c r="Z2930" s="479">
        <f t="shared" si="325"/>
        <v>12</v>
      </c>
    </row>
    <row r="2931" spans="1:26" ht="18.75" customHeight="1" x14ac:dyDescent="0.35">
      <c r="A2931" s="78"/>
      <c r="B2931" s="332">
        <f>IF(N2931="",0,COUNTIF($N$7:N2931,N2931))</f>
        <v>0</v>
      </c>
      <c r="C2931" s="332" t="str">
        <f t="shared" si="319"/>
        <v>0</v>
      </c>
      <c r="D2931" s="332">
        <f>IF(P2931="",0,COUNTIF($P$7:P2931,P2931))</f>
        <v>0</v>
      </c>
      <c r="E2931" s="332" t="str">
        <f t="shared" si="320"/>
        <v>0</v>
      </c>
      <c r="F2931" s="332">
        <f>IF(Q2931="",0,COUNTIF($Q$7:Q2931,Q2931))</f>
        <v>0</v>
      </c>
      <c r="G2931" s="332" t="str">
        <f t="shared" si="321"/>
        <v>0</v>
      </c>
      <c r="H2931" s="335">
        <f t="shared" si="322"/>
        <v>46021</v>
      </c>
      <c r="I2931" s="332">
        <f t="shared" si="323"/>
        <v>50</v>
      </c>
      <c r="J2931" s="78"/>
      <c r="K2931" s="304"/>
      <c r="L2931" s="6"/>
      <c r="M2931" s="12"/>
      <c r="N2931" s="6"/>
      <c r="O2931" s="96" t="str">
        <f t="shared" si="324"/>
        <v/>
      </c>
      <c r="P2931" s="12"/>
      <c r="Q2931" s="304"/>
      <c r="R2931" s="5"/>
      <c r="S2931" s="5"/>
      <c r="T2931" s="78"/>
      <c r="U2931" s="78"/>
      <c r="Z2931" s="479">
        <f t="shared" si="325"/>
        <v>12</v>
      </c>
    </row>
    <row r="2932" spans="1:26" ht="18.75" customHeight="1" x14ac:dyDescent="0.35">
      <c r="A2932" s="78"/>
      <c r="B2932" s="332">
        <f>IF(N2932="",0,COUNTIF($N$7:N2932,N2932))</f>
        <v>0</v>
      </c>
      <c r="C2932" s="332" t="str">
        <f t="shared" ref="C2932:C2995" si="326">B2932&amp;N2932</f>
        <v>0</v>
      </c>
      <c r="D2932" s="332">
        <f>IF(P2932="",0,COUNTIF($P$7:P2932,P2932))</f>
        <v>0</v>
      </c>
      <c r="E2932" s="332" t="str">
        <f t="shared" ref="E2932:E2995" si="327">D2932&amp;P2932</f>
        <v>0</v>
      </c>
      <c r="F2932" s="332">
        <f>IF(Q2932="",0,COUNTIF($Q$7:Q2932,Q2932))</f>
        <v>0</v>
      </c>
      <c r="G2932" s="332" t="str">
        <f t="shared" ref="G2932:G2995" si="328">F2932&amp;Q2932</f>
        <v>0</v>
      </c>
      <c r="H2932" s="335">
        <f t="shared" ref="H2932:H2995" si="329">IF(K2932&lt;&gt;"",K2932,H2931)</f>
        <v>46021</v>
      </c>
      <c r="I2932" s="332">
        <f t="shared" ref="I2932:I2995" si="330">IF(L2932&lt;&gt;"",L2932,I2931)</f>
        <v>50</v>
      </c>
      <c r="J2932" s="78"/>
      <c r="K2932" s="304"/>
      <c r="L2932" s="6"/>
      <c r="M2932" s="12"/>
      <c r="N2932" s="6"/>
      <c r="O2932" s="96" t="str">
        <f t="shared" ref="O2932:O2995" si="331">IF(N2932&lt;&gt;"",VLOOKUP(N2932,DA,2,FALSE),"")</f>
        <v/>
      </c>
      <c r="P2932" s="12"/>
      <c r="Q2932" s="304"/>
      <c r="R2932" s="5"/>
      <c r="S2932" s="5"/>
      <c r="T2932" s="78"/>
      <c r="U2932" s="78"/>
      <c r="Z2932" s="479">
        <f t="shared" si="325"/>
        <v>12</v>
      </c>
    </row>
    <row r="2933" spans="1:26" ht="18.75" customHeight="1" x14ac:dyDescent="0.35">
      <c r="A2933" s="78"/>
      <c r="B2933" s="332">
        <f>IF(N2933="",0,COUNTIF($N$7:N2933,N2933))</f>
        <v>0</v>
      </c>
      <c r="C2933" s="332" t="str">
        <f t="shared" si="326"/>
        <v>0</v>
      </c>
      <c r="D2933" s="332">
        <f>IF(P2933="",0,COUNTIF($P$7:P2933,P2933))</f>
        <v>0</v>
      </c>
      <c r="E2933" s="332" t="str">
        <f t="shared" si="327"/>
        <v>0</v>
      </c>
      <c r="F2933" s="332">
        <f>IF(Q2933="",0,COUNTIF($Q$7:Q2933,Q2933))</f>
        <v>0</v>
      </c>
      <c r="G2933" s="332" t="str">
        <f t="shared" si="328"/>
        <v>0</v>
      </c>
      <c r="H2933" s="335">
        <f t="shared" si="329"/>
        <v>46021</v>
      </c>
      <c r="I2933" s="332">
        <f t="shared" si="330"/>
        <v>50</v>
      </c>
      <c r="J2933" s="78"/>
      <c r="K2933" s="304"/>
      <c r="L2933" s="6"/>
      <c r="M2933" s="12"/>
      <c r="N2933" s="6"/>
      <c r="O2933" s="96" t="str">
        <f t="shared" si="331"/>
        <v/>
      </c>
      <c r="P2933" s="12"/>
      <c r="Q2933" s="304"/>
      <c r="R2933" s="5"/>
      <c r="S2933" s="5"/>
      <c r="T2933" s="78"/>
      <c r="U2933" s="78"/>
      <c r="Z2933" s="479">
        <f t="shared" si="325"/>
        <v>12</v>
      </c>
    </row>
    <row r="2934" spans="1:26" ht="18.75" customHeight="1" x14ac:dyDescent="0.35">
      <c r="A2934" s="78"/>
      <c r="B2934" s="332">
        <f>IF(N2934="",0,COUNTIF($N$7:N2934,N2934))</f>
        <v>0</v>
      </c>
      <c r="C2934" s="332" t="str">
        <f t="shared" si="326"/>
        <v>0</v>
      </c>
      <c r="D2934" s="332">
        <f>IF(P2934="",0,COUNTIF($P$7:P2934,P2934))</f>
        <v>0</v>
      </c>
      <c r="E2934" s="332" t="str">
        <f t="shared" si="327"/>
        <v>0</v>
      </c>
      <c r="F2934" s="332">
        <f>IF(Q2934="",0,COUNTIF($Q$7:Q2934,Q2934))</f>
        <v>0</v>
      </c>
      <c r="G2934" s="332" t="str">
        <f t="shared" si="328"/>
        <v>0</v>
      </c>
      <c r="H2934" s="335">
        <f t="shared" si="329"/>
        <v>46021</v>
      </c>
      <c r="I2934" s="332">
        <f t="shared" si="330"/>
        <v>50</v>
      </c>
      <c r="J2934" s="78"/>
      <c r="K2934" s="304"/>
      <c r="L2934" s="6"/>
      <c r="M2934" s="12"/>
      <c r="N2934" s="6"/>
      <c r="O2934" s="96" t="str">
        <f t="shared" si="331"/>
        <v/>
      </c>
      <c r="P2934" s="12"/>
      <c r="Q2934" s="304"/>
      <c r="R2934" s="5"/>
      <c r="S2934" s="5"/>
      <c r="T2934" s="78"/>
      <c r="U2934" s="78"/>
      <c r="Z2934" s="479">
        <f t="shared" si="325"/>
        <v>12</v>
      </c>
    </row>
    <row r="2935" spans="1:26" ht="18.75" customHeight="1" x14ac:dyDescent="0.35">
      <c r="A2935" s="78"/>
      <c r="B2935" s="332">
        <f>IF(N2935="",0,COUNTIF($N$7:N2935,N2935))</f>
        <v>0</v>
      </c>
      <c r="C2935" s="332" t="str">
        <f t="shared" si="326"/>
        <v>0</v>
      </c>
      <c r="D2935" s="332">
        <f>IF(P2935="",0,COUNTIF($P$7:P2935,P2935))</f>
        <v>0</v>
      </c>
      <c r="E2935" s="332" t="str">
        <f t="shared" si="327"/>
        <v>0</v>
      </c>
      <c r="F2935" s="332">
        <f>IF(Q2935="",0,COUNTIF($Q$7:Q2935,Q2935))</f>
        <v>0</v>
      </c>
      <c r="G2935" s="332" t="str">
        <f t="shared" si="328"/>
        <v>0</v>
      </c>
      <c r="H2935" s="335">
        <f t="shared" si="329"/>
        <v>46021</v>
      </c>
      <c r="I2935" s="332">
        <f t="shared" si="330"/>
        <v>50</v>
      </c>
      <c r="J2935" s="78"/>
      <c r="K2935" s="304"/>
      <c r="L2935" s="6"/>
      <c r="M2935" s="12"/>
      <c r="N2935" s="6"/>
      <c r="O2935" s="96" t="str">
        <f t="shared" si="331"/>
        <v/>
      </c>
      <c r="P2935" s="12"/>
      <c r="Q2935" s="304"/>
      <c r="R2935" s="5"/>
      <c r="S2935" s="5"/>
      <c r="T2935" s="78"/>
      <c r="U2935" s="78"/>
      <c r="Z2935" s="479">
        <f t="shared" si="325"/>
        <v>12</v>
      </c>
    </row>
    <row r="2936" spans="1:26" ht="18.75" customHeight="1" x14ac:dyDescent="0.35">
      <c r="A2936" s="78"/>
      <c r="B2936" s="332">
        <f>IF(N2936="",0,COUNTIF($N$7:N2936,N2936))</f>
        <v>0</v>
      </c>
      <c r="C2936" s="332" t="str">
        <f t="shared" si="326"/>
        <v>0</v>
      </c>
      <c r="D2936" s="332">
        <f>IF(P2936="",0,COUNTIF($P$7:P2936,P2936))</f>
        <v>0</v>
      </c>
      <c r="E2936" s="332" t="str">
        <f t="shared" si="327"/>
        <v>0</v>
      </c>
      <c r="F2936" s="332">
        <f>IF(Q2936="",0,COUNTIF($Q$7:Q2936,Q2936))</f>
        <v>0</v>
      </c>
      <c r="G2936" s="332" t="str">
        <f t="shared" si="328"/>
        <v>0</v>
      </c>
      <c r="H2936" s="335">
        <f t="shared" si="329"/>
        <v>46021</v>
      </c>
      <c r="I2936" s="332">
        <f t="shared" si="330"/>
        <v>50</v>
      </c>
      <c r="J2936" s="78"/>
      <c r="K2936" s="304"/>
      <c r="L2936" s="6"/>
      <c r="M2936" s="12"/>
      <c r="N2936" s="6"/>
      <c r="O2936" s="96" t="str">
        <f t="shared" si="331"/>
        <v/>
      </c>
      <c r="P2936" s="12"/>
      <c r="Q2936" s="304"/>
      <c r="R2936" s="5"/>
      <c r="S2936" s="5"/>
      <c r="T2936" s="78"/>
      <c r="U2936" s="78"/>
      <c r="Z2936" s="479">
        <f t="shared" si="325"/>
        <v>12</v>
      </c>
    </row>
    <row r="2937" spans="1:26" ht="18.75" customHeight="1" x14ac:dyDescent="0.35">
      <c r="A2937" s="78"/>
      <c r="B2937" s="332">
        <f>IF(N2937="",0,COUNTIF($N$7:N2937,N2937))</f>
        <v>0</v>
      </c>
      <c r="C2937" s="332" t="str">
        <f t="shared" si="326"/>
        <v>0</v>
      </c>
      <c r="D2937" s="332">
        <f>IF(P2937="",0,COUNTIF($P$7:P2937,P2937))</f>
        <v>0</v>
      </c>
      <c r="E2937" s="332" t="str">
        <f t="shared" si="327"/>
        <v>0</v>
      </c>
      <c r="F2937" s="332">
        <f>IF(Q2937="",0,COUNTIF($Q$7:Q2937,Q2937))</f>
        <v>0</v>
      </c>
      <c r="G2937" s="332" t="str">
        <f t="shared" si="328"/>
        <v>0</v>
      </c>
      <c r="H2937" s="335">
        <f t="shared" si="329"/>
        <v>46021</v>
      </c>
      <c r="I2937" s="332">
        <f t="shared" si="330"/>
        <v>50</v>
      </c>
      <c r="J2937" s="78"/>
      <c r="K2937" s="304"/>
      <c r="L2937" s="6"/>
      <c r="M2937" s="12"/>
      <c r="N2937" s="6"/>
      <c r="O2937" s="96" t="str">
        <f t="shared" si="331"/>
        <v/>
      </c>
      <c r="P2937" s="12"/>
      <c r="Q2937" s="304"/>
      <c r="R2937" s="5"/>
      <c r="S2937" s="5"/>
      <c r="T2937" s="78"/>
      <c r="U2937" s="78"/>
      <c r="Z2937" s="479">
        <f t="shared" si="325"/>
        <v>12</v>
      </c>
    </row>
    <row r="2938" spans="1:26" ht="18.75" customHeight="1" x14ac:dyDescent="0.35">
      <c r="A2938" s="78"/>
      <c r="B2938" s="332">
        <f>IF(N2938="",0,COUNTIF($N$7:N2938,N2938))</f>
        <v>0</v>
      </c>
      <c r="C2938" s="332" t="str">
        <f t="shared" si="326"/>
        <v>0</v>
      </c>
      <c r="D2938" s="332">
        <f>IF(P2938="",0,COUNTIF($P$7:P2938,P2938))</f>
        <v>0</v>
      </c>
      <c r="E2938" s="332" t="str">
        <f t="shared" si="327"/>
        <v>0</v>
      </c>
      <c r="F2938" s="332">
        <f>IF(Q2938="",0,COUNTIF($Q$7:Q2938,Q2938))</f>
        <v>0</v>
      </c>
      <c r="G2938" s="332" t="str">
        <f t="shared" si="328"/>
        <v>0</v>
      </c>
      <c r="H2938" s="335">
        <f t="shared" si="329"/>
        <v>46021</v>
      </c>
      <c r="I2938" s="332">
        <f t="shared" si="330"/>
        <v>50</v>
      </c>
      <c r="J2938" s="78"/>
      <c r="K2938" s="304"/>
      <c r="L2938" s="6"/>
      <c r="M2938" s="12"/>
      <c r="N2938" s="6"/>
      <c r="O2938" s="96" t="str">
        <f t="shared" si="331"/>
        <v/>
      </c>
      <c r="P2938" s="12"/>
      <c r="Q2938" s="304"/>
      <c r="R2938" s="5"/>
      <c r="S2938" s="5"/>
      <c r="T2938" s="78"/>
      <c r="U2938" s="78"/>
      <c r="Z2938" s="479">
        <f t="shared" si="325"/>
        <v>12</v>
      </c>
    </row>
    <row r="2939" spans="1:26" ht="18.75" customHeight="1" x14ac:dyDescent="0.35">
      <c r="A2939" s="78"/>
      <c r="B2939" s="332">
        <f>IF(N2939="",0,COUNTIF($N$7:N2939,N2939))</f>
        <v>0</v>
      </c>
      <c r="C2939" s="332" t="str">
        <f t="shared" si="326"/>
        <v>0</v>
      </c>
      <c r="D2939" s="332">
        <f>IF(P2939="",0,COUNTIF($P$7:P2939,P2939))</f>
        <v>0</v>
      </c>
      <c r="E2939" s="332" t="str">
        <f t="shared" si="327"/>
        <v>0</v>
      </c>
      <c r="F2939" s="332">
        <f>IF(Q2939="",0,COUNTIF($Q$7:Q2939,Q2939))</f>
        <v>0</v>
      </c>
      <c r="G2939" s="332" t="str">
        <f t="shared" si="328"/>
        <v>0</v>
      </c>
      <c r="H2939" s="335">
        <f t="shared" si="329"/>
        <v>46021</v>
      </c>
      <c r="I2939" s="332">
        <f t="shared" si="330"/>
        <v>50</v>
      </c>
      <c r="J2939" s="78"/>
      <c r="K2939" s="304"/>
      <c r="L2939" s="6"/>
      <c r="M2939" s="12"/>
      <c r="N2939" s="6"/>
      <c r="O2939" s="96" t="str">
        <f t="shared" si="331"/>
        <v/>
      </c>
      <c r="P2939" s="12"/>
      <c r="Q2939" s="304"/>
      <c r="R2939" s="5"/>
      <c r="S2939" s="5"/>
      <c r="T2939" s="78"/>
      <c r="U2939" s="78"/>
      <c r="Z2939" s="479">
        <f t="shared" si="325"/>
        <v>12</v>
      </c>
    </row>
    <row r="2940" spans="1:26" ht="18.75" customHeight="1" x14ac:dyDescent="0.35">
      <c r="A2940" s="78"/>
      <c r="B2940" s="332">
        <f>IF(N2940="",0,COUNTIF($N$7:N2940,N2940))</f>
        <v>0</v>
      </c>
      <c r="C2940" s="332" t="str">
        <f t="shared" si="326"/>
        <v>0</v>
      </c>
      <c r="D2940" s="332">
        <f>IF(P2940="",0,COUNTIF($P$7:P2940,P2940))</f>
        <v>0</v>
      </c>
      <c r="E2940" s="332" t="str">
        <f t="shared" si="327"/>
        <v>0</v>
      </c>
      <c r="F2940" s="332">
        <f>IF(Q2940="",0,COUNTIF($Q$7:Q2940,Q2940))</f>
        <v>0</v>
      </c>
      <c r="G2940" s="332" t="str">
        <f t="shared" si="328"/>
        <v>0</v>
      </c>
      <c r="H2940" s="335">
        <f t="shared" si="329"/>
        <v>46021</v>
      </c>
      <c r="I2940" s="332">
        <f t="shared" si="330"/>
        <v>50</v>
      </c>
      <c r="J2940" s="78"/>
      <c r="K2940" s="304"/>
      <c r="L2940" s="6"/>
      <c r="M2940" s="12"/>
      <c r="N2940" s="6"/>
      <c r="O2940" s="96" t="str">
        <f t="shared" si="331"/>
        <v/>
      </c>
      <c r="P2940" s="12"/>
      <c r="Q2940" s="304"/>
      <c r="R2940" s="5"/>
      <c r="S2940" s="5"/>
      <c r="T2940" s="78"/>
      <c r="U2940" s="78"/>
      <c r="Z2940" s="479">
        <f t="shared" si="325"/>
        <v>12</v>
      </c>
    </row>
    <row r="2941" spans="1:26" ht="18.75" customHeight="1" x14ac:dyDescent="0.35">
      <c r="A2941" s="78"/>
      <c r="B2941" s="332">
        <f>IF(N2941="",0,COUNTIF($N$7:N2941,N2941))</f>
        <v>0</v>
      </c>
      <c r="C2941" s="332" t="str">
        <f t="shared" si="326"/>
        <v>0</v>
      </c>
      <c r="D2941" s="332">
        <f>IF(P2941="",0,COUNTIF($P$7:P2941,P2941))</f>
        <v>0</v>
      </c>
      <c r="E2941" s="332" t="str">
        <f t="shared" si="327"/>
        <v>0</v>
      </c>
      <c r="F2941" s="332">
        <f>IF(Q2941="",0,COUNTIF($Q$7:Q2941,Q2941))</f>
        <v>0</v>
      </c>
      <c r="G2941" s="332" t="str">
        <f t="shared" si="328"/>
        <v>0</v>
      </c>
      <c r="H2941" s="335">
        <f t="shared" si="329"/>
        <v>46021</v>
      </c>
      <c r="I2941" s="332">
        <f t="shared" si="330"/>
        <v>50</v>
      </c>
      <c r="J2941" s="78"/>
      <c r="K2941" s="304"/>
      <c r="L2941" s="6"/>
      <c r="M2941" s="12"/>
      <c r="N2941" s="6"/>
      <c r="O2941" s="96" t="str">
        <f t="shared" si="331"/>
        <v/>
      </c>
      <c r="P2941" s="12"/>
      <c r="Q2941" s="304"/>
      <c r="R2941" s="5"/>
      <c r="S2941" s="5"/>
      <c r="T2941" s="78"/>
      <c r="U2941" s="78"/>
      <c r="Z2941" s="479">
        <f t="shared" si="325"/>
        <v>12</v>
      </c>
    </row>
    <row r="2942" spans="1:26" ht="18.75" customHeight="1" x14ac:dyDescent="0.35">
      <c r="A2942" s="78"/>
      <c r="B2942" s="332">
        <f>IF(N2942="",0,COUNTIF($N$7:N2942,N2942))</f>
        <v>0</v>
      </c>
      <c r="C2942" s="332" t="str">
        <f t="shared" si="326"/>
        <v>0</v>
      </c>
      <c r="D2942" s="332">
        <f>IF(P2942="",0,COUNTIF($P$7:P2942,P2942))</f>
        <v>0</v>
      </c>
      <c r="E2942" s="332" t="str">
        <f t="shared" si="327"/>
        <v>0</v>
      </c>
      <c r="F2942" s="332">
        <f>IF(Q2942="",0,COUNTIF($Q$7:Q2942,Q2942))</f>
        <v>0</v>
      </c>
      <c r="G2942" s="332" t="str">
        <f t="shared" si="328"/>
        <v>0</v>
      </c>
      <c r="H2942" s="335">
        <f t="shared" si="329"/>
        <v>46021</v>
      </c>
      <c r="I2942" s="332">
        <f t="shared" si="330"/>
        <v>50</v>
      </c>
      <c r="J2942" s="78"/>
      <c r="K2942" s="304"/>
      <c r="L2942" s="6"/>
      <c r="M2942" s="12"/>
      <c r="N2942" s="6"/>
      <c r="O2942" s="96" t="str">
        <f t="shared" si="331"/>
        <v/>
      </c>
      <c r="P2942" s="12"/>
      <c r="Q2942" s="304"/>
      <c r="R2942" s="5"/>
      <c r="S2942" s="5"/>
      <c r="T2942" s="78"/>
      <c r="U2942" s="78"/>
      <c r="Z2942" s="479">
        <f t="shared" si="325"/>
        <v>12</v>
      </c>
    </row>
    <row r="2943" spans="1:26" ht="18.75" customHeight="1" x14ac:dyDescent="0.35">
      <c r="A2943" s="78"/>
      <c r="B2943" s="332">
        <f>IF(N2943="",0,COUNTIF($N$7:N2943,N2943))</f>
        <v>0</v>
      </c>
      <c r="C2943" s="332" t="str">
        <f t="shared" si="326"/>
        <v>0</v>
      </c>
      <c r="D2943" s="332">
        <f>IF(P2943="",0,COUNTIF($P$7:P2943,P2943))</f>
        <v>0</v>
      </c>
      <c r="E2943" s="332" t="str">
        <f t="shared" si="327"/>
        <v>0</v>
      </c>
      <c r="F2943" s="332">
        <f>IF(Q2943="",0,COUNTIF($Q$7:Q2943,Q2943))</f>
        <v>0</v>
      </c>
      <c r="G2943" s="332" t="str">
        <f t="shared" si="328"/>
        <v>0</v>
      </c>
      <c r="H2943" s="335">
        <f t="shared" si="329"/>
        <v>46021</v>
      </c>
      <c r="I2943" s="332">
        <f t="shared" si="330"/>
        <v>50</v>
      </c>
      <c r="J2943" s="78"/>
      <c r="K2943" s="304"/>
      <c r="L2943" s="6"/>
      <c r="M2943" s="12"/>
      <c r="N2943" s="6"/>
      <c r="O2943" s="96" t="str">
        <f t="shared" si="331"/>
        <v/>
      </c>
      <c r="P2943" s="12"/>
      <c r="Q2943" s="304"/>
      <c r="R2943" s="5"/>
      <c r="S2943" s="5"/>
      <c r="T2943" s="78"/>
      <c r="U2943" s="78"/>
      <c r="Z2943" s="479">
        <f t="shared" si="325"/>
        <v>12</v>
      </c>
    </row>
    <row r="2944" spans="1:26" ht="18.75" customHeight="1" x14ac:dyDescent="0.35">
      <c r="A2944" s="78"/>
      <c r="B2944" s="332">
        <f>IF(N2944="",0,COUNTIF($N$7:N2944,N2944))</f>
        <v>0</v>
      </c>
      <c r="C2944" s="332" t="str">
        <f t="shared" si="326"/>
        <v>0</v>
      </c>
      <c r="D2944" s="332">
        <f>IF(P2944="",0,COUNTIF($P$7:P2944,P2944))</f>
        <v>0</v>
      </c>
      <c r="E2944" s="332" t="str">
        <f t="shared" si="327"/>
        <v>0</v>
      </c>
      <c r="F2944" s="332">
        <f>IF(Q2944="",0,COUNTIF($Q$7:Q2944,Q2944))</f>
        <v>0</v>
      </c>
      <c r="G2944" s="332" t="str">
        <f t="shared" si="328"/>
        <v>0</v>
      </c>
      <c r="H2944" s="335">
        <f t="shared" si="329"/>
        <v>46021</v>
      </c>
      <c r="I2944" s="332">
        <f t="shared" si="330"/>
        <v>50</v>
      </c>
      <c r="J2944" s="78"/>
      <c r="K2944" s="304"/>
      <c r="L2944" s="6"/>
      <c r="M2944" s="12"/>
      <c r="N2944" s="6"/>
      <c r="O2944" s="96" t="str">
        <f t="shared" si="331"/>
        <v/>
      </c>
      <c r="P2944" s="12"/>
      <c r="Q2944" s="304"/>
      <c r="R2944" s="5"/>
      <c r="S2944" s="5"/>
      <c r="T2944" s="78"/>
      <c r="U2944" s="78"/>
      <c r="Z2944" s="479">
        <f t="shared" si="325"/>
        <v>12</v>
      </c>
    </row>
    <row r="2945" spans="1:26" ht="18.75" customHeight="1" x14ac:dyDescent="0.35">
      <c r="A2945" s="78"/>
      <c r="B2945" s="332">
        <f>IF(N2945="",0,COUNTIF($N$7:N2945,N2945))</f>
        <v>0</v>
      </c>
      <c r="C2945" s="332" t="str">
        <f t="shared" si="326"/>
        <v>0</v>
      </c>
      <c r="D2945" s="332">
        <f>IF(P2945="",0,COUNTIF($P$7:P2945,P2945))</f>
        <v>0</v>
      </c>
      <c r="E2945" s="332" t="str">
        <f t="shared" si="327"/>
        <v>0</v>
      </c>
      <c r="F2945" s="332">
        <f>IF(Q2945="",0,COUNTIF($Q$7:Q2945,Q2945))</f>
        <v>0</v>
      </c>
      <c r="G2945" s="332" t="str">
        <f t="shared" si="328"/>
        <v>0</v>
      </c>
      <c r="H2945" s="335">
        <f t="shared" si="329"/>
        <v>46021</v>
      </c>
      <c r="I2945" s="332">
        <f t="shared" si="330"/>
        <v>50</v>
      </c>
      <c r="J2945" s="78"/>
      <c r="K2945" s="304"/>
      <c r="L2945" s="6"/>
      <c r="M2945" s="12"/>
      <c r="N2945" s="6"/>
      <c r="O2945" s="96" t="str">
        <f t="shared" si="331"/>
        <v/>
      </c>
      <c r="P2945" s="12"/>
      <c r="Q2945" s="304"/>
      <c r="R2945" s="5"/>
      <c r="S2945" s="5"/>
      <c r="T2945" s="78"/>
      <c r="U2945" s="78"/>
      <c r="Z2945" s="479">
        <f t="shared" si="325"/>
        <v>12</v>
      </c>
    </row>
    <row r="2946" spans="1:26" ht="18.75" customHeight="1" x14ac:dyDescent="0.35">
      <c r="A2946" s="78"/>
      <c r="B2946" s="332">
        <f>IF(N2946="",0,COUNTIF($N$7:N2946,N2946))</f>
        <v>0</v>
      </c>
      <c r="C2946" s="332" t="str">
        <f t="shared" si="326"/>
        <v>0</v>
      </c>
      <c r="D2946" s="332">
        <f>IF(P2946="",0,COUNTIF($P$7:P2946,P2946))</f>
        <v>0</v>
      </c>
      <c r="E2946" s="332" t="str">
        <f t="shared" si="327"/>
        <v>0</v>
      </c>
      <c r="F2946" s="332">
        <f>IF(Q2946="",0,COUNTIF($Q$7:Q2946,Q2946))</f>
        <v>0</v>
      </c>
      <c r="G2946" s="332" t="str">
        <f t="shared" si="328"/>
        <v>0</v>
      </c>
      <c r="H2946" s="335">
        <f t="shared" si="329"/>
        <v>46021</v>
      </c>
      <c r="I2946" s="332">
        <f t="shared" si="330"/>
        <v>50</v>
      </c>
      <c r="J2946" s="78"/>
      <c r="K2946" s="304"/>
      <c r="L2946" s="6"/>
      <c r="M2946" s="12"/>
      <c r="N2946" s="6"/>
      <c r="O2946" s="96" t="str">
        <f t="shared" si="331"/>
        <v/>
      </c>
      <c r="P2946" s="12"/>
      <c r="Q2946" s="304"/>
      <c r="R2946" s="5"/>
      <c r="S2946" s="5"/>
      <c r="T2946" s="78"/>
      <c r="U2946" s="78"/>
      <c r="Z2946" s="479">
        <f t="shared" si="325"/>
        <v>12</v>
      </c>
    </row>
    <row r="2947" spans="1:26" ht="18.75" customHeight="1" x14ac:dyDescent="0.35">
      <c r="A2947" s="78"/>
      <c r="B2947" s="332">
        <f>IF(N2947="",0,COUNTIF($N$7:N2947,N2947))</f>
        <v>0</v>
      </c>
      <c r="C2947" s="332" t="str">
        <f t="shared" si="326"/>
        <v>0</v>
      </c>
      <c r="D2947" s="332">
        <f>IF(P2947="",0,COUNTIF($P$7:P2947,P2947))</f>
        <v>0</v>
      </c>
      <c r="E2947" s="332" t="str">
        <f t="shared" si="327"/>
        <v>0</v>
      </c>
      <c r="F2947" s="332">
        <f>IF(Q2947="",0,COUNTIF($Q$7:Q2947,Q2947))</f>
        <v>0</v>
      </c>
      <c r="G2947" s="332" t="str">
        <f t="shared" si="328"/>
        <v>0</v>
      </c>
      <c r="H2947" s="335">
        <f t="shared" si="329"/>
        <v>46021</v>
      </c>
      <c r="I2947" s="332">
        <f t="shared" si="330"/>
        <v>50</v>
      </c>
      <c r="J2947" s="78"/>
      <c r="K2947" s="304"/>
      <c r="L2947" s="6"/>
      <c r="M2947" s="12"/>
      <c r="N2947" s="6"/>
      <c r="O2947" s="96" t="str">
        <f t="shared" si="331"/>
        <v/>
      </c>
      <c r="P2947" s="12"/>
      <c r="Q2947" s="304"/>
      <c r="R2947" s="5"/>
      <c r="S2947" s="5"/>
      <c r="T2947" s="78"/>
      <c r="U2947" s="78"/>
      <c r="Z2947" s="479">
        <f t="shared" si="325"/>
        <v>12</v>
      </c>
    </row>
    <row r="2948" spans="1:26" ht="18.75" customHeight="1" x14ac:dyDescent="0.35">
      <c r="A2948" s="78"/>
      <c r="B2948" s="332">
        <f>IF(N2948="",0,COUNTIF($N$7:N2948,N2948))</f>
        <v>0</v>
      </c>
      <c r="C2948" s="332" t="str">
        <f t="shared" si="326"/>
        <v>0</v>
      </c>
      <c r="D2948" s="332">
        <f>IF(P2948="",0,COUNTIF($P$7:P2948,P2948))</f>
        <v>0</v>
      </c>
      <c r="E2948" s="332" t="str">
        <f t="shared" si="327"/>
        <v>0</v>
      </c>
      <c r="F2948" s="332">
        <f>IF(Q2948="",0,COUNTIF($Q$7:Q2948,Q2948))</f>
        <v>0</v>
      </c>
      <c r="G2948" s="332" t="str">
        <f t="shared" si="328"/>
        <v>0</v>
      </c>
      <c r="H2948" s="335">
        <f t="shared" si="329"/>
        <v>46021</v>
      </c>
      <c r="I2948" s="332">
        <f t="shared" si="330"/>
        <v>50</v>
      </c>
      <c r="J2948" s="78"/>
      <c r="K2948" s="304"/>
      <c r="L2948" s="6"/>
      <c r="M2948" s="12"/>
      <c r="N2948" s="6"/>
      <c r="O2948" s="96" t="str">
        <f t="shared" si="331"/>
        <v/>
      </c>
      <c r="P2948" s="12"/>
      <c r="Q2948" s="304"/>
      <c r="R2948" s="5"/>
      <c r="S2948" s="5"/>
      <c r="T2948" s="78"/>
      <c r="U2948" s="78"/>
      <c r="Z2948" s="479">
        <f t="shared" si="325"/>
        <v>12</v>
      </c>
    </row>
    <row r="2949" spans="1:26" ht="18.75" customHeight="1" x14ac:dyDescent="0.35">
      <c r="A2949" s="78"/>
      <c r="B2949" s="332">
        <f>IF(N2949="",0,COUNTIF($N$7:N2949,N2949))</f>
        <v>0</v>
      </c>
      <c r="C2949" s="332" t="str">
        <f t="shared" si="326"/>
        <v>0</v>
      </c>
      <c r="D2949" s="332">
        <f>IF(P2949="",0,COUNTIF($P$7:P2949,P2949))</f>
        <v>0</v>
      </c>
      <c r="E2949" s="332" t="str">
        <f t="shared" si="327"/>
        <v>0</v>
      </c>
      <c r="F2949" s="332">
        <f>IF(Q2949="",0,COUNTIF($Q$7:Q2949,Q2949))</f>
        <v>0</v>
      </c>
      <c r="G2949" s="332" t="str">
        <f t="shared" si="328"/>
        <v>0</v>
      </c>
      <c r="H2949" s="335">
        <f t="shared" si="329"/>
        <v>46021</v>
      </c>
      <c r="I2949" s="332">
        <f t="shared" si="330"/>
        <v>50</v>
      </c>
      <c r="J2949" s="78"/>
      <c r="K2949" s="304"/>
      <c r="L2949" s="6"/>
      <c r="M2949" s="12"/>
      <c r="N2949" s="6"/>
      <c r="O2949" s="96" t="str">
        <f t="shared" si="331"/>
        <v/>
      </c>
      <c r="P2949" s="12"/>
      <c r="Q2949" s="304"/>
      <c r="R2949" s="5"/>
      <c r="S2949" s="5"/>
      <c r="T2949" s="78"/>
      <c r="U2949" s="78"/>
      <c r="Z2949" s="479">
        <f t="shared" si="325"/>
        <v>12</v>
      </c>
    </row>
    <row r="2950" spans="1:26" ht="18.75" customHeight="1" x14ac:dyDescent="0.35">
      <c r="A2950" s="78"/>
      <c r="B2950" s="332">
        <f>IF(N2950="",0,COUNTIF($N$7:N2950,N2950))</f>
        <v>0</v>
      </c>
      <c r="C2950" s="332" t="str">
        <f t="shared" si="326"/>
        <v>0</v>
      </c>
      <c r="D2950" s="332">
        <f>IF(P2950="",0,COUNTIF($P$7:P2950,P2950))</f>
        <v>0</v>
      </c>
      <c r="E2950" s="332" t="str">
        <f t="shared" si="327"/>
        <v>0</v>
      </c>
      <c r="F2950" s="332">
        <f>IF(Q2950="",0,COUNTIF($Q$7:Q2950,Q2950))</f>
        <v>0</v>
      </c>
      <c r="G2950" s="332" t="str">
        <f t="shared" si="328"/>
        <v>0</v>
      </c>
      <c r="H2950" s="335">
        <f t="shared" si="329"/>
        <v>46021</v>
      </c>
      <c r="I2950" s="332">
        <f t="shared" si="330"/>
        <v>50</v>
      </c>
      <c r="J2950" s="78"/>
      <c r="K2950" s="304"/>
      <c r="L2950" s="6"/>
      <c r="M2950" s="12"/>
      <c r="N2950" s="6"/>
      <c r="O2950" s="96" t="str">
        <f t="shared" si="331"/>
        <v/>
      </c>
      <c r="P2950" s="12"/>
      <c r="Q2950" s="304"/>
      <c r="R2950" s="5"/>
      <c r="S2950" s="5"/>
      <c r="T2950" s="78"/>
      <c r="U2950" s="78"/>
      <c r="Z2950" s="479">
        <f t="shared" si="325"/>
        <v>12</v>
      </c>
    </row>
    <row r="2951" spans="1:26" ht="18.75" customHeight="1" x14ac:dyDescent="0.35">
      <c r="A2951" s="78"/>
      <c r="B2951" s="332">
        <f>IF(N2951="",0,COUNTIF($N$7:N2951,N2951))</f>
        <v>0</v>
      </c>
      <c r="C2951" s="332" t="str">
        <f t="shared" si="326"/>
        <v>0</v>
      </c>
      <c r="D2951" s="332">
        <f>IF(P2951="",0,COUNTIF($P$7:P2951,P2951))</f>
        <v>0</v>
      </c>
      <c r="E2951" s="332" t="str">
        <f t="shared" si="327"/>
        <v>0</v>
      </c>
      <c r="F2951" s="332">
        <f>IF(Q2951="",0,COUNTIF($Q$7:Q2951,Q2951))</f>
        <v>0</v>
      </c>
      <c r="G2951" s="332" t="str">
        <f t="shared" si="328"/>
        <v>0</v>
      </c>
      <c r="H2951" s="335">
        <f t="shared" si="329"/>
        <v>46021</v>
      </c>
      <c r="I2951" s="332">
        <f t="shared" si="330"/>
        <v>50</v>
      </c>
      <c r="J2951" s="78"/>
      <c r="K2951" s="304"/>
      <c r="L2951" s="6"/>
      <c r="M2951" s="12"/>
      <c r="N2951" s="6"/>
      <c r="O2951" s="96" t="str">
        <f t="shared" si="331"/>
        <v/>
      </c>
      <c r="P2951" s="12"/>
      <c r="Q2951" s="304"/>
      <c r="R2951" s="5"/>
      <c r="S2951" s="5"/>
      <c r="T2951" s="78"/>
      <c r="U2951" s="78"/>
      <c r="Z2951" s="479">
        <f t="shared" si="325"/>
        <v>12</v>
      </c>
    </row>
    <row r="2952" spans="1:26" ht="18.75" customHeight="1" x14ac:dyDescent="0.35">
      <c r="A2952" s="78"/>
      <c r="B2952" s="332">
        <f>IF(N2952="",0,COUNTIF($N$7:N2952,N2952))</f>
        <v>0</v>
      </c>
      <c r="C2952" s="332" t="str">
        <f t="shared" si="326"/>
        <v>0</v>
      </c>
      <c r="D2952" s="332">
        <f>IF(P2952="",0,COUNTIF($P$7:P2952,P2952))</f>
        <v>0</v>
      </c>
      <c r="E2952" s="332" t="str">
        <f t="shared" si="327"/>
        <v>0</v>
      </c>
      <c r="F2952" s="332">
        <f>IF(Q2952="",0,COUNTIF($Q$7:Q2952,Q2952))</f>
        <v>0</v>
      </c>
      <c r="G2952" s="332" t="str">
        <f t="shared" si="328"/>
        <v>0</v>
      </c>
      <c r="H2952" s="335">
        <f t="shared" si="329"/>
        <v>46021</v>
      </c>
      <c r="I2952" s="332">
        <f t="shared" si="330"/>
        <v>50</v>
      </c>
      <c r="J2952" s="78"/>
      <c r="K2952" s="304"/>
      <c r="L2952" s="6"/>
      <c r="M2952" s="12"/>
      <c r="N2952" s="6"/>
      <c r="O2952" s="96" t="str">
        <f t="shared" si="331"/>
        <v/>
      </c>
      <c r="P2952" s="12"/>
      <c r="Q2952" s="304"/>
      <c r="R2952" s="5"/>
      <c r="S2952" s="5"/>
      <c r="T2952" s="78"/>
      <c r="U2952" s="78"/>
      <c r="Z2952" s="479">
        <f t="shared" ref="Z2952:Z3015" si="332">IF(H2952="","",MONTH(H2952))</f>
        <v>12</v>
      </c>
    </row>
    <row r="2953" spans="1:26" ht="18.75" customHeight="1" x14ac:dyDescent="0.35">
      <c r="A2953" s="78"/>
      <c r="B2953" s="332">
        <f>IF(N2953="",0,COUNTIF($N$7:N2953,N2953))</f>
        <v>0</v>
      </c>
      <c r="C2953" s="332" t="str">
        <f t="shared" si="326"/>
        <v>0</v>
      </c>
      <c r="D2953" s="332">
        <f>IF(P2953="",0,COUNTIF($P$7:P2953,P2953))</f>
        <v>0</v>
      </c>
      <c r="E2953" s="332" t="str">
        <f t="shared" si="327"/>
        <v>0</v>
      </c>
      <c r="F2953" s="332">
        <f>IF(Q2953="",0,COUNTIF($Q$7:Q2953,Q2953))</f>
        <v>0</v>
      </c>
      <c r="G2953" s="332" t="str">
        <f t="shared" si="328"/>
        <v>0</v>
      </c>
      <c r="H2953" s="335">
        <f t="shared" si="329"/>
        <v>46021</v>
      </c>
      <c r="I2953" s="332">
        <f t="shared" si="330"/>
        <v>50</v>
      </c>
      <c r="J2953" s="78"/>
      <c r="K2953" s="304"/>
      <c r="L2953" s="6"/>
      <c r="M2953" s="12"/>
      <c r="N2953" s="6"/>
      <c r="O2953" s="96" t="str">
        <f t="shared" si="331"/>
        <v/>
      </c>
      <c r="P2953" s="12"/>
      <c r="Q2953" s="304"/>
      <c r="R2953" s="5"/>
      <c r="S2953" s="5"/>
      <c r="T2953" s="78"/>
      <c r="U2953" s="78"/>
      <c r="Z2953" s="479">
        <f t="shared" si="332"/>
        <v>12</v>
      </c>
    </row>
    <row r="2954" spans="1:26" ht="18.75" customHeight="1" x14ac:dyDescent="0.35">
      <c r="A2954" s="78"/>
      <c r="B2954" s="332">
        <f>IF(N2954="",0,COUNTIF($N$7:N2954,N2954))</f>
        <v>0</v>
      </c>
      <c r="C2954" s="332" t="str">
        <f t="shared" si="326"/>
        <v>0</v>
      </c>
      <c r="D2954" s="332">
        <f>IF(P2954="",0,COUNTIF($P$7:P2954,P2954))</f>
        <v>0</v>
      </c>
      <c r="E2954" s="332" t="str">
        <f t="shared" si="327"/>
        <v>0</v>
      </c>
      <c r="F2954" s="332">
        <f>IF(Q2954="",0,COUNTIF($Q$7:Q2954,Q2954))</f>
        <v>0</v>
      </c>
      <c r="G2954" s="332" t="str">
        <f t="shared" si="328"/>
        <v>0</v>
      </c>
      <c r="H2954" s="335">
        <f t="shared" si="329"/>
        <v>46021</v>
      </c>
      <c r="I2954" s="332">
        <f t="shared" si="330"/>
        <v>50</v>
      </c>
      <c r="J2954" s="78"/>
      <c r="K2954" s="304"/>
      <c r="L2954" s="6"/>
      <c r="M2954" s="12"/>
      <c r="N2954" s="6"/>
      <c r="O2954" s="96" t="str">
        <f t="shared" si="331"/>
        <v/>
      </c>
      <c r="P2954" s="12"/>
      <c r="Q2954" s="304"/>
      <c r="R2954" s="5"/>
      <c r="S2954" s="5"/>
      <c r="T2954" s="78"/>
      <c r="U2954" s="78"/>
      <c r="Z2954" s="479">
        <f t="shared" si="332"/>
        <v>12</v>
      </c>
    </row>
    <row r="2955" spans="1:26" ht="18.75" customHeight="1" x14ac:dyDescent="0.35">
      <c r="A2955" s="78"/>
      <c r="B2955" s="332">
        <f>IF(N2955="",0,COUNTIF($N$7:N2955,N2955))</f>
        <v>0</v>
      </c>
      <c r="C2955" s="332" t="str">
        <f t="shared" si="326"/>
        <v>0</v>
      </c>
      <c r="D2955" s="332">
        <f>IF(P2955="",0,COUNTIF($P$7:P2955,P2955))</f>
        <v>0</v>
      </c>
      <c r="E2955" s="332" t="str">
        <f t="shared" si="327"/>
        <v>0</v>
      </c>
      <c r="F2955" s="332">
        <f>IF(Q2955="",0,COUNTIF($Q$7:Q2955,Q2955))</f>
        <v>0</v>
      </c>
      <c r="G2955" s="332" t="str">
        <f t="shared" si="328"/>
        <v>0</v>
      </c>
      <c r="H2955" s="335">
        <f t="shared" si="329"/>
        <v>46021</v>
      </c>
      <c r="I2955" s="332">
        <f t="shared" si="330"/>
        <v>50</v>
      </c>
      <c r="J2955" s="78"/>
      <c r="K2955" s="304"/>
      <c r="L2955" s="6"/>
      <c r="M2955" s="12"/>
      <c r="N2955" s="6"/>
      <c r="O2955" s="96" t="str">
        <f t="shared" si="331"/>
        <v/>
      </c>
      <c r="P2955" s="12"/>
      <c r="Q2955" s="304"/>
      <c r="R2955" s="5"/>
      <c r="S2955" s="5"/>
      <c r="T2955" s="78"/>
      <c r="U2955" s="78"/>
      <c r="Z2955" s="479">
        <f t="shared" si="332"/>
        <v>12</v>
      </c>
    </row>
    <row r="2956" spans="1:26" ht="18.75" customHeight="1" x14ac:dyDescent="0.35">
      <c r="A2956" s="78"/>
      <c r="B2956" s="332">
        <f>IF(N2956="",0,COUNTIF($N$7:N2956,N2956))</f>
        <v>0</v>
      </c>
      <c r="C2956" s="332" t="str">
        <f t="shared" si="326"/>
        <v>0</v>
      </c>
      <c r="D2956" s="332">
        <f>IF(P2956="",0,COUNTIF($P$7:P2956,P2956))</f>
        <v>0</v>
      </c>
      <c r="E2956" s="332" t="str">
        <f t="shared" si="327"/>
        <v>0</v>
      </c>
      <c r="F2956" s="332">
        <f>IF(Q2956="",0,COUNTIF($Q$7:Q2956,Q2956))</f>
        <v>0</v>
      </c>
      <c r="G2956" s="332" t="str">
        <f t="shared" si="328"/>
        <v>0</v>
      </c>
      <c r="H2956" s="335">
        <f t="shared" si="329"/>
        <v>46021</v>
      </c>
      <c r="I2956" s="332">
        <f t="shared" si="330"/>
        <v>50</v>
      </c>
      <c r="J2956" s="78"/>
      <c r="K2956" s="304"/>
      <c r="L2956" s="6"/>
      <c r="M2956" s="12"/>
      <c r="N2956" s="6"/>
      <c r="O2956" s="96" t="str">
        <f t="shared" si="331"/>
        <v/>
      </c>
      <c r="P2956" s="12"/>
      <c r="Q2956" s="304"/>
      <c r="R2956" s="5"/>
      <c r="S2956" s="5"/>
      <c r="T2956" s="78"/>
      <c r="U2956" s="78"/>
      <c r="Z2956" s="479">
        <f t="shared" si="332"/>
        <v>12</v>
      </c>
    </row>
    <row r="2957" spans="1:26" ht="18.75" customHeight="1" x14ac:dyDescent="0.35">
      <c r="A2957" s="78"/>
      <c r="B2957" s="332">
        <f>IF(N2957="",0,COUNTIF($N$7:N2957,N2957))</f>
        <v>0</v>
      </c>
      <c r="C2957" s="332" t="str">
        <f t="shared" si="326"/>
        <v>0</v>
      </c>
      <c r="D2957" s="332">
        <f>IF(P2957="",0,COUNTIF($P$7:P2957,P2957))</f>
        <v>0</v>
      </c>
      <c r="E2957" s="332" t="str">
        <f t="shared" si="327"/>
        <v>0</v>
      </c>
      <c r="F2957" s="332">
        <f>IF(Q2957="",0,COUNTIF($Q$7:Q2957,Q2957))</f>
        <v>0</v>
      </c>
      <c r="G2957" s="332" t="str">
        <f t="shared" si="328"/>
        <v>0</v>
      </c>
      <c r="H2957" s="335">
        <f t="shared" si="329"/>
        <v>46021</v>
      </c>
      <c r="I2957" s="332">
        <f t="shared" si="330"/>
        <v>50</v>
      </c>
      <c r="J2957" s="78"/>
      <c r="K2957" s="304"/>
      <c r="L2957" s="6"/>
      <c r="M2957" s="12"/>
      <c r="N2957" s="6"/>
      <c r="O2957" s="96" t="str">
        <f t="shared" si="331"/>
        <v/>
      </c>
      <c r="P2957" s="12"/>
      <c r="Q2957" s="304"/>
      <c r="R2957" s="5"/>
      <c r="S2957" s="5"/>
      <c r="T2957" s="78"/>
      <c r="U2957" s="78"/>
      <c r="Z2957" s="479">
        <f t="shared" si="332"/>
        <v>12</v>
      </c>
    </row>
    <row r="2958" spans="1:26" ht="18.75" customHeight="1" x14ac:dyDescent="0.35">
      <c r="A2958" s="78"/>
      <c r="B2958" s="332">
        <f>IF(N2958="",0,COUNTIF($N$7:N2958,N2958))</f>
        <v>0</v>
      </c>
      <c r="C2958" s="332" t="str">
        <f t="shared" si="326"/>
        <v>0</v>
      </c>
      <c r="D2958" s="332">
        <f>IF(P2958="",0,COUNTIF($P$7:P2958,P2958))</f>
        <v>0</v>
      </c>
      <c r="E2958" s="332" t="str">
        <f t="shared" si="327"/>
        <v>0</v>
      </c>
      <c r="F2958" s="332">
        <f>IF(Q2958="",0,COUNTIF($Q$7:Q2958,Q2958))</f>
        <v>0</v>
      </c>
      <c r="G2958" s="332" t="str">
        <f t="shared" si="328"/>
        <v>0</v>
      </c>
      <c r="H2958" s="335">
        <f t="shared" si="329"/>
        <v>46021</v>
      </c>
      <c r="I2958" s="332">
        <f t="shared" si="330"/>
        <v>50</v>
      </c>
      <c r="J2958" s="78"/>
      <c r="K2958" s="304"/>
      <c r="L2958" s="6"/>
      <c r="M2958" s="12"/>
      <c r="N2958" s="6"/>
      <c r="O2958" s="96" t="str">
        <f t="shared" si="331"/>
        <v/>
      </c>
      <c r="P2958" s="12"/>
      <c r="Q2958" s="304"/>
      <c r="R2958" s="5"/>
      <c r="S2958" s="5"/>
      <c r="T2958" s="78"/>
      <c r="U2958" s="78"/>
      <c r="Z2958" s="479">
        <f t="shared" si="332"/>
        <v>12</v>
      </c>
    </row>
    <row r="2959" spans="1:26" ht="18.75" customHeight="1" x14ac:dyDescent="0.35">
      <c r="A2959" s="78"/>
      <c r="B2959" s="332">
        <f>IF(N2959="",0,COUNTIF($N$7:N2959,N2959))</f>
        <v>0</v>
      </c>
      <c r="C2959" s="332" t="str">
        <f t="shared" si="326"/>
        <v>0</v>
      </c>
      <c r="D2959" s="332">
        <f>IF(P2959="",0,COUNTIF($P$7:P2959,P2959))</f>
        <v>0</v>
      </c>
      <c r="E2959" s="332" t="str">
        <f t="shared" si="327"/>
        <v>0</v>
      </c>
      <c r="F2959" s="332">
        <f>IF(Q2959="",0,COUNTIF($Q$7:Q2959,Q2959))</f>
        <v>0</v>
      </c>
      <c r="G2959" s="332" t="str">
        <f t="shared" si="328"/>
        <v>0</v>
      </c>
      <c r="H2959" s="335">
        <f t="shared" si="329"/>
        <v>46021</v>
      </c>
      <c r="I2959" s="332">
        <f t="shared" si="330"/>
        <v>50</v>
      </c>
      <c r="J2959" s="78"/>
      <c r="K2959" s="304"/>
      <c r="L2959" s="6"/>
      <c r="M2959" s="12"/>
      <c r="N2959" s="6"/>
      <c r="O2959" s="96" t="str">
        <f t="shared" si="331"/>
        <v/>
      </c>
      <c r="P2959" s="12"/>
      <c r="Q2959" s="304"/>
      <c r="R2959" s="5"/>
      <c r="S2959" s="5"/>
      <c r="T2959" s="78"/>
      <c r="U2959" s="78"/>
      <c r="Z2959" s="479">
        <f t="shared" si="332"/>
        <v>12</v>
      </c>
    </row>
    <row r="2960" spans="1:26" ht="18.75" customHeight="1" x14ac:dyDescent="0.35">
      <c r="A2960" s="78"/>
      <c r="B2960" s="332">
        <f>IF(N2960="",0,COUNTIF($N$7:N2960,N2960))</f>
        <v>0</v>
      </c>
      <c r="C2960" s="332" t="str">
        <f t="shared" si="326"/>
        <v>0</v>
      </c>
      <c r="D2960" s="332">
        <f>IF(P2960="",0,COUNTIF($P$7:P2960,P2960))</f>
        <v>0</v>
      </c>
      <c r="E2960" s="332" t="str">
        <f t="shared" si="327"/>
        <v>0</v>
      </c>
      <c r="F2960" s="332">
        <f>IF(Q2960="",0,COUNTIF($Q$7:Q2960,Q2960))</f>
        <v>0</v>
      </c>
      <c r="G2960" s="332" t="str">
        <f t="shared" si="328"/>
        <v>0</v>
      </c>
      <c r="H2960" s="335">
        <f t="shared" si="329"/>
        <v>46021</v>
      </c>
      <c r="I2960" s="332">
        <f t="shared" si="330"/>
        <v>50</v>
      </c>
      <c r="J2960" s="78"/>
      <c r="K2960" s="304"/>
      <c r="L2960" s="6"/>
      <c r="M2960" s="12"/>
      <c r="N2960" s="6"/>
      <c r="O2960" s="96" t="str">
        <f t="shared" si="331"/>
        <v/>
      </c>
      <c r="P2960" s="12"/>
      <c r="Q2960" s="304"/>
      <c r="R2960" s="5"/>
      <c r="S2960" s="5"/>
      <c r="T2960" s="78"/>
      <c r="U2960" s="78"/>
      <c r="Z2960" s="479">
        <f t="shared" si="332"/>
        <v>12</v>
      </c>
    </row>
    <row r="2961" spans="1:26" ht="18.75" customHeight="1" x14ac:dyDescent="0.35">
      <c r="A2961" s="78"/>
      <c r="B2961" s="332">
        <f>IF(N2961="",0,COUNTIF($N$7:N2961,N2961))</f>
        <v>0</v>
      </c>
      <c r="C2961" s="332" t="str">
        <f t="shared" si="326"/>
        <v>0</v>
      </c>
      <c r="D2961" s="332">
        <f>IF(P2961="",0,COUNTIF($P$7:P2961,P2961))</f>
        <v>0</v>
      </c>
      <c r="E2961" s="332" t="str">
        <f t="shared" si="327"/>
        <v>0</v>
      </c>
      <c r="F2961" s="332">
        <f>IF(Q2961="",0,COUNTIF($Q$7:Q2961,Q2961))</f>
        <v>0</v>
      </c>
      <c r="G2961" s="332" t="str">
        <f t="shared" si="328"/>
        <v>0</v>
      </c>
      <c r="H2961" s="335">
        <f t="shared" si="329"/>
        <v>46021</v>
      </c>
      <c r="I2961" s="332">
        <f t="shared" si="330"/>
        <v>50</v>
      </c>
      <c r="J2961" s="78"/>
      <c r="K2961" s="304"/>
      <c r="L2961" s="6"/>
      <c r="M2961" s="12"/>
      <c r="N2961" s="6"/>
      <c r="O2961" s="96" t="str">
        <f t="shared" si="331"/>
        <v/>
      </c>
      <c r="P2961" s="12"/>
      <c r="Q2961" s="304"/>
      <c r="R2961" s="5"/>
      <c r="S2961" s="5"/>
      <c r="T2961" s="78"/>
      <c r="U2961" s="78"/>
      <c r="Z2961" s="479">
        <f t="shared" si="332"/>
        <v>12</v>
      </c>
    </row>
    <row r="2962" spans="1:26" ht="18.75" customHeight="1" x14ac:dyDescent="0.35">
      <c r="A2962" s="78"/>
      <c r="B2962" s="332">
        <f>IF(N2962="",0,COUNTIF($N$7:N2962,N2962))</f>
        <v>0</v>
      </c>
      <c r="C2962" s="332" t="str">
        <f t="shared" si="326"/>
        <v>0</v>
      </c>
      <c r="D2962" s="332">
        <f>IF(P2962="",0,COUNTIF($P$7:P2962,P2962))</f>
        <v>0</v>
      </c>
      <c r="E2962" s="332" t="str">
        <f t="shared" si="327"/>
        <v>0</v>
      </c>
      <c r="F2962" s="332">
        <f>IF(Q2962="",0,COUNTIF($Q$7:Q2962,Q2962))</f>
        <v>0</v>
      </c>
      <c r="G2962" s="332" t="str">
        <f t="shared" si="328"/>
        <v>0</v>
      </c>
      <c r="H2962" s="335">
        <f t="shared" si="329"/>
        <v>46021</v>
      </c>
      <c r="I2962" s="332">
        <f t="shared" si="330"/>
        <v>50</v>
      </c>
      <c r="J2962" s="78"/>
      <c r="K2962" s="304"/>
      <c r="L2962" s="6"/>
      <c r="M2962" s="12"/>
      <c r="N2962" s="6"/>
      <c r="O2962" s="96" t="str">
        <f t="shared" si="331"/>
        <v/>
      </c>
      <c r="P2962" s="12"/>
      <c r="Q2962" s="304"/>
      <c r="R2962" s="5"/>
      <c r="S2962" s="5"/>
      <c r="T2962" s="78"/>
      <c r="U2962" s="78"/>
      <c r="Z2962" s="479">
        <f t="shared" si="332"/>
        <v>12</v>
      </c>
    </row>
    <row r="2963" spans="1:26" ht="18.75" customHeight="1" x14ac:dyDescent="0.35">
      <c r="A2963" s="78"/>
      <c r="B2963" s="332">
        <f>IF(N2963="",0,COUNTIF($N$7:N2963,N2963))</f>
        <v>0</v>
      </c>
      <c r="C2963" s="332" t="str">
        <f t="shared" si="326"/>
        <v>0</v>
      </c>
      <c r="D2963" s="332">
        <f>IF(P2963="",0,COUNTIF($P$7:P2963,P2963))</f>
        <v>0</v>
      </c>
      <c r="E2963" s="332" t="str">
        <f t="shared" si="327"/>
        <v>0</v>
      </c>
      <c r="F2963" s="332">
        <f>IF(Q2963="",0,COUNTIF($Q$7:Q2963,Q2963))</f>
        <v>0</v>
      </c>
      <c r="G2963" s="332" t="str">
        <f t="shared" si="328"/>
        <v>0</v>
      </c>
      <c r="H2963" s="335">
        <f t="shared" si="329"/>
        <v>46021</v>
      </c>
      <c r="I2963" s="332">
        <f t="shared" si="330"/>
        <v>50</v>
      </c>
      <c r="J2963" s="78"/>
      <c r="K2963" s="304"/>
      <c r="L2963" s="6"/>
      <c r="M2963" s="12"/>
      <c r="N2963" s="6"/>
      <c r="O2963" s="96" t="str">
        <f t="shared" si="331"/>
        <v/>
      </c>
      <c r="P2963" s="12"/>
      <c r="Q2963" s="304"/>
      <c r="R2963" s="5"/>
      <c r="S2963" s="5"/>
      <c r="T2963" s="78"/>
      <c r="U2963" s="78"/>
      <c r="Z2963" s="479">
        <f t="shared" si="332"/>
        <v>12</v>
      </c>
    </row>
    <row r="2964" spans="1:26" ht="18.75" customHeight="1" x14ac:dyDescent="0.35">
      <c r="A2964" s="78"/>
      <c r="B2964" s="332">
        <f>IF(N2964="",0,COUNTIF($N$7:N2964,N2964))</f>
        <v>0</v>
      </c>
      <c r="C2964" s="332" t="str">
        <f t="shared" si="326"/>
        <v>0</v>
      </c>
      <c r="D2964" s="332">
        <f>IF(P2964="",0,COUNTIF($P$7:P2964,P2964))</f>
        <v>0</v>
      </c>
      <c r="E2964" s="332" t="str">
        <f t="shared" si="327"/>
        <v>0</v>
      </c>
      <c r="F2964" s="332">
        <f>IF(Q2964="",0,COUNTIF($Q$7:Q2964,Q2964))</f>
        <v>0</v>
      </c>
      <c r="G2964" s="332" t="str">
        <f t="shared" si="328"/>
        <v>0</v>
      </c>
      <c r="H2964" s="335">
        <f t="shared" si="329"/>
        <v>46021</v>
      </c>
      <c r="I2964" s="332">
        <f t="shared" si="330"/>
        <v>50</v>
      </c>
      <c r="J2964" s="78"/>
      <c r="K2964" s="304"/>
      <c r="L2964" s="6"/>
      <c r="M2964" s="12"/>
      <c r="N2964" s="6"/>
      <c r="O2964" s="96" t="str">
        <f t="shared" si="331"/>
        <v/>
      </c>
      <c r="P2964" s="12"/>
      <c r="Q2964" s="304"/>
      <c r="R2964" s="5"/>
      <c r="S2964" s="5"/>
      <c r="T2964" s="78"/>
      <c r="U2964" s="78"/>
      <c r="Z2964" s="479">
        <f t="shared" si="332"/>
        <v>12</v>
      </c>
    </row>
    <row r="2965" spans="1:26" ht="18.75" customHeight="1" x14ac:dyDescent="0.35">
      <c r="A2965" s="78"/>
      <c r="B2965" s="332">
        <f>IF(N2965="",0,COUNTIF($N$7:N2965,N2965))</f>
        <v>0</v>
      </c>
      <c r="C2965" s="332" t="str">
        <f t="shared" si="326"/>
        <v>0</v>
      </c>
      <c r="D2965" s="332">
        <f>IF(P2965="",0,COUNTIF($P$7:P2965,P2965))</f>
        <v>0</v>
      </c>
      <c r="E2965" s="332" t="str">
        <f t="shared" si="327"/>
        <v>0</v>
      </c>
      <c r="F2965" s="332">
        <f>IF(Q2965="",0,COUNTIF($Q$7:Q2965,Q2965))</f>
        <v>0</v>
      </c>
      <c r="G2965" s="332" t="str">
        <f t="shared" si="328"/>
        <v>0</v>
      </c>
      <c r="H2965" s="335">
        <f t="shared" si="329"/>
        <v>46021</v>
      </c>
      <c r="I2965" s="332">
        <f t="shared" si="330"/>
        <v>50</v>
      </c>
      <c r="J2965" s="78"/>
      <c r="K2965" s="304"/>
      <c r="L2965" s="6"/>
      <c r="M2965" s="12"/>
      <c r="N2965" s="6"/>
      <c r="O2965" s="96" t="str">
        <f t="shared" si="331"/>
        <v/>
      </c>
      <c r="P2965" s="12"/>
      <c r="Q2965" s="304"/>
      <c r="R2965" s="5"/>
      <c r="S2965" s="5"/>
      <c r="T2965" s="78"/>
      <c r="U2965" s="78"/>
      <c r="Z2965" s="479">
        <f t="shared" si="332"/>
        <v>12</v>
      </c>
    </row>
    <row r="2966" spans="1:26" ht="18.75" customHeight="1" x14ac:dyDescent="0.35">
      <c r="A2966" s="78"/>
      <c r="B2966" s="332">
        <f>IF(N2966="",0,COUNTIF($N$7:N2966,N2966))</f>
        <v>0</v>
      </c>
      <c r="C2966" s="332" t="str">
        <f t="shared" si="326"/>
        <v>0</v>
      </c>
      <c r="D2966" s="332">
        <f>IF(P2966="",0,COUNTIF($P$7:P2966,P2966))</f>
        <v>0</v>
      </c>
      <c r="E2966" s="332" t="str">
        <f t="shared" si="327"/>
        <v>0</v>
      </c>
      <c r="F2966" s="332">
        <f>IF(Q2966="",0,COUNTIF($Q$7:Q2966,Q2966))</f>
        <v>0</v>
      </c>
      <c r="G2966" s="332" t="str">
        <f t="shared" si="328"/>
        <v>0</v>
      </c>
      <c r="H2966" s="335">
        <f t="shared" si="329"/>
        <v>46021</v>
      </c>
      <c r="I2966" s="332">
        <f t="shared" si="330"/>
        <v>50</v>
      </c>
      <c r="J2966" s="78"/>
      <c r="K2966" s="304"/>
      <c r="L2966" s="6"/>
      <c r="M2966" s="12"/>
      <c r="N2966" s="6"/>
      <c r="O2966" s="96" t="str">
        <f t="shared" si="331"/>
        <v/>
      </c>
      <c r="P2966" s="12"/>
      <c r="Q2966" s="304"/>
      <c r="R2966" s="5"/>
      <c r="S2966" s="5"/>
      <c r="T2966" s="78"/>
      <c r="U2966" s="78"/>
      <c r="Z2966" s="479">
        <f t="shared" si="332"/>
        <v>12</v>
      </c>
    </row>
    <row r="2967" spans="1:26" ht="18.75" customHeight="1" x14ac:dyDescent="0.35">
      <c r="A2967" s="78"/>
      <c r="B2967" s="332">
        <f>IF(N2967="",0,COUNTIF($N$7:N2967,N2967))</f>
        <v>0</v>
      </c>
      <c r="C2967" s="332" t="str">
        <f t="shared" si="326"/>
        <v>0</v>
      </c>
      <c r="D2967" s="332">
        <f>IF(P2967="",0,COUNTIF($P$7:P2967,P2967))</f>
        <v>0</v>
      </c>
      <c r="E2967" s="332" t="str">
        <f t="shared" si="327"/>
        <v>0</v>
      </c>
      <c r="F2967" s="332">
        <f>IF(Q2967="",0,COUNTIF($Q$7:Q2967,Q2967))</f>
        <v>0</v>
      </c>
      <c r="G2967" s="332" t="str">
        <f t="shared" si="328"/>
        <v>0</v>
      </c>
      <c r="H2967" s="335">
        <f t="shared" si="329"/>
        <v>46021</v>
      </c>
      <c r="I2967" s="332">
        <f t="shared" si="330"/>
        <v>50</v>
      </c>
      <c r="J2967" s="78"/>
      <c r="K2967" s="304"/>
      <c r="L2967" s="6"/>
      <c r="M2967" s="12"/>
      <c r="N2967" s="6"/>
      <c r="O2967" s="96" t="str">
        <f t="shared" si="331"/>
        <v/>
      </c>
      <c r="P2967" s="12"/>
      <c r="Q2967" s="304"/>
      <c r="R2967" s="5"/>
      <c r="S2967" s="5"/>
      <c r="T2967" s="78"/>
      <c r="U2967" s="78"/>
      <c r="Z2967" s="479">
        <f t="shared" si="332"/>
        <v>12</v>
      </c>
    </row>
    <row r="2968" spans="1:26" ht="18.75" customHeight="1" x14ac:dyDescent="0.35">
      <c r="A2968" s="78"/>
      <c r="B2968" s="332">
        <f>IF(N2968="",0,COUNTIF($N$7:N2968,N2968))</f>
        <v>0</v>
      </c>
      <c r="C2968" s="332" t="str">
        <f t="shared" si="326"/>
        <v>0</v>
      </c>
      <c r="D2968" s="332">
        <f>IF(P2968="",0,COUNTIF($P$7:P2968,P2968))</f>
        <v>0</v>
      </c>
      <c r="E2968" s="332" t="str">
        <f t="shared" si="327"/>
        <v>0</v>
      </c>
      <c r="F2968" s="332">
        <f>IF(Q2968="",0,COUNTIF($Q$7:Q2968,Q2968))</f>
        <v>0</v>
      </c>
      <c r="G2968" s="332" t="str">
        <f t="shared" si="328"/>
        <v>0</v>
      </c>
      <c r="H2968" s="335">
        <f t="shared" si="329"/>
        <v>46021</v>
      </c>
      <c r="I2968" s="332">
        <f t="shared" si="330"/>
        <v>50</v>
      </c>
      <c r="J2968" s="78"/>
      <c r="K2968" s="304"/>
      <c r="L2968" s="6"/>
      <c r="M2968" s="12"/>
      <c r="N2968" s="6"/>
      <c r="O2968" s="96" t="str">
        <f t="shared" si="331"/>
        <v/>
      </c>
      <c r="P2968" s="12"/>
      <c r="Q2968" s="304"/>
      <c r="R2968" s="5"/>
      <c r="S2968" s="5"/>
      <c r="T2968" s="78"/>
      <c r="U2968" s="78"/>
      <c r="Z2968" s="479">
        <f t="shared" si="332"/>
        <v>12</v>
      </c>
    </row>
    <row r="2969" spans="1:26" ht="18.75" customHeight="1" x14ac:dyDescent="0.35">
      <c r="A2969" s="78"/>
      <c r="B2969" s="332">
        <f>IF(N2969="",0,COUNTIF($N$7:N2969,N2969))</f>
        <v>0</v>
      </c>
      <c r="C2969" s="332" t="str">
        <f t="shared" si="326"/>
        <v>0</v>
      </c>
      <c r="D2969" s="332">
        <f>IF(P2969="",0,COUNTIF($P$7:P2969,P2969))</f>
        <v>0</v>
      </c>
      <c r="E2969" s="332" t="str">
        <f t="shared" si="327"/>
        <v>0</v>
      </c>
      <c r="F2969" s="332">
        <f>IF(Q2969="",0,COUNTIF($Q$7:Q2969,Q2969))</f>
        <v>0</v>
      </c>
      <c r="G2969" s="332" t="str">
        <f t="shared" si="328"/>
        <v>0</v>
      </c>
      <c r="H2969" s="335">
        <f t="shared" si="329"/>
        <v>46021</v>
      </c>
      <c r="I2969" s="332">
        <f t="shared" si="330"/>
        <v>50</v>
      </c>
      <c r="J2969" s="78"/>
      <c r="K2969" s="304"/>
      <c r="L2969" s="6"/>
      <c r="M2969" s="12"/>
      <c r="N2969" s="6"/>
      <c r="O2969" s="96" t="str">
        <f t="shared" si="331"/>
        <v/>
      </c>
      <c r="P2969" s="12"/>
      <c r="Q2969" s="304"/>
      <c r="R2969" s="5"/>
      <c r="S2969" s="5"/>
      <c r="T2969" s="78"/>
      <c r="U2969" s="78"/>
      <c r="Z2969" s="479">
        <f t="shared" si="332"/>
        <v>12</v>
      </c>
    </row>
    <row r="2970" spans="1:26" ht="18.75" customHeight="1" x14ac:dyDescent="0.35">
      <c r="A2970" s="78"/>
      <c r="B2970" s="332">
        <f>IF(N2970="",0,COUNTIF($N$7:N2970,N2970))</f>
        <v>0</v>
      </c>
      <c r="C2970" s="332" t="str">
        <f t="shared" si="326"/>
        <v>0</v>
      </c>
      <c r="D2970" s="332">
        <f>IF(P2970="",0,COUNTIF($P$7:P2970,P2970))</f>
        <v>0</v>
      </c>
      <c r="E2970" s="332" t="str">
        <f t="shared" si="327"/>
        <v>0</v>
      </c>
      <c r="F2970" s="332">
        <f>IF(Q2970="",0,COUNTIF($Q$7:Q2970,Q2970))</f>
        <v>0</v>
      </c>
      <c r="G2970" s="332" t="str">
        <f t="shared" si="328"/>
        <v>0</v>
      </c>
      <c r="H2970" s="335">
        <f t="shared" si="329"/>
        <v>46021</v>
      </c>
      <c r="I2970" s="332">
        <f t="shared" si="330"/>
        <v>50</v>
      </c>
      <c r="J2970" s="78"/>
      <c r="K2970" s="304"/>
      <c r="L2970" s="6"/>
      <c r="M2970" s="12"/>
      <c r="N2970" s="6"/>
      <c r="O2970" s="96" t="str">
        <f t="shared" si="331"/>
        <v/>
      </c>
      <c r="P2970" s="12"/>
      <c r="Q2970" s="304"/>
      <c r="R2970" s="5"/>
      <c r="S2970" s="5"/>
      <c r="T2970" s="78"/>
      <c r="U2970" s="78"/>
      <c r="Z2970" s="479">
        <f t="shared" si="332"/>
        <v>12</v>
      </c>
    </row>
    <row r="2971" spans="1:26" ht="18.75" customHeight="1" x14ac:dyDescent="0.35">
      <c r="A2971" s="78"/>
      <c r="B2971" s="332">
        <f>IF(N2971="",0,COUNTIF($N$7:N2971,N2971))</f>
        <v>0</v>
      </c>
      <c r="C2971" s="332" t="str">
        <f t="shared" si="326"/>
        <v>0</v>
      </c>
      <c r="D2971" s="332">
        <f>IF(P2971="",0,COUNTIF($P$7:P2971,P2971))</f>
        <v>0</v>
      </c>
      <c r="E2971" s="332" t="str">
        <f t="shared" si="327"/>
        <v>0</v>
      </c>
      <c r="F2971" s="332">
        <f>IF(Q2971="",0,COUNTIF($Q$7:Q2971,Q2971))</f>
        <v>0</v>
      </c>
      <c r="G2971" s="332" t="str">
        <f t="shared" si="328"/>
        <v>0</v>
      </c>
      <c r="H2971" s="335">
        <f t="shared" si="329"/>
        <v>46021</v>
      </c>
      <c r="I2971" s="332">
        <f t="shared" si="330"/>
        <v>50</v>
      </c>
      <c r="J2971" s="78"/>
      <c r="K2971" s="304"/>
      <c r="L2971" s="6"/>
      <c r="M2971" s="12"/>
      <c r="N2971" s="6"/>
      <c r="O2971" s="96" t="str">
        <f t="shared" si="331"/>
        <v/>
      </c>
      <c r="P2971" s="12"/>
      <c r="Q2971" s="304"/>
      <c r="R2971" s="5"/>
      <c r="S2971" s="5"/>
      <c r="T2971" s="78"/>
      <c r="U2971" s="78"/>
      <c r="Z2971" s="479">
        <f t="shared" si="332"/>
        <v>12</v>
      </c>
    </row>
    <row r="2972" spans="1:26" ht="18.75" customHeight="1" x14ac:dyDescent="0.35">
      <c r="A2972" s="78"/>
      <c r="B2972" s="332">
        <f>IF(N2972="",0,COUNTIF($N$7:N2972,N2972))</f>
        <v>0</v>
      </c>
      <c r="C2972" s="332" t="str">
        <f t="shared" si="326"/>
        <v>0</v>
      </c>
      <c r="D2972" s="332">
        <f>IF(P2972="",0,COUNTIF($P$7:P2972,P2972))</f>
        <v>0</v>
      </c>
      <c r="E2972" s="332" t="str">
        <f t="shared" si="327"/>
        <v>0</v>
      </c>
      <c r="F2972" s="332">
        <f>IF(Q2972="",0,COUNTIF($Q$7:Q2972,Q2972))</f>
        <v>0</v>
      </c>
      <c r="G2972" s="332" t="str">
        <f t="shared" si="328"/>
        <v>0</v>
      </c>
      <c r="H2972" s="335">
        <f t="shared" si="329"/>
        <v>46021</v>
      </c>
      <c r="I2972" s="332">
        <f t="shared" si="330"/>
        <v>50</v>
      </c>
      <c r="J2972" s="78"/>
      <c r="K2972" s="304"/>
      <c r="L2972" s="6"/>
      <c r="M2972" s="12"/>
      <c r="N2972" s="6"/>
      <c r="O2972" s="96" t="str">
        <f t="shared" si="331"/>
        <v/>
      </c>
      <c r="P2972" s="12"/>
      <c r="Q2972" s="304"/>
      <c r="R2972" s="5"/>
      <c r="S2972" s="5"/>
      <c r="T2972" s="78"/>
      <c r="U2972" s="78"/>
      <c r="Z2972" s="479">
        <f t="shared" si="332"/>
        <v>12</v>
      </c>
    </row>
    <row r="2973" spans="1:26" ht="18.75" customHeight="1" x14ac:dyDescent="0.35">
      <c r="A2973" s="78"/>
      <c r="B2973" s="332">
        <f>IF(N2973="",0,COUNTIF($N$7:N2973,N2973))</f>
        <v>0</v>
      </c>
      <c r="C2973" s="332" t="str">
        <f t="shared" si="326"/>
        <v>0</v>
      </c>
      <c r="D2973" s="332">
        <f>IF(P2973="",0,COUNTIF($P$7:P2973,P2973))</f>
        <v>0</v>
      </c>
      <c r="E2973" s="332" t="str">
        <f t="shared" si="327"/>
        <v>0</v>
      </c>
      <c r="F2973" s="332">
        <f>IF(Q2973="",0,COUNTIF($Q$7:Q2973,Q2973))</f>
        <v>0</v>
      </c>
      <c r="G2973" s="332" t="str">
        <f t="shared" si="328"/>
        <v>0</v>
      </c>
      <c r="H2973" s="335">
        <f t="shared" si="329"/>
        <v>46021</v>
      </c>
      <c r="I2973" s="332">
        <f t="shared" si="330"/>
        <v>50</v>
      </c>
      <c r="J2973" s="78"/>
      <c r="K2973" s="304"/>
      <c r="L2973" s="6"/>
      <c r="M2973" s="12"/>
      <c r="N2973" s="6"/>
      <c r="O2973" s="96" t="str">
        <f t="shared" si="331"/>
        <v/>
      </c>
      <c r="P2973" s="12"/>
      <c r="Q2973" s="304"/>
      <c r="R2973" s="5"/>
      <c r="S2973" s="5"/>
      <c r="T2973" s="78"/>
      <c r="U2973" s="78"/>
      <c r="Z2973" s="479">
        <f t="shared" si="332"/>
        <v>12</v>
      </c>
    </row>
    <row r="2974" spans="1:26" ht="18.75" customHeight="1" x14ac:dyDescent="0.35">
      <c r="A2974" s="78"/>
      <c r="B2974" s="332">
        <f>IF(N2974="",0,COUNTIF($N$7:N2974,N2974))</f>
        <v>0</v>
      </c>
      <c r="C2974" s="332" t="str">
        <f t="shared" si="326"/>
        <v>0</v>
      </c>
      <c r="D2974" s="332">
        <f>IF(P2974="",0,COUNTIF($P$7:P2974,P2974))</f>
        <v>0</v>
      </c>
      <c r="E2974" s="332" t="str">
        <f t="shared" si="327"/>
        <v>0</v>
      </c>
      <c r="F2974" s="332">
        <f>IF(Q2974="",0,COUNTIF($Q$7:Q2974,Q2974))</f>
        <v>0</v>
      </c>
      <c r="G2974" s="332" t="str">
        <f t="shared" si="328"/>
        <v>0</v>
      </c>
      <c r="H2974" s="335">
        <f t="shared" si="329"/>
        <v>46021</v>
      </c>
      <c r="I2974" s="332">
        <f t="shared" si="330"/>
        <v>50</v>
      </c>
      <c r="J2974" s="78"/>
      <c r="K2974" s="304"/>
      <c r="L2974" s="6"/>
      <c r="M2974" s="12"/>
      <c r="N2974" s="6"/>
      <c r="O2974" s="96" t="str">
        <f t="shared" si="331"/>
        <v/>
      </c>
      <c r="P2974" s="12"/>
      <c r="Q2974" s="304"/>
      <c r="R2974" s="5"/>
      <c r="S2974" s="5"/>
      <c r="T2974" s="78"/>
      <c r="U2974" s="78"/>
      <c r="Z2974" s="479">
        <f t="shared" si="332"/>
        <v>12</v>
      </c>
    </row>
    <row r="2975" spans="1:26" ht="18.75" customHeight="1" x14ac:dyDescent="0.35">
      <c r="A2975" s="78"/>
      <c r="B2975" s="332">
        <f>IF(N2975="",0,COUNTIF($N$7:N2975,N2975))</f>
        <v>0</v>
      </c>
      <c r="C2975" s="332" t="str">
        <f t="shared" si="326"/>
        <v>0</v>
      </c>
      <c r="D2975" s="332">
        <f>IF(P2975="",0,COUNTIF($P$7:P2975,P2975))</f>
        <v>0</v>
      </c>
      <c r="E2975" s="332" t="str">
        <f t="shared" si="327"/>
        <v>0</v>
      </c>
      <c r="F2975" s="332">
        <f>IF(Q2975="",0,COUNTIF($Q$7:Q2975,Q2975))</f>
        <v>0</v>
      </c>
      <c r="G2975" s="332" t="str">
        <f t="shared" si="328"/>
        <v>0</v>
      </c>
      <c r="H2975" s="335">
        <f t="shared" si="329"/>
        <v>46021</v>
      </c>
      <c r="I2975" s="332">
        <f t="shared" si="330"/>
        <v>50</v>
      </c>
      <c r="J2975" s="78"/>
      <c r="K2975" s="304"/>
      <c r="L2975" s="6"/>
      <c r="M2975" s="12"/>
      <c r="N2975" s="6"/>
      <c r="O2975" s="96" t="str">
        <f t="shared" si="331"/>
        <v/>
      </c>
      <c r="P2975" s="12"/>
      <c r="Q2975" s="304"/>
      <c r="R2975" s="5"/>
      <c r="S2975" s="5"/>
      <c r="T2975" s="78"/>
      <c r="U2975" s="78"/>
      <c r="Z2975" s="479">
        <f t="shared" si="332"/>
        <v>12</v>
      </c>
    </row>
    <row r="2976" spans="1:26" ht="18.75" customHeight="1" x14ac:dyDescent="0.35">
      <c r="A2976" s="78"/>
      <c r="B2976" s="332">
        <f>IF(N2976="",0,COUNTIF($N$7:N2976,N2976))</f>
        <v>0</v>
      </c>
      <c r="C2976" s="332" t="str">
        <f t="shared" si="326"/>
        <v>0</v>
      </c>
      <c r="D2976" s="332">
        <f>IF(P2976="",0,COUNTIF($P$7:P2976,P2976))</f>
        <v>0</v>
      </c>
      <c r="E2976" s="332" t="str">
        <f t="shared" si="327"/>
        <v>0</v>
      </c>
      <c r="F2976" s="332">
        <f>IF(Q2976="",0,COUNTIF($Q$7:Q2976,Q2976))</f>
        <v>0</v>
      </c>
      <c r="G2976" s="332" t="str">
        <f t="shared" si="328"/>
        <v>0</v>
      </c>
      <c r="H2976" s="335">
        <f t="shared" si="329"/>
        <v>46021</v>
      </c>
      <c r="I2976" s="332">
        <f t="shared" si="330"/>
        <v>50</v>
      </c>
      <c r="J2976" s="78"/>
      <c r="K2976" s="304"/>
      <c r="L2976" s="6"/>
      <c r="M2976" s="12"/>
      <c r="N2976" s="6"/>
      <c r="O2976" s="96" t="str">
        <f t="shared" si="331"/>
        <v/>
      </c>
      <c r="P2976" s="12"/>
      <c r="Q2976" s="304"/>
      <c r="R2976" s="5"/>
      <c r="S2976" s="5"/>
      <c r="T2976" s="78"/>
      <c r="U2976" s="78"/>
      <c r="Z2976" s="479">
        <f t="shared" si="332"/>
        <v>12</v>
      </c>
    </row>
    <row r="2977" spans="1:26" ht="18.75" customHeight="1" x14ac:dyDescent="0.35">
      <c r="A2977" s="78"/>
      <c r="B2977" s="332">
        <f>IF(N2977="",0,COUNTIF($N$7:N2977,N2977))</f>
        <v>0</v>
      </c>
      <c r="C2977" s="332" t="str">
        <f t="shared" si="326"/>
        <v>0</v>
      </c>
      <c r="D2977" s="332">
        <f>IF(P2977="",0,COUNTIF($P$7:P2977,P2977))</f>
        <v>0</v>
      </c>
      <c r="E2977" s="332" t="str">
        <f t="shared" si="327"/>
        <v>0</v>
      </c>
      <c r="F2977" s="332">
        <f>IF(Q2977="",0,COUNTIF($Q$7:Q2977,Q2977))</f>
        <v>0</v>
      </c>
      <c r="G2977" s="332" t="str">
        <f t="shared" si="328"/>
        <v>0</v>
      </c>
      <c r="H2977" s="335">
        <f t="shared" si="329"/>
        <v>46021</v>
      </c>
      <c r="I2977" s="332">
        <f t="shared" si="330"/>
        <v>50</v>
      </c>
      <c r="J2977" s="78"/>
      <c r="K2977" s="304"/>
      <c r="L2977" s="6"/>
      <c r="M2977" s="12"/>
      <c r="N2977" s="6"/>
      <c r="O2977" s="96" t="str">
        <f t="shared" si="331"/>
        <v/>
      </c>
      <c r="P2977" s="12"/>
      <c r="Q2977" s="304"/>
      <c r="R2977" s="5"/>
      <c r="S2977" s="5"/>
      <c r="T2977" s="78"/>
      <c r="U2977" s="78"/>
      <c r="Z2977" s="479">
        <f t="shared" si="332"/>
        <v>12</v>
      </c>
    </row>
    <row r="2978" spans="1:26" ht="18.75" customHeight="1" x14ac:dyDescent="0.35">
      <c r="A2978" s="78"/>
      <c r="B2978" s="332">
        <f>IF(N2978="",0,COUNTIF($N$7:N2978,N2978))</f>
        <v>0</v>
      </c>
      <c r="C2978" s="332" t="str">
        <f t="shared" si="326"/>
        <v>0</v>
      </c>
      <c r="D2978" s="332">
        <f>IF(P2978="",0,COUNTIF($P$7:P2978,P2978))</f>
        <v>0</v>
      </c>
      <c r="E2978" s="332" t="str">
        <f t="shared" si="327"/>
        <v>0</v>
      </c>
      <c r="F2978" s="332">
        <f>IF(Q2978="",0,COUNTIF($Q$7:Q2978,Q2978))</f>
        <v>0</v>
      </c>
      <c r="G2978" s="332" t="str">
        <f t="shared" si="328"/>
        <v>0</v>
      </c>
      <c r="H2978" s="335">
        <f t="shared" si="329"/>
        <v>46021</v>
      </c>
      <c r="I2978" s="332">
        <f t="shared" si="330"/>
        <v>50</v>
      </c>
      <c r="J2978" s="78"/>
      <c r="K2978" s="304"/>
      <c r="L2978" s="6"/>
      <c r="M2978" s="12"/>
      <c r="N2978" s="6"/>
      <c r="O2978" s="96" t="str">
        <f t="shared" si="331"/>
        <v/>
      </c>
      <c r="P2978" s="12"/>
      <c r="Q2978" s="304"/>
      <c r="R2978" s="5"/>
      <c r="S2978" s="5"/>
      <c r="T2978" s="78"/>
      <c r="U2978" s="78"/>
      <c r="Z2978" s="479">
        <f t="shared" si="332"/>
        <v>12</v>
      </c>
    </row>
    <row r="2979" spans="1:26" ht="18.75" customHeight="1" x14ac:dyDescent="0.35">
      <c r="A2979" s="78"/>
      <c r="B2979" s="332">
        <f>IF(N2979="",0,COUNTIF($N$7:N2979,N2979))</f>
        <v>0</v>
      </c>
      <c r="C2979" s="332" t="str">
        <f t="shared" si="326"/>
        <v>0</v>
      </c>
      <c r="D2979" s="332">
        <f>IF(P2979="",0,COUNTIF($P$7:P2979,P2979))</f>
        <v>0</v>
      </c>
      <c r="E2979" s="332" t="str">
        <f t="shared" si="327"/>
        <v>0</v>
      </c>
      <c r="F2979" s="332">
        <f>IF(Q2979="",0,COUNTIF($Q$7:Q2979,Q2979))</f>
        <v>0</v>
      </c>
      <c r="G2979" s="332" t="str">
        <f t="shared" si="328"/>
        <v>0</v>
      </c>
      <c r="H2979" s="335">
        <f t="shared" si="329"/>
        <v>46021</v>
      </c>
      <c r="I2979" s="332">
        <f t="shared" si="330"/>
        <v>50</v>
      </c>
      <c r="J2979" s="78"/>
      <c r="K2979" s="304"/>
      <c r="L2979" s="6"/>
      <c r="M2979" s="12"/>
      <c r="N2979" s="6"/>
      <c r="O2979" s="96" t="str">
        <f t="shared" si="331"/>
        <v/>
      </c>
      <c r="P2979" s="12"/>
      <c r="Q2979" s="304"/>
      <c r="R2979" s="5"/>
      <c r="S2979" s="5"/>
      <c r="T2979" s="78"/>
      <c r="U2979" s="78"/>
      <c r="Z2979" s="479">
        <f t="shared" si="332"/>
        <v>12</v>
      </c>
    </row>
    <row r="2980" spans="1:26" ht="18.75" customHeight="1" x14ac:dyDescent="0.35">
      <c r="A2980" s="78"/>
      <c r="B2980" s="332">
        <f>IF(N2980="",0,COUNTIF($N$7:N2980,N2980))</f>
        <v>0</v>
      </c>
      <c r="C2980" s="332" t="str">
        <f t="shared" si="326"/>
        <v>0</v>
      </c>
      <c r="D2980" s="332">
        <f>IF(P2980="",0,COUNTIF($P$7:P2980,P2980))</f>
        <v>0</v>
      </c>
      <c r="E2980" s="332" t="str">
        <f t="shared" si="327"/>
        <v>0</v>
      </c>
      <c r="F2980" s="332">
        <f>IF(Q2980="",0,COUNTIF($Q$7:Q2980,Q2980))</f>
        <v>0</v>
      </c>
      <c r="G2980" s="332" t="str">
        <f t="shared" si="328"/>
        <v>0</v>
      </c>
      <c r="H2980" s="335">
        <f t="shared" si="329"/>
        <v>46021</v>
      </c>
      <c r="I2980" s="332">
        <f t="shared" si="330"/>
        <v>50</v>
      </c>
      <c r="J2980" s="78"/>
      <c r="K2980" s="304"/>
      <c r="L2980" s="6"/>
      <c r="M2980" s="12"/>
      <c r="N2980" s="6"/>
      <c r="O2980" s="96" t="str">
        <f t="shared" si="331"/>
        <v/>
      </c>
      <c r="P2980" s="12"/>
      <c r="Q2980" s="304"/>
      <c r="R2980" s="5"/>
      <c r="S2980" s="5"/>
      <c r="T2980" s="78"/>
      <c r="U2980" s="78"/>
      <c r="Z2980" s="479">
        <f t="shared" si="332"/>
        <v>12</v>
      </c>
    </row>
    <row r="2981" spans="1:26" ht="18.75" customHeight="1" x14ac:dyDescent="0.35">
      <c r="A2981" s="78"/>
      <c r="B2981" s="332">
        <f>IF(N2981="",0,COUNTIF($N$7:N2981,N2981))</f>
        <v>0</v>
      </c>
      <c r="C2981" s="332" t="str">
        <f t="shared" si="326"/>
        <v>0</v>
      </c>
      <c r="D2981" s="332">
        <f>IF(P2981="",0,COUNTIF($P$7:P2981,P2981))</f>
        <v>0</v>
      </c>
      <c r="E2981" s="332" t="str">
        <f t="shared" si="327"/>
        <v>0</v>
      </c>
      <c r="F2981" s="332">
        <f>IF(Q2981="",0,COUNTIF($Q$7:Q2981,Q2981))</f>
        <v>0</v>
      </c>
      <c r="G2981" s="332" t="str">
        <f t="shared" si="328"/>
        <v>0</v>
      </c>
      <c r="H2981" s="335">
        <f t="shared" si="329"/>
        <v>46021</v>
      </c>
      <c r="I2981" s="332">
        <f t="shared" si="330"/>
        <v>50</v>
      </c>
      <c r="J2981" s="78"/>
      <c r="K2981" s="304"/>
      <c r="L2981" s="6"/>
      <c r="M2981" s="12"/>
      <c r="N2981" s="6"/>
      <c r="O2981" s="96" t="str">
        <f t="shared" si="331"/>
        <v/>
      </c>
      <c r="P2981" s="12"/>
      <c r="Q2981" s="304"/>
      <c r="R2981" s="5"/>
      <c r="S2981" s="5"/>
      <c r="T2981" s="78"/>
      <c r="U2981" s="78"/>
      <c r="Z2981" s="479">
        <f t="shared" si="332"/>
        <v>12</v>
      </c>
    </row>
    <row r="2982" spans="1:26" ht="18.75" customHeight="1" x14ac:dyDescent="0.35">
      <c r="A2982" s="78"/>
      <c r="B2982" s="332">
        <f>IF(N2982="",0,COUNTIF($N$7:N2982,N2982))</f>
        <v>0</v>
      </c>
      <c r="C2982" s="332" t="str">
        <f t="shared" si="326"/>
        <v>0</v>
      </c>
      <c r="D2982" s="332">
        <f>IF(P2982="",0,COUNTIF($P$7:P2982,P2982))</f>
        <v>0</v>
      </c>
      <c r="E2982" s="332" t="str">
        <f t="shared" si="327"/>
        <v>0</v>
      </c>
      <c r="F2982" s="332">
        <f>IF(Q2982="",0,COUNTIF($Q$7:Q2982,Q2982))</f>
        <v>0</v>
      </c>
      <c r="G2982" s="332" t="str">
        <f t="shared" si="328"/>
        <v>0</v>
      </c>
      <c r="H2982" s="335">
        <f t="shared" si="329"/>
        <v>46021</v>
      </c>
      <c r="I2982" s="332">
        <f t="shared" si="330"/>
        <v>50</v>
      </c>
      <c r="J2982" s="78"/>
      <c r="K2982" s="304"/>
      <c r="L2982" s="6"/>
      <c r="M2982" s="12"/>
      <c r="N2982" s="6"/>
      <c r="O2982" s="96" t="str">
        <f t="shared" si="331"/>
        <v/>
      </c>
      <c r="P2982" s="12"/>
      <c r="Q2982" s="304"/>
      <c r="R2982" s="5"/>
      <c r="S2982" s="5"/>
      <c r="T2982" s="78"/>
      <c r="U2982" s="78"/>
      <c r="Z2982" s="479">
        <f t="shared" si="332"/>
        <v>12</v>
      </c>
    </row>
    <row r="2983" spans="1:26" ht="18.75" customHeight="1" x14ac:dyDescent="0.35">
      <c r="A2983" s="78"/>
      <c r="B2983" s="332">
        <f>IF(N2983="",0,COUNTIF($N$7:N2983,N2983))</f>
        <v>0</v>
      </c>
      <c r="C2983" s="332" t="str">
        <f t="shared" si="326"/>
        <v>0</v>
      </c>
      <c r="D2983" s="332">
        <f>IF(P2983="",0,COUNTIF($P$7:P2983,P2983))</f>
        <v>0</v>
      </c>
      <c r="E2983" s="332" t="str">
        <f t="shared" si="327"/>
        <v>0</v>
      </c>
      <c r="F2983" s="332">
        <f>IF(Q2983="",0,COUNTIF($Q$7:Q2983,Q2983))</f>
        <v>0</v>
      </c>
      <c r="G2983" s="332" t="str">
        <f t="shared" si="328"/>
        <v>0</v>
      </c>
      <c r="H2983" s="335">
        <f t="shared" si="329"/>
        <v>46021</v>
      </c>
      <c r="I2983" s="332">
        <f t="shared" si="330"/>
        <v>50</v>
      </c>
      <c r="J2983" s="78"/>
      <c r="K2983" s="304"/>
      <c r="L2983" s="6"/>
      <c r="M2983" s="12"/>
      <c r="N2983" s="6"/>
      <c r="O2983" s="96" t="str">
        <f t="shared" si="331"/>
        <v/>
      </c>
      <c r="P2983" s="12"/>
      <c r="Q2983" s="304"/>
      <c r="R2983" s="5"/>
      <c r="S2983" s="5"/>
      <c r="T2983" s="78"/>
      <c r="U2983" s="78"/>
      <c r="Z2983" s="479">
        <f t="shared" si="332"/>
        <v>12</v>
      </c>
    </row>
    <row r="2984" spans="1:26" ht="18.75" customHeight="1" x14ac:dyDescent="0.35">
      <c r="A2984" s="78"/>
      <c r="B2984" s="332">
        <f>IF(N2984="",0,COUNTIF($N$7:N2984,N2984))</f>
        <v>0</v>
      </c>
      <c r="C2984" s="332" t="str">
        <f t="shared" si="326"/>
        <v>0</v>
      </c>
      <c r="D2984" s="332">
        <f>IF(P2984="",0,COUNTIF($P$7:P2984,P2984))</f>
        <v>0</v>
      </c>
      <c r="E2984" s="332" t="str">
        <f t="shared" si="327"/>
        <v>0</v>
      </c>
      <c r="F2984" s="332">
        <f>IF(Q2984="",0,COUNTIF($Q$7:Q2984,Q2984))</f>
        <v>0</v>
      </c>
      <c r="G2984" s="332" t="str">
        <f t="shared" si="328"/>
        <v>0</v>
      </c>
      <c r="H2984" s="335">
        <f t="shared" si="329"/>
        <v>46021</v>
      </c>
      <c r="I2984" s="332">
        <f t="shared" si="330"/>
        <v>50</v>
      </c>
      <c r="J2984" s="78"/>
      <c r="K2984" s="304"/>
      <c r="L2984" s="6"/>
      <c r="M2984" s="12"/>
      <c r="N2984" s="6"/>
      <c r="O2984" s="96" t="str">
        <f t="shared" si="331"/>
        <v/>
      </c>
      <c r="P2984" s="12"/>
      <c r="Q2984" s="304"/>
      <c r="R2984" s="5"/>
      <c r="S2984" s="5"/>
      <c r="T2984" s="78"/>
      <c r="U2984" s="78"/>
      <c r="Z2984" s="479">
        <f t="shared" si="332"/>
        <v>12</v>
      </c>
    </row>
    <row r="2985" spans="1:26" ht="18.75" customHeight="1" x14ac:dyDescent="0.35">
      <c r="A2985" s="78"/>
      <c r="B2985" s="332">
        <f>IF(N2985="",0,COUNTIF($N$7:N2985,N2985))</f>
        <v>0</v>
      </c>
      <c r="C2985" s="332" t="str">
        <f t="shared" si="326"/>
        <v>0</v>
      </c>
      <c r="D2985" s="332">
        <f>IF(P2985="",0,COUNTIF($P$7:P2985,P2985))</f>
        <v>0</v>
      </c>
      <c r="E2985" s="332" t="str">
        <f t="shared" si="327"/>
        <v>0</v>
      </c>
      <c r="F2985" s="332">
        <f>IF(Q2985="",0,COUNTIF($Q$7:Q2985,Q2985))</f>
        <v>0</v>
      </c>
      <c r="G2985" s="332" t="str">
        <f t="shared" si="328"/>
        <v>0</v>
      </c>
      <c r="H2985" s="335">
        <f t="shared" si="329"/>
        <v>46021</v>
      </c>
      <c r="I2985" s="332">
        <f t="shared" si="330"/>
        <v>50</v>
      </c>
      <c r="J2985" s="78"/>
      <c r="K2985" s="304"/>
      <c r="L2985" s="6"/>
      <c r="M2985" s="12"/>
      <c r="N2985" s="6"/>
      <c r="O2985" s="96" t="str">
        <f t="shared" si="331"/>
        <v/>
      </c>
      <c r="P2985" s="12"/>
      <c r="Q2985" s="304"/>
      <c r="R2985" s="5"/>
      <c r="S2985" s="5"/>
      <c r="T2985" s="78"/>
      <c r="U2985" s="78"/>
      <c r="Z2985" s="479">
        <f t="shared" si="332"/>
        <v>12</v>
      </c>
    </row>
    <row r="2986" spans="1:26" ht="18.75" customHeight="1" x14ac:dyDescent="0.35">
      <c r="A2986" s="78"/>
      <c r="B2986" s="332">
        <f>IF(N2986="",0,COUNTIF($N$7:N2986,N2986))</f>
        <v>0</v>
      </c>
      <c r="C2986" s="332" t="str">
        <f t="shared" si="326"/>
        <v>0</v>
      </c>
      <c r="D2986" s="332">
        <f>IF(P2986="",0,COUNTIF($P$7:P2986,P2986))</f>
        <v>0</v>
      </c>
      <c r="E2986" s="332" t="str">
        <f t="shared" si="327"/>
        <v>0</v>
      </c>
      <c r="F2986" s="332">
        <f>IF(Q2986="",0,COUNTIF($Q$7:Q2986,Q2986))</f>
        <v>0</v>
      </c>
      <c r="G2986" s="332" t="str">
        <f t="shared" si="328"/>
        <v>0</v>
      </c>
      <c r="H2986" s="335">
        <f t="shared" si="329"/>
        <v>46021</v>
      </c>
      <c r="I2986" s="332">
        <f t="shared" si="330"/>
        <v>50</v>
      </c>
      <c r="J2986" s="78"/>
      <c r="K2986" s="304"/>
      <c r="L2986" s="6"/>
      <c r="M2986" s="12"/>
      <c r="N2986" s="6"/>
      <c r="O2986" s="96" t="str">
        <f t="shared" si="331"/>
        <v/>
      </c>
      <c r="P2986" s="12"/>
      <c r="Q2986" s="304"/>
      <c r="R2986" s="5"/>
      <c r="S2986" s="5"/>
      <c r="T2986" s="78"/>
      <c r="U2986" s="78"/>
      <c r="Z2986" s="479">
        <f t="shared" si="332"/>
        <v>12</v>
      </c>
    </row>
    <row r="2987" spans="1:26" ht="18.75" customHeight="1" x14ac:dyDescent="0.35">
      <c r="A2987" s="78"/>
      <c r="B2987" s="332">
        <f>IF(N2987="",0,COUNTIF($N$7:N2987,N2987))</f>
        <v>0</v>
      </c>
      <c r="C2987" s="332" t="str">
        <f t="shared" si="326"/>
        <v>0</v>
      </c>
      <c r="D2987" s="332">
        <f>IF(P2987="",0,COUNTIF($P$7:P2987,P2987))</f>
        <v>0</v>
      </c>
      <c r="E2987" s="332" t="str">
        <f t="shared" si="327"/>
        <v>0</v>
      </c>
      <c r="F2987" s="332">
        <f>IF(Q2987="",0,COUNTIF($Q$7:Q2987,Q2987))</f>
        <v>0</v>
      </c>
      <c r="G2987" s="332" t="str">
        <f t="shared" si="328"/>
        <v>0</v>
      </c>
      <c r="H2987" s="335">
        <f t="shared" si="329"/>
        <v>46021</v>
      </c>
      <c r="I2987" s="332">
        <f t="shared" si="330"/>
        <v>50</v>
      </c>
      <c r="J2987" s="78"/>
      <c r="K2987" s="304"/>
      <c r="L2987" s="6"/>
      <c r="M2987" s="12"/>
      <c r="N2987" s="6"/>
      <c r="O2987" s="96" t="str">
        <f t="shared" si="331"/>
        <v/>
      </c>
      <c r="P2987" s="12"/>
      <c r="Q2987" s="304"/>
      <c r="R2987" s="5"/>
      <c r="S2987" s="5"/>
      <c r="T2987" s="78"/>
      <c r="U2987" s="78"/>
      <c r="Z2987" s="479">
        <f t="shared" si="332"/>
        <v>12</v>
      </c>
    </row>
    <row r="2988" spans="1:26" ht="18.75" customHeight="1" x14ac:dyDescent="0.35">
      <c r="A2988" s="78"/>
      <c r="B2988" s="332">
        <f>IF(N2988="",0,COUNTIF($N$7:N2988,N2988))</f>
        <v>0</v>
      </c>
      <c r="C2988" s="332" t="str">
        <f t="shared" si="326"/>
        <v>0</v>
      </c>
      <c r="D2988" s="332">
        <f>IF(P2988="",0,COUNTIF($P$7:P2988,P2988))</f>
        <v>0</v>
      </c>
      <c r="E2988" s="332" t="str">
        <f t="shared" si="327"/>
        <v>0</v>
      </c>
      <c r="F2988" s="332">
        <f>IF(Q2988="",0,COUNTIF($Q$7:Q2988,Q2988))</f>
        <v>0</v>
      </c>
      <c r="G2988" s="332" t="str">
        <f t="shared" si="328"/>
        <v>0</v>
      </c>
      <c r="H2988" s="335">
        <f t="shared" si="329"/>
        <v>46021</v>
      </c>
      <c r="I2988" s="332">
        <f t="shared" si="330"/>
        <v>50</v>
      </c>
      <c r="J2988" s="78"/>
      <c r="K2988" s="304"/>
      <c r="L2988" s="6"/>
      <c r="M2988" s="12"/>
      <c r="N2988" s="6"/>
      <c r="O2988" s="96" t="str">
        <f t="shared" si="331"/>
        <v/>
      </c>
      <c r="P2988" s="12"/>
      <c r="Q2988" s="304"/>
      <c r="R2988" s="5"/>
      <c r="S2988" s="5"/>
      <c r="T2988" s="78"/>
      <c r="U2988" s="78"/>
      <c r="Z2988" s="479">
        <f t="shared" si="332"/>
        <v>12</v>
      </c>
    </row>
    <row r="2989" spans="1:26" ht="18.75" customHeight="1" x14ac:dyDescent="0.35">
      <c r="A2989" s="78"/>
      <c r="B2989" s="332">
        <f>IF(N2989="",0,COUNTIF($N$7:N2989,N2989))</f>
        <v>0</v>
      </c>
      <c r="C2989" s="332" t="str">
        <f t="shared" si="326"/>
        <v>0</v>
      </c>
      <c r="D2989" s="332">
        <f>IF(P2989="",0,COUNTIF($P$7:P2989,P2989))</f>
        <v>0</v>
      </c>
      <c r="E2989" s="332" t="str">
        <f t="shared" si="327"/>
        <v>0</v>
      </c>
      <c r="F2989" s="332">
        <f>IF(Q2989="",0,COUNTIF($Q$7:Q2989,Q2989))</f>
        <v>0</v>
      </c>
      <c r="G2989" s="332" t="str">
        <f t="shared" si="328"/>
        <v>0</v>
      </c>
      <c r="H2989" s="335">
        <f t="shared" si="329"/>
        <v>46021</v>
      </c>
      <c r="I2989" s="332">
        <f t="shared" si="330"/>
        <v>50</v>
      </c>
      <c r="J2989" s="78"/>
      <c r="K2989" s="304"/>
      <c r="L2989" s="6"/>
      <c r="M2989" s="12"/>
      <c r="N2989" s="6"/>
      <c r="O2989" s="96" t="str">
        <f t="shared" si="331"/>
        <v/>
      </c>
      <c r="P2989" s="12"/>
      <c r="Q2989" s="304"/>
      <c r="R2989" s="5"/>
      <c r="S2989" s="5"/>
      <c r="T2989" s="78"/>
      <c r="U2989" s="78"/>
      <c r="Z2989" s="479">
        <f t="shared" si="332"/>
        <v>12</v>
      </c>
    </row>
    <row r="2990" spans="1:26" ht="18.75" customHeight="1" x14ac:dyDescent="0.35">
      <c r="A2990" s="78"/>
      <c r="B2990" s="332">
        <f>IF(N2990="",0,COUNTIF($N$7:N2990,N2990))</f>
        <v>0</v>
      </c>
      <c r="C2990" s="332" t="str">
        <f t="shared" si="326"/>
        <v>0</v>
      </c>
      <c r="D2990" s="332">
        <f>IF(P2990="",0,COUNTIF($P$7:P2990,P2990))</f>
        <v>0</v>
      </c>
      <c r="E2990" s="332" t="str">
        <f t="shared" si="327"/>
        <v>0</v>
      </c>
      <c r="F2990" s="332">
        <f>IF(Q2990="",0,COUNTIF($Q$7:Q2990,Q2990))</f>
        <v>0</v>
      </c>
      <c r="G2990" s="332" t="str">
        <f t="shared" si="328"/>
        <v>0</v>
      </c>
      <c r="H2990" s="335">
        <f t="shared" si="329"/>
        <v>46021</v>
      </c>
      <c r="I2990" s="332">
        <f t="shared" si="330"/>
        <v>50</v>
      </c>
      <c r="J2990" s="78"/>
      <c r="K2990" s="304"/>
      <c r="L2990" s="6"/>
      <c r="M2990" s="12"/>
      <c r="N2990" s="6"/>
      <c r="O2990" s="96" t="str">
        <f t="shared" si="331"/>
        <v/>
      </c>
      <c r="P2990" s="12"/>
      <c r="Q2990" s="304"/>
      <c r="R2990" s="5"/>
      <c r="S2990" s="5"/>
      <c r="T2990" s="78"/>
      <c r="U2990" s="78"/>
      <c r="Z2990" s="479">
        <f t="shared" si="332"/>
        <v>12</v>
      </c>
    </row>
    <row r="2991" spans="1:26" ht="18.75" customHeight="1" x14ac:dyDescent="0.35">
      <c r="A2991" s="78"/>
      <c r="B2991" s="332">
        <f>IF(N2991="",0,COUNTIF($N$7:N2991,N2991))</f>
        <v>0</v>
      </c>
      <c r="C2991" s="332" t="str">
        <f t="shared" si="326"/>
        <v>0</v>
      </c>
      <c r="D2991" s="332">
        <f>IF(P2991="",0,COUNTIF($P$7:P2991,P2991))</f>
        <v>0</v>
      </c>
      <c r="E2991" s="332" t="str">
        <f t="shared" si="327"/>
        <v>0</v>
      </c>
      <c r="F2991" s="332">
        <f>IF(Q2991="",0,COUNTIF($Q$7:Q2991,Q2991))</f>
        <v>0</v>
      </c>
      <c r="G2991" s="332" t="str">
        <f t="shared" si="328"/>
        <v>0</v>
      </c>
      <c r="H2991" s="335">
        <f t="shared" si="329"/>
        <v>46021</v>
      </c>
      <c r="I2991" s="332">
        <f t="shared" si="330"/>
        <v>50</v>
      </c>
      <c r="J2991" s="78"/>
      <c r="K2991" s="304"/>
      <c r="L2991" s="6"/>
      <c r="M2991" s="12"/>
      <c r="N2991" s="6"/>
      <c r="O2991" s="96" t="str">
        <f t="shared" si="331"/>
        <v/>
      </c>
      <c r="P2991" s="12"/>
      <c r="Q2991" s="304"/>
      <c r="R2991" s="5"/>
      <c r="S2991" s="5"/>
      <c r="T2991" s="78"/>
      <c r="U2991" s="78"/>
      <c r="Z2991" s="479">
        <f t="shared" si="332"/>
        <v>12</v>
      </c>
    </row>
    <row r="2992" spans="1:26" ht="18.75" customHeight="1" x14ac:dyDescent="0.35">
      <c r="A2992" s="78"/>
      <c r="B2992" s="332">
        <f>IF(N2992="",0,COUNTIF($N$7:N2992,N2992))</f>
        <v>0</v>
      </c>
      <c r="C2992" s="332" t="str">
        <f t="shared" si="326"/>
        <v>0</v>
      </c>
      <c r="D2992" s="332">
        <f>IF(P2992="",0,COUNTIF($P$7:P2992,P2992))</f>
        <v>0</v>
      </c>
      <c r="E2992" s="332" t="str">
        <f t="shared" si="327"/>
        <v>0</v>
      </c>
      <c r="F2992" s="332">
        <f>IF(Q2992="",0,COUNTIF($Q$7:Q2992,Q2992))</f>
        <v>0</v>
      </c>
      <c r="G2992" s="332" t="str">
        <f t="shared" si="328"/>
        <v>0</v>
      </c>
      <c r="H2992" s="335">
        <f t="shared" si="329"/>
        <v>46021</v>
      </c>
      <c r="I2992" s="332">
        <f t="shared" si="330"/>
        <v>50</v>
      </c>
      <c r="J2992" s="78"/>
      <c r="K2992" s="304"/>
      <c r="L2992" s="6"/>
      <c r="M2992" s="12"/>
      <c r="N2992" s="6"/>
      <c r="O2992" s="96" t="str">
        <f t="shared" si="331"/>
        <v/>
      </c>
      <c r="P2992" s="12"/>
      <c r="Q2992" s="304"/>
      <c r="R2992" s="5"/>
      <c r="S2992" s="5"/>
      <c r="T2992" s="78"/>
      <c r="U2992" s="78"/>
      <c r="Z2992" s="479">
        <f t="shared" si="332"/>
        <v>12</v>
      </c>
    </row>
    <row r="2993" spans="1:26" ht="18.75" customHeight="1" x14ac:dyDescent="0.35">
      <c r="A2993" s="78"/>
      <c r="B2993" s="332">
        <f>IF(N2993="",0,COUNTIF($N$7:N2993,N2993))</f>
        <v>0</v>
      </c>
      <c r="C2993" s="332" t="str">
        <f t="shared" si="326"/>
        <v>0</v>
      </c>
      <c r="D2993" s="332">
        <f>IF(P2993="",0,COUNTIF($P$7:P2993,P2993))</f>
        <v>0</v>
      </c>
      <c r="E2993" s="332" t="str">
        <f t="shared" si="327"/>
        <v>0</v>
      </c>
      <c r="F2993" s="332">
        <f>IF(Q2993="",0,COUNTIF($Q$7:Q2993,Q2993))</f>
        <v>0</v>
      </c>
      <c r="G2993" s="332" t="str">
        <f t="shared" si="328"/>
        <v>0</v>
      </c>
      <c r="H2993" s="335">
        <f t="shared" si="329"/>
        <v>46021</v>
      </c>
      <c r="I2993" s="332">
        <f t="shared" si="330"/>
        <v>50</v>
      </c>
      <c r="J2993" s="78"/>
      <c r="K2993" s="304"/>
      <c r="L2993" s="6"/>
      <c r="M2993" s="12"/>
      <c r="N2993" s="6"/>
      <c r="O2993" s="96" t="str">
        <f t="shared" si="331"/>
        <v/>
      </c>
      <c r="P2993" s="12"/>
      <c r="Q2993" s="304"/>
      <c r="R2993" s="5"/>
      <c r="S2993" s="5"/>
      <c r="T2993" s="78"/>
      <c r="U2993" s="78"/>
      <c r="Z2993" s="479">
        <f t="shared" si="332"/>
        <v>12</v>
      </c>
    </row>
    <row r="2994" spans="1:26" ht="18.75" customHeight="1" x14ac:dyDescent="0.35">
      <c r="A2994" s="78"/>
      <c r="B2994" s="332">
        <f>IF(N2994="",0,COUNTIF($N$7:N2994,N2994))</f>
        <v>0</v>
      </c>
      <c r="C2994" s="332" t="str">
        <f t="shared" si="326"/>
        <v>0</v>
      </c>
      <c r="D2994" s="332">
        <f>IF(P2994="",0,COUNTIF($P$7:P2994,P2994))</f>
        <v>0</v>
      </c>
      <c r="E2994" s="332" t="str">
        <f t="shared" si="327"/>
        <v>0</v>
      </c>
      <c r="F2994" s="332">
        <f>IF(Q2994="",0,COUNTIF($Q$7:Q2994,Q2994))</f>
        <v>0</v>
      </c>
      <c r="G2994" s="332" t="str">
        <f t="shared" si="328"/>
        <v>0</v>
      </c>
      <c r="H2994" s="335">
        <f t="shared" si="329"/>
        <v>46021</v>
      </c>
      <c r="I2994" s="332">
        <f t="shared" si="330"/>
        <v>50</v>
      </c>
      <c r="J2994" s="78"/>
      <c r="K2994" s="304"/>
      <c r="L2994" s="6"/>
      <c r="M2994" s="12"/>
      <c r="N2994" s="6"/>
      <c r="O2994" s="96" t="str">
        <f t="shared" si="331"/>
        <v/>
      </c>
      <c r="P2994" s="12"/>
      <c r="Q2994" s="304"/>
      <c r="R2994" s="5"/>
      <c r="S2994" s="5"/>
      <c r="T2994" s="78"/>
      <c r="U2994" s="78"/>
      <c r="Z2994" s="479">
        <f t="shared" si="332"/>
        <v>12</v>
      </c>
    </row>
    <row r="2995" spans="1:26" ht="18.75" customHeight="1" x14ac:dyDescent="0.35">
      <c r="A2995" s="78"/>
      <c r="B2995" s="332">
        <f>IF(N2995="",0,COUNTIF($N$7:N2995,N2995))</f>
        <v>0</v>
      </c>
      <c r="C2995" s="332" t="str">
        <f t="shared" si="326"/>
        <v>0</v>
      </c>
      <c r="D2995" s="332">
        <f>IF(P2995="",0,COUNTIF($P$7:P2995,P2995))</f>
        <v>0</v>
      </c>
      <c r="E2995" s="332" t="str">
        <f t="shared" si="327"/>
        <v>0</v>
      </c>
      <c r="F2995" s="332">
        <f>IF(Q2995="",0,COUNTIF($Q$7:Q2995,Q2995))</f>
        <v>0</v>
      </c>
      <c r="G2995" s="332" t="str">
        <f t="shared" si="328"/>
        <v>0</v>
      </c>
      <c r="H2995" s="335">
        <f t="shared" si="329"/>
        <v>46021</v>
      </c>
      <c r="I2995" s="332">
        <f t="shared" si="330"/>
        <v>50</v>
      </c>
      <c r="J2995" s="78"/>
      <c r="K2995" s="304"/>
      <c r="L2995" s="6"/>
      <c r="M2995" s="12"/>
      <c r="N2995" s="6"/>
      <c r="O2995" s="96" t="str">
        <f t="shared" si="331"/>
        <v/>
      </c>
      <c r="P2995" s="12"/>
      <c r="Q2995" s="304"/>
      <c r="R2995" s="5"/>
      <c r="S2995" s="5"/>
      <c r="T2995" s="78"/>
      <c r="U2995" s="78"/>
      <c r="Z2995" s="479">
        <f t="shared" si="332"/>
        <v>12</v>
      </c>
    </row>
    <row r="2996" spans="1:26" ht="18.75" customHeight="1" x14ac:dyDescent="0.35">
      <c r="A2996" s="78"/>
      <c r="B2996" s="332">
        <f>IF(N2996="",0,COUNTIF($N$7:N2996,N2996))</f>
        <v>0</v>
      </c>
      <c r="C2996" s="332" t="str">
        <f t="shared" ref="C2996:C3006" si="333">B2996&amp;N2996</f>
        <v>0</v>
      </c>
      <c r="D2996" s="332">
        <f>IF(P2996="",0,COUNTIF($P$7:P2996,P2996))</f>
        <v>0</v>
      </c>
      <c r="E2996" s="332" t="str">
        <f t="shared" ref="E2996:E3006" si="334">D2996&amp;P2996</f>
        <v>0</v>
      </c>
      <c r="F2996" s="332">
        <f>IF(Q2996="",0,COUNTIF($Q$7:Q2996,Q2996))</f>
        <v>0</v>
      </c>
      <c r="G2996" s="332" t="str">
        <f t="shared" ref="G2996:G3006" si="335">F2996&amp;Q2996</f>
        <v>0</v>
      </c>
      <c r="H2996" s="335">
        <f t="shared" ref="H2996:H3006" si="336">IF(K2996&lt;&gt;"",K2996,H2995)</f>
        <v>46021</v>
      </c>
      <c r="I2996" s="332">
        <f t="shared" ref="I2996:I3006" si="337">IF(L2996&lt;&gt;"",L2996,I2995)</f>
        <v>50</v>
      </c>
      <c r="J2996" s="78"/>
      <c r="K2996" s="304"/>
      <c r="L2996" s="6"/>
      <c r="M2996" s="12"/>
      <c r="N2996" s="6"/>
      <c r="O2996" s="96" t="str">
        <f t="shared" ref="O2996:O3006" si="338">IF(N2996&lt;&gt;"",VLOOKUP(N2996,DA,2,FALSE),"")</f>
        <v/>
      </c>
      <c r="P2996" s="12"/>
      <c r="Q2996" s="304"/>
      <c r="R2996" s="5"/>
      <c r="S2996" s="5"/>
      <c r="T2996" s="78"/>
      <c r="U2996" s="78"/>
      <c r="Z2996" s="479">
        <f t="shared" si="332"/>
        <v>12</v>
      </c>
    </row>
    <row r="2997" spans="1:26" ht="18.75" customHeight="1" x14ac:dyDescent="0.35">
      <c r="A2997" s="78"/>
      <c r="B2997" s="332">
        <f>IF(N2997="",0,COUNTIF($N$7:N2997,N2997))</f>
        <v>0</v>
      </c>
      <c r="C2997" s="332" t="str">
        <f t="shared" si="333"/>
        <v>0</v>
      </c>
      <c r="D2997" s="332">
        <f>IF(P2997="",0,COUNTIF($P$7:P2997,P2997))</f>
        <v>0</v>
      </c>
      <c r="E2997" s="332" t="str">
        <f t="shared" si="334"/>
        <v>0</v>
      </c>
      <c r="F2997" s="332">
        <f>IF(Q2997="",0,COUNTIF($Q$7:Q2997,Q2997))</f>
        <v>0</v>
      </c>
      <c r="G2997" s="332" t="str">
        <f t="shared" si="335"/>
        <v>0</v>
      </c>
      <c r="H2997" s="335">
        <f t="shared" si="336"/>
        <v>46021</v>
      </c>
      <c r="I2997" s="332">
        <f t="shared" si="337"/>
        <v>50</v>
      </c>
      <c r="J2997" s="78"/>
      <c r="K2997" s="304"/>
      <c r="L2997" s="6"/>
      <c r="M2997" s="12"/>
      <c r="N2997" s="6"/>
      <c r="O2997" s="96" t="str">
        <f t="shared" si="338"/>
        <v/>
      </c>
      <c r="P2997" s="12"/>
      <c r="Q2997" s="304"/>
      <c r="R2997" s="5"/>
      <c r="S2997" s="5"/>
      <c r="T2997" s="78"/>
      <c r="U2997" s="78"/>
      <c r="Z2997" s="479">
        <f t="shared" si="332"/>
        <v>12</v>
      </c>
    </row>
    <row r="2998" spans="1:26" ht="18.75" customHeight="1" x14ac:dyDescent="0.35">
      <c r="A2998" s="78"/>
      <c r="B2998" s="332">
        <f>IF(N2998="",0,COUNTIF($N$7:N2998,N2998))</f>
        <v>0</v>
      </c>
      <c r="C2998" s="332" t="str">
        <f t="shared" si="333"/>
        <v>0</v>
      </c>
      <c r="D2998" s="332">
        <f>IF(P2998="",0,COUNTIF($P$7:P2998,P2998))</f>
        <v>0</v>
      </c>
      <c r="E2998" s="332" t="str">
        <f t="shared" si="334"/>
        <v>0</v>
      </c>
      <c r="F2998" s="332">
        <f>IF(Q2998="",0,COUNTIF($Q$7:Q2998,Q2998))</f>
        <v>0</v>
      </c>
      <c r="G2998" s="332" t="str">
        <f t="shared" si="335"/>
        <v>0</v>
      </c>
      <c r="H2998" s="335">
        <f t="shared" si="336"/>
        <v>46021</v>
      </c>
      <c r="I2998" s="332">
        <f t="shared" si="337"/>
        <v>50</v>
      </c>
      <c r="J2998" s="78"/>
      <c r="K2998" s="304"/>
      <c r="L2998" s="6"/>
      <c r="M2998" s="12"/>
      <c r="N2998" s="6"/>
      <c r="O2998" s="96" t="str">
        <f t="shared" si="338"/>
        <v/>
      </c>
      <c r="P2998" s="12"/>
      <c r="Q2998" s="304"/>
      <c r="R2998" s="5"/>
      <c r="S2998" s="5"/>
      <c r="T2998" s="78"/>
      <c r="U2998" s="78"/>
      <c r="Z2998" s="479">
        <f t="shared" si="332"/>
        <v>12</v>
      </c>
    </row>
    <row r="2999" spans="1:26" ht="18.75" customHeight="1" x14ac:dyDescent="0.35">
      <c r="A2999" s="78"/>
      <c r="B2999" s="332">
        <f>IF(N2999="",0,COUNTIF($N$7:N2999,N2999))</f>
        <v>0</v>
      </c>
      <c r="C2999" s="332" t="str">
        <f t="shared" si="333"/>
        <v>0</v>
      </c>
      <c r="D2999" s="332">
        <f>IF(P2999="",0,COUNTIF($P$7:P2999,P2999))</f>
        <v>0</v>
      </c>
      <c r="E2999" s="332" t="str">
        <f t="shared" si="334"/>
        <v>0</v>
      </c>
      <c r="F2999" s="332">
        <f>IF(Q2999="",0,COUNTIF($Q$7:Q2999,Q2999))</f>
        <v>0</v>
      </c>
      <c r="G2999" s="332" t="str">
        <f t="shared" si="335"/>
        <v>0</v>
      </c>
      <c r="H2999" s="335">
        <f t="shared" si="336"/>
        <v>46021</v>
      </c>
      <c r="I2999" s="332">
        <f t="shared" si="337"/>
        <v>50</v>
      </c>
      <c r="J2999" s="78"/>
      <c r="K2999" s="304"/>
      <c r="L2999" s="6"/>
      <c r="M2999" s="12"/>
      <c r="N2999" s="6"/>
      <c r="O2999" s="96" t="str">
        <f t="shared" si="338"/>
        <v/>
      </c>
      <c r="P2999" s="12"/>
      <c r="Q2999" s="304"/>
      <c r="R2999" s="5"/>
      <c r="S2999" s="5"/>
      <c r="T2999" s="78"/>
      <c r="U2999" s="78"/>
      <c r="Z2999" s="479">
        <f t="shared" si="332"/>
        <v>12</v>
      </c>
    </row>
    <row r="3000" spans="1:26" ht="18.75" customHeight="1" x14ac:dyDescent="0.35">
      <c r="A3000" s="78"/>
      <c r="B3000" s="332">
        <f>IF(N3000="",0,COUNTIF($N$7:N3000,N3000))</f>
        <v>0</v>
      </c>
      <c r="C3000" s="332" t="str">
        <f t="shared" si="333"/>
        <v>0</v>
      </c>
      <c r="D3000" s="332">
        <f>IF(P3000="",0,COUNTIF($P$7:P3000,P3000))</f>
        <v>0</v>
      </c>
      <c r="E3000" s="332" t="str">
        <f t="shared" si="334"/>
        <v>0</v>
      </c>
      <c r="F3000" s="332">
        <f>IF(Q3000="",0,COUNTIF($Q$7:Q3000,Q3000))</f>
        <v>0</v>
      </c>
      <c r="G3000" s="332" t="str">
        <f t="shared" si="335"/>
        <v>0</v>
      </c>
      <c r="H3000" s="335">
        <f t="shared" si="336"/>
        <v>46021</v>
      </c>
      <c r="I3000" s="332">
        <f t="shared" si="337"/>
        <v>50</v>
      </c>
      <c r="J3000" s="78"/>
      <c r="K3000" s="304"/>
      <c r="L3000" s="6"/>
      <c r="M3000" s="12"/>
      <c r="N3000" s="6"/>
      <c r="O3000" s="96" t="str">
        <f t="shared" si="338"/>
        <v/>
      </c>
      <c r="P3000" s="12"/>
      <c r="Q3000" s="304"/>
      <c r="R3000" s="5"/>
      <c r="S3000" s="5"/>
      <c r="T3000" s="78"/>
      <c r="U3000" s="78"/>
      <c r="Z3000" s="479">
        <f t="shared" si="332"/>
        <v>12</v>
      </c>
    </row>
    <row r="3001" spans="1:26" ht="18.75" customHeight="1" x14ac:dyDescent="0.35">
      <c r="A3001" s="78"/>
      <c r="B3001" s="332">
        <f>IF(N3001="",0,COUNTIF($N$7:N3001,N3001))</f>
        <v>0</v>
      </c>
      <c r="C3001" s="332" t="str">
        <f t="shared" si="333"/>
        <v>0</v>
      </c>
      <c r="D3001" s="332">
        <f>IF(P3001="",0,COUNTIF($P$7:P3001,P3001))</f>
        <v>0</v>
      </c>
      <c r="E3001" s="332" t="str">
        <f t="shared" si="334"/>
        <v>0</v>
      </c>
      <c r="F3001" s="332">
        <f>IF(Q3001="",0,COUNTIF($Q$7:Q3001,Q3001))</f>
        <v>0</v>
      </c>
      <c r="G3001" s="332" t="str">
        <f t="shared" si="335"/>
        <v>0</v>
      </c>
      <c r="H3001" s="335">
        <f t="shared" si="336"/>
        <v>46021</v>
      </c>
      <c r="I3001" s="332">
        <f t="shared" si="337"/>
        <v>50</v>
      </c>
      <c r="J3001" s="78"/>
      <c r="K3001" s="304"/>
      <c r="L3001" s="6"/>
      <c r="M3001" s="12"/>
      <c r="N3001" s="6"/>
      <c r="O3001" s="96" t="str">
        <f t="shared" si="338"/>
        <v/>
      </c>
      <c r="P3001" s="12"/>
      <c r="Q3001" s="304"/>
      <c r="R3001" s="5"/>
      <c r="S3001" s="5"/>
      <c r="T3001" s="78"/>
      <c r="U3001" s="78"/>
      <c r="Z3001" s="479">
        <f t="shared" si="332"/>
        <v>12</v>
      </c>
    </row>
    <row r="3002" spans="1:26" ht="18.75" customHeight="1" x14ac:dyDescent="0.35">
      <c r="A3002" s="78"/>
      <c r="B3002" s="332">
        <f>IF(N3002="",0,COUNTIF($N$7:N3002,N3002))</f>
        <v>0</v>
      </c>
      <c r="C3002" s="332" t="str">
        <f t="shared" si="333"/>
        <v>0</v>
      </c>
      <c r="D3002" s="332">
        <f>IF(P3002="",0,COUNTIF($P$7:P3002,P3002))</f>
        <v>0</v>
      </c>
      <c r="E3002" s="332" t="str">
        <f t="shared" si="334"/>
        <v>0</v>
      </c>
      <c r="F3002" s="332">
        <f>IF(Q3002="",0,COUNTIF($Q$7:Q3002,Q3002))</f>
        <v>0</v>
      </c>
      <c r="G3002" s="332" t="str">
        <f t="shared" si="335"/>
        <v>0</v>
      </c>
      <c r="H3002" s="335">
        <f t="shared" si="336"/>
        <v>46021</v>
      </c>
      <c r="I3002" s="332">
        <f t="shared" si="337"/>
        <v>50</v>
      </c>
      <c r="J3002" s="78"/>
      <c r="K3002" s="304"/>
      <c r="L3002" s="6"/>
      <c r="M3002" s="12"/>
      <c r="N3002" s="6"/>
      <c r="O3002" s="96" t="str">
        <f t="shared" si="338"/>
        <v/>
      </c>
      <c r="P3002" s="12"/>
      <c r="Q3002" s="304"/>
      <c r="R3002" s="5"/>
      <c r="S3002" s="5"/>
      <c r="T3002" s="78"/>
      <c r="U3002" s="78"/>
      <c r="Z3002" s="479">
        <f t="shared" si="332"/>
        <v>12</v>
      </c>
    </row>
    <row r="3003" spans="1:26" ht="18.75" customHeight="1" x14ac:dyDescent="0.35">
      <c r="A3003" s="78"/>
      <c r="B3003" s="332">
        <f>IF(N3003="",0,COUNTIF($N$7:N3003,N3003))</f>
        <v>0</v>
      </c>
      <c r="C3003" s="332" t="str">
        <f t="shared" si="333"/>
        <v>0</v>
      </c>
      <c r="D3003" s="332">
        <f>IF(P3003="",0,COUNTIF($P$7:P3003,P3003))</f>
        <v>0</v>
      </c>
      <c r="E3003" s="332" t="str">
        <f t="shared" si="334"/>
        <v>0</v>
      </c>
      <c r="F3003" s="332">
        <f>IF(Q3003="",0,COUNTIF($Q$7:Q3003,Q3003))</f>
        <v>0</v>
      </c>
      <c r="G3003" s="332" t="str">
        <f t="shared" si="335"/>
        <v>0</v>
      </c>
      <c r="H3003" s="335">
        <f t="shared" si="336"/>
        <v>46021</v>
      </c>
      <c r="I3003" s="332">
        <f t="shared" si="337"/>
        <v>50</v>
      </c>
      <c r="J3003" s="78"/>
      <c r="K3003" s="304"/>
      <c r="L3003" s="6"/>
      <c r="M3003" s="12"/>
      <c r="N3003" s="6"/>
      <c r="O3003" s="96" t="str">
        <f t="shared" si="338"/>
        <v/>
      </c>
      <c r="P3003" s="12"/>
      <c r="Q3003" s="304"/>
      <c r="R3003" s="5"/>
      <c r="S3003" s="5"/>
      <c r="T3003" s="78"/>
      <c r="U3003" s="78"/>
      <c r="Z3003" s="479">
        <f t="shared" si="332"/>
        <v>12</v>
      </c>
    </row>
    <row r="3004" spans="1:26" ht="18.75" customHeight="1" x14ac:dyDescent="0.35">
      <c r="A3004" s="78"/>
      <c r="B3004" s="332">
        <f>IF(N3004="",0,COUNTIF($N$7:N3004,N3004))</f>
        <v>0</v>
      </c>
      <c r="C3004" s="332" t="str">
        <f t="shared" si="333"/>
        <v>0</v>
      </c>
      <c r="D3004" s="332">
        <f>IF(P3004="",0,COUNTIF($P$7:P3004,P3004))</f>
        <v>0</v>
      </c>
      <c r="E3004" s="332" t="str">
        <f t="shared" si="334"/>
        <v>0</v>
      </c>
      <c r="F3004" s="332">
        <f>IF(Q3004="",0,COUNTIF($Q$7:Q3004,Q3004))</f>
        <v>0</v>
      </c>
      <c r="G3004" s="332" t="str">
        <f t="shared" si="335"/>
        <v>0</v>
      </c>
      <c r="H3004" s="335">
        <f t="shared" si="336"/>
        <v>46021</v>
      </c>
      <c r="I3004" s="332">
        <f t="shared" si="337"/>
        <v>50</v>
      </c>
      <c r="J3004" s="78"/>
      <c r="K3004" s="304"/>
      <c r="L3004" s="6"/>
      <c r="M3004" s="12"/>
      <c r="N3004" s="6"/>
      <c r="O3004" s="96" t="str">
        <f t="shared" si="338"/>
        <v/>
      </c>
      <c r="P3004" s="12"/>
      <c r="Q3004" s="304"/>
      <c r="R3004" s="5"/>
      <c r="S3004" s="5"/>
      <c r="T3004" s="78"/>
      <c r="U3004" s="78"/>
      <c r="Z3004" s="479">
        <f t="shared" si="332"/>
        <v>12</v>
      </c>
    </row>
    <row r="3005" spans="1:26" ht="18.75" customHeight="1" x14ac:dyDescent="0.35">
      <c r="A3005" s="78"/>
      <c r="B3005" s="332">
        <f>IF(N3005="",0,COUNTIF($N$7:N3005,N3005))</f>
        <v>0</v>
      </c>
      <c r="C3005" s="332" t="str">
        <f t="shared" si="333"/>
        <v>0</v>
      </c>
      <c r="D3005" s="332">
        <f>IF(P3005="",0,COUNTIF($P$7:P3005,P3005))</f>
        <v>0</v>
      </c>
      <c r="E3005" s="332" t="str">
        <f t="shared" si="334"/>
        <v>0</v>
      </c>
      <c r="F3005" s="332">
        <f>IF(Q3005="",0,COUNTIF($Q$7:Q3005,Q3005))</f>
        <v>0</v>
      </c>
      <c r="G3005" s="332" t="str">
        <f t="shared" si="335"/>
        <v>0</v>
      </c>
      <c r="H3005" s="335">
        <f t="shared" si="336"/>
        <v>46021</v>
      </c>
      <c r="I3005" s="332">
        <f t="shared" si="337"/>
        <v>50</v>
      </c>
      <c r="J3005" s="78"/>
      <c r="K3005" s="304"/>
      <c r="L3005" s="6"/>
      <c r="M3005" s="12"/>
      <c r="N3005" s="6"/>
      <c r="O3005" s="96" t="str">
        <f t="shared" si="338"/>
        <v/>
      </c>
      <c r="P3005" s="12"/>
      <c r="Q3005" s="304"/>
      <c r="R3005" s="5"/>
      <c r="S3005" s="5"/>
      <c r="T3005" s="78"/>
      <c r="U3005" s="78"/>
      <c r="Z3005" s="479">
        <f t="shared" si="332"/>
        <v>12</v>
      </c>
    </row>
    <row r="3006" spans="1:26" ht="18.75" customHeight="1" x14ac:dyDescent="0.35">
      <c r="A3006" s="78"/>
      <c r="B3006" s="332">
        <f>IF(N3006="",0,COUNTIF($N$7:N3006,N3006))</f>
        <v>0</v>
      </c>
      <c r="C3006" s="332" t="str">
        <f t="shared" si="333"/>
        <v>0</v>
      </c>
      <c r="D3006" s="332">
        <f>IF(P3006="",0,COUNTIF($P$7:P3006,P3006))</f>
        <v>0</v>
      </c>
      <c r="E3006" s="332" t="str">
        <f t="shared" si="334"/>
        <v>0</v>
      </c>
      <c r="F3006" s="332">
        <f>IF(Q3006="",0,COUNTIF($Q$7:Q3006,Q3006))</f>
        <v>0</v>
      </c>
      <c r="G3006" s="332" t="str">
        <f t="shared" si="335"/>
        <v>0</v>
      </c>
      <c r="H3006" s="335">
        <f t="shared" si="336"/>
        <v>46021</v>
      </c>
      <c r="I3006" s="332">
        <f t="shared" si="337"/>
        <v>50</v>
      </c>
      <c r="J3006" s="78"/>
      <c r="K3006" s="304"/>
      <c r="L3006" s="6"/>
      <c r="M3006" s="12"/>
      <c r="N3006" s="6"/>
      <c r="O3006" s="96" t="str">
        <f t="shared" si="338"/>
        <v/>
      </c>
      <c r="P3006" s="12"/>
      <c r="Q3006" s="304"/>
      <c r="R3006" s="5"/>
      <c r="S3006" s="5"/>
      <c r="T3006" s="78"/>
      <c r="U3006" s="78"/>
      <c r="Z3006" s="479">
        <f t="shared" si="332"/>
        <v>12</v>
      </c>
    </row>
    <row r="3007" spans="1:26" x14ac:dyDescent="0.35">
      <c r="A3007" s="78"/>
      <c r="B3007" s="474"/>
      <c r="C3007" s="474"/>
      <c r="D3007" s="474"/>
      <c r="E3007" s="474"/>
      <c r="F3007" s="474"/>
      <c r="G3007" s="474"/>
      <c r="H3007" s="474"/>
      <c r="I3007" s="474"/>
      <c r="J3007" s="78"/>
      <c r="K3007" s="78"/>
      <c r="L3007" s="78"/>
      <c r="M3007" s="78"/>
      <c r="N3007" s="78"/>
      <c r="O3007" s="78"/>
      <c r="P3007" s="78"/>
      <c r="Q3007" s="78"/>
      <c r="R3007" s="78"/>
      <c r="S3007" s="78"/>
      <c r="T3007" s="78"/>
      <c r="U3007" s="78"/>
      <c r="Z3007" s="479" t="str">
        <f t="shared" si="332"/>
        <v/>
      </c>
    </row>
    <row r="3008" spans="1:26" x14ac:dyDescent="0.35">
      <c r="A3008" s="78"/>
      <c r="B3008" s="474"/>
      <c r="C3008" s="474"/>
      <c r="D3008" s="474"/>
      <c r="E3008" s="474"/>
      <c r="F3008" s="474"/>
      <c r="G3008" s="474"/>
      <c r="H3008" s="474"/>
      <c r="I3008" s="474"/>
      <c r="J3008" s="78"/>
      <c r="K3008" s="398" t="s">
        <v>235</v>
      </c>
      <c r="L3008" s="78"/>
      <c r="M3008" s="78"/>
      <c r="N3008" s="78"/>
      <c r="O3008" s="78"/>
      <c r="P3008" s="78"/>
      <c r="Q3008" s="78"/>
      <c r="R3008" s="78"/>
      <c r="S3008" s="78"/>
      <c r="T3008" s="78"/>
      <c r="U3008" s="78"/>
      <c r="Z3008" s="479" t="str">
        <f t="shared" si="332"/>
        <v/>
      </c>
    </row>
    <row r="3009" spans="1:26" s="462" customFormat="1" ht="18.75" customHeight="1" x14ac:dyDescent="0.5">
      <c r="A3009" s="460"/>
      <c r="B3009" s="461"/>
      <c r="C3009" s="461"/>
      <c r="D3009" s="461"/>
      <c r="E3009" s="461"/>
      <c r="F3009" s="461"/>
      <c r="G3009" s="461"/>
      <c r="H3009" s="461"/>
      <c r="I3009" s="461"/>
      <c r="J3009" s="460"/>
      <c r="K3009" s="603" t="str">
        <f>AJP!$B$3</f>
        <v>JURNAL PENYESUAIAN</v>
      </c>
      <c r="L3009" s="604"/>
      <c r="M3009" s="604"/>
      <c r="N3009" s="604"/>
      <c r="O3009" s="604"/>
      <c r="P3009" s="604"/>
      <c r="Q3009" s="604"/>
      <c r="R3009" s="604"/>
      <c r="S3009" s="604"/>
      <c r="T3009" s="460"/>
      <c r="U3009" s="460"/>
      <c r="Z3009" s="479" t="str">
        <f t="shared" si="332"/>
        <v/>
      </c>
    </row>
    <row r="3010" spans="1:26" s="462" customFormat="1" ht="18.75" customHeight="1" x14ac:dyDescent="0.35">
      <c r="A3010" s="460"/>
      <c r="B3010" s="461"/>
      <c r="C3010" s="461"/>
      <c r="D3010" s="461"/>
      <c r="E3010" s="461"/>
      <c r="F3010" s="461"/>
      <c r="G3010" s="461"/>
      <c r="H3010" s="461"/>
      <c r="I3010" s="461"/>
      <c r="J3010" s="460"/>
      <c r="K3010" s="552" t="str">
        <f>AJP!$B$4</f>
        <v>31 Desember 2025</v>
      </c>
      <c r="L3010" s="553"/>
      <c r="M3010" s="553"/>
      <c r="N3010" s="553"/>
      <c r="O3010" s="553"/>
      <c r="P3010" s="553"/>
      <c r="Q3010" s="553"/>
      <c r="R3010" s="553"/>
      <c r="S3010" s="553"/>
      <c r="T3010" s="460"/>
      <c r="U3010" s="460"/>
      <c r="Z3010" s="479" t="str">
        <f t="shared" si="332"/>
        <v/>
      </c>
    </row>
    <row r="3011" spans="1:26" s="462" customFormat="1" ht="18.75" customHeight="1" x14ac:dyDescent="0.35">
      <c r="A3011" s="460"/>
      <c r="B3011" s="336"/>
      <c r="C3011" s="336"/>
      <c r="D3011" s="336" t="s">
        <v>40</v>
      </c>
      <c r="E3011" s="336"/>
      <c r="F3011" s="336"/>
      <c r="G3011" s="336"/>
      <c r="H3011" s="336"/>
      <c r="I3011" s="336"/>
      <c r="J3011" s="463"/>
      <c r="K3011" s="605" t="s">
        <v>5</v>
      </c>
      <c r="L3011" s="596" t="s">
        <v>22</v>
      </c>
      <c r="M3011" s="607" t="s">
        <v>10</v>
      </c>
      <c r="N3011" s="609" t="s">
        <v>17</v>
      </c>
      <c r="O3011" s="610"/>
      <c r="P3011" s="611"/>
      <c r="Q3011" s="464"/>
      <c r="R3011" s="601" t="s">
        <v>6</v>
      </c>
      <c r="S3011" s="602"/>
      <c r="T3011" s="460"/>
      <c r="U3011" s="460"/>
      <c r="Z3011" s="479" t="str">
        <f t="shared" si="332"/>
        <v/>
      </c>
    </row>
    <row r="3012" spans="1:26" s="462" customFormat="1" ht="18.75" customHeight="1" x14ac:dyDescent="0.35">
      <c r="A3012" s="460"/>
      <c r="B3012" s="465" t="s">
        <v>14</v>
      </c>
      <c r="C3012" s="465" t="s">
        <v>15</v>
      </c>
      <c r="D3012" s="465"/>
      <c r="E3012" s="465"/>
      <c r="F3012" s="465"/>
      <c r="G3012" s="465"/>
      <c r="H3012" s="465" t="s">
        <v>16</v>
      </c>
      <c r="I3012" s="331" t="s">
        <v>22</v>
      </c>
      <c r="J3012" s="463"/>
      <c r="K3012" s="606"/>
      <c r="L3012" s="597"/>
      <c r="M3012" s="608"/>
      <c r="N3012" s="466" t="s">
        <v>7</v>
      </c>
      <c r="O3012" s="466" t="s">
        <v>0</v>
      </c>
      <c r="P3012" s="612"/>
      <c r="Q3012" s="467"/>
      <c r="R3012" s="466" t="s">
        <v>2</v>
      </c>
      <c r="S3012" s="468" t="s">
        <v>3</v>
      </c>
      <c r="T3012" s="460"/>
      <c r="U3012" s="460"/>
      <c r="Z3012" s="479" t="e">
        <f t="shared" si="332"/>
        <v>#VALUE!</v>
      </c>
    </row>
    <row r="3013" spans="1:26" s="462" customFormat="1" ht="18.75" customHeight="1" x14ac:dyDescent="0.35">
      <c r="A3013" s="460"/>
      <c r="B3013" s="332">
        <f>IF(N3013="",0,COUNTIF($N$7:N3013,N3013))</f>
        <v>0</v>
      </c>
      <c r="C3013" s="332" t="str">
        <f t="shared" ref="C3013" si="339">B3013&amp;N3013</f>
        <v>0</v>
      </c>
      <c r="D3013" s="465"/>
      <c r="E3013" s="465"/>
      <c r="F3013" s="465"/>
      <c r="G3013" s="465"/>
      <c r="H3013" s="333" t="str">
        <f>K3013</f>
        <v/>
      </c>
      <c r="I3013" s="334" t="str">
        <f>L3013</f>
        <v/>
      </c>
      <c r="J3013" s="463"/>
      <c r="K3013" s="102" t="str">
        <f>IF(AJP!B7="","",AJP!B7)</f>
        <v/>
      </c>
      <c r="L3013" s="102" t="str">
        <f>IF(AJP!C7="","",AJP!C7)</f>
        <v/>
      </c>
      <c r="M3013" s="475" t="str">
        <f>IF(AJP!D7="","",AJP!D7)</f>
        <v/>
      </c>
      <c r="N3013" s="103" t="str">
        <f>IF(AJP!E7="","",AJP!E7)</f>
        <v/>
      </c>
      <c r="O3013" s="96" t="str">
        <f>IF(AJP!F7="","",AJP!F7)</f>
        <v/>
      </c>
      <c r="P3013" s="105"/>
      <c r="Q3013" s="102"/>
      <c r="R3013" s="473" t="str">
        <f>IF(AJP!G7="","",AJP!G7)</f>
        <v/>
      </c>
      <c r="S3013" s="473" t="str">
        <f>IF(AJP!H7="","",AJP!H7)</f>
        <v/>
      </c>
      <c r="T3013" s="460"/>
      <c r="U3013" s="460"/>
      <c r="Z3013" s="479" t="str">
        <f t="shared" si="332"/>
        <v/>
      </c>
    </row>
    <row r="3014" spans="1:26" s="462" customFormat="1" ht="18.75" customHeight="1" x14ac:dyDescent="0.35">
      <c r="A3014" s="460"/>
      <c r="B3014" s="332">
        <f>IF(N3014="",0,COUNTIF($N$7:N3014,N3014))</f>
        <v>1</v>
      </c>
      <c r="C3014" s="332" t="str">
        <f t="shared" ref="C3014:C3077" si="340">B3014&amp;N3014</f>
        <v>1212</v>
      </c>
      <c r="D3014" s="469"/>
      <c r="E3014" s="469"/>
      <c r="F3014" s="469"/>
      <c r="G3014" s="469"/>
      <c r="H3014" s="335">
        <f t="shared" ref="H3014:I3077" si="341">IF(K3014&lt;&gt;"",K3014,H3013)</f>
        <v>46022</v>
      </c>
      <c r="I3014" s="332" t="str">
        <f t="shared" si="341"/>
        <v/>
      </c>
      <c r="J3014" s="460"/>
      <c r="K3014" s="102">
        <f>IF(AJP!B8="","",AJP!B8)</f>
        <v>46022</v>
      </c>
      <c r="L3014" s="102" t="str">
        <f>IF(AJP!C8="","",AJP!C8)</f>
        <v/>
      </c>
      <c r="M3014" s="475" t="str">
        <f>IF(AJP!D8="","",AJP!D8)</f>
        <v>Hutang Bank</v>
      </c>
      <c r="N3014" s="103">
        <f>IF(AJP!E8="","",AJP!E8)</f>
        <v>212</v>
      </c>
      <c r="O3014" s="96" t="str">
        <f>IF(AJP!F8="","",AJP!F8)</f>
        <v>Hutang Bank</v>
      </c>
      <c r="P3014" s="105"/>
      <c r="Q3014" s="102"/>
      <c r="R3014" s="473">
        <f>IF(AJP!G8="","",AJP!G8)</f>
        <v>9850000</v>
      </c>
      <c r="S3014" s="473" t="str">
        <f>IF(AJP!H8="","",AJP!H8)</f>
        <v/>
      </c>
      <c r="T3014" s="460"/>
      <c r="U3014" s="460"/>
      <c r="Z3014" s="479">
        <f t="shared" si="332"/>
        <v>12</v>
      </c>
    </row>
    <row r="3015" spans="1:26" s="462" customFormat="1" ht="18.75" customHeight="1" x14ac:dyDescent="0.35">
      <c r="A3015" s="460"/>
      <c r="B3015" s="332">
        <f>IF(N3015="",0,COUNTIF($N$7:N3015,N3015))</f>
        <v>1</v>
      </c>
      <c r="C3015" s="332" t="str">
        <f t="shared" si="340"/>
        <v>1112</v>
      </c>
      <c r="D3015" s="469"/>
      <c r="E3015" s="469"/>
      <c r="F3015" s="469"/>
      <c r="G3015" s="469"/>
      <c r="H3015" s="335">
        <f t="shared" si="341"/>
        <v>46022</v>
      </c>
      <c r="I3015" s="332" t="str">
        <f t="shared" si="341"/>
        <v/>
      </c>
      <c r="J3015" s="460"/>
      <c r="K3015" s="102" t="str">
        <f>IF(AJP!B9="","",AJP!B9)</f>
        <v/>
      </c>
      <c r="L3015" s="102" t="str">
        <f>IF(AJP!C9="","",AJP!C9)</f>
        <v/>
      </c>
      <c r="M3015" s="475" t="str">
        <f>IF(AJP!D9="","",AJP!D9)</f>
        <v>Bank</v>
      </c>
      <c r="N3015" s="103">
        <f>IF(AJP!E9="","",AJP!E9)</f>
        <v>112</v>
      </c>
      <c r="O3015" s="96" t="str">
        <f>IF(AJP!F9="","",AJP!F9)</f>
        <v>Bank</v>
      </c>
      <c r="P3015" s="105"/>
      <c r="Q3015" s="102"/>
      <c r="R3015" s="473" t="str">
        <f>IF(AJP!G9="","",AJP!G9)</f>
        <v/>
      </c>
      <c r="S3015" s="473">
        <f>IF(AJP!H9="","",AJP!H9)</f>
        <v>9850000</v>
      </c>
      <c r="T3015" s="460"/>
      <c r="U3015" s="460"/>
      <c r="Z3015" s="479">
        <f t="shared" si="332"/>
        <v>12</v>
      </c>
    </row>
    <row r="3016" spans="1:26" s="462" customFormat="1" ht="18.75" customHeight="1" x14ac:dyDescent="0.35">
      <c r="A3016" s="460"/>
      <c r="B3016" s="332">
        <f>IF(N3016="",0,COUNTIF($N$7:N3016,N3016))</f>
        <v>0</v>
      </c>
      <c r="C3016" s="332" t="str">
        <f t="shared" si="340"/>
        <v>0</v>
      </c>
      <c r="D3016" s="469"/>
      <c r="E3016" s="469"/>
      <c r="F3016" s="469"/>
      <c r="G3016" s="469"/>
      <c r="H3016" s="335">
        <f t="shared" si="341"/>
        <v>46022</v>
      </c>
      <c r="I3016" s="332" t="str">
        <f t="shared" si="341"/>
        <v/>
      </c>
      <c r="J3016" s="460"/>
      <c r="K3016" s="102" t="str">
        <f>IF(AJP!B10="","",AJP!B10)</f>
        <v/>
      </c>
      <c r="L3016" s="102" t="str">
        <f>IF(AJP!C10="","",AJP!C10)</f>
        <v/>
      </c>
      <c r="M3016" s="475" t="str">
        <f>IF(AJP!D10="","",AJP!D10)</f>
        <v/>
      </c>
      <c r="N3016" s="103" t="str">
        <f>IF(AJP!E10="","",AJP!E10)</f>
        <v/>
      </c>
      <c r="O3016" s="96" t="str">
        <f>IF(AJP!F10="","",AJP!F10)</f>
        <v/>
      </c>
      <c r="P3016" s="105"/>
      <c r="Q3016" s="102"/>
      <c r="R3016" s="473" t="str">
        <f>IF(AJP!G10="","",AJP!G10)</f>
        <v/>
      </c>
      <c r="S3016" s="473" t="str">
        <f>IF(AJP!H10="","",AJP!H10)</f>
        <v/>
      </c>
      <c r="T3016" s="460"/>
      <c r="U3016" s="460"/>
      <c r="Z3016" s="479">
        <f t="shared" ref="Z3016:Z3079" si="342">IF(H3016="","",MONTH(H3016))</f>
        <v>12</v>
      </c>
    </row>
    <row r="3017" spans="1:26" s="462" customFormat="1" ht="18.75" customHeight="1" x14ac:dyDescent="0.35">
      <c r="A3017" s="460"/>
      <c r="B3017" s="332">
        <f>IF(N3017="",0,COUNTIF($N$7:N3017,N3017))</f>
        <v>1</v>
      </c>
      <c r="C3017" s="332" t="str">
        <f t="shared" si="340"/>
        <v>1167</v>
      </c>
      <c r="D3017" s="469"/>
      <c r="E3017" s="469"/>
      <c r="F3017" s="469"/>
      <c r="G3017" s="469"/>
      <c r="H3017" s="335">
        <f t="shared" si="341"/>
        <v>46022</v>
      </c>
      <c r="I3017" s="332" t="str">
        <f t="shared" si="341"/>
        <v/>
      </c>
      <c r="J3017" s="460"/>
      <c r="K3017" s="102">
        <f>IF(AJP!B11="","",AJP!B11)</f>
        <v>46022</v>
      </c>
      <c r="L3017" s="102" t="str">
        <f>IF(AJP!C11="","",AJP!C11)</f>
        <v/>
      </c>
      <c r="M3017" s="475" t="str">
        <f>IF(AJP!D11="","",AJP!D11)</f>
        <v>Bunga Bank yang dibayar dimuka</v>
      </c>
      <c r="N3017" s="103">
        <f>IF(AJP!E11="","",AJP!E11)</f>
        <v>167</v>
      </c>
      <c r="O3017" s="96" t="str">
        <f>IF(AJP!F11="","",AJP!F11)</f>
        <v>Bunga Bank Dibayar Dimuka</v>
      </c>
      <c r="P3017" s="105"/>
      <c r="Q3017" s="102"/>
      <c r="R3017" s="473">
        <f>IF(AJP!G11="","",AJP!G11)</f>
        <v>46400000</v>
      </c>
      <c r="S3017" s="473" t="str">
        <f>IF(AJP!H11="","",AJP!H11)</f>
        <v/>
      </c>
      <c r="T3017" s="460"/>
      <c r="U3017" s="460"/>
      <c r="Z3017" s="479">
        <f t="shared" si="342"/>
        <v>12</v>
      </c>
    </row>
    <row r="3018" spans="1:26" s="462" customFormat="1" ht="18.75" customHeight="1" x14ac:dyDescent="0.35">
      <c r="A3018" s="460"/>
      <c r="B3018" s="332">
        <f>IF(N3018="",0,COUNTIF($N$7:N3018,N3018))</f>
        <v>1</v>
      </c>
      <c r="C3018" s="332" t="str">
        <f t="shared" si="340"/>
        <v>1690</v>
      </c>
      <c r="D3018" s="469"/>
      <c r="E3018" s="469"/>
      <c r="F3018" s="469"/>
      <c r="G3018" s="469"/>
      <c r="H3018" s="335">
        <f t="shared" si="341"/>
        <v>46022</v>
      </c>
      <c r="I3018" s="332" t="str">
        <f t="shared" si="341"/>
        <v/>
      </c>
      <c r="J3018" s="460"/>
      <c r="K3018" s="102" t="str">
        <f>IF(AJP!B12="","",AJP!B12)</f>
        <v/>
      </c>
      <c r="L3018" s="102" t="str">
        <f>IF(AJP!C12="","",AJP!C12)</f>
        <v/>
      </c>
      <c r="M3018" s="475" t="str">
        <f>IF(AJP!D12="","",AJP!D12)</f>
        <v>Bunga Bank</v>
      </c>
      <c r="N3018" s="103">
        <f>IF(AJP!E12="","",AJP!E12)</f>
        <v>690</v>
      </c>
      <c r="O3018" s="96" t="str">
        <f>IF(AJP!F12="","",AJP!F12)</f>
        <v>Bunga Bank</v>
      </c>
      <c r="P3018" s="105"/>
      <c r="Q3018" s="102"/>
      <c r="R3018" s="473">
        <f>IF(AJP!G12="","",AJP!G12)</f>
        <v>3600000</v>
      </c>
      <c r="S3018" s="473" t="str">
        <f>IF(AJP!H12="","",AJP!H12)</f>
        <v/>
      </c>
      <c r="T3018" s="460"/>
      <c r="U3018" s="460"/>
      <c r="Z3018" s="479">
        <f t="shared" si="342"/>
        <v>12</v>
      </c>
    </row>
    <row r="3019" spans="1:26" s="462" customFormat="1" ht="18.75" customHeight="1" x14ac:dyDescent="0.35">
      <c r="A3019" s="460"/>
      <c r="B3019" s="332">
        <f>IF(N3019="",0,COUNTIF($N$7:N3019,N3019))</f>
        <v>2</v>
      </c>
      <c r="C3019" s="332" t="str">
        <f t="shared" si="340"/>
        <v>2112</v>
      </c>
      <c r="D3019" s="469"/>
      <c r="E3019" s="469"/>
      <c r="F3019" s="469"/>
      <c r="G3019" s="469"/>
      <c r="H3019" s="335">
        <f t="shared" si="341"/>
        <v>46022</v>
      </c>
      <c r="I3019" s="332" t="str">
        <f t="shared" si="341"/>
        <v/>
      </c>
      <c r="J3019" s="460"/>
      <c r="K3019" s="102" t="str">
        <f>IF(AJP!B13="","",AJP!B13)</f>
        <v/>
      </c>
      <c r="L3019" s="102" t="str">
        <f>IF(AJP!C13="","",AJP!C13)</f>
        <v/>
      </c>
      <c r="M3019" s="475" t="str">
        <f>IF(AJP!D13="","",AJP!D13)</f>
        <v>Bank</v>
      </c>
      <c r="N3019" s="103">
        <f>IF(AJP!E13="","",AJP!E13)</f>
        <v>112</v>
      </c>
      <c r="O3019" s="96" t="str">
        <f>IF(AJP!F13="","",AJP!F13)</f>
        <v>Bank</v>
      </c>
      <c r="P3019" s="105"/>
      <c r="Q3019" s="102"/>
      <c r="R3019" s="473" t="str">
        <f>IF(AJP!G13="","",AJP!G13)</f>
        <v/>
      </c>
      <c r="S3019" s="473">
        <f>IF(AJP!H13="","",AJP!H13)</f>
        <v>50000000</v>
      </c>
      <c r="T3019" s="460"/>
      <c r="U3019" s="460"/>
      <c r="Z3019" s="479">
        <f t="shared" si="342"/>
        <v>12</v>
      </c>
    </row>
    <row r="3020" spans="1:26" s="462" customFormat="1" ht="18.75" customHeight="1" x14ac:dyDescent="0.35">
      <c r="A3020" s="460"/>
      <c r="B3020" s="332">
        <f>IF(N3020="",0,COUNTIF($N$7:N3020,N3020))</f>
        <v>0</v>
      </c>
      <c r="C3020" s="332" t="str">
        <f t="shared" si="340"/>
        <v>0</v>
      </c>
      <c r="D3020" s="469"/>
      <c r="E3020" s="469"/>
      <c r="F3020" s="469"/>
      <c r="G3020" s="469"/>
      <c r="H3020" s="335">
        <f t="shared" si="341"/>
        <v>46022</v>
      </c>
      <c r="I3020" s="332" t="str">
        <f t="shared" si="341"/>
        <v/>
      </c>
      <c r="J3020" s="460"/>
      <c r="K3020" s="102" t="str">
        <f>IF(AJP!B14="","",AJP!B14)</f>
        <v/>
      </c>
      <c r="L3020" s="102" t="str">
        <f>IF(AJP!C14="","",AJP!C14)</f>
        <v/>
      </c>
      <c r="M3020" s="475" t="str">
        <f>IF(AJP!D14="","",AJP!D14)</f>
        <v/>
      </c>
      <c r="N3020" s="103" t="str">
        <f>IF(AJP!E14="","",AJP!E14)</f>
        <v/>
      </c>
      <c r="O3020" s="96" t="str">
        <f>IF(AJP!F14="","",AJP!F14)</f>
        <v/>
      </c>
      <c r="P3020" s="105"/>
      <c r="Q3020" s="102"/>
      <c r="R3020" s="473" t="str">
        <f>IF(AJP!G14="","",AJP!G14)</f>
        <v/>
      </c>
      <c r="S3020" s="473" t="str">
        <f>IF(AJP!H14="","",AJP!H14)</f>
        <v/>
      </c>
      <c r="T3020" s="460"/>
      <c r="U3020" s="460"/>
      <c r="Z3020" s="479">
        <f t="shared" si="342"/>
        <v>12</v>
      </c>
    </row>
    <row r="3021" spans="1:26" s="462" customFormat="1" ht="18.75" customHeight="1" x14ac:dyDescent="0.35">
      <c r="A3021" s="460"/>
      <c r="B3021" s="332">
        <f>IF(N3021="",0,COUNTIF($N$7:N3021,N3021))</f>
        <v>3</v>
      </c>
      <c r="C3021" s="332" t="str">
        <f t="shared" si="340"/>
        <v>3112</v>
      </c>
      <c r="D3021" s="469"/>
      <c r="E3021" s="469"/>
      <c r="F3021" s="469"/>
      <c r="G3021" s="469"/>
      <c r="H3021" s="335">
        <f t="shared" si="341"/>
        <v>46022</v>
      </c>
      <c r="I3021" s="332" t="str">
        <f t="shared" si="341"/>
        <v/>
      </c>
      <c r="J3021" s="460"/>
      <c r="K3021" s="102">
        <f>IF(AJP!B15="","",AJP!B15)</f>
        <v>46022</v>
      </c>
      <c r="L3021" s="102" t="str">
        <f>IF(AJP!C15="","",AJP!C15)</f>
        <v/>
      </c>
      <c r="M3021" s="475" t="str">
        <f>IF(AJP!D15="","",AJP!D15)</f>
        <v>Bank</v>
      </c>
      <c r="N3021" s="103">
        <f>IF(AJP!E15="","",AJP!E15)</f>
        <v>112</v>
      </c>
      <c r="O3021" s="96" t="str">
        <f>IF(AJP!F15="","",AJP!F15)</f>
        <v>Bank</v>
      </c>
      <c r="P3021" s="105"/>
      <c r="Q3021" s="102"/>
      <c r="R3021" s="473">
        <f>IF(AJP!G15="","",AJP!G15)</f>
        <v>17900000</v>
      </c>
      <c r="S3021" s="473" t="str">
        <f>IF(AJP!H15="","",AJP!H15)</f>
        <v/>
      </c>
      <c r="T3021" s="460"/>
      <c r="U3021" s="460"/>
      <c r="Z3021" s="479">
        <f t="shared" si="342"/>
        <v>12</v>
      </c>
    </row>
    <row r="3022" spans="1:26" s="462" customFormat="1" ht="18.75" customHeight="1" x14ac:dyDescent="0.35">
      <c r="A3022" s="460"/>
      <c r="B3022" s="332">
        <f>IF(N3022="",0,COUNTIF($N$7:N3022,N3022))</f>
        <v>31</v>
      </c>
      <c r="C3022" s="332" t="str">
        <f t="shared" si="340"/>
        <v>31130</v>
      </c>
      <c r="D3022" s="469"/>
      <c r="E3022" s="469"/>
      <c r="F3022" s="469"/>
      <c r="G3022" s="469"/>
      <c r="H3022" s="335">
        <f t="shared" si="341"/>
        <v>46022</v>
      </c>
      <c r="I3022" s="332" t="str">
        <f t="shared" si="341"/>
        <v/>
      </c>
      <c r="J3022" s="460"/>
      <c r="K3022" s="102" t="str">
        <f>IF(AJP!B16="","",AJP!B16)</f>
        <v/>
      </c>
      <c r="L3022" s="102" t="str">
        <f>IF(AJP!C16="","",AJP!C16)</f>
        <v/>
      </c>
      <c r="M3022" s="475" t="str">
        <f>IF(AJP!D16="","",AJP!D16)</f>
        <v>Piutang dagang</v>
      </c>
      <c r="N3022" s="103">
        <f>IF(AJP!E16="","",AJP!E16)</f>
        <v>130</v>
      </c>
      <c r="O3022" s="96" t="str">
        <f>IF(AJP!F16="","",AJP!F16)</f>
        <v>Piutang Dagang</v>
      </c>
      <c r="P3022" s="105"/>
      <c r="Q3022" s="102"/>
      <c r="R3022" s="473" t="str">
        <f>IF(AJP!G16="","",AJP!G16)</f>
        <v/>
      </c>
      <c r="S3022" s="473">
        <f>IF(AJP!H16="","",AJP!H16)</f>
        <v>17900000</v>
      </c>
      <c r="T3022" s="460"/>
      <c r="U3022" s="460"/>
      <c r="Z3022" s="479">
        <f t="shared" si="342"/>
        <v>12</v>
      </c>
    </row>
    <row r="3023" spans="1:26" s="462" customFormat="1" ht="18.75" customHeight="1" x14ac:dyDescent="0.35">
      <c r="A3023" s="460"/>
      <c r="B3023" s="332">
        <f>IF(N3023="",0,COUNTIF($N$7:N3023,N3023))</f>
        <v>0</v>
      </c>
      <c r="C3023" s="332" t="str">
        <f t="shared" si="340"/>
        <v>0</v>
      </c>
      <c r="D3023" s="469"/>
      <c r="E3023" s="469"/>
      <c r="F3023" s="469"/>
      <c r="G3023" s="469"/>
      <c r="H3023" s="335">
        <f t="shared" si="341"/>
        <v>46022</v>
      </c>
      <c r="I3023" s="332" t="str">
        <f t="shared" si="341"/>
        <v/>
      </c>
      <c r="J3023" s="460"/>
      <c r="K3023" s="102" t="str">
        <f>IF(AJP!B17="","",AJP!B17)</f>
        <v/>
      </c>
      <c r="L3023" s="102" t="str">
        <f>IF(AJP!C17="","",AJP!C17)</f>
        <v/>
      </c>
      <c r="M3023" s="475" t="str">
        <f>IF(AJP!D17="","",AJP!D17)</f>
        <v/>
      </c>
      <c r="N3023" s="103" t="str">
        <f>IF(AJP!E17="","",AJP!E17)</f>
        <v/>
      </c>
      <c r="O3023" s="96" t="str">
        <f>IF(AJP!F17="","",AJP!F17)</f>
        <v/>
      </c>
      <c r="P3023" s="105"/>
      <c r="Q3023" s="102"/>
      <c r="R3023" s="473" t="str">
        <f>IF(AJP!G17="","",AJP!G17)</f>
        <v/>
      </c>
      <c r="S3023" s="473" t="str">
        <f>IF(AJP!H17="","",AJP!H17)</f>
        <v/>
      </c>
      <c r="T3023" s="460"/>
      <c r="U3023" s="460"/>
      <c r="Z3023" s="479">
        <f t="shared" si="342"/>
        <v>12</v>
      </c>
    </row>
    <row r="3024" spans="1:26" s="462" customFormat="1" ht="18.75" customHeight="1" x14ac:dyDescent="0.35">
      <c r="A3024" s="460"/>
      <c r="B3024" s="332">
        <f>IF(N3024="",0,COUNTIF($N$7:N3024,N3024))</f>
        <v>1</v>
      </c>
      <c r="C3024" s="332" t="str">
        <f t="shared" si="340"/>
        <v>1611</v>
      </c>
      <c r="D3024" s="469"/>
      <c r="E3024" s="469"/>
      <c r="F3024" s="469"/>
      <c r="G3024" s="469"/>
      <c r="H3024" s="335">
        <f t="shared" si="341"/>
        <v>46022</v>
      </c>
      <c r="I3024" s="332" t="str">
        <f t="shared" si="341"/>
        <v/>
      </c>
      <c r="J3024" s="460"/>
      <c r="K3024" s="102">
        <f>IF(AJP!B18="","",AJP!B18)</f>
        <v>46022</v>
      </c>
      <c r="L3024" s="102" t="str">
        <f>IF(AJP!C18="","",AJP!C18)</f>
        <v/>
      </c>
      <c r="M3024" s="475" t="str">
        <f>IF(AJP!D18="","",AJP!D18)</f>
        <v>Biaya ekspedisi / transportasi</v>
      </c>
      <c r="N3024" s="103">
        <f>IF(AJP!E18="","",AJP!E18)</f>
        <v>611</v>
      </c>
      <c r="O3024" s="96" t="str">
        <f>IF(AJP!F18="","",AJP!F18)</f>
        <v>Biaya Expedisi</v>
      </c>
      <c r="P3024" s="105"/>
      <c r="Q3024" s="102"/>
      <c r="R3024" s="473">
        <f>IF(AJP!G18="","",AJP!G18)</f>
        <v>6750000</v>
      </c>
      <c r="S3024" s="473" t="str">
        <f>IF(AJP!H18="","",AJP!H18)</f>
        <v/>
      </c>
      <c r="T3024" s="460"/>
      <c r="U3024" s="460"/>
      <c r="Z3024" s="479">
        <f t="shared" si="342"/>
        <v>12</v>
      </c>
    </row>
    <row r="3025" spans="1:26" s="462" customFormat="1" ht="18.75" customHeight="1" x14ac:dyDescent="0.35">
      <c r="A3025" s="460"/>
      <c r="B3025" s="332">
        <f>IF(N3025="",0,COUNTIF($N$7:N3025,N3025))</f>
        <v>46</v>
      </c>
      <c r="C3025" s="332" t="str">
        <f t="shared" si="340"/>
        <v>46111</v>
      </c>
      <c r="D3025" s="469"/>
      <c r="E3025" s="469"/>
      <c r="F3025" s="469"/>
      <c r="G3025" s="469"/>
      <c r="H3025" s="335">
        <f t="shared" si="341"/>
        <v>46022</v>
      </c>
      <c r="I3025" s="332" t="str">
        <f t="shared" si="341"/>
        <v/>
      </c>
      <c r="J3025" s="460"/>
      <c r="K3025" s="102" t="str">
        <f>IF(AJP!B19="","",AJP!B19)</f>
        <v/>
      </c>
      <c r="L3025" s="102" t="str">
        <f>IF(AJP!C19="","",AJP!C19)</f>
        <v/>
      </c>
      <c r="M3025" s="475" t="str">
        <f>IF(AJP!D19="","",AJP!D19)</f>
        <v>Kas</v>
      </c>
      <c r="N3025" s="103">
        <f>IF(AJP!E19="","",AJP!E19)</f>
        <v>111</v>
      </c>
      <c r="O3025" s="96" t="str">
        <f>IF(AJP!F19="","",AJP!F19)</f>
        <v>Kas</v>
      </c>
      <c r="P3025" s="105"/>
      <c r="Q3025" s="102"/>
      <c r="R3025" s="473" t="str">
        <f>IF(AJP!G19="","",AJP!G19)</f>
        <v/>
      </c>
      <c r="S3025" s="473">
        <f>IF(AJP!H19="","",AJP!H19)</f>
        <v>6750000</v>
      </c>
      <c r="T3025" s="460"/>
      <c r="U3025" s="460"/>
      <c r="Z3025" s="479">
        <f t="shared" si="342"/>
        <v>12</v>
      </c>
    </row>
    <row r="3026" spans="1:26" s="462" customFormat="1" ht="18.75" customHeight="1" x14ac:dyDescent="0.35">
      <c r="A3026" s="460"/>
      <c r="B3026" s="332">
        <f>IF(N3026="",0,COUNTIF($N$7:N3026,N3026))</f>
        <v>0</v>
      </c>
      <c r="C3026" s="332" t="str">
        <f t="shared" si="340"/>
        <v>0</v>
      </c>
      <c r="D3026" s="469"/>
      <c r="E3026" s="469"/>
      <c r="F3026" s="469"/>
      <c r="G3026" s="469"/>
      <c r="H3026" s="335">
        <f t="shared" si="341"/>
        <v>46022</v>
      </c>
      <c r="I3026" s="332" t="str">
        <f t="shared" si="341"/>
        <v/>
      </c>
      <c r="J3026" s="460"/>
      <c r="K3026" s="102" t="str">
        <f>IF(AJP!B20="","",AJP!B20)</f>
        <v/>
      </c>
      <c r="L3026" s="102" t="str">
        <f>IF(AJP!C20="","",AJP!C20)</f>
        <v/>
      </c>
      <c r="M3026" s="475" t="str">
        <f>IF(AJP!D20="","",AJP!D20)</f>
        <v/>
      </c>
      <c r="N3026" s="103" t="str">
        <f>IF(AJP!E20="","",AJP!E20)</f>
        <v/>
      </c>
      <c r="O3026" s="96" t="str">
        <f>IF(AJP!F20="","",AJP!F20)</f>
        <v/>
      </c>
      <c r="P3026" s="105"/>
      <c r="Q3026" s="102"/>
      <c r="R3026" s="473" t="str">
        <f>IF(AJP!G20="","",AJP!G20)</f>
        <v/>
      </c>
      <c r="S3026" s="473" t="str">
        <f>IF(AJP!H20="","",AJP!H20)</f>
        <v/>
      </c>
      <c r="T3026" s="460"/>
      <c r="U3026" s="460"/>
      <c r="Z3026" s="479">
        <f t="shared" si="342"/>
        <v>12</v>
      </c>
    </row>
    <row r="3027" spans="1:26" s="462" customFormat="1" ht="18.75" customHeight="1" x14ac:dyDescent="0.35">
      <c r="A3027" s="460"/>
      <c r="B3027" s="332">
        <f>IF(N3027="",0,COUNTIF($N$7:N3027,N3027))</f>
        <v>0</v>
      </c>
      <c r="C3027" s="332" t="str">
        <f t="shared" si="340"/>
        <v>0</v>
      </c>
      <c r="D3027" s="469"/>
      <c r="E3027" s="469"/>
      <c r="F3027" s="469"/>
      <c r="G3027" s="469"/>
      <c r="H3027" s="335">
        <f t="shared" si="341"/>
        <v>46022</v>
      </c>
      <c r="I3027" s="332" t="str">
        <f t="shared" si="341"/>
        <v/>
      </c>
      <c r="J3027" s="460"/>
      <c r="K3027" s="102" t="str">
        <f>IF(AJP!B21="","",AJP!B21)</f>
        <v/>
      </c>
      <c r="L3027" s="102" t="str">
        <f>IF(AJP!C21="","",AJP!C21)</f>
        <v/>
      </c>
      <c r="M3027" s="475" t="str">
        <f>IF(AJP!D21="","",AJP!D21)</f>
        <v/>
      </c>
      <c r="N3027" s="103" t="str">
        <f>IF(AJP!E21="","",AJP!E21)</f>
        <v/>
      </c>
      <c r="O3027" s="96" t="str">
        <f>IF(AJP!F21="","",AJP!F21)</f>
        <v/>
      </c>
      <c r="P3027" s="105"/>
      <c r="Q3027" s="102"/>
      <c r="R3027" s="473" t="str">
        <f>IF(AJP!G21="","",AJP!G21)</f>
        <v/>
      </c>
      <c r="S3027" s="473" t="str">
        <f>IF(AJP!H21="","",AJP!H21)</f>
        <v/>
      </c>
      <c r="T3027" s="460"/>
      <c r="U3027" s="460"/>
      <c r="Z3027" s="479">
        <f t="shared" si="342"/>
        <v>12</v>
      </c>
    </row>
    <row r="3028" spans="1:26" s="462" customFormat="1" ht="18.75" customHeight="1" x14ac:dyDescent="0.35">
      <c r="A3028" s="460"/>
      <c r="B3028" s="332">
        <f>IF(N3028="",0,COUNTIF($N$7:N3028,N3028))</f>
        <v>0</v>
      </c>
      <c r="C3028" s="332" t="str">
        <f t="shared" si="340"/>
        <v>0</v>
      </c>
      <c r="D3028" s="469"/>
      <c r="E3028" s="469"/>
      <c r="F3028" s="469"/>
      <c r="G3028" s="469"/>
      <c r="H3028" s="335">
        <f t="shared" si="341"/>
        <v>46022</v>
      </c>
      <c r="I3028" s="332" t="str">
        <f t="shared" si="341"/>
        <v/>
      </c>
      <c r="J3028" s="460"/>
      <c r="K3028" s="102" t="str">
        <f>IF(AJP!B22="","",AJP!B22)</f>
        <v/>
      </c>
      <c r="L3028" s="102" t="str">
        <f>IF(AJP!C22="","",AJP!C22)</f>
        <v/>
      </c>
      <c r="M3028" s="475" t="str">
        <f>IF(AJP!D22="","",AJP!D22)</f>
        <v/>
      </c>
      <c r="N3028" s="103" t="str">
        <f>IF(AJP!E22="","",AJP!E22)</f>
        <v/>
      </c>
      <c r="O3028" s="96" t="str">
        <f>IF(AJP!F22="","",AJP!F22)</f>
        <v/>
      </c>
      <c r="P3028" s="105"/>
      <c r="Q3028" s="102"/>
      <c r="R3028" s="473" t="str">
        <f>IF(AJP!G22="","",AJP!G22)</f>
        <v/>
      </c>
      <c r="S3028" s="473" t="str">
        <f>IF(AJP!H22="","",AJP!H22)</f>
        <v/>
      </c>
      <c r="T3028" s="460"/>
      <c r="U3028" s="460"/>
      <c r="Z3028" s="479">
        <f t="shared" si="342"/>
        <v>12</v>
      </c>
    </row>
    <row r="3029" spans="1:26" s="462" customFormat="1" ht="18.75" customHeight="1" x14ac:dyDescent="0.35">
      <c r="A3029" s="460"/>
      <c r="B3029" s="332">
        <f>IF(N3029="",0,COUNTIF($N$7:N3029,N3029))</f>
        <v>0</v>
      </c>
      <c r="C3029" s="332" t="str">
        <f t="shared" si="340"/>
        <v>0</v>
      </c>
      <c r="D3029" s="469"/>
      <c r="E3029" s="469"/>
      <c r="F3029" s="469"/>
      <c r="G3029" s="469"/>
      <c r="H3029" s="335">
        <f t="shared" si="341"/>
        <v>46022</v>
      </c>
      <c r="I3029" s="332" t="str">
        <f t="shared" si="341"/>
        <v/>
      </c>
      <c r="J3029" s="460"/>
      <c r="K3029" s="102" t="str">
        <f>IF(AJP!B23="","",AJP!B23)</f>
        <v/>
      </c>
      <c r="L3029" s="102" t="str">
        <f>IF(AJP!C23="","",AJP!C23)</f>
        <v/>
      </c>
      <c r="M3029" s="475" t="str">
        <f>IF(AJP!D23="","",AJP!D23)</f>
        <v/>
      </c>
      <c r="N3029" s="103" t="str">
        <f>IF(AJP!E23="","",AJP!E23)</f>
        <v/>
      </c>
      <c r="O3029" s="96" t="str">
        <f>IF(AJP!F23="","",AJP!F23)</f>
        <v/>
      </c>
      <c r="P3029" s="105"/>
      <c r="Q3029" s="102"/>
      <c r="R3029" s="473" t="str">
        <f>IF(AJP!G23="","",AJP!G23)</f>
        <v/>
      </c>
      <c r="S3029" s="473" t="str">
        <f>IF(AJP!H23="","",AJP!H23)</f>
        <v/>
      </c>
      <c r="T3029" s="460"/>
      <c r="U3029" s="460"/>
      <c r="Z3029" s="479">
        <f t="shared" si="342"/>
        <v>12</v>
      </c>
    </row>
    <row r="3030" spans="1:26" s="462" customFormat="1" ht="18.75" customHeight="1" x14ac:dyDescent="0.35">
      <c r="A3030" s="460"/>
      <c r="B3030" s="332">
        <f>IF(N3030="",0,COUNTIF($N$7:N3030,N3030))</f>
        <v>0</v>
      </c>
      <c r="C3030" s="332" t="str">
        <f t="shared" si="340"/>
        <v>0</v>
      </c>
      <c r="D3030" s="469"/>
      <c r="E3030" s="469"/>
      <c r="F3030" s="469"/>
      <c r="G3030" s="469"/>
      <c r="H3030" s="335">
        <f t="shared" si="341"/>
        <v>46022</v>
      </c>
      <c r="I3030" s="332" t="str">
        <f t="shared" si="341"/>
        <v/>
      </c>
      <c r="J3030" s="460"/>
      <c r="K3030" s="102" t="str">
        <f>IF(AJP!B24="","",AJP!B24)</f>
        <v/>
      </c>
      <c r="L3030" s="102" t="str">
        <f>IF(AJP!C24="","",AJP!C24)</f>
        <v/>
      </c>
      <c r="M3030" s="475" t="str">
        <f>IF(AJP!D24="","",AJP!D24)</f>
        <v/>
      </c>
      <c r="N3030" s="103" t="str">
        <f>IF(AJP!E24="","",AJP!E24)</f>
        <v/>
      </c>
      <c r="O3030" s="96" t="str">
        <f>IF(AJP!F24="","",AJP!F24)</f>
        <v/>
      </c>
      <c r="P3030" s="105"/>
      <c r="Q3030" s="102"/>
      <c r="R3030" s="473" t="str">
        <f>IF(AJP!G24="","",AJP!G24)</f>
        <v/>
      </c>
      <c r="S3030" s="473" t="str">
        <f>IF(AJP!H24="","",AJP!H24)</f>
        <v/>
      </c>
      <c r="T3030" s="460"/>
      <c r="U3030" s="460"/>
      <c r="Z3030" s="479">
        <f t="shared" si="342"/>
        <v>12</v>
      </c>
    </row>
    <row r="3031" spans="1:26" s="462" customFormat="1" ht="18.75" customHeight="1" x14ac:dyDescent="0.35">
      <c r="A3031" s="460"/>
      <c r="B3031" s="332">
        <f>IF(N3031="",0,COUNTIF($N$7:N3031,N3031))</f>
        <v>0</v>
      </c>
      <c r="C3031" s="332" t="str">
        <f t="shared" si="340"/>
        <v>0</v>
      </c>
      <c r="D3031" s="469"/>
      <c r="E3031" s="469"/>
      <c r="F3031" s="469"/>
      <c r="G3031" s="469"/>
      <c r="H3031" s="335">
        <f t="shared" si="341"/>
        <v>46022</v>
      </c>
      <c r="I3031" s="332" t="str">
        <f t="shared" si="341"/>
        <v/>
      </c>
      <c r="J3031" s="460"/>
      <c r="K3031" s="102" t="str">
        <f>IF(AJP!B25="","",AJP!B25)</f>
        <v/>
      </c>
      <c r="L3031" s="102" t="str">
        <f>IF(AJP!C25="","",AJP!C25)</f>
        <v/>
      </c>
      <c r="M3031" s="475" t="str">
        <f>IF(AJP!D25="","",AJP!D25)</f>
        <v/>
      </c>
      <c r="N3031" s="103" t="str">
        <f>IF(AJP!E25="","",AJP!E25)</f>
        <v/>
      </c>
      <c r="O3031" s="96" t="str">
        <f>IF(AJP!F25="","",AJP!F25)</f>
        <v/>
      </c>
      <c r="P3031" s="105"/>
      <c r="Q3031" s="102"/>
      <c r="R3031" s="473" t="str">
        <f>IF(AJP!G25="","",AJP!G25)</f>
        <v/>
      </c>
      <c r="S3031" s="473" t="str">
        <f>IF(AJP!H25="","",AJP!H25)</f>
        <v/>
      </c>
      <c r="T3031" s="460"/>
      <c r="U3031" s="460"/>
      <c r="Z3031" s="479">
        <f t="shared" si="342"/>
        <v>12</v>
      </c>
    </row>
    <row r="3032" spans="1:26" s="462" customFormat="1" ht="18.75" customHeight="1" x14ac:dyDescent="0.35">
      <c r="A3032" s="460"/>
      <c r="B3032" s="332">
        <f>IF(N3032="",0,COUNTIF($N$7:N3032,N3032))</f>
        <v>0</v>
      </c>
      <c r="C3032" s="332" t="str">
        <f t="shared" si="340"/>
        <v>0</v>
      </c>
      <c r="D3032" s="469"/>
      <c r="E3032" s="469"/>
      <c r="F3032" s="469"/>
      <c r="G3032" s="469"/>
      <c r="H3032" s="335">
        <f t="shared" si="341"/>
        <v>46022</v>
      </c>
      <c r="I3032" s="332" t="str">
        <f t="shared" si="341"/>
        <v/>
      </c>
      <c r="J3032" s="460"/>
      <c r="K3032" s="102" t="str">
        <f>IF(AJP!B26="","",AJP!B26)</f>
        <v/>
      </c>
      <c r="L3032" s="102" t="str">
        <f>IF(AJP!C26="","",AJP!C26)</f>
        <v/>
      </c>
      <c r="M3032" s="475" t="str">
        <f>IF(AJP!D26="","",AJP!D26)</f>
        <v/>
      </c>
      <c r="N3032" s="103" t="str">
        <f>IF(AJP!E26="","",AJP!E26)</f>
        <v/>
      </c>
      <c r="O3032" s="96" t="str">
        <f>IF(AJP!F26="","",AJP!F26)</f>
        <v/>
      </c>
      <c r="P3032" s="105"/>
      <c r="Q3032" s="102"/>
      <c r="R3032" s="473" t="str">
        <f>IF(AJP!G26="","",AJP!G26)</f>
        <v/>
      </c>
      <c r="S3032" s="473" t="str">
        <f>IF(AJP!H26="","",AJP!H26)</f>
        <v/>
      </c>
      <c r="T3032" s="460"/>
      <c r="U3032" s="460"/>
      <c r="Z3032" s="479">
        <f t="shared" si="342"/>
        <v>12</v>
      </c>
    </row>
    <row r="3033" spans="1:26" s="462" customFormat="1" ht="18.75" customHeight="1" x14ac:dyDescent="0.35">
      <c r="A3033" s="460"/>
      <c r="B3033" s="332">
        <f>IF(N3033="",0,COUNTIF($N$7:N3033,N3033))</f>
        <v>0</v>
      </c>
      <c r="C3033" s="332" t="str">
        <f t="shared" si="340"/>
        <v>0</v>
      </c>
      <c r="D3033" s="469"/>
      <c r="E3033" s="469"/>
      <c r="F3033" s="469"/>
      <c r="G3033" s="469"/>
      <c r="H3033" s="335">
        <f t="shared" si="341"/>
        <v>46022</v>
      </c>
      <c r="I3033" s="332" t="str">
        <f t="shared" si="341"/>
        <v/>
      </c>
      <c r="J3033" s="460"/>
      <c r="K3033" s="102" t="str">
        <f>IF(AJP!B27="","",AJP!B27)</f>
        <v/>
      </c>
      <c r="L3033" s="102" t="str">
        <f>IF(AJP!C27="","",AJP!C27)</f>
        <v/>
      </c>
      <c r="M3033" s="475" t="str">
        <f>IF(AJP!D27="","",AJP!D27)</f>
        <v/>
      </c>
      <c r="N3033" s="103" t="str">
        <f>IF(AJP!E27="","",AJP!E27)</f>
        <v/>
      </c>
      <c r="O3033" s="96" t="str">
        <f>IF(AJP!F27="","",AJP!F27)</f>
        <v/>
      </c>
      <c r="P3033" s="105"/>
      <c r="Q3033" s="102"/>
      <c r="R3033" s="473" t="str">
        <f>IF(AJP!G27="","",AJP!G27)</f>
        <v/>
      </c>
      <c r="S3033" s="473" t="str">
        <f>IF(AJP!H27="","",AJP!H27)</f>
        <v/>
      </c>
      <c r="T3033" s="460"/>
      <c r="U3033" s="460"/>
      <c r="Z3033" s="479">
        <f t="shared" si="342"/>
        <v>12</v>
      </c>
    </row>
    <row r="3034" spans="1:26" s="462" customFormat="1" ht="18.75" customHeight="1" x14ac:dyDescent="0.35">
      <c r="A3034" s="460"/>
      <c r="B3034" s="332">
        <f>IF(N3034="",0,COUNTIF($N$7:N3034,N3034))</f>
        <v>0</v>
      </c>
      <c r="C3034" s="332" t="str">
        <f t="shared" si="340"/>
        <v>0</v>
      </c>
      <c r="D3034" s="469"/>
      <c r="E3034" s="469"/>
      <c r="F3034" s="469"/>
      <c r="G3034" s="469"/>
      <c r="H3034" s="335">
        <f t="shared" si="341"/>
        <v>46022</v>
      </c>
      <c r="I3034" s="332" t="str">
        <f t="shared" si="341"/>
        <v/>
      </c>
      <c r="J3034" s="460"/>
      <c r="K3034" s="102" t="str">
        <f>IF(AJP!B28="","",AJP!B28)</f>
        <v/>
      </c>
      <c r="L3034" s="102" t="str">
        <f>IF(AJP!C28="","",AJP!C28)</f>
        <v/>
      </c>
      <c r="M3034" s="475" t="str">
        <f>IF(AJP!D28="","",AJP!D28)</f>
        <v/>
      </c>
      <c r="N3034" s="103" t="str">
        <f>IF(AJP!E28="","",AJP!E28)</f>
        <v/>
      </c>
      <c r="O3034" s="96" t="str">
        <f>IF(AJP!F28="","",AJP!F28)</f>
        <v/>
      </c>
      <c r="P3034" s="105"/>
      <c r="Q3034" s="102"/>
      <c r="R3034" s="473" t="str">
        <f>IF(AJP!G28="","",AJP!G28)</f>
        <v/>
      </c>
      <c r="S3034" s="473" t="str">
        <f>IF(AJP!H28="","",AJP!H28)</f>
        <v/>
      </c>
      <c r="T3034" s="460"/>
      <c r="U3034" s="460"/>
      <c r="Z3034" s="479">
        <f t="shared" si="342"/>
        <v>12</v>
      </c>
    </row>
    <row r="3035" spans="1:26" s="462" customFormat="1" ht="18.75" customHeight="1" x14ac:dyDescent="0.35">
      <c r="A3035" s="460"/>
      <c r="B3035" s="332">
        <f>IF(N3035="",0,COUNTIF($N$7:N3035,N3035))</f>
        <v>0</v>
      </c>
      <c r="C3035" s="332" t="str">
        <f t="shared" si="340"/>
        <v>0</v>
      </c>
      <c r="D3035" s="469"/>
      <c r="E3035" s="469"/>
      <c r="F3035" s="469"/>
      <c r="G3035" s="469"/>
      <c r="H3035" s="335">
        <f t="shared" si="341"/>
        <v>46022</v>
      </c>
      <c r="I3035" s="332" t="str">
        <f t="shared" si="341"/>
        <v/>
      </c>
      <c r="J3035" s="460"/>
      <c r="K3035" s="102" t="str">
        <f>IF(AJP!B29="","",AJP!B29)</f>
        <v/>
      </c>
      <c r="L3035" s="102" t="str">
        <f>IF(AJP!C29="","",AJP!C29)</f>
        <v/>
      </c>
      <c r="M3035" s="475" t="str">
        <f>IF(AJP!D29="","",AJP!D29)</f>
        <v/>
      </c>
      <c r="N3035" s="103" t="str">
        <f>IF(AJP!E29="","",AJP!E29)</f>
        <v/>
      </c>
      <c r="O3035" s="96" t="str">
        <f>IF(AJP!F29="","",AJP!F29)</f>
        <v/>
      </c>
      <c r="P3035" s="105"/>
      <c r="Q3035" s="102"/>
      <c r="R3035" s="473" t="str">
        <f>IF(AJP!G29="","",AJP!G29)</f>
        <v/>
      </c>
      <c r="S3035" s="473" t="str">
        <f>IF(AJP!H29="","",AJP!H29)</f>
        <v/>
      </c>
      <c r="T3035" s="460"/>
      <c r="U3035" s="460"/>
      <c r="Z3035" s="479">
        <f t="shared" si="342"/>
        <v>12</v>
      </c>
    </row>
    <row r="3036" spans="1:26" s="462" customFormat="1" ht="18.75" customHeight="1" x14ac:dyDescent="0.35">
      <c r="A3036" s="460"/>
      <c r="B3036" s="332">
        <f>IF(N3036="",0,COUNTIF($N$7:N3036,N3036))</f>
        <v>0</v>
      </c>
      <c r="C3036" s="332" t="str">
        <f t="shared" si="340"/>
        <v>0</v>
      </c>
      <c r="D3036" s="469"/>
      <c r="E3036" s="469"/>
      <c r="F3036" s="469"/>
      <c r="G3036" s="469"/>
      <c r="H3036" s="335">
        <f t="shared" si="341"/>
        <v>46022</v>
      </c>
      <c r="I3036" s="332" t="str">
        <f t="shared" si="341"/>
        <v/>
      </c>
      <c r="J3036" s="460"/>
      <c r="K3036" s="102" t="str">
        <f>IF(AJP!B30="","",AJP!B30)</f>
        <v/>
      </c>
      <c r="L3036" s="102" t="str">
        <f>IF(AJP!C30="","",AJP!C30)</f>
        <v/>
      </c>
      <c r="M3036" s="475" t="str">
        <f>IF(AJP!D30="","",AJP!D30)</f>
        <v/>
      </c>
      <c r="N3036" s="103" t="str">
        <f>IF(AJP!E30="","",AJP!E30)</f>
        <v/>
      </c>
      <c r="O3036" s="96" t="str">
        <f>IF(AJP!F30="","",AJP!F30)</f>
        <v/>
      </c>
      <c r="P3036" s="105"/>
      <c r="Q3036" s="102"/>
      <c r="R3036" s="473" t="str">
        <f>IF(AJP!G30="","",AJP!G30)</f>
        <v/>
      </c>
      <c r="S3036" s="473" t="str">
        <f>IF(AJP!H30="","",AJP!H30)</f>
        <v/>
      </c>
      <c r="T3036" s="460"/>
      <c r="U3036" s="460"/>
      <c r="Z3036" s="479">
        <f t="shared" si="342"/>
        <v>12</v>
      </c>
    </row>
    <row r="3037" spans="1:26" s="462" customFormat="1" ht="18.75" customHeight="1" x14ac:dyDescent="0.35">
      <c r="A3037" s="460"/>
      <c r="B3037" s="332">
        <f>IF(N3037="",0,COUNTIF($N$7:N3037,N3037))</f>
        <v>0</v>
      </c>
      <c r="C3037" s="332" t="str">
        <f t="shared" si="340"/>
        <v>0</v>
      </c>
      <c r="D3037" s="469"/>
      <c r="E3037" s="469"/>
      <c r="F3037" s="469"/>
      <c r="G3037" s="469"/>
      <c r="H3037" s="335">
        <f t="shared" si="341"/>
        <v>46022</v>
      </c>
      <c r="I3037" s="332" t="str">
        <f t="shared" si="341"/>
        <v/>
      </c>
      <c r="J3037" s="460"/>
      <c r="K3037" s="102" t="str">
        <f>IF(AJP!B31="","",AJP!B31)</f>
        <v/>
      </c>
      <c r="L3037" s="102" t="str">
        <f>IF(AJP!C31="","",AJP!C31)</f>
        <v/>
      </c>
      <c r="M3037" s="475" t="str">
        <f>IF(AJP!D31="","",AJP!D31)</f>
        <v/>
      </c>
      <c r="N3037" s="103" t="str">
        <f>IF(AJP!E31="","",AJP!E31)</f>
        <v/>
      </c>
      <c r="O3037" s="96" t="str">
        <f>IF(AJP!F31="","",AJP!F31)</f>
        <v/>
      </c>
      <c r="P3037" s="105"/>
      <c r="Q3037" s="102"/>
      <c r="R3037" s="473" t="str">
        <f>IF(AJP!G31="","",AJP!G31)</f>
        <v/>
      </c>
      <c r="S3037" s="473" t="str">
        <f>IF(AJP!H31="","",AJP!H31)</f>
        <v/>
      </c>
      <c r="T3037" s="460"/>
      <c r="U3037" s="460"/>
      <c r="Z3037" s="479">
        <f t="shared" si="342"/>
        <v>12</v>
      </c>
    </row>
    <row r="3038" spans="1:26" s="462" customFormat="1" ht="18.75" customHeight="1" x14ac:dyDescent="0.35">
      <c r="A3038" s="460"/>
      <c r="B3038" s="332">
        <f>IF(N3038="",0,COUNTIF($N$7:N3038,N3038))</f>
        <v>0</v>
      </c>
      <c r="C3038" s="332" t="str">
        <f t="shared" si="340"/>
        <v>0</v>
      </c>
      <c r="D3038" s="469"/>
      <c r="E3038" s="469"/>
      <c r="F3038" s="469"/>
      <c r="G3038" s="469"/>
      <c r="H3038" s="335">
        <f t="shared" si="341"/>
        <v>46022</v>
      </c>
      <c r="I3038" s="332" t="str">
        <f t="shared" si="341"/>
        <v/>
      </c>
      <c r="J3038" s="460"/>
      <c r="K3038" s="102" t="str">
        <f>IF(AJP!B32="","",AJP!B32)</f>
        <v/>
      </c>
      <c r="L3038" s="102" t="str">
        <f>IF(AJP!C32="","",AJP!C32)</f>
        <v/>
      </c>
      <c r="M3038" s="475" t="str">
        <f>IF(AJP!D32="","",AJP!D32)</f>
        <v/>
      </c>
      <c r="N3038" s="103" t="str">
        <f>IF(AJP!E32="","",AJP!E32)</f>
        <v/>
      </c>
      <c r="O3038" s="96" t="str">
        <f>IF(AJP!F32="","",AJP!F32)</f>
        <v/>
      </c>
      <c r="P3038" s="105"/>
      <c r="Q3038" s="102"/>
      <c r="R3038" s="473" t="str">
        <f>IF(AJP!G32="","",AJP!G32)</f>
        <v/>
      </c>
      <c r="S3038" s="473" t="str">
        <f>IF(AJP!H32="","",AJP!H32)</f>
        <v/>
      </c>
      <c r="T3038" s="460"/>
      <c r="U3038" s="460"/>
      <c r="Z3038" s="479">
        <f t="shared" si="342"/>
        <v>12</v>
      </c>
    </row>
    <row r="3039" spans="1:26" s="462" customFormat="1" ht="18.75" customHeight="1" x14ac:dyDescent="0.35">
      <c r="A3039" s="460"/>
      <c r="B3039" s="332">
        <f>IF(N3039="",0,COUNTIF($N$7:N3039,N3039))</f>
        <v>0</v>
      </c>
      <c r="C3039" s="332" t="str">
        <f t="shared" si="340"/>
        <v>0</v>
      </c>
      <c r="D3039" s="469"/>
      <c r="E3039" s="469"/>
      <c r="F3039" s="469"/>
      <c r="G3039" s="469"/>
      <c r="H3039" s="335">
        <f t="shared" si="341"/>
        <v>46022</v>
      </c>
      <c r="I3039" s="332" t="str">
        <f t="shared" si="341"/>
        <v/>
      </c>
      <c r="J3039" s="460"/>
      <c r="K3039" s="102" t="str">
        <f>IF(AJP!B33="","",AJP!B33)</f>
        <v/>
      </c>
      <c r="L3039" s="102" t="str">
        <f>IF(AJP!C33="","",AJP!C33)</f>
        <v/>
      </c>
      <c r="M3039" s="475" t="str">
        <f>IF(AJP!D33="","",AJP!D33)</f>
        <v/>
      </c>
      <c r="N3039" s="103" t="str">
        <f>IF(AJP!E33="","",AJP!E33)</f>
        <v/>
      </c>
      <c r="O3039" s="96" t="str">
        <f>IF(AJP!F33="","",AJP!F33)</f>
        <v/>
      </c>
      <c r="P3039" s="105"/>
      <c r="Q3039" s="102"/>
      <c r="R3039" s="473" t="str">
        <f>IF(AJP!G33="","",AJP!G33)</f>
        <v/>
      </c>
      <c r="S3039" s="473" t="str">
        <f>IF(AJP!H33="","",AJP!H33)</f>
        <v/>
      </c>
      <c r="T3039" s="460"/>
      <c r="U3039" s="460"/>
      <c r="Z3039" s="479">
        <f t="shared" si="342"/>
        <v>12</v>
      </c>
    </row>
    <row r="3040" spans="1:26" s="462" customFormat="1" ht="18.75" customHeight="1" x14ac:dyDescent="0.35">
      <c r="A3040" s="460"/>
      <c r="B3040" s="332">
        <f>IF(N3040="",0,COUNTIF($N$7:N3040,N3040))</f>
        <v>0</v>
      </c>
      <c r="C3040" s="332" t="str">
        <f t="shared" si="340"/>
        <v>0</v>
      </c>
      <c r="D3040" s="469"/>
      <c r="E3040" s="469"/>
      <c r="F3040" s="469"/>
      <c r="G3040" s="469"/>
      <c r="H3040" s="335">
        <f t="shared" si="341"/>
        <v>46022</v>
      </c>
      <c r="I3040" s="332" t="str">
        <f t="shared" si="341"/>
        <v/>
      </c>
      <c r="J3040" s="460"/>
      <c r="K3040" s="102" t="str">
        <f>IF(AJP!B34="","",AJP!B34)</f>
        <v/>
      </c>
      <c r="L3040" s="102" t="str">
        <f>IF(AJP!C34="","",AJP!C34)</f>
        <v/>
      </c>
      <c r="M3040" s="475" t="str">
        <f>IF(AJP!D34="","",AJP!D34)</f>
        <v/>
      </c>
      <c r="N3040" s="103" t="str">
        <f>IF(AJP!E34="","",AJP!E34)</f>
        <v/>
      </c>
      <c r="O3040" s="96" t="str">
        <f>IF(AJP!F34="","",AJP!F34)</f>
        <v/>
      </c>
      <c r="P3040" s="105"/>
      <c r="Q3040" s="102"/>
      <c r="R3040" s="473" t="str">
        <f>IF(AJP!G34="","",AJP!G34)</f>
        <v/>
      </c>
      <c r="S3040" s="473" t="str">
        <f>IF(AJP!H34="","",AJP!H34)</f>
        <v/>
      </c>
      <c r="T3040" s="460"/>
      <c r="U3040" s="460"/>
      <c r="Z3040" s="479">
        <f t="shared" si="342"/>
        <v>12</v>
      </c>
    </row>
    <row r="3041" spans="1:26" s="462" customFormat="1" ht="18.75" customHeight="1" x14ac:dyDescent="0.35">
      <c r="A3041" s="460"/>
      <c r="B3041" s="332">
        <f>IF(N3041="",0,COUNTIF($N$7:N3041,N3041))</f>
        <v>0</v>
      </c>
      <c r="C3041" s="332" t="str">
        <f t="shared" si="340"/>
        <v>0</v>
      </c>
      <c r="D3041" s="469"/>
      <c r="E3041" s="469"/>
      <c r="F3041" s="469"/>
      <c r="G3041" s="469"/>
      <c r="H3041" s="335">
        <f t="shared" si="341"/>
        <v>46022</v>
      </c>
      <c r="I3041" s="332" t="str">
        <f t="shared" si="341"/>
        <v/>
      </c>
      <c r="J3041" s="460"/>
      <c r="K3041" s="102" t="str">
        <f>IF(AJP!B35="","",AJP!B35)</f>
        <v/>
      </c>
      <c r="L3041" s="102" t="str">
        <f>IF(AJP!C35="","",AJP!C35)</f>
        <v/>
      </c>
      <c r="M3041" s="475" t="str">
        <f>IF(AJP!D35="","",AJP!D35)</f>
        <v/>
      </c>
      <c r="N3041" s="103" t="str">
        <f>IF(AJP!E35="","",AJP!E35)</f>
        <v/>
      </c>
      <c r="O3041" s="96" t="str">
        <f>IF(AJP!F35="","",AJP!F35)</f>
        <v/>
      </c>
      <c r="P3041" s="105"/>
      <c r="Q3041" s="102"/>
      <c r="R3041" s="473" t="str">
        <f>IF(AJP!G35="","",AJP!G35)</f>
        <v/>
      </c>
      <c r="S3041" s="473" t="str">
        <f>IF(AJP!H35="","",AJP!H35)</f>
        <v/>
      </c>
      <c r="T3041" s="460"/>
      <c r="U3041" s="460"/>
      <c r="Z3041" s="479">
        <f t="shared" si="342"/>
        <v>12</v>
      </c>
    </row>
    <row r="3042" spans="1:26" s="462" customFormat="1" ht="18.75" customHeight="1" x14ac:dyDescent="0.35">
      <c r="A3042" s="460"/>
      <c r="B3042" s="332">
        <f>IF(N3042="",0,COUNTIF($N$7:N3042,N3042))</f>
        <v>0</v>
      </c>
      <c r="C3042" s="332" t="str">
        <f t="shared" si="340"/>
        <v>0</v>
      </c>
      <c r="D3042" s="469"/>
      <c r="E3042" s="469"/>
      <c r="F3042" s="469"/>
      <c r="G3042" s="469"/>
      <c r="H3042" s="335">
        <f t="shared" si="341"/>
        <v>46022</v>
      </c>
      <c r="I3042" s="332" t="str">
        <f t="shared" si="341"/>
        <v/>
      </c>
      <c r="J3042" s="460"/>
      <c r="K3042" s="102" t="str">
        <f>IF(AJP!B36="","",AJP!B36)</f>
        <v/>
      </c>
      <c r="L3042" s="102" t="str">
        <f>IF(AJP!C36="","",AJP!C36)</f>
        <v/>
      </c>
      <c r="M3042" s="475" t="str">
        <f>IF(AJP!D36="","",AJP!D36)</f>
        <v/>
      </c>
      <c r="N3042" s="103" t="str">
        <f>IF(AJP!E36="","",AJP!E36)</f>
        <v/>
      </c>
      <c r="O3042" s="96" t="str">
        <f>IF(AJP!F36="","",AJP!F36)</f>
        <v/>
      </c>
      <c r="P3042" s="105"/>
      <c r="Q3042" s="102"/>
      <c r="R3042" s="473" t="str">
        <f>IF(AJP!G36="","",AJP!G36)</f>
        <v/>
      </c>
      <c r="S3042" s="473" t="str">
        <f>IF(AJP!H36="","",AJP!H36)</f>
        <v/>
      </c>
      <c r="T3042" s="460"/>
      <c r="U3042" s="460"/>
      <c r="Z3042" s="479">
        <f t="shared" si="342"/>
        <v>12</v>
      </c>
    </row>
    <row r="3043" spans="1:26" s="462" customFormat="1" ht="18.75" customHeight="1" x14ac:dyDescent="0.35">
      <c r="A3043" s="460"/>
      <c r="B3043" s="332">
        <f>IF(N3043="",0,COUNTIF($N$7:N3043,N3043))</f>
        <v>0</v>
      </c>
      <c r="C3043" s="332" t="str">
        <f t="shared" si="340"/>
        <v>0</v>
      </c>
      <c r="D3043" s="469"/>
      <c r="E3043" s="469"/>
      <c r="F3043" s="469"/>
      <c r="G3043" s="469"/>
      <c r="H3043" s="335">
        <f t="shared" si="341"/>
        <v>46022</v>
      </c>
      <c r="I3043" s="332" t="str">
        <f t="shared" si="341"/>
        <v/>
      </c>
      <c r="J3043" s="460"/>
      <c r="K3043" s="102" t="str">
        <f>IF(AJP!B37="","",AJP!B37)</f>
        <v/>
      </c>
      <c r="L3043" s="102" t="str">
        <f>IF(AJP!C37="","",AJP!C37)</f>
        <v/>
      </c>
      <c r="M3043" s="475" t="str">
        <f>IF(AJP!D37="","",AJP!D37)</f>
        <v/>
      </c>
      <c r="N3043" s="103" t="str">
        <f>IF(AJP!E37="","",AJP!E37)</f>
        <v/>
      </c>
      <c r="O3043" s="96" t="str">
        <f>IF(AJP!F37="","",AJP!F37)</f>
        <v/>
      </c>
      <c r="P3043" s="105"/>
      <c r="Q3043" s="102"/>
      <c r="R3043" s="473" t="str">
        <f>IF(AJP!G37="","",AJP!G37)</f>
        <v/>
      </c>
      <c r="S3043" s="473" t="str">
        <f>IF(AJP!H37="","",AJP!H37)</f>
        <v/>
      </c>
      <c r="T3043" s="460"/>
      <c r="U3043" s="460"/>
      <c r="Z3043" s="479">
        <f t="shared" si="342"/>
        <v>12</v>
      </c>
    </row>
    <row r="3044" spans="1:26" s="462" customFormat="1" ht="18.75" customHeight="1" x14ac:dyDescent="0.35">
      <c r="A3044" s="460"/>
      <c r="B3044" s="332">
        <f>IF(N3044="",0,COUNTIF($N$7:N3044,N3044))</f>
        <v>0</v>
      </c>
      <c r="C3044" s="332" t="str">
        <f t="shared" si="340"/>
        <v>0</v>
      </c>
      <c r="D3044" s="469"/>
      <c r="E3044" s="469"/>
      <c r="F3044" s="469"/>
      <c r="G3044" s="469"/>
      <c r="H3044" s="335">
        <f t="shared" si="341"/>
        <v>46022</v>
      </c>
      <c r="I3044" s="332" t="str">
        <f t="shared" si="341"/>
        <v/>
      </c>
      <c r="J3044" s="460"/>
      <c r="K3044" s="102" t="str">
        <f>IF(AJP!B38="","",AJP!B38)</f>
        <v/>
      </c>
      <c r="L3044" s="102" t="str">
        <f>IF(AJP!C38="","",AJP!C38)</f>
        <v/>
      </c>
      <c r="M3044" s="475" t="str">
        <f>IF(AJP!D38="","",AJP!D38)</f>
        <v/>
      </c>
      <c r="N3044" s="103" t="str">
        <f>IF(AJP!E38="","",AJP!E38)</f>
        <v/>
      </c>
      <c r="O3044" s="96" t="str">
        <f>IF(AJP!F38="","",AJP!F38)</f>
        <v/>
      </c>
      <c r="P3044" s="105"/>
      <c r="Q3044" s="102"/>
      <c r="R3044" s="473" t="str">
        <f>IF(AJP!G38="","",AJP!G38)</f>
        <v/>
      </c>
      <c r="S3044" s="473" t="str">
        <f>IF(AJP!H38="","",AJP!H38)</f>
        <v/>
      </c>
      <c r="T3044" s="460"/>
      <c r="U3044" s="460"/>
      <c r="Z3044" s="479">
        <f t="shared" si="342"/>
        <v>12</v>
      </c>
    </row>
    <row r="3045" spans="1:26" s="462" customFormat="1" ht="18.75" customHeight="1" x14ac:dyDescent="0.35">
      <c r="A3045" s="460"/>
      <c r="B3045" s="332">
        <f>IF(N3045="",0,COUNTIF($N$7:N3045,N3045))</f>
        <v>0</v>
      </c>
      <c r="C3045" s="332" t="str">
        <f t="shared" si="340"/>
        <v>0</v>
      </c>
      <c r="D3045" s="469"/>
      <c r="E3045" s="469"/>
      <c r="F3045" s="469"/>
      <c r="G3045" s="469"/>
      <c r="H3045" s="335">
        <f t="shared" si="341"/>
        <v>46022</v>
      </c>
      <c r="I3045" s="332" t="str">
        <f t="shared" si="341"/>
        <v/>
      </c>
      <c r="J3045" s="460"/>
      <c r="K3045" s="102" t="str">
        <f>IF(AJP!B39="","",AJP!B39)</f>
        <v/>
      </c>
      <c r="L3045" s="102" t="str">
        <f>IF(AJP!C39="","",AJP!C39)</f>
        <v/>
      </c>
      <c r="M3045" s="475" t="str">
        <f>IF(AJP!D39="","",AJP!D39)</f>
        <v/>
      </c>
      <c r="N3045" s="103" t="str">
        <f>IF(AJP!E39="","",AJP!E39)</f>
        <v/>
      </c>
      <c r="O3045" s="96" t="str">
        <f>IF(AJP!F39="","",AJP!F39)</f>
        <v/>
      </c>
      <c r="P3045" s="105"/>
      <c r="Q3045" s="102"/>
      <c r="R3045" s="473" t="str">
        <f>IF(AJP!G39="","",AJP!G39)</f>
        <v/>
      </c>
      <c r="S3045" s="473" t="str">
        <f>IF(AJP!H39="","",AJP!H39)</f>
        <v/>
      </c>
      <c r="T3045" s="460"/>
      <c r="U3045" s="460"/>
      <c r="Z3045" s="479">
        <f t="shared" si="342"/>
        <v>12</v>
      </c>
    </row>
    <row r="3046" spans="1:26" s="462" customFormat="1" ht="18.75" customHeight="1" x14ac:dyDescent="0.35">
      <c r="A3046" s="460"/>
      <c r="B3046" s="332">
        <f>IF(N3046="",0,COUNTIF($N$7:N3046,N3046))</f>
        <v>0</v>
      </c>
      <c r="C3046" s="332" t="str">
        <f t="shared" si="340"/>
        <v>0</v>
      </c>
      <c r="D3046" s="469"/>
      <c r="E3046" s="469"/>
      <c r="F3046" s="469"/>
      <c r="G3046" s="469"/>
      <c r="H3046" s="335">
        <f t="shared" si="341"/>
        <v>46022</v>
      </c>
      <c r="I3046" s="332" t="str">
        <f t="shared" si="341"/>
        <v/>
      </c>
      <c r="J3046" s="460"/>
      <c r="K3046" s="102" t="str">
        <f>IF(AJP!B40="","",AJP!B40)</f>
        <v/>
      </c>
      <c r="L3046" s="102" t="str">
        <f>IF(AJP!C40="","",AJP!C40)</f>
        <v/>
      </c>
      <c r="M3046" s="475" t="str">
        <f>IF(AJP!D40="","",AJP!D40)</f>
        <v/>
      </c>
      <c r="N3046" s="103" t="str">
        <f>IF(AJP!E40="","",AJP!E40)</f>
        <v/>
      </c>
      <c r="O3046" s="96" t="str">
        <f>IF(AJP!F40="","",AJP!F40)</f>
        <v/>
      </c>
      <c r="P3046" s="105"/>
      <c r="Q3046" s="102"/>
      <c r="R3046" s="473" t="str">
        <f>IF(AJP!G40="","",AJP!G40)</f>
        <v/>
      </c>
      <c r="S3046" s="473" t="str">
        <f>IF(AJP!H40="","",AJP!H40)</f>
        <v/>
      </c>
      <c r="T3046" s="460"/>
      <c r="U3046" s="460"/>
      <c r="Z3046" s="479">
        <f t="shared" si="342"/>
        <v>12</v>
      </c>
    </row>
    <row r="3047" spans="1:26" s="462" customFormat="1" ht="18.75" customHeight="1" x14ac:dyDescent="0.35">
      <c r="A3047" s="460"/>
      <c r="B3047" s="332">
        <f>IF(N3047="",0,COUNTIF($N$7:N3047,N3047))</f>
        <v>0</v>
      </c>
      <c r="C3047" s="332" t="str">
        <f t="shared" si="340"/>
        <v>0</v>
      </c>
      <c r="D3047" s="469"/>
      <c r="E3047" s="469"/>
      <c r="F3047" s="469"/>
      <c r="G3047" s="469"/>
      <c r="H3047" s="335">
        <f t="shared" si="341"/>
        <v>46022</v>
      </c>
      <c r="I3047" s="332" t="str">
        <f t="shared" si="341"/>
        <v/>
      </c>
      <c r="J3047" s="460"/>
      <c r="K3047" s="102" t="str">
        <f>IF(AJP!B41="","",AJP!B41)</f>
        <v/>
      </c>
      <c r="L3047" s="102" t="str">
        <f>IF(AJP!C41="","",AJP!C41)</f>
        <v/>
      </c>
      <c r="M3047" s="475" t="str">
        <f>IF(AJP!D41="","",AJP!D41)</f>
        <v/>
      </c>
      <c r="N3047" s="103" t="str">
        <f>IF(AJP!E41="","",AJP!E41)</f>
        <v/>
      </c>
      <c r="O3047" s="96" t="str">
        <f>IF(AJP!F41="","",AJP!F41)</f>
        <v/>
      </c>
      <c r="P3047" s="105"/>
      <c r="Q3047" s="102"/>
      <c r="R3047" s="473" t="str">
        <f>IF(AJP!G41="","",AJP!G41)</f>
        <v/>
      </c>
      <c r="S3047" s="473" t="str">
        <f>IF(AJP!H41="","",AJP!H41)</f>
        <v/>
      </c>
      <c r="T3047" s="460"/>
      <c r="U3047" s="460"/>
      <c r="Z3047" s="479">
        <f t="shared" si="342"/>
        <v>12</v>
      </c>
    </row>
    <row r="3048" spans="1:26" s="462" customFormat="1" ht="18.75" customHeight="1" x14ac:dyDescent="0.35">
      <c r="A3048" s="460"/>
      <c r="B3048" s="332">
        <f>IF(N3048="",0,COUNTIF($N$7:N3048,N3048))</f>
        <v>0</v>
      </c>
      <c r="C3048" s="332" t="str">
        <f t="shared" si="340"/>
        <v>0</v>
      </c>
      <c r="D3048" s="469"/>
      <c r="E3048" s="469"/>
      <c r="F3048" s="469"/>
      <c r="G3048" s="469"/>
      <c r="H3048" s="335">
        <f t="shared" si="341"/>
        <v>46022</v>
      </c>
      <c r="I3048" s="332" t="str">
        <f t="shared" si="341"/>
        <v/>
      </c>
      <c r="J3048" s="460"/>
      <c r="K3048" s="102" t="str">
        <f>IF(AJP!B42="","",AJP!B42)</f>
        <v/>
      </c>
      <c r="L3048" s="102" t="str">
        <f>IF(AJP!C42="","",AJP!C42)</f>
        <v/>
      </c>
      <c r="M3048" s="475" t="str">
        <f>IF(AJP!D42="","",AJP!D42)</f>
        <v/>
      </c>
      <c r="N3048" s="103" t="str">
        <f>IF(AJP!E42="","",AJP!E42)</f>
        <v/>
      </c>
      <c r="O3048" s="96" t="str">
        <f>IF(AJP!F42="","",AJP!F42)</f>
        <v/>
      </c>
      <c r="P3048" s="105"/>
      <c r="Q3048" s="102"/>
      <c r="R3048" s="473" t="str">
        <f>IF(AJP!G42="","",AJP!G42)</f>
        <v/>
      </c>
      <c r="S3048" s="473" t="str">
        <f>IF(AJP!H42="","",AJP!H42)</f>
        <v/>
      </c>
      <c r="T3048" s="460"/>
      <c r="U3048" s="460"/>
      <c r="Z3048" s="479">
        <f t="shared" si="342"/>
        <v>12</v>
      </c>
    </row>
    <row r="3049" spans="1:26" s="462" customFormat="1" ht="18.75" customHeight="1" x14ac:dyDescent="0.35">
      <c r="A3049" s="460"/>
      <c r="B3049" s="332">
        <f>IF(N3049="",0,COUNTIF($N$7:N3049,N3049))</f>
        <v>0</v>
      </c>
      <c r="C3049" s="332" t="str">
        <f t="shared" si="340"/>
        <v>0</v>
      </c>
      <c r="D3049" s="469"/>
      <c r="E3049" s="469"/>
      <c r="F3049" s="469"/>
      <c r="G3049" s="469"/>
      <c r="H3049" s="335">
        <f t="shared" si="341"/>
        <v>46022</v>
      </c>
      <c r="I3049" s="332" t="str">
        <f t="shared" si="341"/>
        <v/>
      </c>
      <c r="J3049" s="460"/>
      <c r="K3049" s="102" t="str">
        <f>IF(AJP!B43="","",AJP!B43)</f>
        <v/>
      </c>
      <c r="L3049" s="102" t="str">
        <f>IF(AJP!C43="","",AJP!C43)</f>
        <v/>
      </c>
      <c r="M3049" s="475" t="str">
        <f>IF(AJP!D43="","",AJP!D43)</f>
        <v/>
      </c>
      <c r="N3049" s="103" t="str">
        <f>IF(AJP!E43="","",AJP!E43)</f>
        <v/>
      </c>
      <c r="O3049" s="96" t="str">
        <f>IF(AJP!F43="","",AJP!F43)</f>
        <v/>
      </c>
      <c r="P3049" s="105"/>
      <c r="Q3049" s="102"/>
      <c r="R3049" s="473" t="str">
        <f>IF(AJP!G43="","",AJP!G43)</f>
        <v/>
      </c>
      <c r="S3049" s="473" t="str">
        <f>IF(AJP!H43="","",AJP!H43)</f>
        <v/>
      </c>
      <c r="T3049" s="460"/>
      <c r="U3049" s="460"/>
      <c r="Z3049" s="479">
        <f t="shared" si="342"/>
        <v>12</v>
      </c>
    </row>
    <row r="3050" spans="1:26" s="462" customFormat="1" ht="18.75" customHeight="1" x14ac:dyDescent="0.35">
      <c r="A3050" s="460"/>
      <c r="B3050" s="332">
        <f>IF(N3050="",0,COUNTIF($N$7:N3050,N3050))</f>
        <v>0</v>
      </c>
      <c r="C3050" s="332" t="str">
        <f t="shared" si="340"/>
        <v>0</v>
      </c>
      <c r="D3050" s="469"/>
      <c r="E3050" s="469"/>
      <c r="F3050" s="469"/>
      <c r="G3050" s="469"/>
      <c r="H3050" s="335">
        <f t="shared" si="341"/>
        <v>46022</v>
      </c>
      <c r="I3050" s="332" t="str">
        <f t="shared" si="341"/>
        <v/>
      </c>
      <c r="J3050" s="460"/>
      <c r="K3050" s="102" t="str">
        <f>IF(AJP!B44="","",AJP!B44)</f>
        <v/>
      </c>
      <c r="L3050" s="102" t="str">
        <f>IF(AJP!C44="","",AJP!C44)</f>
        <v/>
      </c>
      <c r="M3050" s="475" t="str">
        <f>IF(AJP!D44="","",AJP!D44)</f>
        <v/>
      </c>
      <c r="N3050" s="103" t="str">
        <f>IF(AJP!E44="","",AJP!E44)</f>
        <v/>
      </c>
      <c r="O3050" s="96" t="str">
        <f>IF(AJP!F44="","",AJP!F44)</f>
        <v/>
      </c>
      <c r="P3050" s="105"/>
      <c r="Q3050" s="102"/>
      <c r="R3050" s="473" t="str">
        <f>IF(AJP!G44="","",AJP!G44)</f>
        <v/>
      </c>
      <c r="S3050" s="473" t="str">
        <f>IF(AJP!H44="","",AJP!H44)</f>
        <v/>
      </c>
      <c r="T3050" s="460"/>
      <c r="U3050" s="460"/>
      <c r="Z3050" s="479">
        <f t="shared" si="342"/>
        <v>12</v>
      </c>
    </row>
    <row r="3051" spans="1:26" s="462" customFormat="1" ht="18.75" customHeight="1" x14ac:dyDescent="0.35">
      <c r="A3051" s="460"/>
      <c r="B3051" s="332">
        <f>IF(N3051="",0,COUNTIF($N$7:N3051,N3051))</f>
        <v>0</v>
      </c>
      <c r="C3051" s="332" t="str">
        <f t="shared" si="340"/>
        <v>0</v>
      </c>
      <c r="D3051" s="469"/>
      <c r="E3051" s="469"/>
      <c r="F3051" s="469"/>
      <c r="G3051" s="469"/>
      <c r="H3051" s="335">
        <f t="shared" si="341"/>
        <v>46022</v>
      </c>
      <c r="I3051" s="332" t="str">
        <f t="shared" si="341"/>
        <v/>
      </c>
      <c r="J3051" s="460"/>
      <c r="K3051" s="102" t="str">
        <f>IF(AJP!B45="","",AJP!B45)</f>
        <v/>
      </c>
      <c r="L3051" s="102" t="str">
        <f>IF(AJP!C45="","",AJP!C45)</f>
        <v/>
      </c>
      <c r="M3051" s="475" t="str">
        <f>IF(AJP!D45="","",AJP!D45)</f>
        <v/>
      </c>
      <c r="N3051" s="103" t="str">
        <f>IF(AJP!E45="","",AJP!E45)</f>
        <v/>
      </c>
      <c r="O3051" s="96" t="str">
        <f>IF(AJP!F45="","",AJP!F45)</f>
        <v/>
      </c>
      <c r="P3051" s="105"/>
      <c r="Q3051" s="102"/>
      <c r="R3051" s="473" t="str">
        <f>IF(AJP!G45="","",AJP!G45)</f>
        <v/>
      </c>
      <c r="S3051" s="473" t="str">
        <f>IF(AJP!H45="","",AJP!H45)</f>
        <v/>
      </c>
      <c r="T3051" s="460"/>
      <c r="U3051" s="460"/>
      <c r="Z3051" s="479">
        <f t="shared" si="342"/>
        <v>12</v>
      </c>
    </row>
    <row r="3052" spans="1:26" s="462" customFormat="1" ht="18.75" customHeight="1" x14ac:dyDescent="0.35">
      <c r="A3052" s="460"/>
      <c r="B3052" s="332">
        <f>IF(N3052="",0,COUNTIF($N$7:N3052,N3052))</f>
        <v>0</v>
      </c>
      <c r="C3052" s="332" t="str">
        <f t="shared" si="340"/>
        <v>0</v>
      </c>
      <c r="D3052" s="469"/>
      <c r="E3052" s="469"/>
      <c r="F3052" s="469"/>
      <c r="G3052" s="469"/>
      <c r="H3052" s="335">
        <f t="shared" si="341"/>
        <v>46022</v>
      </c>
      <c r="I3052" s="332" t="str">
        <f t="shared" si="341"/>
        <v/>
      </c>
      <c r="J3052" s="460"/>
      <c r="K3052" s="102" t="str">
        <f>IF(AJP!B46="","",AJP!B46)</f>
        <v/>
      </c>
      <c r="L3052" s="102" t="str">
        <f>IF(AJP!C46="","",AJP!C46)</f>
        <v/>
      </c>
      <c r="M3052" s="475" t="str">
        <f>IF(AJP!D46="","",AJP!D46)</f>
        <v/>
      </c>
      <c r="N3052" s="103" t="str">
        <f>IF(AJP!E46="","",AJP!E46)</f>
        <v/>
      </c>
      <c r="O3052" s="96" t="str">
        <f>IF(AJP!F46="","",AJP!F46)</f>
        <v/>
      </c>
      <c r="P3052" s="105"/>
      <c r="Q3052" s="102"/>
      <c r="R3052" s="473" t="str">
        <f>IF(AJP!G46="","",AJP!G46)</f>
        <v/>
      </c>
      <c r="S3052" s="473" t="str">
        <f>IF(AJP!H46="","",AJP!H46)</f>
        <v/>
      </c>
      <c r="T3052" s="460"/>
      <c r="U3052" s="460"/>
      <c r="Z3052" s="479">
        <f t="shared" si="342"/>
        <v>12</v>
      </c>
    </row>
    <row r="3053" spans="1:26" s="462" customFormat="1" ht="18.75" customHeight="1" x14ac:dyDescent="0.35">
      <c r="A3053" s="460"/>
      <c r="B3053" s="332">
        <f>IF(N3053="",0,COUNTIF($N$7:N3053,N3053))</f>
        <v>0</v>
      </c>
      <c r="C3053" s="332" t="str">
        <f t="shared" si="340"/>
        <v>0</v>
      </c>
      <c r="D3053" s="469"/>
      <c r="E3053" s="469"/>
      <c r="F3053" s="469"/>
      <c r="G3053" s="469"/>
      <c r="H3053" s="335">
        <f t="shared" si="341"/>
        <v>46022</v>
      </c>
      <c r="I3053" s="332" t="str">
        <f t="shared" si="341"/>
        <v/>
      </c>
      <c r="J3053" s="460"/>
      <c r="K3053" s="102" t="str">
        <f>IF(AJP!B47="","",AJP!B47)</f>
        <v/>
      </c>
      <c r="L3053" s="102" t="str">
        <f>IF(AJP!C47="","",AJP!C47)</f>
        <v/>
      </c>
      <c r="M3053" s="475" t="str">
        <f>IF(AJP!D47="","",AJP!D47)</f>
        <v/>
      </c>
      <c r="N3053" s="103" t="str">
        <f>IF(AJP!E47="","",AJP!E47)</f>
        <v/>
      </c>
      <c r="O3053" s="96" t="str">
        <f>IF(AJP!F47="","",AJP!F47)</f>
        <v/>
      </c>
      <c r="P3053" s="105"/>
      <c r="Q3053" s="102"/>
      <c r="R3053" s="473" t="str">
        <f>IF(AJP!G47="","",AJP!G47)</f>
        <v/>
      </c>
      <c r="S3053" s="473" t="str">
        <f>IF(AJP!H47="","",AJP!H47)</f>
        <v/>
      </c>
      <c r="T3053" s="460"/>
      <c r="U3053" s="460"/>
      <c r="Z3053" s="479">
        <f t="shared" si="342"/>
        <v>12</v>
      </c>
    </row>
    <row r="3054" spans="1:26" s="462" customFormat="1" ht="18.75" customHeight="1" x14ac:dyDescent="0.35">
      <c r="A3054" s="460"/>
      <c r="B3054" s="332">
        <f>IF(N3054="",0,COUNTIF($N$7:N3054,N3054))</f>
        <v>0</v>
      </c>
      <c r="C3054" s="332" t="str">
        <f t="shared" si="340"/>
        <v>0</v>
      </c>
      <c r="D3054" s="469"/>
      <c r="E3054" s="469"/>
      <c r="F3054" s="469"/>
      <c r="G3054" s="469"/>
      <c r="H3054" s="335">
        <f t="shared" si="341"/>
        <v>46022</v>
      </c>
      <c r="I3054" s="332" t="str">
        <f t="shared" si="341"/>
        <v/>
      </c>
      <c r="J3054" s="460"/>
      <c r="K3054" s="102" t="str">
        <f>IF(AJP!B48="","",AJP!B48)</f>
        <v/>
      </c>
      <c r="L3054" s="102" t="str">
        <f>IF(AJP!C48="","",AJP!C48)</f>
        <v/>
      </c>
      <c r="M3054" s="475" t="str">
        <f>IF(AJP!D48="","",AJP!D48)</f>
        <v/>
      </c>
      <c r="N3054" s="103" t="str">
        <f>IF(AJP!E48="","",AJP!E48)</f>
        <v/>
      </c>
      <c r="O3054" s="96" t="str">
        <f>IF(AJP!F48="","",AJP!F48)</f>
        <v/>
      </c>
      <c r="P3054" s="105"/>
      <c r="Q3054" s="102"/>
      <c r="R3054" s="473" t="str">
        <f>IF(AJP!G48="","",AJP!G48)</f>
        <v/>
      </c>
      <c r="S3054" s="473" t="str">
        <f>IF(AJP!H48="","",AJP!H48)</f>
        <v/>
      </c>
      <c r="T3054" s="460"/>
      <c r="U3054" s="460"/>
      <c r="Z3054" s="479">
        <f t="shared" si="342"/>
        <v>12</v>
      </c>
    </row>
    <row r="3055" spans="1:26" s="462" customFormat="1" ht="18.75" customHeight="1" x14ac:dyDescent="0.35">
      <c r="A3055" s="460"/>
      <c r="B3055" s="332">
        <f>IF(N3055="",0,COUNTIF($N$7:N3055,N3055))</f>
        <v>0</v>
      </c>
      <c r="C3055" s="332" t="str">
        <f t="shared" si="340"/>
        <v>0</v>
      </c>
      <c r="D3055" s="469"/>
      <c r="E3055" s="469"/>
      <c r="F3055" s="469"/>
      <c r="G3055" s="469"/>
      <c r="H3055" s="335">
        <f t="shared" si="341"/>
        <v>46022</v>
      </c>
      <c r="I3055" s="332" t="str">
        <f t="shared" si="341"/>
        <v/>
      </c>
      <c r="J3055" s="460"/>
      <c r="K3055" s="102" t="str">
        <f>IF(AJP!B49="","",AJP!B49)</f>
        <v/>
      </c>
      <c r="L3055" s="102" t="str">
        <f>IF(AJP!C49="","",AJP!C49)</f>
        <v/>
      </c>
      <c r="M3055" s="475" t="str">
        <f>IF(AJP!D49="","",AJP!D49)</f>
        <v/>
      </c>
      <c r="N3055" s="103" t="str">
        <f>IF(AJP!E49="","",AJP!E49)</f>
        <v/>
      </c>
      <c r="O3055" s="96" t="str">
        <f>IF(AJP!F49="","",AJP!F49)</f>
        <v/>
      </c>
      <c r="P3055" s="105"/>
      <c r="Q3055" s="102"/>
      <c r="R3055" s="473" t="str">
        <f>IF(AJP!G49="","",AJP!G49)</f>
        <v/>
      </c>
      <c r="S3055" s="473" t="str">
        <f>IF(AJP!H49="","",AJP!H49)</f>
        <v/>
      </c>
      <c r="T3055" s="460"/>
      <c r="U3055" s="460"/>
      <c r="Z3055" s="479">
        <f t="shared" si="342"/>
        <v>12</v>
      </c>
    </row>
    <row r="3056" spans="1:26" s="462" customFormat="1" ht="18.75" customHeight="1" x14ac:dyDescent="0.35">
      <c r="A3056" s="460"/>
      <c r="B3056" s="332">
        <f>IF(N3056="",0,COUNTIF($N$7:N3056,N3056))</f>
        <v>0</v>
      </c>
      <c r="C3056" s="332" t="str">
        <f t="shared" si="340"/>
        <v>0</v>
      </c>
      <c r="D3056" s="469"/>
      <c r="E3056" s="469"/>
      <c r="F3056" s="469"/>
      <c r="G3056" s="469"/>
      <c r="H3056" s="335">
        <f t="shared" si="341"/>
        <v>46022</v>
      </c>
      <c r="I3056" s="332" t="str">
        <f t="shared" si="341"/>
        <v/>
      </c>
      <c r="J3056" s="460"/>
      <c r="K3056" s="102" t="str">
        <f>IF(AJP!B50="","",AJP!B50)</f>
        <v/>
      </c>
      <c r="L3056" s="102" t="str">
        <f>IF(AJP!C50="","",AJP!C50)</f>
        <v/>
      </c>
      <c r="M3056" s="475" t="str">
        <f>IF(AJP!D50="","",AJP!D50)</f>
        <v/>
      </c>
      <c r="N3056" s="103" t="str">
        <f>IF(AJP!E50="","",AJP!E50)</f>
        <v/>
      </c>
      <c r="O3056" s="96" t="str">
        <f>IF(AJP!F50="","",AJP!F50)</f>
        <v/>
      </c>
      <c r="P3056" s="105"/>
      <c r="Q3056" s="102"/>
      <c r="R3056" s="473" t="str">
        <f>IF(AJP!G50="","",AJP!G50)</f>
        <v/>
      </c>
      <c r="S3056" s="473" t="str">
        <f>IF(AJP!H50="","",AJP!H50)</f>
        <v/>
      </c>
      <c r="T3056" s="460"/>
      <c r="U3056" s="460"/>
      <c r="Z3056" s="479">
        <f t="shared" si="342"/>
        <v>12</v>
      </c>
    </row>
    <row r="3057" spans="1:26" s="462" customFormat="1" ht="18.75" customHeight="1" x14ac:dyDescent="0.35">
      <c r="A3057" s="460"/>
      <c r="B3057" s="332">
        <f>IF(N3057="",0,COUNTIF($N$7:N3057,N3057))</f>
        <v>0</v>
      </c>
      <c r="C3057" s="332" t="str">
        <f t="shared" si="340"/>
        <v>0</v>
      </c>
      <c r="D3057" s="469"/>
      <c r="E3057" s="469"/>
      <c r="F3057" s="469"/>
      <c r="G3057" s="469"/>
      <c r="H3057" s="335">
        <f t="shared" si="341"/>
        <v>46022</v>
      </c>
      <c r="I3057" s="332" t="str">
        <f t="shared" si="341"/>
        <v/>
      </c>
      <c r="J3057" s="460"/>
      <c r="K3057" s="102" t="str">
        <f>IF(AJP!B51="","",AJP!B51)</f>
        <v/>
      </c>
      <c r="L3057" s="102" t="str">
        <f>IF(AJP!C51="","",AJP!C51)</f>
        <v/>
      </c>
      <c r="M3057" s="475" t="str">
        <f>IF(AJP!D51="","",AJP!D51)</f>
        <v/>
      </c>
      <c r="N3057" s="103" t="str">
        <f>IF(AJP!E51="","",AJP!E51)</f>
        <v/>
      </c>
      <c r="O3057" s="96" t="str">
        <f>IF(AJP!F51="","",AJP!F51)</f>
        <v/>
      </c>
      <c r="P3057" s="105"/>
      <c r="Q3057" s="102"/>
      <c r="R3057" s="473" t="str">
        <f>IF(AJP!G51="","",AJP!G51)</f>
        <v/>
      </c>
      <c r="S3057" s="473" t="str">
        <f>IF(AJP!H51="","",AJP!H51)</f>
        <v/>
      </c>
      <c r="T3057" s="460"/>
      <c r="U3057" s="460"/>
      <c r="Z3057" s="479">
        <f t="shared" si="342"/>
        <v>12</v>
      </c>
    </row>
    <row r="3058" spans="1:26" s="462" customFormat="1" ht="18.75" customHeight="1" x14ac:dyDescent="0.35">
      <c r="A3058" s="460"/>
      <c r="B3058" s="332">
        <f>IF(N3058="",0,COUNTIF($N$7:N3058,N3058))</f>
        <v>0</v>
      </c>
      <c r="C3058" s="332" t="str">
        <f t="shared" si="340"/>
        <v>0</v>
      </c>
      <c r="D3058" s="469"/>
      <c r="E3058" s="469"/>
      <c r="F3058" s="469"/>
      <c r="G3058" s="469"/>
      <c r="H3058" s="335">
        <f t="shared" si="341"/>
        <v>46022</v>
      </c>
      <c r="I3058" s="332" t="str">
        <f t="shared" si="341"/>
        <v/>
      </c>
      <c r="J3058" s="460"/>
      <c r="K3058" s="102" t="str">
        <f>IF(AJP!B52="","",AJP!B52)</f>
        <v/>
      </c>
      <c r="L3058" s="102" t="str">
        <f>IF(AJP!C52="","",AJP!C52)</f>
        <v/>
      </c>
      <c r="M3058" s="475" t="str">
        <f>IF(AJP!D52="","",AJP!D52)</f>
        <v/>
      </c>
      <c r="N3058" s="103" t="str">
        <f>IF(AJP!E52="","",AJP!E52)</f>
        <v/>
      </c>
      <c r="O3058" s="96" t="str">
        <f>IF(AJP!F52="","",AJP!F52)</f>
        <v/>
      </c>
      <c r="P3058" s="105"/>
      <c r="Q3058" s="102"/>
      <c r="R3058" s="473" t="str">
        <f>IF(AJP!G52="","",AJP!G52)</f>
        <v/>
      </c>
      <c r="S3058" s="473" t="str">
        <f>IF(AJP!H52="","",AJP!H52)</f>
        <v/>
      </c>
      <c r="T3058" s="460"/>
      <c r="U3058" s="460"/>
      <c r="Z3058" s="479">
        <f t="shared" si="342"/>
        <v>12</v>
      </c>
    </row>
    <row r="3059" spans="1:26" s="462" customFormat="1" ht="18.75" customHeight="1" x14ac:dyDescent="0.35">
      <c r="A3059" s="460"/>
      <c r="B3059" s="332">
        <f>IF(N3059="",0,COUNTIF($N$7:N3059,N3059))</f>
        <v>0</v>
      </c>
      <c r="C3059" s="332" t="str">
        <f t="shared" si="340"/>
        <v>0</v>
      </c>
      <c r="D3059" s="469"/>
      <c r="E3059" s="469"/>
      <c r="F3059" s="469"/>
      <c r="G3059" s="469"/>
      <c r="H3059" s="335">
        <f t="shared" si="341"/>
        <v>46022</v>
      </c>
      <c r="I3059" s="332" t="str">
        <f t="shared" si="341"/>
        <v/>
      </c>
      <c r="J3059" s="460"/>
      <c r="K3059" s="102" t="str">
        <f>IF(AJP!B53="","",AJP!B53)</f>
        <v/>
      </c>
      <c r="L3059" s="102" t="str">
        <f>IF(AJP!C53="","",AJP!C53)</f>
        <v/>
      </c>
      <c r="M3059" s="475" t="str">
        <f>IF(AJP!D53="","",AJP!D53)</f>
        <v/>
      </c>
      <c r="N3059" s="103" t="str">
        <f>IF(AJP!E53="","",AJP!E53)</f>
        <v/>
      </c>
      <c r="O3059" s="96" t="str">
        <f>IF(AJP!F53="","",AJP!F53)</f>
        <v/>
      </c>
      <c r="P3059" s="105"/>
      <c r="Q3059" s="102"/>
      <c r="R3059" s="473" t="str">
        <f>IF(AJP!G53="","",AJP!G53)</f>
        <v/>
      </c>
      <c r="S3059" s="473" t="str">
        <f>IF(AJP!H53="","",AJP!H53)</f>
        <v/>
      </c>
      <c r="T3059" s="460"/>
      <c r="U3059" s="460"/>
      <c r="Z3059" s="479">
        <f t="shared" si="342"/>
        <v>12</v>
      </c>
    </row>
    <row r="3060" spans="1:26" s="462" customFormat="1" ht="18.75" customHeight="1" x14ac:dyDescent="0.35">
      <c r="A3060" s="460"/>
      <c r="B3060" s="332">
        <f>IF(N3060="",0,COUNTIF($N$7:N3060,N3060))</f>
        <v>0</v>
      </c>
      <c r="C3060" s="332" t="str">
        <f t="shared" si="340"/>
        <v>0</v>
      </c>
      <c r="D3060" s="469"/>
      <c r="E3060" s="469"/>
      <c r="F3060" s="469"/>
      <c r="G3060" s="469"/>
      <c r="H3060" s="335">
        <f t="shared" si="341"/>
        <v>46022</v>
      </c>
      <c r="I3060" s="332" t="str">
        <f t="shared" si="341"/>
        <v/>
      </c>
      <c r="J3060" s="460"/>
      <c r="K3060" s="102" t="str">
        <f>IF(AJP!B54="","",AJP!B54)</f>
        <v/>
      </c>
      <c r="L3060" s="102" t="str">
        <f>IF(AJP!C54="","",AJP!C54)</f>
        <v/>
      </c>
      <c r="M3060" s="475" t="str">
        <f>IF(AJP!D54="","",AJP!D54)</f>
        <v/>
      </c>
      <c r="N3060" s="103" t="str">
        <f>IF(AJP!E54="","",AJP!E54)</f>
        <v/>
      </c>
      <c r="O3060" s="96" t="str">
        <f>IF(AJP!F54="","",AJP!F54)</f>
        <v/>
      </c>
      <c r="P3060" s="105"/>
      <c r="Q3060" s="102"/>
      <c r="R3060" s="473" t="str">
        <f>IF(AJP!G54="","",AJP!G54)</f>
        <v/>
      </c>
      <c r="S3060" s="473" t="str">
        <f>IF(AJP!H54="","",AJP!H54)</f>
        <v/>
      </c>
      <c r="T3060" s="460"/>
      <c r="U3060" s="460"/>
      <c r="Z3060" s="479">
        <f t="shared" si="342"/>
        <v>12</v>
      </c>
    </row>
    <row r="3061" spans="1:26" s="462" customFormat="1" ht="18.75" customHeight="1" x14ac:dyDescent="0.35">
      <c r="A3061" s="460"/>
      <c r="B3061" s="332">
        <f>IF(N3061="",0,COUNTIF($N$7:N3061,N3061))</f>
        <v>0</v>
      </c>
      <c r="C3061" s="332" t="str">
        <f t="shared" si="340"/>
        <v>0</v>
      </c>
      <c r="D3061" s="469"/>
      <c r="E3061" s="469"/>
      <c r="F3061" s="469"/>
      <c r="G3061" s="469"/>
      <c r="H3061" s="335">
        <f t="shared" si="341"/>
        <v>46022</v>
      </c>
      <c r="I3061" s="332" t="str">
        <f t="shared" si="341"/>
        <v/>
      </c>
      <c r="J3061" s="460"/>
      <c r="K3061" s="102" t="str">
        <f>IF(AJP!B55="","",AJP!B55)</f>
        <v/>
      </c>
      <c r="L3061" s="102" t="str">
        <f>IF(AJP!C55="","",AJP!C55)</f>
        <v/>
      </c>
      <c r="M3061" s="475" t="str">
        <f>IF(AJP!D55="","",AJP!D55)</f>
        <v/>
      </c>
      <c r="N3061" s="103" t="str">
        <f>IF(AJP!E55="","",AJP!E55)</f>
        <v/>
      </c>
      <c r="O3061" s="96" t="str">
        <f>IF(AJP!F55="","",AJP!F55)</f>
        <v/>
      </c>
      <c r="P3061" s="105"/>
      <c r="Q3061" s="102"/>
      <c r="R3061" s="473" t="str">
        <f>IF(AJP!G55="","",AJP!G55)</f>
        <v/>
      </c>
      <c r="S3061" s="473" t="str">
        <f>IF(AJP!H55="","",AJP!H55)</f>
        <v/>
      </c>
      <c r="T3061" s="460"/>
      <c r="U3061" s="460"/>
      <c r="Z3061" s="479">
        <f t="shared" si="342"/>
        <v>12</v>
      </c>
    </row>
    <row r="3062" spans="1:26" s="462" customFormat="1" ht="18.75" customHeight="1" x14ac:dyDescent="0.35">
      <c r="A3062" s="460"/>
      <c r="B3062" s="332">
        <f>IF(N3062="",0,COUNTIF($N$7:N3062,N3062))</f>
        <v>0</v>
      </c>
      <c r="C3062" s="332" t="str">
        <f t="shared" si="340"/>
        <v>0</v>
      </c>
      <c r="D3062" s="469"/>
      <c r="E3062" s="469"/>
      <c r="F3062" s="469"/>
      <c r="G3062" s="469"/>
      <c r="H3062" s="335">
        <f t="shared" si="341"/>
        <v>46022</v>
      </c>
      <c r="I3062" s="332" t="str">
        <f t="shared" si="341"/>
        <v/>
      </c>
      <c r="J3062" s="460"/>
      <c r="K3062" s="102" t="str">
        <f>IF(AJP!B56="","",AJP!B56)</f>
        <v/>
      </c>
      <c r="L3062" s="102" t="str">
        <f>IF(AJP!C56="","",AJP!C56)</f>
        <v/>
      </c>
      <c r="M3062" s="475" t="str">
        <f>IF(AJP!D56="","",AJP!D56)</f>
        <v/>
      </c>
      <c r="N3062" s="103" t="str">
        <f>IF(AJP!E56="","",AJP!E56)</f>
        <v/>
      </c>
      <c r="O3062" s="96" t="str">
        <f>IF(AJP!F56="","",AJP!F56)</f>
        <v/>
      </c>
      <c r="P3062" s="105"/>
      <c r="Q3062" s="102"/>
      <c r="R3062" s="473" t="str">
        <f>IF(AJP!G56="","",AJP!G56)</f>
        <v/>
      </c>
      <c r="S3062" s="473" t="str">
        <f>IF(AJP!H56="","",AJP!H56)</f>
        <v/>
      </c>
      <c r="T3062" s="460"/>
      <c r="U3062" s="460"/>
      <c r="Z3062" s="479">
        <f t="shared" si="342"/>
        <v>12</v>
      </c>
    </row>
    <row r="3063" spans="1:26" s="462" customFormat="1" ht="18.75" customHeight="1" x14ac:dyDescent="0.35">
      <c r="A3063" s="460"/>
      <c r="B3063" s="332">
        <f>IF(N3063="",0,COUNTIF($N$7:N3063,N3063))</f>
        <v>0</v>
      </c>
      <c r="C3063" s="332" t="str">
        <f t="shared" si="340"/>
        <v>0</v>
      </c>
      <c r="D3063" s="469"/>
      <c r="E3063" s="469"/>
      <c r="F3063" s="469"/>
      <c r="G3063" s="469"/>
      <c r="H3063" s="335">
        <f t="shared" si="341"/>
        <v>46022</v>
      </c>
      <c r="I3063" s="332" t="str">
        <f t="shared" si="341"/>
        <v/>
      </c>
      <c r="J3063" s="460"/>
      <c r="K3063" s="102" t="str">
        <f>IF(AJP!B57="","",AJP!B57)</f>
        <v/>
      </c>
      <c r="L3063" s="102" t="str">
        <f>IF(AJP!C57="","",AJP!C57)</f>
        <v/>
      </c>
      <c r="M3063" s="475" t="str">
        <f>IF(AJP!D57="","",AJP!D57)</f>
        <v/>
      </c>
      <c r="N3063" s="103" t="str">
        <f>IF(AJP!E57="","",AJP!E57)</f>
        <v/>
      </c>
      <c r="O3063" s="96" t="str">
        <f>IF(AJP!F57="","",AJP!F57)</f>
        <v/>
      </c>
      <c r="P3063" s="105"/>
      <c r="Q3063" s="102"/>
      <c r="R3063" s="473" t="str">
        <f>IF(AJP!G57="","",AJP!G57)</f>
        <v/>
      </c>
      <c r="S3063" s="473" t="str">
        <f>IF(AJP!H57="","",AJP!H57)</f>
        <v/>
      </c>
      <c r="T3063" s="460"/>
      <c r="U3063" s="460"/>
      <c r="Z3063" s="479">
        <f t="shared" si="342"/>
        <v>12</v>
      </c>
    </row>
    <row r="3064" spans="1:26" s="462" customFormat="1" ht="18.75" customHeight="1" x14ac:dyDescent="0.35">
      <c r="A3064" s="460"/>
      <c r="B3064" s="332">
        <f>IF(N3064="",0,COUNTIF($N$7:N3064,N3064))</f>
        <v>0</v>
      </c>
      <c r="C3064" s="332" t="str">
        <f t="shared" si="340"/>
        <v>0</v>
      </c>
      <c r="D3064" s="469"/>
      <c r="E3064" s="469"/>
      <c r="F3064" s="469"/>
      <c r="G3064" s="469"/>
      <c r="H3064" s="335">
        <f t="shared" si="341"/>
        <v>46022</v>
      </c>
      <c r="I3064" s="332" t="str">
        <f t="shared" si="341"/>
        <v/>
      </c>
      <c r="J3064" s="460"/>
      <c r="K3064" s="102" t="str">
        <f>IF(AJP!B58="","",AJP!B58)</f>
        <v/>
      </c>
      <c r="L3064" s="102" t="str">
        <f>IF(AJP!C58="","",AJP!C58)</f>
        <v/>
      </c>
      <c r="M3064" s="475" t="str">
        <f>IF(AJP!D58="","",AJP!D58)</f>
        <v/>
      </c>
      <c r="N3064" s="103" t="str">
        <f>IF(AJP!E58="","",AJP!E58)</f>
        <v/>
      </c>
      <c r="O3064" s="96" t="str">
        <f>IF(AJP!F58="","",AJP!F58)</f>
        <v/>
      </c>
      <c r="P3064" s="105"/>
      <c r="Q3064" s="102"/>
      <c r="R3064" s="473" t="str">
        <f>IF(AJP!G58="","",AJP!G58)</f>
        <v/>
      </c>
      <c r="S3064" s="473" t="str">
        <f>IF(AJP!H58="","",AJP!H58)</f>
        <v/>
      </c>
      <c r="T3064" s="460"/>
      <c r="U3064" s="460"/>
      <c r="Z3064" s="479">
        <f t="shared" si="342"/>
        <v>12</v>
      </c>
    </row>
    <row r="3065" spans="1:26" s="462" customFormat="1" ht="18.75" customHeight="1" x14ac:dyDescent="0.35">
      <c r="A3065" s="460"/>
      <c r="B3065" s="332">
        <f>IF(N3065="",0,COUNTIF($N$7:N3065,N3065))</f>
        <v>0</v>
      </c>
      <c r="C3065" s="332" t="str">
        <f t="shared" si="340"/>
        <v>0</v>
      </c>
      <c r="D3065" s="469"/>
      <c r="E3065" s="469"/>
      <c r="F3065" s="469"/>
      <c r="G3065" s="469"/>
      <c r="H3065" s="335">
        <f t="shared" si="341"/>
        <v>46022</v>
      </c>
      <c r="I3065" s="332" t="str">
        <f t="shared" si="341"/>
        <v/>
      </c>
      <c r="J3065" s="460"/>
      <c r="K3065" s="102" t="str">
        <f>IF(AJP!B59="","",AJP!B59)</f>
        <v/>
      </c>
      <c r="L3065" s="102" t="str">
        <f>IF(AJP!C59="","",AJP!C59)</f>
        <v/>
      </c>
      <c r="M3065" s="475" t="str">
        <f>IF(AJP!D59="","",AJP!D59)</f>
        <v/>
      </c>
      <c r="N3065" s="103" t="str">
        <f>IF(AJP!E59="","",AJP!E59)</f>
        <v/>
      </c>
      <c r="O3065" s="96" t="str">
        <f>IF(AJP!F59="","",AJP!F59)</f>
        <v/>
      </c>
      <c r="P3065" s="105"/>
      <c r="Q3065" s="102"/>
      <c r="R3065" s="473" t="str">
        <f>IF(AJP!G59="","",AJP!G59)</f>
        <v/>
      </c>
      <c r="S3065" s="473" t="str">
        <f>IF(AJP!H59="","",AJP!H59)</f>
        <v/>
      </c>
      <c r="T3065" s="460"/>
      <c r="U3065" s="460"/>
      <c r="Z3065" s="479">
        <f t="shared" si="342"/>
        <v>12</v>
      </c>
    </row>
    <row r="3066" spans="1:26" s="462" customFormat="1" ht="18.75" customHeight="1" x14ac:dyDescent="0.35">
      <c r="A3066" s="460"/>
      <c r="B3066" s="332">
        <f>IF(N3066="",0,COUNTIF($N$7:N3066,N3066))</f>
        <v>0</v>
      </c>
      <c r="C3066" s="332" t="str">
        <f t="shared" si="340"/>
        <v>0</v>
      </c>
      <c r="D3066" s="469"/>
      <c r="E3066" s="469"/>
      <c r="F3066" s="469"/>
      <c r="G3066" s="469"/>
      <c r="H3066" s="335">
        <f t="shared" si="341"/>
        <v>46022</v>
      </c>
      <c r="I3066" s="332" t="str">
        <f t="shared" si="341"/>
        <v/>
      </c>
      <c r="J3066" s="460"/>
      <c r="K3066" s="102" t="str">
        <f>IF(AJP!B60="","",AJP!B60)</f>
        <v/>
      </c>
      <c r="L3066" s="102" t="str">
        <f>IF(AJP!C60="","",AJP!C60)</f>
        <v/>
      </c>
      <c r="M3066" s="475" t="str">
        <f>IF(AJP!D60="","",AJP!D60)</f>
        <v/>
      </c>
      <c r="N3066" s="103" t="str">
        <f>IF(AJP!E60="","",AJP!E60)</f>
        <v/>
      </c>
      <c r="O3066" s="96" t="str">
        <f>IF(AJP!F60="","",AJP!F60)</f>
        <v/>
      </c>
      <c r="P3066" s="105"/>
      <c r="Q3066" s="102"/>
      <c r="R3066" s="473" t="str">
        <f>IF(AJP!G60="","",AJP!G60)</f>
        <v/>
      </c>
      <c r="S3066" s="473" t="str">
        <f>IF(AJP!H60="","",AJP!H60)</f>
        <v/>
      </c>
      <c r="T3066" s="460"/>
      <c r="U3066" s="460"/>
      <c r="Z3066" s="479">
        <f t="shared" si="342"/>
        <v>12</v>
      </c>
    </row>
    <row r="3067" spans="1:26" s="462" customFormat="1" ht="18.75" customHeight="1" x14ac:dyDescent="0.35">
      <c r="A3067" s="460"/>
      <c r="B3067" s="332">
        <f>IF(N3067="",0,COUNTIF($N$7:N3067,N3067))</f>
        <v>0</v>
      </c>
      <c r="C3067" s="332" t="str">
        <f t="shared" si="340"/>
        <v>0</v>
      </c>
      <c r="D3067" s="469"/>
      <c r="E3067" s="469"/>
      <c r="F3067" s="469"/>
      <c r="G3067" s="469"/>
      <c r="H3067" s="335">
        <f t="shared" si="341"/>
        <v>46022</v>
      </c>
      <c r="I3067" s="332" t="str">
        <f t="shared" si="341"/>
        <v/>
      </c>
      <c r="J3067" s="460"/>
      <c r="K3067" s="102" t="str">
        <f>IF(AJP!B61="","",AJP!B61)</f>
        <v/>
      </c>
      <c r="L3067" s="102" t="str">
        <f>IF(AJP!C61="","",AJP!C61)</f>
        <v/>
      </c>
      <c r="M3067" s="475" t="str">
        <f>IF(AJP!D61="","",AJP!D61)</f>
        <v/>
      </c>
      <c r="N3067" s="103" t="str">
        <f>IF(AJP!E61="","",AJP!E61)</f>
        <v/>
      </c>
      <c r="O3067" s="96" t="str">
        <f>IF(AJP!F61="","",AJP!F61)</f>
        <v/>
      </c>
      <c r="P3067" s="105"/>
      <c r="Q3067" s="102"/>
      <c r="R3067" s="473" t="str">
        <f>IF(AJP!G61="","",AJP!G61)</f>
        <v/>
      </c>
      <c r="S3067" s="473" t="str">
        <f>IF(AJP!H61="","",AJP!H61)</f>
        <v/>
      </c>
      <c r="T3067" s="460"/>
      <c r="U3067" s="460"/>
      <c r="Z3067" s="479">
        <f t="shared" si="342"/>
        <v>12</v>
      </c>
    </row>
    <row r="3068" spans="1:26" s="462" customFormat="1" ht="18.75" customHeight="1" x14ac:dyDescent="0.35">
      <c r="A3068" s="460"/>
      <c r="B3068" s="332">
        <f>IF(N3068="",0,COUNTIF($N$7:N3068,N3068))</f>
        <v>0</v>
      </c>
      <c r="C3068" s="332" t="str">
        <f t="shared" si="340"/>
        <v>0</v>
      </c>
      <c r="D3068" s="469"/>
      <c r="E3068" s="469"/>
      <c r="F3068" s="469"/>
      <c r="G3068" s="469"/>
      <c r="H3068" s="335">
        <f t="shared" si="341"/>
        <v>46022</v>
      </c>
      <c r="I3068" s="332" t="str">
        <f t="shared" si="341"/>
        <v/>
      </c>
      <c r="J3068" s="460"/>
      <c r="K3068" s="102" t="str">
        <f>IF(AJP!B62="","",AJP!B62)</f>
        <v/>
      </c>
      <c r="L3068" s="102" t="str">
        <f>IF(AJP!C62="","",AJP!C62)</f>
        <v/>
      </c>
      <c r="M3068" s="475" t="str">
        <f>IF(AJP!D62="","",AJP!D62)</f>
        <v/>
      </c>
      <c r="N3068" s="103" t="str">
        <f>IF(AJP!E62="","",AJP!E62)</f>
        <v/>
      </c>
      <c r="O3068" s="96" t="str">
        <f>IF(AJP!F62="","",AJP!F62)</f>
        <v/>
      </c>
      <c r="P3068" s="105"/>
      <c r="Q3068" s="102"/>
      <c r="R3068" s="473" t="str">
        <f>IF(AJP!G62="","",AJP!G62)</f>
        <v/>
      </c>
      <c r="S3068" s="473" t="str">
        <f>IF(AJP!H62="","",AJP!H62)</f>
        <v/>
      </c>
      <c r="T3068" s="460"/>
      <c r="U3068" s="460"/>
      <c r="Z3068" s="479">
        <f t="shared" si="342"/>
        <v>12</v>
      </c>
    </row>
    <row r="3069" spans="1:26" s="462" customFormat="1" ht="18.75" customHeight="1" x14ac:dyDescent="0.35">
      <c r="A3069" s="460"/>
      <c r="B3069" s="332">
        <f>IF(N3069="",0,COUNTIF($N$7:N3069,N3069))</f>
        <v>0</v>
      </c>
      <c r="C3069" s="332" t="str">
        <f t="shared" si="340"/>
        <v>0</v>
      </c>
      <c r="D3069" s="469"/>
      <c r="E3069" s="469"/>
      <c r="F3069" s="469"/>
      <c r="G3069" s="469"/>
      <c r="H3069" s="335">
        <f t="shared" si="341"/>
        <v>46022</v>
      </c>
      <c r="I3069" s="332" t="str">
        <f t="shared" si="341"/>
        <v/>
      </c>
      <c r="J3069" s="460"/>
      <c r="K3069" s="102" t="str">
        <f>IF(AJP!B63="","",AJP!B63)</f>
        <v/>
      </c>
      <c r="L3069" s="102" t="str">
        <f>IF(AJP!C63="","",AJP!C63)</f>
        <v/>
      </c>
      <c r="M3069" s="475" t="str">
        <f>IF(AJP!D63="","",AJP!D63)</f>
        <v/>
      </c>
      <c r="N3069" s="103" t="str">
        <f>IF(AJP!E63="","",AJP!E63)</f>
        <v/>
      </c>
      <c r="O3069" s="96" t="str">
        <f>IF(AJP!F63="","",AJP!F63)</f>
        <v/>
      </c>
      <c r="P3069" s="105"/>
      <c r="Q3069" s="102"/>
      <c r="R3069" s="473" t="str">
        <f>IF(AJP!G63="","",AJP!G63)</f>
        <v/>
      </c>
      <c r="S3069" s="473" t="str">
        <f>IF(AJP!H63="","",AJP!H63)</f>
        <v/>
      </c>
      <c r="T3069" s="460"/>
      <c r="U3069" s="460"/>
      <c r="Z3069" s="479">
        <f t="shared" si="342"/>
        <v>12</v>
      </c>
    </row>
    <row r="3070" spans="1:26" s="462" customFormat="1" ht="18.75" customHeight="1" x14ac:dyDescent="0.35">
      <c r="A3070" s="460"/>
      <c r="B3070" s="332">
        <f>IF(N3070="",0,COUNTIF($N$7:N3070,N3070))</f>
        <v>0</v>
      </c>
      <c r="C3070" s="332" t="str">
        <f t="shared" si="340"/>
        <v>0</v>
      </c>
      <c r="D3070" s="469"/>
      <c r="E3070" s="469"/>
      <c r="F3070" s="469"/>
      <c r="G3070" s="469"/>
      <c r="H3070" s="335">
        <f t="shared" si="341"/>
        <v>46022</v>
      </c>
      <c r="I3070" s="332" t="str">
        <f t="shared" si="341"/>
        <v/>
      </c>
      <c r="J3070" s="460"/>
      <c r="K3070" s="102" t="str">
        <f>IF(AJP!B64="","",AJP!B64)</f>
        <v/>
      </c>
      <c r="L3070" s="102" t="str">
        <f>IF(AJP!C64="","",AJP!C64)</f>
        <v/>
      </c>
      <c r="M3070" s="475" t="str">
        <f>IF(AJP!D64="","",AJP!D64)</f>
        <v/>
      </c>
      <c r="N3070" s="103" t="str">
        <f>IF(AJP!E64="","",AJP!E64)</f>
        <v/>
      </c>
      <c r="O3070" s="96" t="str">
        <f>IF(AJP!F64="","",AJP!F64)</f>
        <v/>
      </c>
      <c r="P3070" s="105"/>
      <c r="Q3070" s="102"/>
      <c r="R3070" s="473" t="str">
        <f>IF(AJP!G64="","",AJP!G64)</f>
        <v/>
      </c>
      <c r="S3070" s="473" t="str">
        <f>IF(AJP!H64="","",AJP!H64)</f>
        <v/>
      </c>
      <c r="T3070" s="460"/>
      <c r="U3070" s="460"/>
      <c r="Z3070" s="479">
        <f t="shared" si="342"/>
        <v>12</v>
      </c>
    </row>
    <row r="3071" spans="1:26" s="462" customFormat="1" ht="18.75" customHeight="1" x14ac:dyDescent="0.35">
      <c r="A3071" s="460"/>
      <c r="B3071" s="332">
        <f>IF(N3071="",0,COUNTIF($N$7:N3071,N3071))</f>
        <v>0</v>
      </c>
      <c r="C3071" s="332" t="str">
        <f t="shared" si="340"/>
        <v>0</v>
      </c>
      <c r="D3071" s="469"/>
      <c r="E3071" s="469"/>
      <c r="F3071" s="469"/>
      <c r="G3071" s="469"/>
      <c r="H3071" s="335">
        <f t="shared" si="341"/>
        <v>46022</v>
      </c>
      <c r="I3071" s="332" t="str">
        <f t="shared" si="341"/>
        <v/>
      </c>
      <c r="J3071" s="460"/>
      <c r="K3071" s="102" t="str">
        <f>IF(AJP!B65="","",AJP!B65)</f>
        <v/>
      </c>
      <c r="L3071" s="102" t="str">
        <f>IF(AJP!C65="","",AJP!C65)</f>
        <v/>
      </c>
      <c r="M3071" s="475" t="str">
        <f>IF(AJP!D65="","",AJP!D65)</f>
        <v/>
      </c>
      <c r="N3071" s="103" t="str">
        <f>IF(AJP!E65="","",AJP!E65)</f>
        <v/>
      </c>
      <c r="O3071" s="96" t="str">
        <f>IF(AJP!F65="","",AJP!F65)</f>
        <v/>
      </c>
      <c r="P3071" s="105"/>
      <c r="Q3071" s="102"/>
      <c r="R3071" s="473" t="str">
        <f>IF(AJP!G65="","",AJP!G65)</f>
        <v/>
      </c>
      <c r="S3071" s="473" t="str">
        <f>IF(AJP!H65="","",AJP!H65)</f>
        <v/>
      </c>
      <c r="T3071" s="460"/>
      <c r="U3071" s="460"/>
      <c r="Z3071" s="479">
        <f t="shared" si="342"/>
        <v>12</v>
      </c>
    </row>
    <row r="3072" spans="1:26" s="462" customFormat="1" ht="18.75" customHeight="1" x14ac:dyDescent="0.35">
      <c r="A3072" s="460"/>
      <c r="B3072" s="332">
        <f>IF(N3072="",0,COUNTIF($N$7:N3072,N3072))</f>
        <v>0</v>
      </c>
      <c r="C3072" s="332" t="str">
        <f t="shared" si="340"/>
        <v>0</v>
      </c>
      <c r="D3072" s="469"/>
      <c r="E3072" s="469"/>
      <c r="F3072" s="469"/>
      <c r="G3072" s="469"/>
      <c r="H3072" s="335">
        <f t="shared" si="341"/>
        <v>46022</v>
      </c>
      <c r="I3072" s="332" t="str">
        <f t="shared" si="341"/>
        <v/>
      </c>
      <c r="J3072" s="460"/>
      <c r="K3072" s="102" t="str">
        <f>IF(AJP!B66="","",AJP!B66)</f>
        <v/>
      </c>
      <c r="L3072" s="102" t="str">
        <f>IF(AJP!C66="","",AJP!C66)</f>
        <v/>
      </c>
      <c r="M3072" s="475" t="str">
        <f>IF(AJP!D66="","",AJP!D66)</f>
        <v/>
      </c>
      <c r="N3072" s="103" t="str">
        <f>IF(AJP!E66="","",AJP!E66)</f>
        <v/>
      </c>
      <c r="O3072" s="96" t="str">
        <f>IF(AJP!F66="","",AJP!F66)</f>
        <v/>
      </c>
      <c r="P3072" s="105"/>
      <c r="Q3072" s="102"/>
      <c r="R3072" s="473" t="str">
        <f>IF(AJP!G66="","",AJP!G66)</f>
        <v/>
      </c>
      <c r="S3072" s="473" t="str">
        <f>IF(AJP!H66="","",AJP!H66)</f>
        <v/>
      </c>
      <c r="T3072" s="460"/>
      <c r="U3072" s="460"/>
      <c r="Z3072" s="479">
        <f t="shared" si="342"/>
        <v>12</v>
      </c>
    </row>
    <row r="3073" spans="1:26" s="462" customFormat="1" ht="18.75" customHeight="1" x14ac:dyDescent="0.35">
      <c r="A3073" s="460"/>
      <c r="B3073" s="332">
        <f>IF(N3073="",0,COUNTIF($N$7:N3073,N3073))</f>
        <v>0</v>
      </c>
      <c r="C3073" s="332" t="str">
        <f t="shared" si="340"/>
        <v>0</v>
      </c>
      <c r="D3073" s="469"/>
      <c r="E3073" s="469"/>
      <c r="F3073" s="469"/>
      <c r="G3073" s="469"/>
      <c r="H3073" s="335">
        <f t="shared" si="341"/>
        <v>46022</v>
      </c>
      <c r="I3073" s="332" t="str">
        <f t="shared" si="341"/>
        <v/>
      </c>
      <c r="J3073" s="460"/>
      <c r="K3073" s="102" t="str">
        <f>IF(AJP!B67="","",AJP!B67)</f>
        <v/>
      </c>
      <c r="L3073" s="102" t="str">
        <f>IF(AJP!C67="","",AJP!C67)</f>
        <v/>
      </c>
      <c r="M3073" s="475" t="str">
        <f>IF(AJP!D67="","",AJP!D67)</f>
        <v/>
      </c>
      <c r="N3073" s="103" t="str">
        <f>IF(AJP!E67="","",AJP!E67)</f>
        <v/>
      </c>
      <c r="O3073" s="96" t="str">
        <f>IF(AJP!F67="","",AJP!F67)</f>
        <v/>
      </c>
      <c r="P3073" s="105"/>
      <c r="Q3073" s="102"/>
      <c r="R3073" s="473" t="str">
        <f>IF(AJP!G67="","",AJP!G67)</f>
        <v/>
      </c>
      <c r="S3073" s="473" t="str">
        <f>IF(AJP!H67="","",AJP!H67)</f>
        <v/>
      </c>
      <c r="T3073" s="460"/>
      <c r="U3073" s="460"/>
      <c r="Z3073" s="479">
        <f t="shared" si="342"/>
        <v>12</v>
      </c>
    </row>
    <row r="3074" spans="1:26" s="462" customFormat="1" ht="18.75" customHeight="1" x14ac:dyDescent="0.35">
      <c r="A3074" s="460"/>
      <c r="B3074" s="332">
        <f>IF(N3074="",0,COUNTIF($N$7:N3074,N3074))</f>
        <v>0</v>
      </c>
      <c r="C3074" s="332" t="str">
        <f t="shared" si="340"/>
        <v>0</v>
      </c>
      <c r="D3074" s="469"/>
      <c r="E3074" s="469"/>
      <c r="F3074" s="469"/>
      <c r="G3074" s="469"/>
      <c r="H3074" s="335">
        <f t="shared" si="341"/>
        <v>46022</v>
      </c>
      <c r="I3074" s="332" t="str">
        <f t="shared" si="341"/>
        <v/>
      </c>
      <c r="J3074" s="460"/>
      <c r="K3074" s="102" t="str">
        <f>IF(AJP!B68="","",AJP!B68)</f>
        <v/>
      </c>
      <c r="L3074" s="102" t="str">
        <f>IF(AJP!C68="","",AJP!C68)</f>
        <v/>
      </c>
      <c r="M3074" s="475" t="str">
        <f>IF(AJP!D68="","",AJP!D68)</f>
        <v/>
      </c>
      <c r="N3074" s="103" t="str">
        <f>IF(AJP!E68="","",AJP!E68)</f>
        <v/>
      </c>
      <c r="O3074" s="96" t="str">
        <f>IF(AJP!F68="","",AJP!F68)</f>
        <v/>
      </c>
      <c r="P3074" s="105"/>
      <c r="Q3074" s="102"/>
      <c r="R3074" s="473" t="str">
        <f>IF(AJP!G68="","",AJP!G68)</f>
        <v/>
      </c>
      <c r="S3074" s="473" t="str">
        <f>IF(AJP!H68="","",AJP!H68)</f>
        <v/>
      </c>
      <c r="T3074" s="460"/>
      <c r="U3074" s="460"/>
      <c r="Z3074" s="479">
        <f t="shared" si="342"/>
        <v>12</v>
      </c>
    </row>
    <row r="3075" spans="1:26" s="462" customFormat="1" ht="18.75" customHeight="1" x14ac:dyDescent="0.35">
      <c r="A3075" s="460"/>
      <c r="B3075" s="332">
        <f>IF(N3075="",0,COUNTIF($N$7:N3075,N3075))</f>
        <v>0</v>
      </c>
      <c r="C3075" s="332" t="str">
        <f t="shared" si="340"/>
        <v>0</v>
      </c>
      <c r="D3075" s="469"/>
      <c r="E3075" s="469"/>
      <c r="F3075" s="469"/>
      <c r="G3075" s="469"/>
      <c r="H3075" s="335">
        <f t="shared" si="341"/>
        <v>46022</v>
      </c>
      <c r="I3075" s="332" t="str">
        <f t="shared" si="341"/>
        <v/>
      </c>
      <c r="J3075" s="460"/>
      <c r="K3075" s="102" t="str">
        <f>IF(AJP!B69="","",AJP!B69)</f>
        <v/>
      </c>
      <c r="L3075" s="102" t="str">
        <f>IF(AJP!C69="","",AJP!C69)</f>
        <v/>
      </c>
      <c r="M3075" s="475" t="str">
        <f>IF(AJP!D69="","",AJP!D69)</f>
        <v/>
      </c>
      <c r="N3075" s="103" t="str">
        <f>IF(AJP!E69="","",AJP!E69)</f>
        <v/>
      </c>
      <c r="O3075" s="96" t="str">
        <f>IF(AJP!F69="","",AJP!F69)</f>
        <v/>
      </c>
      <c r="P3075" s="105"/>
      <c r="Q3075" s="102"/>
      <c r="R3075" s="473" t="str">
        <f>IF(AJP!G69="","",AJP!G69)</f>
        <v/>
      </c>
      <c r="S3075" s="473" t="str">
        <f>IF(AJP!H69="","",AJP!H69)</f>
        <v/>
      </c>
      <c r="T3075" s="460"/>
      <c r="U3075" s="460"/>
      <c r="Z3075" s="479">
        <f t="shared" si="342"/>
        <v>12</v>
      </c>
    </row>
    <row r="3076" spans="1:26" s="462" customFormat="1" ht="18.75" customHeight="1" x14ac:dyDescent="0.35">
      <c r="A3076" s="460"/>
      <c r="B3076" s="332">
        <f>IF(N3076="",0,COUNTIF($N$7:N3076,N3076))</f>
        <v>0</v>
      </c>
      <c r="C3076" s="332" t="str">
        <f t="shared" si="340"/>
        <v>0</v>
      </c>
      <c r="D3076" s="469"/>
      <c r="E3076" s="469"/>
      <c r="F3076" s="469"/>
      <c r="G3076" s="469"/>
      <c r="H3076" s="335">
        <f t="shared" si="341"/>
        <v>46022</v>
      </c>
      <c r="I3076" s="332" t="str">
        <f t="shared" si="341"/>
        <v/>
      </c>
      <c r="J3076" s="460"/>
      <c r="K3076" s="102" t="str">
        <f>IF(AJP!B70="","",AJP!B70)</f>
        <v/>
      </c>
      <c r="L3076" s="102" t="str">
        <f>IF(AJP!C70="","",AJP!C70)</f>
        <v/>
      </c>
      <c r="M3076" s="475" t="str">
        <f>IF(AJP!D70="","",AJP!D70)</f>
        <v/>
      </c>
      <c r="N3076" s="103" t="str">
        <f>IF(AJP!E70="","",AJP!E70)</f>
        <v/>
      </c>
      <c r="O3076" s="96" t="str">
        <f>IF(AJP!F70="","",AJP!F70)</f>
        <v/>
      </c>
      <c r="P3076" s="105"/>
      <c r="Q3076" s="102"/>
      <c r="R3076" s="473" t="str">
        <f>IF(AJP!G70="","",AJP!G70)</f>
        <v/>
      </c>
      <c r="S3076" s="473" t="str">
        <f>IF(AJP!H70="","",AJP!H70)</f>
        <v/>
      </c>
      <c r="T3076" s="460"/>
      <c r="U3076" s="460"/>
      <c r="Z3076" s="479">
        <f t="shared" si="342"/>
        <v>12</v>
      </c>
    </row>
    <row r="3077" spans="1:26" s="462" customFormat="1" ht="18.75" customHeight="1" x14ac:dyDescent="0.35">
      <c r="A3077" s="460"/>
      <c r="B3077" s="332">
        <f>IF(N3077="",0,COUNTIF($N$7:N3077,N3077))</f>
        <v>0</v>
      </c>
      <c r="C3077" s="332" t="str">
        <f t="shared" si="340"/>
        <v>0</v>
      </c>
      <c r="D3077" s="469"/>
      <c r="E3077" s="469"/>
      <c r="F3077" s="469"/>
      <c r="G3077" s="469"/>
      <c r="H3077" s="335">
        <f t="shared" si="341"/>
        <v>46022</v>
      </c>
      <c r="I3077" s="332" t="str">
        <f t="shared" si="341"/>
        <v/>
      </c>
      <c r="J3077" s="460"/>
      <c r="K3077" s="102" t="str">
        <f>IF(AJP!B71="","",AJP!B71)</f>
        <v/>
      </c>
      <c r="L3077" s="102" t="str">
        <f>IF(AJP!C71="","",AJP!C71)</f>
        <v/>
      </c>
      <c r="M3077" s="475" t="str">
        <f>IF(AJP!D71="","",AJP!D71)</f>
        <v/>
      </c>
      <c r="N3077" s="103" t="str">
        <f>IF(AJP!E71="","",AJP!E71)</f>
        <v/>
      </c>
      <c r="O3077" s="96" t="str">
        <f>IF(AJP!F71="","",AJP!F71)</f>
        <v/>
      </c>
      <c r="P3077" s="105"/>
      <c r="Q3077" s="102"/>
      <c r="R3077" s="473" t="str">
        <f>IF(AJP!G71="","",AJP!G71)</f>
        <v/>
      </c>
      <c r="S3077" s="473" t="str">
        <f>IF(AJP!H71="","",AJP!H71)</f>
        <v/>
      </c>
      <c r="T3077" s="460"/>
      <c r="U3077" s="460"/>
      <c r="Z3077" s="479">
        <f t="shared" si="342"/>
        <v>12</v>
      </c>
    </row>
    <row r="3078" spans="1:26" s="462" customFormat="1" ht="18.75" customHeight="1" x14ac:dyDescent="0.35">
      <c r="A3078" s="460"/>
      <c r="B3078" s="332">
        <f>IF(N3078="",0,COUNTIF($N$7:N3078,N3078))</f>
        <v>0</v>
      </c>
      <c r="C3078" s="332" t="str">
        <f t="shared" ref="C3078:C3141" si="343">B3078&amp;N3078</f>
        <v>0</v>
      </c>
      <c r="D3078" s="469"/>
      <c r="E3078" s="469"/>
      <c r="F3078" s="469"/>
      <c r="G3078" s="469"/>
      <c r="H3078" s="335">
        <f t="shared" ref="H3078:I3141" si="344">IF(K3078&lt;&gt;"",K3078,H3077)</f>
        <v>46022</v>
      </c>
      <c r="I3078" s="332" t="str">
        <f t="shared" si="344"/>
        <v/>
      </c>
      <c r="J3078" s="460"/>
      <c r="K3078" s="102" t="str">
        <f>IF(AJP!B72="","",AJP!B72)</f>
        <v/>
      </c>
      <c r="L3078" s="102" t="str">
        <f>IF(AJP!C72="","",AJP!C72)</f>
        <v/>
      </c>
      <c r="M3078" s="475" t="str">
        <f>IF(AJP!D72="","",AJP!D72)</f>
        <v/>
      </c>
      <c r="N3078" s="103" t="str">
        <f>IF(AJP!E72="","",AJP!E72)</f>
        <v/>
      </c>
      <c r="O3078" s="96" t="str">
        <f>IF(AJP!F72="","",AJP!F72)</f>
        <v/>
      </c>
      <c r="P3078" s="105"/>
      <c r="Q3078" s="102"/>
      <c r="R3078" s="473" t="str">
        <f>IF(AJP!G72="","",AJP!G72)</f>
        <v/>
      </c>
      <c r="S3078" s="473" t="str">
        <f>IF(AJP!H72="","",AJP!H72)</f>
        <v/>
      </c>
      <c r="T3078" s="460"/>
      <c r="U3078" s="460"/>
      <c r="Z3078" s="479">
        <f t="shared" si="342"/>
        <v>12</v>
      </c>
    </row>
    <row r="3079" spans="1:26" s="462" customFormat="1" ht="18.75" customHeight="1" x14ac:dyDescent="0.35">
      <c r="A3079" s="460"/>
      <c r="B3079" s="332">
        <f>IF(N3079="",0,COUNTIF($N$7:N3079,N3079))</f>
        <v>0</v>
      </c>
      <c r="C3079" s="332" t="str">
        <f t="shared" si="343"/>
        <v>0</v>
      </c>
      <c r="D3079" s="469"/>
      <c r="E3079" s="469"/>
      <c r="F3079" s="469"/>
      <c r="G3079" s="469"/>
      <c r="H3079" s="335">
        <f t="shared" si="344"/>
        <v>46022</v>
      </c>
      <c r="I3079" s="332" t="str">
        <f t="shared" si="344"/>
        <v/>
      </c>
      <c r="J3079" s="460"/>
      <c r="K3079" s="102" t="str">
        <f>IF(AJP!B73="","",AJP!B73)</f>
        <v/>
      </c>
      <c r="L3079" s="102" t="str">
        <f>IF(AJP!C73="","",AJP!C73)</f>
        <v/>
      </c>
      <c r="M3079" s="475" t="str">
        <f>IF(AJP!D73="","",AJP!D73)</f>
        <v/>
      </c>
      <c r="N3079" s="103" t="str">
        <f>IF(AJP!E73="","",AJP!E73)</f>
        <v/>
      </c>
      <c r="O3079" s="96" t="str">
        <f>IF(AJP!F73="","",AJP!F73)</f>
        <v/>
      </c>
      <c r="P3079" s="105"/>
      <c r="Q3079" s="102"/>
      <c r="R3079" s="473" t="str">
        <f>IF(AJP!G73="","",AJP!G73)</f>
        <v/>
      </c>
      <c r="S3079" s="473" t="str">
        <f>IF(AJP!H73="","",AJP!H73)</f>
        <v/>
      </c>
      <c r="T3079" s="460"/>
      <c r="U3079" s="460"/>
      <c r="Z3079" s="479">
        <f t="shared" si="342"/>
        <v>12</v>
      </c>
    </row>
    <row r="3080" spans="1:26" s="462" customFormat="1" ht="18.75" customHeight="1" x14ac:dyDescent="0.35">
      <c r="A3080" s="460"/>
      <c r="B3080" s="332">
        <f>IF(N3080="",0,COUNTIF($N$7:N3080,N3080))</f>
        <v>0</v>
      </c>
      <c r="C3080" s="332" t="str">
        <f t="shared" si="343"/>
        <v>0</v>
      </c>
      <c r="D3080" s="469"/>
      <c r="E3080" s="469"/>
      <c r="F3080" s="469"/>
      <c r="G3080" s="469"/>
      <c r="H3080" s="335">
        <f t="shared" si="344"/>
        <v>46022</v>
      </c>
      <c r="I3080" s="332" t="str">
        <f t="shared" si="344"/>
        <v/>
      </c>
      <c r="J3080" s="460"/>
      <c r="K3080" s="102" t="str">
        <f>IF(AJP!B74="","",AJP!B74)</f>
        <v/>
      </c>
      <c r="L3080" s="102" t="str">
        <f>IF(AJP!C74="","",AJP!C74)</f>
        <v/>
      </c>
      <c r="M3080" s="475" t="str">
        <f>IF(AJP!D74="","",AJP!D74)</f>
        <v/>
      </c>
      <c r="N3080" s="103" t="str">
        <f>IF(AJP!E74="","",AJP!E74)</f>
        <v/>
      </c>
      <c r="O3080" s="96" t="str">
        <f>IF(AJP!F74="","",AJP!F74)</f>
        <v/>
      </c>
      <c r="P3080" s="105"/>
      <c r="Q3080" s="102"/>
      <c r="R3080" s="473" t="str">
        <f>IF(AJP!G74="","",AJP!G74)</f>
        <v/>
      </c>
      <c r="S3080" s="473" t="str">
        <f>IF(AJP!H74="","",AJP!H74)</f>
        <v/>
      </c>
      <c r="T3080" s="460"/>
      <c r="U3080" s="460"/>
      <c r="Z3080" s="479">
        <f t="shared" ref="Z3080:Z3143" si="345">IF(H3080="","",MONTH(H3080))</f>
        <v>12</v>
      </c>
    </row>
    <row r="3081" spans="1:26" s="462" customFormat="1" ht="18.75" customHeight="1" x14ac:dyDescent="0.35">
      <c r="A3081" s="460"/>
      <c r="B3081" s="332">
        <f>IF(N3081="",0,COUNTIF($N$7:N3081,N3081))</f>
        <v>0</v>
      </c>
      <c r="C3081" s="332" t="str">
        <f t="shared" si="343"/>
        <v>0</v>
      </c>
      <c r="D3081" s="469"/>
      <c r="E3081" s="469"/>
      <c r="F3081" s="469"/>
      <c r="G3081" s="469"/>
      <c r="H3081" s="335">
        <f t="shared" si="344"/>
        <v>46022</v>
      </c>
      <c r="I3081" s="332" t="str">
        <f t="shared" si="344"/>
        <v/>
      </c>
      <c r="J3081" s="460"/>
      <c r="K3081" s="102" t="str">
        <f>IF(AJP!B75="","",AJP!B75)</f>
        <v/>
      </c>
      <c r="L3081" s="102" t="str">
        <f>IF(AJP!C75="","",AJP!C75)</f>
        <v/>
      </c>
      <c r="M3081" s="475" t="str">
        <f>IF(AJP!D75="","",AJP!D75)</f>
        <v/>
      </c>
      <c r="N3081" s="103" t="str">
        <f>IF(AJP!E75="","",AJP!E75)</f>
        <v/>
      </c>
      <c r="O3081" s="96" t="str">
        <f>IF(AJP!F75="","",AJP!F75)</f>
        <v/>
      </c>
      <c r="P3081" s="105"/>
      <c r="Q3081" s="102"/>
      <c r="R3081" s="473" t="str">
        <f>IF(AJP!G75="","",AJP!G75)</f>
        <v/>
      </c>
      <c r="S3081" s="473" t="str">
        <f>IF(AJP!H75="","",AJP!H75)</f>
        <v/>
      </c>
      <c r="T3081" s="460"/>
      <c r="U3081" s="460"/>
      <c r="Z3081" s="479">
        <f t="shared" si="345"/>
        <v>12</v>
      </c>
    </row>
    <row r="3082" spans="1:26" s="462" customFormat="1" ht="18.75" customHeight="1" x14ac:dyDescent="0.35">
      <c r="A3082" s="460"/>
      <c r="B3082" s="332">
        <f>IF(N3082="",0,COUNTIF($N$7:N3082,N3082))</f>
        <v>0</v>
      </c>
      <c r="C3082" s="332" t="str">
        <f t="shared" si="343"/>
        <v>0</v>
      </c>
      <c r="D3082" s="469"/>
      <c r="E3082" s="469"/>
      <c r="F3082" s="469"/>
      <c r="G3082" s="469"/>
      <c r="H3082" s="335">
        <f t="shared" si="344"/>
        <v>46022</v>
      </c>
      <c r="I3082" s="332" t="str">
        <f t="shared" si="344"/>
        <v/>
      </c>
      <c r="J3082" s="460"/>
      <c r="K3082" s="102" t="str">
        <f>IF(AJP!B76="","",AJP!B76)</f>
        <v/>
      </c>
      <c r="L3082" s="102" t="str">
        <f>IF(AJP!C76="","",AJP!C76)</f>
        <v/>
      </c>
      <c r="M3082" s="475" t="str">
        <f>IF(AJP!D76="","",AJP!D76)</f>
        <v/>
      </c>
      <c r="N3082" s="103" t="str">
        <f>IF(AJP!E76="","",AJP!E76)</f>
        <v/>
      </c>
      <c r="O3082" s="96" t="str">
        <f>IF(AJP!F76="","",AJP!F76)</f>
        <v/>
      </c>
      <c r="P3082" s="105"/>
      <c r="Q3082" s="102"/>
      <c r="R3082" s="473" t="str">
        <f>IF(AJP!G76="","",AJP!G76)</f>
        <v/>
      </c>
      <c r="S3082" s="473" t="str">
        <f>IF(AJP!H76="","",AJP!H76)</f>
        <v/>
      </c>
      <c r="T3082" s="460"/>
      <c r="U3082" s="460"/>
      <c r="Z3082" s="479">
        <f t="shared" si="345"/>
        <v>12</v>
      </c>
    </row>
    <row r="3083" spans="1:26" s="462" customFormat="1" ht="18.75" customHeight="1" x14ac:dyDescent="0.35">
      <c r="A3083" s="460"/>
      <c r="B3083" s="332">
        <f>IF(N3083="",0,COUNTIF($N$7:N3083,N3083))</f>
        <v>0</v>
      </c>
      <c r="C3083" s="332" t="str">
        <f t="shared" si="343"/>
        <v>0</v>
      </c>
      <c r="D3083" s="469"/>
      <c r="E3083" s="469"/>
      <c r="F3083" s="469"/>
      <c r="G3083" s="469"/>
      <c r="H3083" s="335">
        <f t="shared" si="344"/>
        <v>46022</v>
      </c>
      <c r="I3083" s="332" t="str">
        <f t="shared" si="344"/>
        <v/>
      </c>
      <c r="J3083" s="460"/>
      <c r="K3083" s="102" t="str">
        <f>IF(AJP!B77="","",AJP!B77)</f>
        <v/>
      </c>
      <c r="L3083" s="102" t="str">
        <f>IF(AJP!C77="","",AJP!C77)</f>
        <v/>
      </c>
      <c r="M3083" s="475" t="str">
        <f>IF(AJP!D77="","",AJP!D77)</f>
        <v/>
      </c>
      <c r="N3083" s="103" t="str">
        <f>IF(AJP!E77="","",AJP!E77)</f>
        <v/>
      </c>
      <c r="O3083" s="96" t="str">
        <f>IF(AJP!F77="","",AJP!F77)</f>
        <v/>
      </c>
      <c r="P3083" s="105"/>
      <c r="Q3083" s="102"/>
      <c r="R3083" s="473" t="str">
        <f>IF(AJP!G77="","",AJP!G77)</f>
        <v/>
      </c>
      <c r="S3083" s="473" t="str">
        <f>IF(AJP!H77="","",AJP!H77)</f>
        <v/>
      </c>
      <c r="T3083" s="460"/>
      <c r="U3083" s="460"/>
      <c r="Z3083" s="479">
        <f t="shared" si="345"/>
        <v>12</v>
      </c>
    </row>
    <row r="3084" spans="1:26" s="462" customFormat="1" ht="18.75" customHeight="1" x14ac:dyDescent="0.35">
      <c r="A3084" s="460"/>
      <c r="B3084" s="332">
        <f>IF(N3084="",0,COUNTIF($N$7:N3084,N3084))</f>
        <v>0</v>
      </c>
      <c r="C3084" s="332" t="str">
        <f t="shared" si="343"/>
        <v>0</v>
      </c>
      <c r="D3084" s="469"/>
      <c r="E3084" s="469"/>
      <c r="F3084" s="469"/>
      <c r="G3084" s="469"/>
      <c r="H3084" s="335">
        <f t="shared" si="344"/>
        <v>46022</v>
      </c>
      <c r="I3084" s="332" t="str">
        <f t="shared" si="344"/>
        <v/>
      </c>
      <c r="J3084" s="460"/>
      <c r="K3084" s="102" t="str">
        <f>IF(AJP!B78="","",AJP!B78)</f>
        <v/>
      </c>
      <c r="L3084" s="102" t="str">
        <f>IF(AJP!C78="","",AJP!C78)</f>
        <v/>
      </c>
      <c r="M3084" s="475" t="str">
        <f>IF(AJP!D78="","",AJP!D78)</f>
        <v/>
      </c>
      <c r="N3084" s="103" t="str">
        <f>IF(AJP!E78="","",AJP!E78)</f>
        <v/>
      </c>
      <c r="O3084" s="96" t="str">
        <f>IF(AJP!F78="","",AJP!F78)</f>
        <v/>
      </c>
      <c r="P3084" s="105"/>
      <c r="Q3084" s="102"/>
      <c r="R3084" s="473" t="str">
        <f>IF(AJP!G78="","",AJP!G78)</f>
        <v/>
      </c>
      <c r="S3084" s="473" t="str">
        <f>IF(AJP!H78="","",AJP!H78)</f>
        <v/>
      </c>
      <c r="T3084" s="460"/>
      <c r="U3084" s="460"/>
      <c r="Z3084" s="479">
        <f t="shared" si="345"/>
        <v>12</v>
      </c>
    </row>
    <row r="3085" spans="1:26" s="462" customFormat="1" ht="18.75" customHeight="1" x14ac:dyDescent="0.35">
      <c r="A3085" s="460"/>
      <c r="B3085" s="332">
        <f>IF(N3085="",0,COUNTIF($N$7:N3085,N3085))</f>
        <v>0</v>
      </c>
      <c r="C3085" s="332" t="str">
        <f t="shared" si="343"/>
        <v>0</v>
      </c>
      <c r="D3085" s="469"/>
      <c r="E3085" s="469"/>
      <c r="F3085" s="469"/>
      <c r="G3085" s="469"/>
      <c r="H3085" s="335">
        <f t="shared" si="344"/>
        <v>46022</v>
      </c>
      <c r="I3085" s="332" t="str">
        <f t="shared" si="344"/>
        <v/>
      </c>
      <c r="J3085" s="460"/>
      <c r="K3085" s="102" t="str">
        <f>IF(AJP!B79="","",AJP!B79)</f>
        <v/>
      </c>
      <c r="L3085" s="102" t="str">
        <f>IF(AJP!C79="","",AJP!C79)</f>
        <v/>
      </c>
      <c r="M3085" s="475" t="str">
        <f>IF(AJP!D79="","",AJP!D79)</f>
        <v/>
      </c>
      <c r="N3085" s="103" t="str">
        <f>IF(AJP!E79="","",AJP!E79)</f>
        <v/>
      </c>
      <c r="O3085" s="96" t="str">
        <f>IF(AJP!F79="","",AJP!F79)</f>
        <v/>
      </c>
      <c r="P3085" s="105"/>
      <c r="Q3085" s="102"/>
      <c r="R3085" s="473" t="str">
        <f>IF(AJP!G79="","",AJP!G79)</f>
        <v/>
      </c>
      <c r="S3085" s="473" t="str">
        <f>IF(AJP!H79="","",AJP!H79)</f>
        <v/>
      </c>
      <c r="T3085" s="460"/>
      <c r="U3085" s="460"/>
      <c r="Z3085" s="479">
        <f t="shared" si="345"/>
        <v>12</v>
      </c>
    </row>
    <row r="3086" spans="1:26" s="462" customFormat="1" ht="18.75" customHeight="1" x14ac:dyDescent="0.35">
      <c r="A3086" s="460"/>
      <c r="B3086" s="332">
        <f>IF(N3086="",0,COUNTIF($N$7:N3086,N3086))</f>
        <v>0</v>
      </c>
      <c r="C3086" s="332" t="str">
        <f t="shared" si="343"/>
        <v>0</v>
      </c>
      <c r="D3086" s="469"/>
      <c r="E3086" s="469"/>
      <c r="F3086" s="469"/>
      <c r="G3086" s="469"/>
      <c r="H3086" s="335">
        <f t="shared" si="344"/>
        <v>46022</v>
      </c>
      <c r="I3086" s="332" t="str">
        <f t="shared" si="344"/>
        <v/>
      </c>
      <c r="J3086" s="460"/>
      <c r="K3086" s="102" t="str">
        <f>IF(AJP!B80="","",AJP!B80)</f>
        <v/>
      </c>
      <c r="L3086" s="102" t="str">
        <f>IF(AJP!C80="","",AJP!C80)</f>
        <v/>
      </c>
      <c r="M3086" s="475" t="str">
        <f>IF(AJP!D80="","",AJP!D80)</f>
        <v/>
      </c>
      <c r="N3086" s="103" t="str">
        <f>IF(AJP!E80="","",AJP!E80)</f>
        <v/>
      </c>
      <c r="O3086" s="96" t="str">
        <f>IF(AJP!F80="","",AJP!F80)</f>
        <v/>
      </c>
      <c r="P3086" s="105"/>
      <c r="Q3086" s="102"/>
      <c r="R3086" s="473" t="str">
        <f>IF(AJP!G80="","",AJP!G80)</f>
        <v/>
      </c>
      <c r="S3086" s="473" t="str">
        <f>IF(AJP!H80="","",AJP!H80)</f>
        <v/>
      </c>
      <c r="T3086" s="460"/>
      <c r="U3086" s="460"/>
      <c r="Z3086" s="479">
        <f t="shared" si="345"/>
        <v>12</v>
      </c>
    </row>
    <row r="3087" spans="1:26" s="462" customFormat="1" ht="18.75" customHeight="1" x14ac:dyDescent="0.35">
      <c r="A3087" s="460"/>
      <c r="B3087" s="332">
        <f>IF(N3087="",0,COUNTIF($N$7:N3087,N3087))</f>
        <v>0</v>
      </c>
      <c r="C3087" s="332" t="str">
        <f t="shared" si="343"/>
        <v>0</v>
      </c>
      <c r="D3087" s="469"/>
      <c r="E3087" s="469"/>
      <c r="F3087" s="469"/>
      <c r="G3087" s="469"/>
      <c r="H3087" s="335">
        <f t="shared" si="344"/>
        <v>46022</v>
      </c>
      <c r="I3087" s="332" t="str">
        <f t="shared" si="344"/>
        <v/>
      </c>
      <c r="J3087" s="460"/>
      <c r="K3087" s="102" t="str">
        <f>IF(AJP!B81="","",AJP!B81)</f>
        <v/>
      </c>
      <c r="L3087" s="102" t="str">
        <f>IF(AJP!C81="","",AJP!C81)</f>
        <v/>
      </c>
      <c r="M3087" s="475" t="str">
        <f>IF(AJP!D81="","",AJP!D81)</f>
        <v/>
      </c>
      <c r="N3087" s="103" t="str">
        <f>IF(AJP!E81="","",AJP!E81)</f>
        <v/>
      </c>
      <c r="O3087" s="96" t="str">
        <f>IF(AJP!F81="","",AJP!F81)</f>
        <v/>
      </c>
      <c r="P3087" s="105"/>
      <c r="Q3087" s="102"/>
      <c r="R3087" s="473" t="str">
        <f>IF(AJP!G81="","",AJP!G81)</f>
        <v/>
      </c>
      <c r="S3087" s="473" t="str">
        <f>IF(AJP!H81="","",AJP!H81)</f>
        <v/>
      </c>
      <c r="T3087" s="460"/>
      <c r="U3087" s="460"/>
      <c r="Z3087" s="479">
        <f t="shared" si="345"/>
        <v>12</v>
      </c>
    </row>
    <row r="3088" spans="1:26" s="462" customFormat="1" ht="18.75" customHeight="1" x14ac:dyDescent="0.35">
      <c r="A3088" s="460"/>
      <c r="B3088" s="332">
        <f>IF(N3088="",0,COUNTIF($N$7:N3088,N3088))</f>
        <v>0</v>
      </c>
      <c r="C3088" s="332" t="str">
        <f t="shared" si="343"/>
        <v>0</v>
      </c>
      <c r="D3088" s="469"/>
      <c r="E3088" s="469"/>
      <c r="F3088" s="469"/>
      <c r="G3088" s="469"/>
      <c r="H3088" s="335">
        <f t="shared" si="344"/>
        <v>46022</v>
      </c>
      <c r="I3088" s="332" t="str">
        <f t="shared" si="344"/>
        <v/>
      </c>
      <c r="J3088" s="460"/>
      <c r="K3088" s="102" t="str">
        <f>IF(AJP!B82="","",AJP!B82)</f>
        <v/>
      </c>
      <c r="L3088" s="102" t="str">
        <f>IF(AJP!C82="","",AJP!C82)</f>
        <v/>
      </c>
      <c r="M3088" s="475" t="str">
        <f>IF(AJP!D82="","",AJP!D82)</f>
        <v/>
      </c>
      <c r="N3088" s="103" t="str">
        <f>IF(AJP!E82="","",AJP!E82)</f>
        <v/>
      </c>
      <c r="O3088" s="96" t="str">
        <f>IF(AJP!F82="","",AJP!F82)</f>
        <v/>
      </c>
      <c r="P3088" s="105"/>
      <c r="Q3088" s="102"/>
      <c r="R3088" s="473" t="str">
        <f>IF(AJP!G82="","",AJP!G82)</f>
        <v/>
      </c>
      <c r="S3088" s="473" t="str">
        <f>IF(AJP!H82="","",AJP!H82)</f>
        <v/>
      </c>
      <c r="T3088" s="460"/>
      <c r="U3088" s="460"/>
      <c r="Z3088" s="479">
        <f t="shared" si="345"/>
        <v>12</v>
      </c>
    </row>
    <row r="3089" spans="1:26" s="462" customFormat="1" ht="18.75" customHeight="1" x14ac:dyDescent="0.35">
      <c r="A3089" s="460"/>
      <c r="B3089" s="332">
        <f>IF(N3089="",0,COUNTIF($N$7:N3089,N3089))</f>
        <v>0</v>
      </c>
      <c r="C3089" s="332" t="str">
        <f t="shared" si="343"/>
        <v>0</v>
      </c>
      <c r="D3089" s="469"/>
      <c r="E3089" s="469"/>
      <c r="F3089" s="469"/>
      <c r="G3089" s="469"/>
      <c r="H3089" s="335">
        <f t="shared" si="344"/>
        <v>46022</v>
      </c>
      <c r="I3089" s="332" t="str">
        <f t="shared" si="344"/>
        <v/>
      </c>
      <c r="J3089" s="460"/>
      <c r="K3089" s="102" t="str">
        <f>IF(AJP!B83="","",AJP!B83)</f>
        <v/>
      </c>
      <c r="L3089" s="102" t="str">
        <f>IF(AJP!C83="","",AJP!C83)</f>
        <v/>
      </c>
      <c r="M3089" s="475" t="str">
        <f>IF(AJP!D83="","",AJP!D83)</f>
        <v/>
      </c>
      <c r="N3089" s="103" t="str">
        <f>IF(AJP!E83="","",AJP!E83)</f>
        <v/>
      </c>
      <c r="O3089" s="96" t="str">
        <f>IF(AJP!F83="","",AJP!F83)</f>
        <v/>
      </c>
      <c r="P3089" s="105"/>
      <c r="Q3089" s="102"/>
      <c r="R3089" s="473" t="str">
        <f>IF(AJP!G83="","",AJP!G83)</f>
        <v/>
      </c>
      <c r="S3089" s="473" t="str">
        <f>IF(AJP!H83="","",AJP!H83)</f>
        <v/>
      </c>
      <c r="T3089" s="460"/>
      <c r="U3089" s="460"/>
      <c r="Z3089" s="479">
        <f t="shared" si="345"/>
        <v>12</v>
      </c>
    </row>
    <row r="3090" spans="1:26" s="462" customFormat="1" ht="18.75" customHeight="1" x14ac:dyDescent="0.35">
      <c r="A3090" s="460"/>
      <c r="B3090" s="332">
        <f>IF(N3090="",0,COUNTIF($N$7:N3090,N3090))</f>
        <v>0</v>
      </c>
      <c r="C3090" s="332" t="str">
        <f t="shared" si="343"/>
        <v>0</v>
      </c>
      <c r="D3090" s="469"/>
      <c r="E3090" s="469"/>
      <c r="F3090" s="469"/>
      <c r="G3090" s="469"/>
      <c r="H3090" s="335">
        <f t="shared" si="344"/>
        <v>46022</v>
      </c>
      <c r="I3090" s="332" t="str">
        <f t="shared" si="344"/>
        <v/>
      </c>
      <c r="J3090" s="460"/>
      <c r="K3090" s="102" t="str">
        <f>IF(AJP!B84="","",AJP!B84)</f>
        <v/>
      </c>
      <c r="L3090" s="102" t="str">
        <f>IF(AJP!C84="","",AJP!C84)</f>
        <v/>
      </c>
      <c r="M3090" s="475" t="str">
        <f>IF(AJP!D84="","",AJP!D84)</f>
        <v/>
      </c>
      <c r="N3090" s="103" t="str">
        <f>IF(AJP!E84="","",AJP!E84)</f>
        <v/>
      </c>
      <c r="O3090" s="96" t="str">
        <f>IF(AJP!F84="","",AJP!F84)</f>
        <v/>
      </c>
      <c r="P3090" s="105"/>
      <c r="Q3090" s="102"/>
      <c r="R3090" s="473" t="str">
        <f>IF(AJP!G84="","",AJP!G84)</f>
        <v/>
      </c>
      <c r="S3090" s="473" t="str">
        <f>IF(AJP!H84="","",AJP!H84)</f>
        <v/>
      </c>
      <c r="T3090" s="460"/>
      <c r="U3090" s="460"/>
      <c r="Z3090" s="479">
        <f t="shared" si="345"/>
        <v>12</v>
      </c>
    </row>
    <row r="3091" spans="1:26" s="462" customFormat="1" ht="18.75" customHeight="1" x14ac:dyDescent="0.35">
      <c r="A3091" s="460"/>
      <c r="B3091" s="332">
        <f>IF(N3091="",0,COUNTIF($N$7:N3091,N3091))</f>
        <v>0</v>
      </c>
      <c r="C3091" s="332" t="str">
        <f t="shared" si="343"/>
        <v>0</v>
      </c>
      <c r="D3091" s="469"/>
      <c r="E3091" s="469"/>
      <c r="F3091" s="469"/>
      <c r="G3091" s="469"/>
      <c r="H3091" s="335">
        <f t="shared" si="344"/>
        <v>46022</v>
      </c>
      <c r="I3091" s="332" t="str">
        <f t="shared" si="344"/>
        <v/>
      </c>
      <c r="J3091" s="460"/>
      <c r="K3091" s="102" t="str">
        <f>IF(AJP!B85="","",AJP!B85)</f>
        <v/>
      </c>
      <c r="L3091" s="102" t="str">
        <f>IF(AJP!C85="","",AJP!C85)</f>
        <v/>
      </c>
      <c r="M3091" s="475" t="str">
        <f>IF(AJP!D85="","",AJP!D85)</f>
        <v/>
      </c>
      <c r="N3091" s="103" t="str">
        <f>IF(AJP!E85="","",AJP!E85)</f>
        <v/>
      </c>
      <c r="O3091" s="96" t="str">
        <f>IF(AJP!F85="","",AJP!F85)</f>
        <v/>
      </c>
      <c r="P3091" s="105"/>
      <c r="Q3091" s="102"/>
      <c r="R3091" s="473" t="str">
        <f>IF(AJP!G85="","",AJP!G85)</f>
        <v/>
      </c>
      <c r="S3091" s="473" t="str">
        <f>IF(AJP!H85="","",AJP!H85)</f>
        <v/>
      </c>
      <c r="T3091" s="460"/>
      <c r="U3091" s="460"/>
      <c r="Z3091" s="479">
        <f t="shared" si="345"/>
        <v>12</v>
      </c>
    </row>
    <row r="3092" spans="1:26" s="462" customFormat="1" ht="18.75" customHeight="1" x14ac:dyDescent="0.35">
      <c r="A3092" s="460"/>
      <c r="B3092" s="332">
        <f>IF(N3092="",0,COUNTIF($N$7:N3092,N3092))</f>
        <v>0</v>
      </c>
      <c r="C3092" s="332" t="str">
        <f t="shared" si="343"/>
        <v>0</v>
      </c>
      <c r="D3092" s="469"/>
      <c r="E3092" s="469"/>
      <c r="F3092" s="469"/>
      <c r="G3092" s="469"/>
      <c r="H3092" s="335">
        <f t="shared" si="344"/>
        <v>46022</v>
      </c>
      <c r="I3092" s="332" t="str">
        <f t="shared" si="344"/>
        <v/>
      </c>
      <c r="J3092" s="460"/>
      <c r="K3092" s="102" t="str">
        <f>IF(AJP!B86="","",AJP!B86)</f>
        <v/>
      </c>
      <c r="L3092" s="102" t="str">
        <f>IF(AJP!C86="","",AJP!C86)</f>
        <v/>
      </c>
      <c r="M3092" s="475" t="str">
        <f>IF(AJP!D86="","",AJP!D86)</f>
        <v/>
      </c>
      <c r="N3092" s="103" t="str">
        <f>IF(AJP!E86="","",AJP!E86)</f>
        <v/>
      </c>
      <c r="O3092" s="96" t="str">
        <f>IF(AJP!F86="","",AJP!F86)</f>
        <v/>
      </c>
      <c r="P3092" s="105"/>
      <c r="Q3092" s="102"/>
      <c r="R3092" s="473" t="str">
        <f>IF(AJP!G86="","",AJP!G86)</f>
        <v/>
      </c>
      <c r="S3092" s="473" t="str">
        <f>IF(AJP!H86="","",AJP!H86)</f>
        <v/>
      </c>
      <c r="T3092" s="460"/>
      <c r="U3092" s="460"/>
      <c r="Z3092" s="479">
        <f t="shared" si="345"/>
        <v>12</v>
      </c>
    </row>
    <row r="3093" spans="1:26" s="462" customFormat="1" ht="18.75" customHeight="1" x14ac:dyDescent="0.35">
      <c r="A3093" s="460"/>
      <c r="B3093" s="332">
        <f>IF(N3093="",0,COUNTIF($N$7:N3093,N3093))</f>
        <v>0</v>
      </c>
      <c r="C3093" s="332" t="str">
        <f t="shared" si="343"/>
        <v>0</v>
      </c>
      <c r="D3093" s="469"/>
      <c r="E3093" s="469"/>
      <c r="F3093" s="469"/>
      <c r="G3093" s="469"/>
      <c r="H3093" s="335">
        <f t="shared" si="344"/>
        <v>46022</v>
      </c>
      <c r="I3093" s="332" t="str">
        <f t="shared" si="344"/>
        <v/>
      </c>
      <c r="J3093" s="460"/>
      <c r="K3093" s="102" t="str">
        <f>IF(AJP!B87="","",AJP!B87)</f>
        <v/>
      </c>
      <c r="L3093" s="102" t="str">
        <f>IF(AJP!C87="","",AJP!C87)</f>
        <v/>
      </c>
      <c r="M3093" s="475" t="str">
        <f>IF(AJP!D87="","",AJP!D87)</f>
        <v/>
      </c>
      <c r="N3093" s="103" t="str">
        <f>IF(AJP!E87="","",AJP!E87)</f>
        <v/>
      </c>
      <c r="O3093" s="96" t="str">
        <f>IF(AJP!F87="","",AJP!F87)</f>
        <v/>
      </c>
      <c r="P3093" s="105"/>
      <c r="Q3093" s="102"/>
      <c r="R3093" s="473" t="str">
        <f>IF(AJP!G87="","",AJP!G87)</f>
        <v/>
      </c>
      <c r="S3093" s="473" t="str">
        <f>IF(AJP!H87="","",AJP!H87)</f>
        <v/>
      </c>
      <c r="T3093" s="460"/>
      <c r="U3093" s="460"/>
      <c r="Z3093" s="479">
        <f t="shared" si="345"/>
        <v>12</v>
      </c>
    </row>
    <row r="3094" spans="1:26" s="462" customFormat="1" ht="18.75" customHeight="1" x14ac:dyDescent="0.35">
      <c r="A3094" s="460"/>
      <c r="B3094" s="332">
        <f>IF(N3094="",0,COUNTIF($N$7:N3094,N3094))</f>
        <v>0</v>
      </c>
      <c r="C3094" s="332" t="str">
        <f t="shared" si="343"/>
        <v>0</v>
      </c>
      <c r="D3094" s="469"/>
      <c r="E3094" s="469"/>
      <c r="F3094" s="469"/>
      <c r="G3094" s="469"/>
      <c r="H3094" s="335">
        <f t="shared" si="344"/>
        <v>46022</v>
      </c>
      <c r="I3094" s="332" t="str">
        <f t="shared" si="344"/>
        <v/>
      </c>
      <c r="J3094" s="460"/>
      <c r="K3094" s="102" t="str">
        <f>IF(AJP!B88="","",AJP!B88)</f>
        <v/>
      </c>
      <c r="L3094" s="102" t="str">
        <f>IF(AJP!C88="","",AJP!C88)</f>
        <v/>
      </c>
      <c r="M3094" s="475" t="str">
        <f>IF(AJP!D88="","",AJP!D88)</f>
        <v/>
      </c>
      <c r="N3094" s="103" t="str">
        <f>IF(AJP!E88="","",AJP!E88)</f>
        <v/>
      </c>
      <c r="O3094" s="96" t="str">
        <f>IF(AJP!F88="","",AJP!F88)</f>
        <v/>
      </c>
      <c r="P3094" s="105"/>
      <c r="Q3094" s="102"/>
      <c r="R3094" s="473" t="str">
        <f>IF(AJP!G88="","",AJP!G88)</f>
        <v/>
      </c>
      <c r="S3094" s="473" t="str">
        <f>IF(AJP!H88="","",AJP!H88)</f>
        <v/>
      </c>
      <c r="T3094" s="460"/>
      <c r="U3094" s="460"/>
      <c r="Z3094" s="479">
        <f t="shared" si="345"/>
        <v>12</v>
      </c>
    </row>
    <row r="3095" spans="1:26" s="462" customFormat="1" ht="18.75" customHeight="1" x14ac:dyDescent="0.35">
      <c r="A3095" s="460"/>
      <c r="B3095" s="332">
        <f>IF(N3095="",0,COUNTIF($N$7:N3095,N3095))</f>
        <v>0</v>
      </c>
      <c r="C3095" s="332" t="str">
        <f t="shared" si="343"/>
        <v>0</v>
      </c>
      <c r="D3095" s="469"/>
      <c r="E3095" s="469"/>
      <c r="F3095" s="469"/>
      <c r="G3095" s="469"/>
      <c r="H3095" s="335">
        <f t="shared" si="344"/>
        <v>46022</v>
      </c>
      <c r="I3095" s="332" t="str">
        <f t="shared" si="344"/>
        <v/>
      </c>
      <c r="J3095" s="460"/>
      <c r="K3095" s="102" t="str">
        <f>IF(AJP!B89="","",AJP!B89)</f>
        <v/>
      </c>
      <c r="L3095" s="102" t="str">
        <f>IF(AJP!C89="","",AJP!C89)</f>
        <v/>
      </c>
      <c r="M3095" s="475" t="str">
        <f>IF(AJP!D89="","",AJP!D89)</f>
        <v/>
      </c>
      <c r="N3095" s="103" t="str">
        <f>IF(AJP!E89="","",AJP!E89)</f>
        <v/>
      </c>
      <c r="O3095" s="96" t="str">
        <f>IF(AJP!F89="","",AJP!F89)</f>
        <v/>
      </c>
      <c r="P3095" s="105"/>
      <c r="Q3095" s="102"/>
      <c r="R3095" s="473" t="str">
        <f>IF(AJP!G89="","",AJP!G89)</f>
        <v/>
      </c>
      <c r="S3095" s="473" t="str">
        <f>IF(AJP!H89="","",AJP!H89)</f>
        <v/>
      </c>
      <c r="T3095" s="460"/>
      <c r="U3095" s="460"/>
      <c r="Z3095" s="479">
        <f t="shared" si="345"/>
        <v>12</v>
      </c>
    </row>
    <row r="3096" spans="1:26" s="462" customFormat="1" ht="18.75" customHeight="1" x14ac:dyDescent="0.35">
      <c r="A3096" s="460"/>
      <c r="B3096" s="332">
        <f>IF(N3096="",0,COUNTIF($N$7:N3096,N3096))</f>
        <v>0</v>
      </c>
      <c r="C3096" s="332" t="str">
        <f t="shared" si="343"/>
        <v>0</v>
      </c>
      <c r="D3096" s="469"/>
      <c r="E3096" s="469"/>
      <c r="F3096" s="469"/>
      <c r="G3096" s="469"/>
      <c r="H3096" s="335">
        <f t="shared" si="344"/>
        <v>46022</v>
      </c>
      <c r="I3096" s="332" t="str">
        <f t="shared" si="344"/>
        <v/>
      </c>
      <c r="J3096" s="460"/>
      <c r="K3096" s="102" t="str">
        <f>IF(AJP!B90="","",AJP!B90)</f>
        <v/>
      </c>
      <c r="L3096" s="102" t="str">
        <f>IF(AJP!C90="","",AJP!C90)</f>
        <v/>
      </c>
      <c r="M3096" s="475" t="str">
        <f>IF(AJP!D90="","",AJP!D90)</f>
        <v/>
      </c>
      <c r="N3096" s="103" t="str">
        <f>IF(AJP!E90="","",AJP!E90)</f>
        <v/>
      </c>
      <c r="O3096" s="96" t="str">
        <f>IF(AJP!F90="","",AJP!F90)</f>
        <v/>
      </c>
      <c r="P3096" s="105"/>
      <c r="Q3096" s="102"/>
      <c r="R3096" s="473" t="str">
        <f>IF(AJP!G90="","",AJP!G90)</f>
        <v/>
      </c>
      <c r="S3096" s="473" t="str">
        <f>IF(AJP!H90="","",AJP!H90)</f>
        <v/>
      </c>
      <c r="T3096" s="460"/>
      <c r="U3096" s="460"/>
      <c r="Z3096" s="479">
        <f t="shared" si="345"/>
        <v>12</v>
      </c>
    </row>
    <row r="3097" spans="1:26" s="462" customFormat="1" ht="18.75" customHeight="1" x14ac:dyDescent="0.35">
      <c r="A3097" s="460"/>
      <c r="B3097" s="332">
        <f>IF(N3097="",0,COUNTIF($N$7:N3097,N3097))</f>
        <v>0</v>
      </c>
      <c r="C3097" s="332" t="str">
        <f t="shared" si="343"/>
        <v>0</v>
      </c>
      <c r="D3097" s="469"/>
      <c r="E3097" s="469"/>
      <c r="F3097" s="469"/>
      <c r="G3097" s="469"/>
      <c r="H3097" s="335">
        <f t="shared" si="344"/>
        <v>46022</v>
      </c>
      <c r="I3097" s="332" t="str">
        <f t="shared" si="344"/>
        <v/>
      </c>
      <c r="J3097" s="460"/>
      <c r="K3097" s="102" t="str">
        <f>IF(AJP!B91="","",AJP!B91)</f>
        <v/>
      </c>
      <c r="L3097" s="102" t="str">
        <f>IF(AJP!C91="","",AJP!C91)</f>
        <v/>
      </c>
      <c r="M3097" s="475" t="str">
        <f>IF(AJP!D91="","",AJP!D91)</f>
        <v/>
      </c>
      <c r="N3097" s="103" t="str">
        <f>IF(AJP!E91="","",AJP!E91)</f>
        <v/>
      </c>
      <c r="O3097" s="96" t="str">
        <f>IF(AJP!F91="","",AJP!F91)</f>
        <v/>
      </c>
      <c r="P3097" s="105"/>
      <c r="Q3097" s="102"/>
      <c r="R3097" s="473" t="str">
        <f>IF(AJP!G91="","",AJP!G91)</f>
        <v/>
      </c>
      <c r="S3097" s="473" t="str">
        <f>IF(AJP!H91="","",AJP!H91)</f>
        <v/>
      </c>
      <c r="T3097" s="460"/>
      <c r="U3097" s="460"/>
      <c r="Z3097" s="479">
        <f t="shared" si="345"/>
        <v>12</v>
      </c>
    </row>
    <row r="3098" spans="1:26" s="462" customFormat="1" ht="18.75" customHeight="1" x14ac:dyDescent="0.35">
      <c r="A3098" s="460"/>
      <c r="B3098" s="332">
        <f>IF(N3098="",0,COUNTIF($N$7:N3098,N3098))</f>
        <v>0</v>
      </c>
      <c r="C3098" s="332" t="str">
        <f t="shared" si="343"/>
        <v>0</v>
      </c>
      <c r="D3098" s="469"/>
      <c r="E3098" s="469"/>
      <c r="F3098" s="469"/>
      <c r="G3098" s="469"/>
      <c r="H3098" s="335">
        <f t="shared" si="344"/>
        <v>46022</v>
      </c>
      <c r="I3098" s="332" t="str">
        <f t="shared" si="344"/>
        <v/>
      </c>
      <c r="J3098" s="460"/>
      <c r="K3098" s="102" t="str">
        <f>IF(AJP!B92="","",AJP!B92)</f>
        <v/>
      </c>
      <c r="L3098" s="102" t="str">
        <f>IF(AJP!C92="","",AJP!C92)</f>
        <v/>
      </c>
      <c r="M3098" s="475" t="str">
        <f>IF(AJP!D92="","",AJP!D92)</f>
        <v/>
      </c>
      <c r="N3098" s="103" t="str">
        <f>IF(AJP!E92="","",AJP!E92)</f>
        <v/>
      </c>
      <c r="O3098" s="96" t="str">
        <f>IF(AJP!F92="","",AJP!F92)</f>
        <v/>
      </c>
      <c r="P3098" s="105"/>
      <c r="Q3098" s="102"/>
      <c r="R3098" s="473" t="str">
        <f>IF(AJP!G92="","",AJP!G92)</f>
        <v/>
      </c>
      <c r="S3098" s="473" t="str">
        <f>IF(AJP!H92="","",AJP!H92)</f>
        <v/>
      </c>
      <c r="T3098" s="460"/>
      <c r="U3098" s="460"/>
      <c r="Z3098" s="479">
        <f t="shared" si="345"/>
        <v>12</v>
      </c>
    </row>
    <row r="3099" spans="1:26" s="462" customFormat="1" ht="18.75" customHeight="1" x14ac:dyDescent="0.35">
      <c r="A3099" s="460"/>
      <c r="B3099" s="332">
        <f>IF(N3099="",0,COUNTIF($N$7:N3099,N3099))</f>
        <v>0</v>
      </c>
      <c r="C3099" s="332" t="str">
        <f t="shared" si="343"/>
        <v>0</v>
      </c>
      <c r="D3099" s="469"/>
      <c r="E3099" s="469"/>
      <c r="F3099" s="469"/>
      <c r="G3099" s="469"/>
      <c r="H3099" s="335">
        <f t="shared" si="344"/>
        <v>46022</v>
      </c>
      <c r="I3099" s="332" t="str">
        <f t="shared" si="344"/>
        <v/>
      </c>
      <c r="J3099" s="460"/>
      <c r="K3099" s="102" t="str">
        <f>IF(AJP!B93="","",AJP!B93)</f>
        <v/>
      </c>
      <c r="L3099" s="102" t="str">
        <f>IF(AJP!C93="","",AJP!C93)</f>
        <v/>
      </c>
      <c r="M3099" s="475" t="str">
        <f>IF(AJP!D93="","",AJP!D93)</f>
        <v/>
      </c>
      <c r="N3099" s="103" t="str">
        <f>IF(AJP!E93="","",AJP!E93)</f>
        <v/>
      </c>
      <c r="O3099" s="96" t="str">
        <f>IF(AJP!F93="","",AJP!F93)</f>
        <v/>
      </c>
      <c r="P3099" s="105"/>
      <c r="Q3099" s="102"/>
      <c r="R3099" s="473" t="str">
        <f>IF(AJP!G93="","",AJP!G93)</f>
        <v/>
      </c>
      <c r="S3099" s="473" t="str">
        <f>IF(AJP!H93="","",AJP!H93)</f>
        <v/>
      </c>
      <c r="T3099" s="460"/>
      <c r="U3099" s="460"/>
      <c r="Z3099" s="479">
        <f t="shared" si="345"/>
        <v>12</v>
      </c>
    </row>
    <row r="3100" spans="1:26" s="462" customFormat="1" ht="18.75" customHeight="1" x14ac:dyDescent="0.35">
      <c r="A3100" s="460"/>
      <c r="B3100" s="332">
        <f>IF(N3100="",0,COUNTIF($N$7:N3100,N3100))</f>
        <v>0</v>
      </c>
      <c r="C3100" s="332" t="str">
        <f t="shared" si="343"/>
        <v>0</v>
      </c>
      <c r="D3100" s="469"/>
      <c r="E3100" s="469"/>
      <c r="F3100" s="469"/>
      <c r="G3100" s="469"/>
      <c r="H3100" s="335">
        <f t="shared" si="344"/>
        <v>46022</v>
      </c>
      <c r="I3100" s="332" t="str">
        <f t="shared" si="344"/>
        <v/>
      </c>
      <c r="J3100" s="460"/>
      <c r="K3100" s="102" t="str">
        <f>IF(AJP!B94="","",AJP!B94)</f>
        <v/>
      </c>
      <c r="L3100" s="102" t="str">
        <f>IF(AJP!C94="","",AJP!C94)</f>
        <v/>
      </c>
      <c r="M3100" s="475" t="str">
        <f>IF(AJP!D94="","",AJP!D94)</f>
        <v/>
      </c>
      <c r="N3100" s="103" t="str">
        <f>IF(AJP!E94="","",AJP!E94)</f>
        <v/>
      </c>
      <c r="O3100" s="96" t="str">
        <f>IF(AJP!F94="","",AJP!F94)</f>
        <v/>
      </c>
      <c r="P3100" s="105"/>
      <c r="Q3100" s="102"/>
      <c r="R3100" s="473" t="str">
        <f>IF(AJP!G94="","",AJP!G94)</f>
        <v/>
      </c>
      <c r="S3100" s="473" t="str">
        <f>IF(AJP!H94="","",AJP!H94)</f>
        <v/>
      </c>
      <c r="T3100" s="460"/>
      <c r="U3100" s="460"/>
      <c r="Z3100" s="479">
        <f t="shared" si="345"/>
        <v>12</v>
      </c>
    </row>
    <row r="3101" spans="1:26" s="462" customFormat="1" ht="18.75" customHeight="1" x14ac:dyDescent="0.35">
      <c r="A3101" s="460"/>
      <c r="B3101" s="332">
        <f>IF(N3101="",0,COUNTIF($N$7:N3101,N3101))</f>
        <v>0</v>
      </c>
      <c r="C3101" s="332" t="str">
        <f t="shared" si="343"/>
        <v>0</v>
      </c>
      <c r="D3101" s="469"/>
      <c r="E3101" s="469"/>
      <c r="F3101" s="469"/>
      <c r="G3101" s="469"/>
      <c r="H3101" s="335">
        <f t="shared" si="344"/>
        <v>46022</v>
      </c>
      <c r="I3101" s="332" t="str">
        <f t="shared" si="344"/>
        <v/>
      </c>
      <c r="J3101" s="460"/>
      <c r="K3101" s="102" t="str">
        <f>IF(AJP!B95="","",AJP!B95)</f>
        <v/>
      </c>
      <c r="L3101" s="102" t="str">
        <f>IF(AJP!C95="","",AJP!C95)</f>
        <v/>
      </c>
      <c r="M3101" s="475" t="str">
        <f>IF(AJP!D95="","",AJP!D95)</f>
        <v/>
      </c>
      <c r="N3101" s="103" t="str">
        <f>IF(AJP!E95="","",AJP!E95)</f>
        <v/>
      </c>
      <c r="O3101" s="96" t="str">
        <f>IF(AJP!F95="","",AJP!F95)</f>
        <v/>
      </c>
      <c r="P3101" s="105"/>
      <c r="Q3101" s="102"/>
      <c r="R3101" s="473" t="str">
        <f>IF(AJP!G95="","",AJP!G95)</f>
        <v/>
      </c>
      <c r="S3101" s="473" t="str">
        <f>IF(AJP!H95="","",AJP!H95)</f>
        <v/>
      </c>
      <c r="T3101" s="460"/>
      <c r="U3101" s="460"/>
      <c r="Z3101" s="479">
        <f t="shared" si="345"/>
        <v>12</v>
      </c>
    </row>
    <row r="3102" spans="1:26" s="462" customFormat="1" ht="18.75" customHeight="1" x14ac:dyDescent="0.35">
      <c r="A3102" s="460"/>
      <c r="B3102" s="332">
        <f>IF(N3102="",0,COUNTIF($N$7:N3102,N3102))</f>
        <v>0</v>
      </c>
      <c r="C3102" s="332" t="str">
        <f t="shared" si="343"/>
        <v>0</v>
      </c>
      <c r="D3102" s="469"/>
      <c r="E3102" s="469"/>
      <c r="F3102" s="469"/>
      <c r="G3102" s="469"/>
      <c r="H3102" s="335">
        <f t="shared" si="344"/>
        <v>46022</v>
      </c>
      <c r="I3102" s="332" t="str">
        <f t="shared" si="344"/>
        <v/>
      </c>
      <c r="J3102" s="460"/>
      <c r="K3102" s="102" t="str">
        <f>IF(AJP!B96="","",AJP!B96)</f>
        <v/>
      </c>
      <c r="L3102" s="102" t="str">
        <f>IF(AJP!C96="","",AJP!C96)</f>
        <v/>
      </c>
      <c r="M3102" s="475" t="str">
        <f>IF(AJP!D96="","",AJP!D96)</f>
        <v/>
      </c>
      <c r="N3102" s="103" t="str">
        <f>IF(AJP!E96="","",AJP!E96)</f>
        <v/>
      </c>
      <c r="O3102" s="96" t="str">
        <f>IF(AJP!F96="","",AJP!F96)</f>
        <v/>
      </c>
      <c r="P3102" s="105"/>
      <c r="Q3102" s="102"/>
      <c r="R3102" s="473" t="str">
        <f>IF(AJP!G96="","",AJP!G96)</f>
        <v/>
      </c>
      <c r="S3102" s="473" t="str">
        <f>IF(AJP!H96="","",AJP!H96)</f>
        <v/>
      </c>
      <c r="T3102" s="460"/>
      <c r="U3102" s="460"/>
      <c r="Z3102" s="479">
        <f t="shared" si="345"/>
        <v>12</v>
      </c>
    </row>
    <row r="3103" spans="1:26" s="462" customFormat="1" ht="18.75" customHeight="1" x14ac:dyDescent="0.35">
      <c r="A3103" s="460"/>
      <c r="B3103" s="332">
        <f>IF(N3103="",0,COUNTIF($N$7:N3103,N3103))</f>
        <v>0</v>
      </c>
      <c r="C3103" s="332" t="str">
        <f t="shared" si="343"/>
        <v>0</v>
      </c>
      <c r="D3103" s="469"/>
      <c r="E3103" s="469"/>
      <c r="F3103" s="469"/>
      <c r="G3103" s="469"/>
      <c r="H3103" s="335">
        <f t="shared" si="344"/>
        <v>46022</v>
      </c>
      <c r="I3103" s="332" t="str">
        <f t="shared" si="344"/>
        <v/>
      </c>
      <c r="J3103" s="460"/>
      <c r="K3103" s="102" t="str">
        <f>IF(AJP!B97="","",AJP!B97)</f>
        <v/>
      </c>
      <c r="L3103" s="102" t="str">
        <f>IF(AJP!C97="","",AJP!C97)</f>
        <v/>
      </c>
      <c r="M3103" s="475" t="str">
        <f>IF(AJP!D97="","",AJP!D97)</f>
        <v/>
      </c>
      <c r="N3103" s="103" t="str">
        <f>IF(AJP!E97="","",AJP!E97)</f>
        <v/>
      </c>
      <c r="O3103" s="96" t="str">
        <f>IF(AJP!F97="","",AJP!F97)</f>
        <v/>
      </c>
      <c r="P3103" s="105"/>
      <c r="Q3103" s="102"/>
      <c r="R3103" s="473" t="str">
        <f>IF(AJP!G97="","",AJP!G97)</f>
        <v/>
      </c>
      <c r="S3103" s="473" t="str">
        <f>IF(AJP!H97="","",AJP!H97)</f>
        <v/>
      </c>
      <c r="T3103" s="460"/>
      <c r="U3103" s="460"/>
      <c r="Z3103" s="479">
        <f t="shared" si="345"/>
        <v>12</v>
      </c>
    </row>
    <row r="3104" spans="1:26" s="462" customFormat="1" ht="18.75" customHeight="1" x14ac:dyDescent="0.35">
      <c r="A3104" s="460"/>
      <c r="B3104" s="332">
        <f>IF(N3104="",0,COUNTIF($N$7:N3104,N3104))</f>
        <v>0</v>
      </c>
      <c r="C3104" s="332" t="str">
        <f t="shared" si="343"/>
        <v>0</v>
      </c>
      <c r="D3104" s="469"/>
      <c r="E3104" s="469"/>
      <c r="F3104" s="469"/>
      <c r="G3104" s="469"/>
      <c r="H3104" s="335">
        <f t="shared" si="344"/>
        <v>46022</v>
      </c>
      <c r="I3104" s="332" t="str">
        <f t="shared" si="344"/>
        <v/>
      </c>
      <c r="J3104" s="460"/>
      <c r="K3104" s="102" t="str">
        <f>IF(AJP!B98="","",AJP!B98)</f>
        <v/>
      </c>
      <c r="L3104" s="102" t="str">
        <f>IF(AJP!C98="","",AJP!C98)</f>
        <v/>
      </c>
      <c r="M3104" s="475" t="str">
        <f>IF(AJP!D98="","",AJP!D98)</f>
        <v/>
      </c>
      <c r="N3104" s="103" t="str">
        <f>IF(AJP!E98="","",AJP!E98)</f>
        <v/>
      </c>
      <c r="O3104" s="96" t="str">
        <f>IF(AJP!F98="","",AJP!F98)</f>
        <v/>
      </c>
      <c r="P3104" s="105"/>
      <c r="Q3104" s="102"/>
      <c r="R3104" s="473" t="str">
        <f>IF(AJP!G98="","",AJP!G98)</f>
        <v/>
      </c>
      <c r="S3104" s="473" t="str">
        <f>IF(AJP!H98="","",AJP!H98)</f>
        <v/>
      </c>
      <c r="T3104" s="460"/>
      <c r="U3104" s="460"/>
      <c r="Z3104" s="479">
        <f t="shared" si="345"/>
        <v>12</v>
      </c>
    </row>
    <row r="3105" spans="1:26" s="462" customFormat="1" ht="18.75" customHeight="1" x14ac:dyDescent="0.35">
      <c r="A3105" s="460"/>
      <c r="B3105" s="332">
        <f>IF(N3105="",0,COUNTIF($N$7:N3105,N3105))</f>
        <v>0</v>
      </c>
      <c r="C3105" s="332" t="str">
        <f t="shared" si="343"/>
        <v>0</v>
      </c>
      <c r="D3105" s="469"/>
      <c r="E3105" s="469"/>
      <c r="F3105" s="469"/>
      <c r="G3105" s="469"/>
      <c r="H3105" s="335">
        <f t="shared" si="344"/>
        <v>46022</v>
      </c>
      <c r="I3105" s="332" t="str">
        <f t="shared" si="344"/>
        <v/>
      </c>
      <c r="J3105" s="460"/>
      <c r="K3105" s="102" t="str">
        <f>IF(AJP!B99="","",AJP!B99)</f>
        <v/>
      </c>
      <c r="L3105" s="102" t="str">
        <f>IF(AJP!C99="","",AJP!C99)</f>
        <v/>
      </c>
      <c r="M3105" s="475" t="str">
        <f>IF(AJP!D99="","",AJP!D99)</f>
        <v/>
      </c>
      <c r="N3105" s="103" t="str">
        <f>IF(AJP!E99="","",AJP!E99)</f>
        <v/>
      </c>
      <c r="O3105" s="96" t="str">
        <f>IF(AJP!F99="","",AJP!F99)</f>
        <v/>
      </c>
      <c r="P3105" s="105"/>
      <c r="Q3105" s="102"/>
      <c r="R3105" s="473" t="str">
        <f>IF(AJP!G99="","",AJP!G99)</f>
        <v/>
      </c>
      <c r="S3105" s="473" t="str">
        <f>IF(AJP!H99="","",AJP!H99)</f>
        <v/>
      </c>
      <c r="T3105" s="460"/>
      <c r="U3105" s="460"/>
      <c r="Z3105" s="479">
        <f t="shared" si="345"/>
        <v>12</v>
      </c>
    </row>
    <row r="3106" spans="1:26" s="462" customFormat="1" ht="18.75" customHeight="1" x14ac:dyDescent="0.35">
      <c r="A3106" s="460"/>
      <c r="B3106" s="332">
        <f>IF(N3106="",0,COUNTIF($N$7:N3106,N3106))</f>
        <v>0</v>
      </c>
      <c r="C3106" s="332" t="str">
        <f t="shared" si="343"/>
        <v>0</v>
      </c>
      <c r="D3106" s="469"/>
      <c r="E3106" s="469"/>
      <c r="F3106" s="469"/>
      <c r="G3106" s="469"/>
      <c r="H3106" s="335">
        <f t="shared" si="344"/>
        <v>46022</v>
      </c>
      <c r="I3106" s="332" t="str">
        <f t="shared" si="344"/>
        <v/>
      </c>
      <c r="J3106" s="460"/>
      <c r="K3106" s="102" t="str">
        <f>IF(AJP!B100="","",AJP!B100)</f>
        <v/>
      </c>
      <c r="L3106" s="102" t="str">
        <f>IF(AJP!C100="","",AJP!C100)</f>
        <v/>
      </c>
      <c r="M3106" s="475" t="str">
        <f>IF(AJP!D100="","",AJP!D100)</f>
        <v/>
      </c>
      <c r="N3106" s="103" t="str">
        <f>IF(AJP!E100="","",AJP!E100)</f>
        <v/>
      </c>
      <c r="O3106" s="96" t="str">
        <f>IF(AJP!F100="","",AJP!F100)</f>
        <v/>
      </c>
      <c r="P3106" s="105"/>
      <c r="Q3106" s="102"/>
      <c r="R3106" s="473" t="str">
        <f>IF(AJP!G100="","",AJP!G100)</f>
        <v/>
      </c>
      <c r="S3106" s="473" t="str">
        <f>IF(AJP!H100="","",AJP!H100)</f>
        <v/>
      </c>
      <c r="T3106" s="460"/>
      <c r="U3106" s="460"/>
      <c r="Z3106" s="479">
        <f t="shared" si="345"/>
        <v>12</v>
      </c>
    </row>
    <row r="3107" spans="1:26" s="462" customFormat="1" ht="18.75" customHeight="1" x14ac:dyDescent="0.35">
      <c r="A3107" s="460"/>
      <c r="B3107" s="332">
        <f>IF(N3107="",0,COUNTIF($N$7:N3107,N3107))</f>
        <v>0</v>
      </c>
      <c r="C3107" s="332" t="str">
        <f t="shared" si="343"/>
        <v>0</v>
      </c>
      <c r="D3107" s="469"/>
      <c r="E3107" s="469"/>
      <c r="F3107" s="469"/>
      <c r="G3107" s="469"/>
      <c r="H3107" s="335">
        <f t="shared" si="344"/>
        <v>46022</v>
      </c>
      <c r="I3107" s="332" t="str">
        <f t="shared" si="344"/>
        <v/>
      </c>
      <c r="J3107" s="460"/>
      <c r="K3107" s="102" t="str">
        <f>IF(AJP!B101="","",AJP!B101)</f>
        <v/>
      </c>
      <c r="L3107" s="102" t="str">
        <f>IF(AJP!C101="","",AJP!C101)</f>
        <v/>
      </c>
      <c r="M3107" s="475" t="str">
        <f>IF(AJP!D101="","",AJP!D101)</f>
        <v/>
      </c>
      <c r="N3107" s="103" t="str">
        <f>IF(AJP!E101="","",AJP!E101)</f>
        <v/>
      </c>
      <c r="O3107" s="96" t="str">
        <f>IF(AJP!F101="","",AJP!F101)</f>
        <v/>
      </c>
      <c r="P3107" s="105"/>
      <c r="Q3107" s="102"/>
      <c r="R3107" s="473" t="str">
        <f>IF(AJP!G101="","",AJP!G101)</f>
        <v/>
      </c>
      <c r="S3107" s="473" t="str">
        <f>IF(AJP!H101="","",AJP!H101)</f>
        <v/>
      </c>
      <c r="T3107" s="460"/>
      <c r="U3107" s="460"/>
      <c r="Z3107" s="479">
        <f t="shared" si="345"/>
        <v>12</v>
      </c>
    </row>
    <row r="3108" spans="1:26" s="462" customFormat="1" ht="18.75" customHeight="1" x14ac:dyDescent="0.35">
      <c r="A3108" s="460"/>
      <c r="B3108" s="332">
        <f>IF(N3108="",0,COUNTIF($N$7:N3108,N3108))</f>
        <v>0</v>
      </c>
      <c r="C3108" s="332" t="str">
        <f t="shared" si="343"/>
        <v>0</v>
      </c>
      <c r="D3108" s="469"/>
      <c r="E3108" s="469"/>
      <c r="F3108" s="469"/>
      <c r="G3108" s="469"/>
      <c r="H3108" s="335">
        <f t="shared" si="344"/>
        <v>46022</v>
      </c>
      <c r="I3108" s="332" t="str">
        <f t="shared" si="344"/>
        <v/>
      </c>
      <c r="J3108" s="460"/>
      <c r="K3108" s="102" t="str">
        <f>IF(AJP!B102="","",AJP!B102)</f>
        <v/>
      </c>
      <c r="L3108" s="102" t="str">
        <f>IF(AJP!C102="","",AJP!C102)</f>
        <v/>
      </c>
      <c r="M3108" s="475" t="str">
        <f>IF(AJP!D102="","",AJP!D102)</f>
        <v/>
      </c>
      <c r="N3108" s="103" t="str">
        <f>IF(AJP!E102="","",AJP!E102)</f>
        <v/>
      </c>
      <c r="O3108" s="96" t="str">
        <f>IF(AJP!F102="","",AJP!F102)</f>
        <v/>
      </c>
      <c r="P3108" s="105"/>
      <c r="Q3108" s="102"/>
      <c r="R3108" s="473" t="str">
        <f>IF(AJP!G102="","",AJP!G102)</f>
        <v/>
      </c>
      <c r="S3108" s="473" t="str">
        <f>IF(AJP!H102="","",AJP!H102)</f>
        <v/>
      </c>
      <c r="T3108" s="460"/>
      <c r="U3108" s="460"/>
      <c r="Z3108" s="479">
        <f t="shared" si="345"/>
        <v>12</v>
      </c>
    </row>
    <row r="3109" spans="1:26" s="462" customFormat="1" ht="18.75" customHeight="1" x14ac:dyDescent="0.35">
      <c r="A3109" s="460"/>
      <c r="B3109" s="332">
        <f>IF(N3109="",0,COUNTIF($N$7:N3109,N3109))</f>
        <v>0</v>
      </c>
      <c r="C3109" s="332" t="str">
        <f t="shared" si="343"/>
        <v>0</v>
      </c>
      <c r="D3109" s="469"/>
      <c r="E3109" s="469"/>
      <c r="F3109" s="469"/>
      <c r="G3109" s="469"/>
      <c r="H3109" s="335">
        <f t="shared" si="344"/>
        <v>46022</v>
      </c>
      <c r="I3109" s="332" t="str">
        <f t="shared" si="344"/>
        <v/>
      </c>
      <c r="J3109" s="460"/>
      <c r="K3109" s="102" t="str">
        <f>IF(AJP!B103="","",AJP!B103)</f>
        <v/>
      </c>
      <c r="L3109" s="102" t="str">
        <f>IF(AJP!C103="","",AJP!C103)</f>
        <v/>
      </c>
      <c r="M3109" s="475" t="str">
        <f>IF(AJP!D103="","",AJP!D103)</f>
        <v/>
      </c>
      <c r="N3109" s="103" t="str">
        <f>IF(AJP!E103="","",AJP!E103)</f>
        <v/>
      </c>
      <c r="O3109" s="96" t="str">
        <f>IF(AJP!F103="","",AJP!F103)</f>
        <v/>
      </c>
      <c r="P3109" s="105"/>
      <c r="Q3109" s="102"/>
      <c r="R3109" s="473" t="str">
        <f>IF(AJP!G103="","",AJP!G103)</f>
        <v/>
      </c>
      <c r="S3109" s="473" t="str">
        <f>IF(AJP!H103="","",AJP!H103)</f>
        <v/>
      </c>
      <c r="T3109" s="460"/>
      <c r="U3109" s="460"/>
      <c r="Z3109" s="479">
        <f t="shared" si="345"/>
        <v>12</v>
      </c>
    </row>
    <row r="3110" spans="1:26" s="462" customFormat="1" ht="18.75" customHeight="1" x14ac:dyDescent="0.35">
      <c r="A3110" s="460"/>
      <c r="B3110" s="332">
        <f>IF(N3110="",0,COUNTIF($N$7:N3110,N3110))</f>
        <v>0</v>
      </c>
      <c r="C3110" s="332" t="str">
        <f t="shared" si="343"/>
        <v>0</v>
      </c>
      <c r="D3110" s="469"/>
      <c r="E3110" s="469"/>
      <c r="F3110" s="469"/>
      <c r="G3110" s="469"/>
      <c r="H3110" s="335">
        <f t="shared" si="344"/>
        <v>46022</v>
      </c>
      <c r="I3110" s="332" t="str">
        <f t="shared" si="344"/>
        <v/>
      </c>
      <c r="J3110" s="460"/>
      <c r="K3110" s="102" t="str">
        <f>IF(AJP!B104="","",AJP!B104)</f>
        <v/>
      </c>
      <c r="L3110" s="102" t="str">
        <f>IF(AJP!C104="","",AJP!C104)</f>
        <v/>
      </c>
      <c r="M3110" s="475" t="str">
        <f>IF(AJP!D104="","",AJP!D104)</f>
        <v/>
      </c>
      <c r="N3110" s="103" t="str">
        <f>IF(AJP!E104="","",AJP!E104)</f>
        <v/>
      </c>
      <c r="O3110" s="96" t="str">
        <f>IF(AJP!F104="","",AJP!F104)</f>
        <v/>
      </c>
      <c r="P3110" s="105"/>
      <c r="Q3110" s="102"/>
      <c r="R3110" s="473" t="str">
        <f>IF(AJP!G104="","",AJP!G104)</f>
        <v/>
      </c>
      <c r="S3110" s="473" t="str">
        <f>IF(AJP!H104="","",AJP!H104)</f>
        <v/>
      </c>
      <c r="T3110" s="460"/>
      <c r="U3110" s="460"/>
      <c r="Z3110" s="479">
        <f t="shared" si="345"/>
        <v>12</v>
      </c>
    </row>
    <row r="3111" spans="1:26" s="462" customFormat="1" ht="18.75" customHeight="1" x14ac:dyDescent="0.35">
      <c r="A3111" s="460"/>
      <c r="B3111" s="332">
        <f>IF(N3111="",0,COUNTIF($N$7:N3111,N3111))</f>
        <v>0</v>
      </c>
      <c r="C3111" s="332" t="str">
        <f t="shared" si="343"/>
        <v>0</v>
      </c>
      <c r="D3111" s="469"/>
      <c r="E3111" s="469"/>
      <c r="F3111" s="469"/>
      <c r="G3111" s="469"/>
      <c r="H3111" s="335">
        <f t="shared" si="344"/>
        <v>46022</v>
      </c>
      <c r="I3111" s="332" t="str">
        <f t="shared" si="344"/>
        <v/>
      </c>
      <c r="J3111" s="460"/>
      <c r="K3111" s="102" t="str">
        <f>IF(AJP!B105="","",AJP!B105)</f>
        <v/>
      </c>
      <c r="L3111" s="102" t="str">
        <f>IF(AJP!C105="","",AJP!C105)</f>
        <v/>
      </c>
      <c r="M3111" s="475" t="str">
        <f>IF(AJP!D105="","",AJP!D105)</f>
        <v/>
      </c>
      <c r="N3111" s="103" t="str">
        <f>IF(AJP!E105="","",AJP!E105)</f>
        <v/>
      </c>
      <c r="O3111" s="96" t="str">
        <f>IF(AJP!F105="","",AJP!F105)</f>
        <v/>
      </c>
      <c r="P3111" s="105"/>
      <c r="Q3111" s="102"/>
      <c r="R3111" s="473" t="str">
        <f>IF(AJP!G105="","",AJP!G105)</f>
        <v/>
      </c>
      <c r="S3111" s="473" t="str">
        <f>IF(AJP!H105="","",AJP!H105)</f>
        <v/>
      </c>
      <c r="T3111" s="460"/>
      <c r="U3111" s="460"/>
      <c r="Z3111" s="479">
        <f t="shared" si="345"/>
        <v>12</v>
      </c>
    </row>
    <row r="3112" spans="1:26" s="462" customFormat="1" ht="18.75" customHeight="1" x14ac:dyDescent="0.35">
      <c r="A3112" s="460"/>
      <c r="B3112" s="332">
        <f>IF(N3112="",0,COUNTIF($N$7:N3112,N3112))</f>
        <v>0</v>
      </c>
      <c r="C3112" s="332" t="str">
        <f t="shared" si="343"/>
        <v>0</v>
      </c>
      <c r="D3112" s="469"/>
      <c r="E3112" s="469"/>
      <c r="F3112" s="469"/>
      <c r="G3112" s="469"/>
      <c r="H3112" s="335">
        <f t="shared" si="344"/>
        <v>46022</v>
      </c>
      <c r="I3112" s="332" t="str">
        <f t="shared" si="344"/>
        <v/>
      </c>
      <c r="J3112" s="460"/>
      <c r="K3112" s="102" t="str">
        <f>IF(AJP!B106="","",AJP!B106)</f>
        <v/>
      </c>
      <c r="L3112" s="102" t="str">
        <f>IF(AJP!C106="","",AJP!C106)</f>
        <v/>
      </c>
      <c r="M3112" s="475" t="str">
        <f>IF(AJP!D106="","",AJP!D106)</f>
        <v/>
      </c>
      <c r="N3112" s="103" t="str">
        <f>IF(AJP!E106="","",AJP!E106)</f>
        <v/>
      </c>
      <c r="O3112" s="96" t="str">
        <f>IF(AJP!F106="","",AJP!F106)</f>
        <v/>
      </c>
      <c r="P3112" s="105"/>
      <c r="Q3112" s="102"/>
      <c r="R3112" s="473" t="str">
        <f>IF(AJP!G106="","",AJP!G106)</f>
        <v/>
      </c>
      <c r="S3112" s="473" t="str">
        <f>IF(AJP!H106="","",AJP!H106)</f>
        <v/>
      </c>
      <c r="T3112" s="460"/>
      <c r="U3112" s="460"/>
      <c r="Z3112" s="479">
        <f t="shared" si="345"/>
        <v>12</v>
      </c>
    </row>
    <row r="3113" spans="1:26" s="462" customFormat="1" ht="18.75" customHeight="1" x14ac:dyDescent="0.35">
      <c r="A3113" s="460"/>
      <c r="B3113" s="332">
        <f>IF(N3113="",0,COUNTIF($N$7:N3113,N3113))</f>
        <v>0</v>
      </c>
      <c r="C3113" s="332" t="str">
        <f t="shared" si="343"/>
        <v>0</v>
      </c>
      <c r="D3113" s="469"/>
      <c r="E3113" s="469"/>
      <c r="F3113" s="469"/>
      <c r="G3113" s="469"/>
      <c r="H3113" s="335">
        <f t="shared" si="344"/>
        <v>46022</v>
      </c>
      <c r="I3113" s="332" t="str">
        <f t="shared" si="344"/>
        <v/>
      </c>
      <c r="J3113" s="460"/>
      <c r="K3113" s="102" t="str">
        <f>IF(AJP!B107="","",AJP!B107)</f>
        <v/>
      </c>
      <c r="L3113" s="102" t="str">
        <f>IF(AJP!C107="","",AJP!C107)</f>
        <v/>
      </c>
      <c r="M3113" s="475" t="str">
        <f>IF(AJP!D107="","",AJP!D107)</f>
        <v/>
      </c>
      <c r="N3113" s="103" t="str">
        <f>IF(AJP!E107="","",AJP!E107)</f>
        <v/>
      </c>
      <c r="O3113" s="96" t="str">
        <f>IF(AJP!F107="","",AJP!F107)</f>
        <v/>
      </c>
      <c r="P3113" s="105"/>
      <c r="Q3113" s="102"/>
      <c r="R3113" s="473" t="str">
        <f>IF(AJP!G107="","",AJP!G107)</f>
        <v/>
      </c>
      <c r="S3113" s="473" t="str">
        <f>IF(AJP!H107="","",AJP!H107)</f>
        <v/>
      </c>
      <c r="T3113" s="460"/>
      <c r="U3113" s="460"/>
      <c r="Z3113" s="479">
        <f t="shared" si="345"/>
        <v>12</v>
      </c>
    </row>
    <row r="3114" spans="1:26" s="462" customFormat="1" ht="18.75" customHeight="1" x14ac:dyDescent="0.35">
      <c r="A3114" s="460"/>
      <c r="B3114" s="332">
        <f>IF(N3114="",0,COUNTIF($N$7:N3114,N3114))</f>
        <v>0</v>
      </c>
      <c r="C3114" s="332" t="str">
        <f t="shared" si="343"/>
        <v>0</v>
      </c>
      <c r="D3114" s="469"/>
      <c r="E3114" s="469"/>
      <c r="F3114" s="469"/>
      <c r="G3114" s="469"/>
      <c r="H3114" s="335">
        <f t="shared" si="344"/>
        <v>46022</v>
      </c>
      <c r="I3114" s="332" t="str">
        <f t="shared" si="344"/>
        <v/>
      </c>
      <c r="J3114" s="460"/>
      <c r="K3114" s="102" t="str">
        <f>IF(AJP!B108="","",AJP!B108)</f>
        <v/>
      </c>
      <c r="L3114" s="102" t="str">
        <f>IF(AJP!C108="","",AJP!C108)</f>
        <v/>
      </c>
      <c r="M3114" s="475" t="str">
        <f>IF(AJP!D108="","",AJP!D108)</f>
        <v/>
      </c>
      <c r="N3114" s="103" t="str">
        <f>IF(AJP!E108="","",AJP!E108)</f>
        <v/>
      </c>
      <c r="O3114" s="96" t="str">
        <f>IF(AJP!F108="","",AJP!F108)</f>
        <v/>
      </c>
      <c r="P3114" s="105"/>
      <c r="Q3114" s="102"/>
      <c r="R3114" s="473" t="str">
        <f>IF(AJP!G108="","",AJP!G108)</f>
        <v/>
      </c>
      <c r="S3114" s="473" t="str">
        <f>IF(AJP!H108="","",AJP!H108)</f>
        <v/>
      </c>
      <c r="T3114" s="460"/>
      <c r="U3114" s="460"/>
      <c r="Z3114" s="479">
        <f t="shared" si="345"/>
        <v>12</v>
      </c>
    </row>
    <row r="3115" spans="1:26" s="462" customFormat="1" ht="18.75" customHeight="1" x14ac:dyDescent="0.35">
      <c r="A3115" s="460"/>
      <c r="B3115" s="332">
        <f>IF(N3115="",0,COUNTIF($N$7:N3115,N3115))</f>
        <v>0</v>
      </c>
      <c r="C3115" s="332" t="str">
        <f t="shared" si="343"/>
        <v>0</v>
      </c>
      <c r="D3115" s="469"/>
      <c r="E3115" s="469"/>
      <c r="F3115" s="469"/>
      <c r="G3115" s="469"/>
      <c r="H3115" s="335">
        <f t="shared" si="344"/>
        <v>46022</v>
      </c>
      <c r="I3115" s="332" t="str">
        <f t="shared" si="344"/>
        <v/>
      </c>
      <c r="J3115" s="460"/>
      <c r="K3115" s="102" t="str">
        <f>IF(AJP!B109="","",AJP!B109)</f>
        <v/>
      </c>
      <c r="L3115" s="102" t="str">
        <f>IF(AJP!C109="","",AJP!C109)</f>
        <v/>
      </c>
      <c r="M3115" s="475" t="str">
        <f>IF(AJP!D109="","",AJP!D109)</f>
        <v/>
      </c>
      <c r="N3115" s="103" t="str">
        <f>IF(AJP!E109="","",AJP!E109)</f>
        <v/>
      </c>
      <c r="O3115" s="96" t="str">
        <f>IF(AJP!F109="","",AJP!F109)</f>
        <v/>
      </c>
      <c r="P3115" s="105"/>
      <c r="Q3115" s="102"/>
      <c r="R3115" s="473" t="str">
        <f>IF(AJP!G109="","",AJP!G109)</f>
        <v/>
      </c>
      <c r="S3115" s="473" t="str">
        <f>IF(AJP!H109="","",AJP!H109)</f>
        <v/>
      </c>
      <c r="T3115" s="460"/>
      <c r="U3115" s="460"/>
      <c r="Z3115" s="479">
        <f t="shared" si="345"/>
        <v>12</v>
      </c>
    </row>
    <row r="3116" spans="1:26" s="462" customFormat="1" ht="18.75" customHeight="1" x14ac:dyDescent="0.35">
      <c r="A3116" s="460"/>
      <c r="B3116" s="332">
        <f>IF(N3116="",0,COUNTIF($N$7:N3116,N3116))</f>
        <v>0</v>
      </c>
      <c r="C3116" s="332" t="str">
        <f t="shared" si="343"/>
        <v>0</v>
      </c>
      <c r="D3116" s="469"/>
      <c r="E3116" s="469"/>
      <c r="F3116" s="469"/>
      <c r="G3116" s="469"/>
      <c r="H3116" s="335">
        <f t="shared" si="344"/>
        <v>46022</v>
      </c>
      <c r="I3116" s="332" t="str">
        <f t="shared" si="344"/>
        <v/>
      </c>
      <c r="J3116" s="460"/>
      <c r="K3116" s="102" t="str">
        <f>IF(AJP!B110="","",AJP!B110)</f>
        <v/>
      </c>
      <c r="L3116" s="102" t="str">
        <f>IF(AJP!C110="","",AJP!C110)</f>
        <v/>
      </c>
      <c r="M3116" s="475" t="str">
        <f>IF(AJP!D110="","",AJP!D110)</f>
        <v/>
      </c>
      <c r="N3116" s="103" t="str">
        <f>IF(AJP!E110="","",AJP!E110)</f>
        <v/>
      </c>
      <c r="O3116" s="96" t="str">
        <f>IF(AJP!F110="","",AJP!F110)</f>
        <v/>
      </c>
      <c r="P3116" s="105"/>
      <c r="Q3116" s="102"/>
      <c r="R3116" s="473" t="str">
        <f>IF(AJP!G110="","",AJP!G110)</f>
        <v/>
      </c>
      <c r="S3116" s="473" t="str">
        <f>IF(AJP!H110="","",AJP!H110)</f>
        <v/>
      </c>
      <c r="T3116" s="460"/>
      <c r="U3116" s="460"/>
      <c r="Z3116" s="479">
        <f t="shared" si="345"/>
        <v>12</v>
      </c>
    </row>
    <row r="3117" spans="1:26" s="462" customFormat="1" ht="18.75" customHeight="1" x14ac:dyDescent="0.35">
      <c r="A3117" s="460"/>
      <c r="B3117" s="332">
        <f>IF(N3117="",0,COUNTIF($N$7:N3117,N3117))</f>
        <v>0</v>
      </c>
      <c r="C3117" s="332" t="str">
        <f t="shared" si="343"/>
        <v>0</v>
      </c>
      <c r="D3117" s="469"/>
      <c r="E3117" s="469"/>
      <c r="F3117" s="469"/>
      <c r="G3117" s="469"/>
      <c r="H3117" s="335">
        <f t="shared" si="344"/>
        <v>46022</v>
      </c>
      <c r="I3117" s="332" t="str">
        <f t="shared" si="344"/>
        <v/>
      </c>
      <c r="J3117" s="460"/>
      <c r="K3117" s="102" t="str">
        <f>IF(AJP!B111="","",AJP!B111)</f>
        <v/>
      </c>
      <c r="L3117" s="102" t="str">
        <f>IF(AJP!C111="","",AJP!C111)</f>
        <v/>
      </c>
      <c r="M3117" s="475" t="str">
        <f>IF(AJP!D111="","",AJP!D111)</f>
        <v/>
      </c>
      <c r="N3117" s="103" t="str">
        <f>IF(AJP!E111="","",AJP!E111)</f>
        <v/>
      </c>
      <c r="O3117" s="96" t="str">
        <f>IF(AJP!F111="","",AJP!F111)</f>
        <v/>
      </c>
      <c r="P3117" s="105"/>
      <c r="Q3117" s="102"/>
      <c r="R3117" s="473" t="str">
        <f>IF(AJP!G111="","",AJP!G111)</f>
        <v/>
      </c>
      <c r="S3117" s="473" t="str">
        <f>IF(AJP!H111="","",AJP!H111)</f>
        <v/>
      </c>
      <c r="T3117" s="460"/>
      <c r="U3117" s="460"/>
      <c r="Z3117" s="479">
        <f t="shared" si="345"/>
        <v>12</v>
      </c>
    </row>
    <row r="3118" spans="1:26" s="462" customFormat="1" ht="18.75" customHeight="1" x14ac:dyDescent="0.35">
      <c r="A3118" s="460"/>
      <c r="B3118" s="332">
        <f>IF(N3118="",0,COUNTIF($N$7:N3118,N3118))</f>
        <v>0</v>
      </c>
      <c r="C3118" s="332" t="str">
        <f t="shared" si="343"/>
        <v>0</v>
      </c>
      <c r="D3118" s="469"/>
      <c r="E3118" s="469"/>
      <c r="F3118" s="469"/>
      <c r="G3118" s="469"/>
      <c r="H3118" s="335">
        <f t="shared" si="344"/>
        <v>46022</v>
      </c>
      <c r="I3118" s="332" t="str">
        <f t="shared" si="344"/>
        <v/>
      </c>
      <c r="J3118" s="460"/>
      <c r="K3118" s="102" t="str">
        <f>IF(AJP!B112="","",AJP!B112)</f>
        <v/>
      </c>
      <c r="L3118" s="102" t="str">
        <f>IF(AJP!C112="","",AJP!C112)</f>
        <v/>
      </c>
      <c r="M3118" s="475" t="str">
        <f>IF(AJP!D112="","",AJP!D112)</f>
        <v/>
      </c>
      <c r="N3118" s="103" t="str">
        <f>IF(AJP!E112="","",AJP!E112)</f>
        <v/>
      </c>
      <c r="O3118" s="96" t="str">
        <f>IF(AJP!F112="","",AJP!F112)</f>
        <v/>
      </c>
      <c r="P3118" s="105"/>
      <c r="Q3118" s="102"/>
      <c r="R3118" s="473" t="str">
        <f>IF(AJP!G112="","",AJP!G112)</f>
        <v/>
      </c>
      <c r="S3118" s="473" t="str">
        <f>IF(AJP!H112="","",AJP!H112)</f>
        <v/>
      </c>
      <c r="T3118" s="460"/>
      <c r="U3118" s="460"/>
      <c r="Z3118" s="479">
        <f t="shared" si="345"/>
        <v>12</v>
      </c>
    </row>
    <row r="3119" spans="1:26" s="462" customFormat="1" ht="18.75" customHeight="1" x14ac:dyDescent="0.35">
      <c r="A3119" s="460"/>
      <c r="B3119" s="332">
        <f>IF(N3119="",0,COUNTIF($N$7:N3119,N3119))</f>
        <v>0</v>
      </c>
      <c r="C3119" s="332" t="str">
        <f t="shared" si="343"/>
        <v>0</v>
      </c>
      <c r="D3119" s="469"/>
      <c r="E3119" s="469"/>
      <c r="F3119" s="469"/>
      <c r="G3119" s="469"/>
      <c r="H3119" s="335">
        <f t="shared" si="344"/>
        <v>46022</v>
      </c>
      <c r="I3119" s="332" t="str">
        <f t="shared" si="344"/>
        <v/>
      </c>
      <c r="J3119" s="460"/>
      <c r="K3119" s="102" t="str">
        <f>IF(AJP!B113="","",AJP!B113)</f>
        <v/>
      </c>
      <c r="L3119" s="102" t="str">
        <f>IF(AJP!C113="","",AJP!C113)</f>
        <v/>
      </c>
      <c r="M3119" s="475" t="str">
        <f>IF(AJP!D113="","",AJP!D113)</f>
        <v/>
      </c>
      <c r="N3119" s="103" t="str">
        <f>IF(AJP!E113="","",AJP!E113)</f>
        <v/>
      </c>
      <c r="O3119" s="96" t="str">
        <f>IF(AJP!F113="","",AJP!F113)</f>
        <v/>
      </c>
      <c r="P3119" s="105"/>
      <c r="Q3119" s="102"/>
      <c r="R3119" s="473" t="str">
        <f>IF(AJP!G113="","",AJP!G113)</f>
        <v/>
      </c>
      <c r="S3119" s="473" t="str">
        <f>IF(AJP!H113="","",AJP!H113)</f>
        <v/>
      </c>
      <c r="T3119" s="460"/>
      <c r="U3119" s="460"/>
      <c r="Z3119" s="479">
        <f t="shared" si="345"/>
        <v>12</v>
      </c>
    </row>
    <row r="3120" spans="1:26" s="462" customFormat="1" ht="18.75" customHeight="1" x14ac:dyDescent="0.35">
      <c r="A3120" s="460"/>
      <c r="B3120" s="332">
        <f>IF(N3120="",0,COUNTIF($N$7:N3120,N3120))</f>
        <v>0</v>
      </c>
      <c r="C3120" s="332" t="str">
        <f t="shared" si="343"/>
        <v>0</v>
      </c>
      <c r="D3120" s="469"/>
      <c r="E3120" s="469"/>
      <c r="F3120" s="469"/>
      <c r="G3120" s="469"/>
      <c r="H3120" s="335">
        <f t="shared" si="344"/>
        <v>46022</v>
      </c>
      <c r="I3120" s="332" t="str">
        <f t="shared" si="344"/>
        <v/>
      </c>
      <c r="J3120" s="460"/>
      <c r="K3120" s="102" t="str">
        <f>IF(AJP!B114="","",AJP!B114)</f>
        <v/>
      </c>
      <c r="L3120" s="102" t="str">
        <f>IF(AJP!C114="","",AJP!C114)</f>
        <v/>
      </c>
      <c r="M3120" s="475" t="str">
        <f>IF(AJP!D114="","",AJP!D114)</f>
        <v/>
      </c>
      <c r="N3120" s="103" t="str">
        <f>IF(AJP!E114="","",AJP!E114)</f>
        <v/>
      </c>
      <c r="O3120" s="96" t="str">
        <f>IF(AJP!F114="","",AJP!F114)</f>
        <v/>
      </c>
      <c r="P3120" s="105"/>
      <c r="Q3120" s="102"/>
      <c r="R3120" s="473" t="str">
        <f>IF(AJP!G114="","",AJP!G114)</f>
        <v/>
      </c>
      <c r="S3120" s="473" t="str">
        <f>IF(AJP!H114="","",AJP!H114)</f>
        <v/>
      </c>
      <c r="T3120" s="460"/>
      <c r="U3120" s="460"/>
      <c r="Z3120" s="479">
        <f t="shared" si="345"/>
        <v>12</v>
      </c>
    </row>
    <row r="3121" spans="1:26" s="462" customFormat="1" ht="18.75" customHeight="1" x14ac:dyDescent="0.35">
      <c r="A3121" s="460"/>
      <c r="B3121" s="332">
        <f>IF(N3121="",0,COUNTIF($N$7:N3121,N3121))</f>
        <v>0</v>
      </c>
      <c r="C3121" s="332" t="str">
        <f t="shared" si="343"/>
        <v>0</v>
      </c>
      <c r="D3121" s="469"/>
      <c r="E3121" s="469"/>
      <c r="F3121" s="469"/>
      <c r="G3121" s="469"/>
      <c r="H3121" s="335">
        <f t="shared" si="344"/>
        <v>46022</v>
      </c>
      <c r="I3121" s="332" t="str">
        <f t="shared" si="344"/>
        <v/>
      </c>
      <c r="J3121" s="460"/>
      <c r="K3121" s="102" t="str">
        <f>IF(AJP!B115="","",AJP!B115)</f>
        <v/>
      </c>
      <c r="L3121" s="102" t="str">
        <f>IF(AJP!C115="","",AJP!C115)</f>
        <v/>
      </c>
      <c r="M3121" s="475" t="str">
        <f>IF(AJP!D115="","",AJP!D115)</f>
        <v/>
      </c>
      <c r="N3121" s="103" t="str">
        <f>IF(AJP!E115="","",AJP!E115)</f>
        <v/>
      </c>
      <c r="O3121" s="96" t="str">
        <f>IF(AJP!F115="","",AJP!F115)</f>
        <v/>
      </c>
      <c r="P3121" s="105"/>
      <c r="Q3121" s="102"/>
      <c r="R3121" s="473" t="str">
        <f>IF(AJP!G115="","",AJP!G115)</f>
        <v/>
      </c>
      <c r="S3121" s="473" t="str">
        <f>IF(AJP!H115="","",AJP!H115)</f>
        <v/>
      </c>
      <c r="T3121" s="460"/>
      <c r="U3121" s="460"/>
      <c r="Z3121" s="479">
        <f t="shared" si="345"/>
        <v>12</v>
      </c>
    </row>
    <row r="3122" spans="1:26" s="462" customFormat="1" ht="18.75" customHeight="1" x14ac:dyDescent="0.35">
      <c r="A3122" s="460"/>
      <c r="B3122" s="332">
        <f>IF(N3122="",0,COUNTIF($N$7:N3122,N3122))</f>
        <v>0</v>
      </c>
      <c r="C3122" s="332" t="str">
        <f t="shared" si="343"/>
        <v>0</v>
      </c>
      <c r="D3122" s="469"/>
      <c r="E3122" s="469"/>
      <c r="F3122" s="469"/>
      <c r="G3122" s="469"/>
      <c r="H3122" s="335">
        <f t="shared" si="344"/>
        <v>46022</v>
      </c>
      <c r="I3122" s="332" t="str">
        <f t="shared" si="344"/>
        <v/>
      </c>
      <c r="J3122" s="460"/>
      <c r="K3122" s="102" t="str">
        <f>IF(AJP!B116="","",AJP!B116)</f>
        <v/>
      </c>
      <c r="L3122" s="102" t="str">
        <f>IF(AJP!C116="","",AJP!C116)</f>
        <v/>
      </c>
      <c r="M3122" s="475" t="str">
        <f>IF(AJP!D116="","",AJP!D116)</f>
        <v/>
      </c>
      <c r="N3122" s="103" t="str">
        <f>IF(AJP!E116="","",AJP!E116)</f>
        <v/>
      </c>
      <c r="O3122" s="96" t="str">
        <f>IF(AJP!F116="","",AJP!F116)</f>
        <v/>
      </c>
      <c r="P3122" s="105"/>
      <c r="Q3122" s="102"/>
      <c r="R3122" s="473" t="str">
        <f>IF(AJP!G116="","",AJP!G116)</f>
        <v/>
      </c>
      <c r="S3122" s="473" t="str">
        <f>IF(AJP!H116="","",AJP!H116)</f>
        <v/>
      </c>
      <c r="T3122" s="460"/>
      <c r="U3122" s="460"/>
      <c r="Z3122" s="479">
        <f t="shared" si="345"/>
        <v>12</v>
      </c>
    </row>
    <row r="3123" spans="1:26" s="462" customFormat="1" ht="18.75" customHeight="1" x14ac:dyDescent="0.35">
      <c r="A3123" s="460"/>
      <c r="B3123" s="332">
        <f>IF(N3123="",0,COUNTIF($N$7:N3123,N3123))</f>
        <v>0</v>
      </c>
      <c r="C3123" s="332" t="str">
        <f t="shared" si="343"/>
        <v>0</v>
      </c>
      <c r="D3123" s="469"/>
      <c r="E3123" s="469"/>
      <c r="F3123" s="469"/>
      <c r="G3123" s="469"/>
      <c r="H3123" s="335">
        <f t="shared" si="344"/>
        <v>46022</v>
      </c>
      <c r="I3123" s="332" t="str">
        <f t="shared" si="344"/>
        <v/>
      </c>
      <c r="J3123" s="460"/>
      <c r="K3123" s="102" t="str">
        <f>IF(AJP!B117="","",AJP!B117)</f>
        <v/>
      </c>
      <c r="L3123" s="102" t="str">
        <f>IF(AJP!C117="","",AJP!C117)</f>
        <v/>
      </c>
      <c r="M3123" s="475" t="str">
        <f>IF(AJP!D117="","",AJP!D117)</f>
        <v/>
      </c>
      <c r="N3123" s="103" t="str">
        <f>IF(AJP!E117="","",AJP!E117)</f>
        <v/>
      </c>
      <c r="O3123" s="96" t="str">
        <f>IF(AJP!F117="","",AJP!F117)</f>
        <v/>
      </c>
      <c r="P3123" s="105"/>
      <c r="Q3123" s="102"/>
      <c r="R3123" s="473" t="str">
        <f>IF(AJP!G117="","",AJP!G117)</f>
        <v/>
      </c>
      <c r="S3123" s="473" t="str">
        <f>IF(AJP!H117="","",AJP!H117)</f>
        <v/>
      </c>
      <c r="T3123" s="460"/>
      <c r="U3123" s="460"/>
      <c r="Z3123" s="479">
        <f t="shared" si="345"/>
        <v>12</v>
      </c>
    </row>
    <row r="3124" spans="1:26" s="462" customFormat="1" ht="18.75" customHeight="1" x14ac:dyDescent="0.35">
      <c r="A3124" s="460"/>
      <c r="B3124" s="332">
        <f>IF(N3124="",0,COUNTIF($N$7:N3124,N3124))</f>
        <v>0</v>
      </c>
      <c r="C3124" s="332" t="str">
        <f t="shared" si="343"/>
        <v>0</v>
      </c>
      <c r="D3124" s="469"/>
      <c r="E3124" s="469"/>
      <c r="F3124" s="469"/>
      <c r="G3124" s="469"/>
      <c r="H3124" s="335">
        <f t="shared" si="344"/>
        <v>46022</v>
      </c>
      <c r="I3124" s="332" t="str">
        <f t="shared" si="344"/>
        <v/>
      </c>
      <c r="J3124" s="460"/>
      <c r="K3124" s="102" t="str">
        <f>IF(AJP!B118="","",AJP!B118)</f>
        <v/>
      </c>
      <c r="L3124" s="102" t="str">
        <f>IF(AJP!C118="","",AJP!C118)</f>
        <v/>
      </c>
      <c r="M3124" s="475" t="str">
        <f>IF(AJP!D118="","",AJP!D118)</f>
        <v/>
      </c>
      <c r="N3124" s="103" t="str">
        <f>IF(AJP!E118="","",AJP!E118)</f>
        <v/>
      </c>
      <c r="O3124" s="96" t="str">
        <f>IF(AJP!F118="","",AJP!F118)</f>
        <v/>
      </c>
      <c r="P3124" s="105"/>
      <c r="Q3124" s="102"/>
      <c r="R3124" s="473" t="str">
        <f>IF(AJP!G118="","",AJP!G118)</f>
        <v/>
      </c>
      <c r="S3124" s="473" t="str">
        <f>IF(AJP!H118="","",AJP!H118)</f>
        <v/>
      </c>
      <c r="T3124" s="460"/>
      <c r="U3124" s="460"/>
      <c r="Z3124" s="479">
        <f t="shared" si="345"/>
        <v>12</v>
      </c>
    </row>
    <row r="3125" spans="1:26" s="462" customFormat="1" ht="18.75" customHeight="1" x14ac:dyDescent="0.35">
      <c r="A3125" s="460"/>
      <c r="B3125" s="332">
        <f>IF(N3125="",0,COUNTIF($N$7:N3125,N3125))</f>
        <v>0</v>
      </c>
      <c r="C3125" s="332" t="str">
        <f t="shared" si="343"/>
        <v>0</v>
      </c>
      <c r="D3125" s="469"/>
      <c r="E3125" s="469"/>
      <c r="F3125" s="469"/>
      <c r="G3125" s="469"/>
      <c r="H3125" s="335">
        <f t="shared" si="344"/>
        <v>46022</v>
      </c>
      <c r="I3125" s="332" t="str">
        <f t="shared" si="344"/>
        <v/>
      </c>
      <c r="J3125" s="460"/>
      <c r="K3125" s="102" t="str">
        <f>IF(AJP!B119="","",AJP!B119)</f>
        <v/>
      </c>
      <c r="L3125" s="102" t="str">
        <f>IF(AJP!C119="","",AJP!C119)</f>
        <v/>
      </c>
      <c r="M3125" s="475" t="str">
        <f>IF(AJP!D119="","",AJP!D119)</f>
        <v/>
      </c>
      <c r="N3125" s="103" t="str">
        <f>IF(AJP!E119="","",AJP!E119)</f>
        <v/>
      </c>
      <c r="O3125" s="96" t="str">
        <f>IF(AJP!F119="","",AJP!F119)</f>
        <v/>
      </c>
      <c r="P3125" s="105"/>
      <c r="Q3125" s="102"/>
      <c r="R3125" s="473" t="str">
        <f>IF(AJP!G119="","",AJP!G119)</f>
        <v/>
      </c>
      <c r="S3125" s="473" t="str">
        <f>IF(AJP!H119="","",AJP!H119)</f>
        <v/>
      </c>
      <c r="T3125" s="460"/>
      <c r="U3125" s="460"/>
      <c r="Z3125" s="479">
        <f t="shared" si="345"/>
        <v>12</v>
      </c>
    </row>
    <row r="3126" spans="1:26" s="462" customFormat="1" ht="18.75" customHeight="1" x14ac:dyDescent="0.35">
      <c r="A3126" s="460"/>
      <c r="B3126" s="332">
        <f>IF(N3126="",0,COUNTIF($N$7:N3126,N3126))</f>
        <v>0</v>
      </c>
      <c r="C3126" s="332" t="str">
        <f t="shared" si="343"/>
        <v>0</v>
      </c>
      <c r="D3126" s="469"/>
      <c r="E3126" s="469"/>
      <c r="F3126" s="469"/>
      <c r="G3126" s="469"/>
      <c r="H3126" s="335">
        <f t="shared" si="344"/>
        <v>46022</v>
      </c>
      <c r="I3126" s="332" t="str">
        <f t="shared" si="344"/>
        <v/>
      </c>
      <c r="J3126" s="460"/>
      <c r="K3126" s="102" t="str">
        <f>IF(AJP!B120="","",AJP!B120)</f>
        <v/>
      </c>
      <c r="L3126" s="102" t="str">
        <f>IF(AJP!C120="","",AJP!C120)</f>
        <v/>
      </c>
      <c r="M3126" s="475" t="str">
        <f>IF(AJP!D120="","",AJP!D120)</f>
        <v/>
      </c>
      <c r="N3126" s="103" t="str">
        <f>IF(AJP!E120="","",AJP!E120)</f>
        <v/>
      </c>
      <c r="O3126" s="96" t="str">
        <f>IF(AJP!F120="","",AJP!F120)</f>
        <v/>
      </c>
      <c r="P3126" s="105"/>
      <c r="Q3126" s="102"/>
      <c r="R3126" s="473" t="str">
        <f>IF(AJP!G120="","",AJP!G120)</f>
        <v/>
      </c>
      <c r="S3126" s="473" t="str">
        <f>IF(AJP!H120="","",AJP!H120)</f>
        <v/>
      </c>
      <c r="T3126" s="460"/>
      <c r="U3126" s="460"/>
      <c r="Z3126" s="479">
        <f t="shared" si="345"/>
        <v>12</v>
      </c>
    </row>
    <row r="3127" spans="1:26" s="462" customFormat="1" ht="18.75" customHeight="1" x14ac:dyDescent="0.35">
      <c r="A3127" s="460"/>
      <c r="B3127" s="332">
        <f>IF(N3127="",0,COUNTIF($N$7:N3127,N3127))</f>
        <v>0</v>
      </c>
      <c r="C3127" s="332" t="str">
        <f t="shared" si="343"/>
        <v>0</v>
      </c>
      <c r="D3127" s="469"/>
      <c r="E3127" s="469"/>
      <c r="F3127" s="469"/>
      <c r="G3127" s="469"/>
      <c r="H3127" s="335">
        <f t="shared" si="344"/>
        <v>46022</v>
      </c>
      <c r="I3127" s="332" t="str">
        <f t="shared" si="344"/>
        <v/>
      </c>
      <c r="J3127" s="460"/>
      <c r="K3127" s="102" t="str">
        <f>IF(AJP!B121="","",AJP!B121)</f>
        <v/>
      </c>
      <c r="L3127" s="102" t="str">
        <f>IF(AJP!C121="","",AJP!C121)</f>
        <v/>
      </c>
      <c r="M3127" s="475" t="str">
        <f>IF(AJP!D121="","",AJP!D121)</f>
        <v/>
      </c>
      <c r="N3127" s="103" t="str">
        <f>IF(AJP!E121="","",AJP!E121)</f>
        <v/>
      </c>
      <c r="O3127" s="96" t="str">
        <f>IF(AJP!F121="","",AJP!F121)</f>
        <v/>
      </c>
      <c r="P3127" s="105"/>
      <c r="Q3127" s="102"/>
      <c r="R3127" s="473" t="str">
        <f>IF(AJP!G121="","",AJP!G121)</f>
        <v/>
      </c>
      <c r="S3127" s="473" t="str">
        <f>IF(AJP!H121="","",AJP!H121)</f>
        <v/>
      </c>
      <c r="T3127" s="460"/>
      <c r="U3127" s="460"/>
      <c r="Z3127" s="479">
        <f t="shared" si="345"/>
        <v>12</v>
      </c>
    </row>
    <row r="3128" spans="1:26" s="462" customFormat="1" ht="18.75" customHeight="1" x14ac:dyDescent="0.35">
      <c r="A3128" s="460"/>
      <c r="B3128" s="332">
        <f>IF(N3128="",0,COUNTIF($N$7:N3128,N3128))</f>
        <v>0</v>
      </c>
      <c r="C3128" s="332" t="str">
        <f t="shared" si="343"/>
        <v>0</v>
      </c>
      <c r="D3128" s="469"/>
      <c r="E3128" s="469"/>
      <c r="F3128" s="469"/>
      <c r="G3128" s="469"/>
      <c r="H3128" s="335">
        <f t="shared" si="344"/>
        <v>46022</v>
      </c>
      <c r="I3128" s="332" t="str">
        <f t="shared" si="344"/>
        <v/>
      </c>
      <c r="J3128" s="460"/>
      <c r="K3128" s="102" t="str">
        <f>IF(AJP!B122="","",AJP!B122)</f>
        <v/>
      </c>
      <c r="L3128" s="102" t="str">
        <f>IF(AJP!C122="","",AJP!C122)</f>
        <v/>
      </c>
      <c r="M3128" s="475" t="str">
        <f>IF(AJP!D122="","",AJP!D122)</f>
        <v/>
      </c>
      <c r="N3128" s="103" t="str">
        <f>IF(AJP!E122="","",AJP!E122)</f>
        <v/>
      </c>
      <c r="O3128" s="96" t="str">
        <f>IF(AJP!F122="","",AJP!F122)</f>
        <v/>
      </c>
      <c r="P3128" s="105"/>
      <c r="Q3128" s="102"/>
      <c r="R3128" s="473" t="str">
        <f>IF(AJP!G122="","",AJP!G122)</f>
        <v/>
      </c>
      <c r="S3128" s="473" t="str">
        <f>IF(AJP!H122="","",AJP!H122)</f>
        <v/>
      </c>
      <c r="T3128" s="460"/>
      <c r="U3128" s="460"/>
      <c r="Z3128" s="479">
        <f t="shared" si="345"/>
        <v>12</v>
      </c>
    </row>
    <row r="3129" spans="1:26" s="462" customFormat="1" ht="18.75" customHeight="1" x14ac:dyDescent="0.35">
      <c r="A3129" s="460"/>
      <c r="B3129" s="332">
        <f>IF(N3129="",0,COUNTIF($N$7:N3129,N3129))</f>
        <v>0</v>
      </c>
      <c r="C3129" s="332" t="str">
        <f t="shared" si="343"/>
        <v>0</v>
      </c>
      <c r="D3129" s="469"/>
      <c r="E3129" s="469"/>
      <c r="F3129" s="469"/>
      <c r="G3129" s="469"/>
      <c r="H3129" s="335">
        <f t="shared" si="344"/>
        <v>46022</v>
      </c>
      <c r="I3129" s="332" t="str">
        <f t="shared" si="344"/>
        <v/>
      </c>
      <c r="J3129" s="460"/>
      <c r="K3129" s="102" t="str">
        <f>IF(AJP!B123="","",AJP!B123)</f>
        <v/>
      </c>
      <c r="L3129" s="102" t="str">
        <f>IF(AJP!C123="","",AJP!C123)</f>
        <v/>
      </c>
      <c r="M3129" s="475" t="str">
        <f>IF(AJP!D123="","",AJP!D123)</f>
        <v/>
      </c>
      <c r="N3129" s="103" t="str">
        <f>IF(AJP!E123="","",AJP!E123)</f>
        <v/>
      </c>
      <c r="O3129" s="96" t="str">
        <f>IF(AJP!F123="","",AJP!F123)</f>
        <v/>
      </c>
      <c r="P3129" s="105"/>
      <c r="Q3129" s="102"/>
      <c r="R3129" s="473" t="str">
        <f>IF(AJP!G123="","",AJP!G123)</f>
        <v/>
      </c>
      <c r="S3129" s="473" t="str">
        <f>IF(AJP!H123="","",AJP!H123)</f>
        <v/>
      </c>
      <c r="T3129" s="460"/>
      <c r="U3129" s="460"/>
      <c r="Z3129" s="479">
        <f t="shared" si="345"/>
        <v>12</v>
      </c>
    </row>
    <row r="3130" spans="1:26" s="462" customFormat="1" ht="18.75" customHeight="1" x14ac:dyDescent="0.35">
      <c r="A3130" s="460"/>
      <c r="B3130" s="332">
        <f>IF(N3130="",0,COUNTIF($N$7:N3130,N3130))</f>
        <v>0</v>
      </c>
      <c r="C3130" s="332" t="str">
        <f t="shared" si="343"/>
        <v>0</v>
      </c>
      <c r="D3130" s="469"/>
      <c r="E3130" s="469"/>
      <c r="F3130" s="469"/>
      <c r="G3130" s="469"/>
      <c r="H3130" s="335">
        <f t="shared" si="344"/>
        <v>46022</v>
      </c>
      <c r="I3130" s="332" t="str">
        <f t="shared" si="344"/>
        <v/>
      </c>
      <c r="J3130" s="460"/>
      <c r="K3130" s="102" t="str">
        <f>IF(AJP!B124="","",AJP!B124)</f>
        <v/>
      </c>
      <c r="L3130" s="102" t="str">
        <f>IF(AJP!C124="","",AJP!C124)</f>
        <v/>
      </c>
      <c r="M3130" s="475" t="str">
        <f>IF(AJP!D124="","",AJP!D124)</f>
        <v/>
      </c>
      <c r="N3130" s="103" t="str">
        <f>IF(AJP!E124="","",AJP!E124)</f>
        <v/>
      </c>
      <c r="O3130" s="96" t="str">
        <f>IF(AJP!F124="","",AJP!F124)</f>
        <v/>
      </c>
      <c r="P3130" s="105"/>
      <c r="Q3130" s="102"/>
      <c r="R3130" s="473" t="str">
        <f>IF(AJP!G124="","",AJP!G124)</f>
        <v/>
      </c>
      <c r="S3130" s="473" t="str">
        <f>IF(AJP!H124="","",AJP!H124)</f>
        <v/>
      </c>
      <c r="T3130" s="460"/>
      <c r="U3130" s="460"/>
      <c r="Z3130" s="479">
        <f t="shared" si="345"/>
        <v>12</v>
      </c>
    </row>
    <row r="3131" spans="1:26" s="462" customFormat="1" ht="18.75" customHeight="1" x14ac:dyDescent="0.35">
      <c r="A3131" s="460"/>
      <c r="B3131" s="332">
        <f>IF(N3131="",0,COUNTIF($N$7:N3131,N3131))</f>
        <v>0</v>
      </c>
      <c r="C3131" s="332" t="str">
        <f t="shared" si="343"/>
        <v>0</v>
      </c>
      <c r="D3131" s="469"/>
      <c r="E3131" s="469"/>
      <c r="F3131" s="469"/>
      <c r="G3131" s="469"/>
      <c r="H3131" s="335">
        <f t="shared" si="344"/>
        <v>46022</v>
      </c>
      <c r="I3131" s="332" t="str">
        <f t="shared" si="344"/>
        <v/>
      </c>
      <c r="J3131" s="460"/>
      <c r="K3131" s="102" t="str">
        <f>IF(AJP!B125="","",AJP!B125)</f>
        <v/>
      </c>
      <c r="L3131" s="102" t="str">
        <f>IF(AJP!C125="","",AJP!C125)</f>
        <v/>
      </c>
      <c r="M3131" s="475" t="str">
        <f>IF(AJP!D125="","",AJP!D125)</f>
        <v/>
      </c>
      <c r="N3131" s="103" t="str">
        <f>IF(AJP!E125="","",AJP!E125)</f>
        <v/>
      </c>
      <c r="O3131" s="96" t="str">
        <f>IF(AJP!F125="","",AJP!F125)</f>
        <v/>
      </c>
      <c r="P3131" s="105"/>
      <c r="Q3131" s="102"/>
      <c r="R3131" s="473" t="str">
        <f>IF(AJP!G125="","",AJP!G125)</f>
        <v/>
      </c>
      <c r="S3131" s="473" t="str">
        <f>IF(AJP!H125="","",AJP!H125)</f>
        <v/>
      </c>
      <c r="T3131" s="460"/>
      <c r="U3131" s="460"/>
      <c r="Z3131" s="479">
        <f t="shared" si="345"/>
        <v>12</v>
      </c>
    </row>
    <row r="3132" spans="1:26" s="462" customFormat="1" ht="18.75" customHeight="1" x14ac:dyDescent="0.35">
      <c r="A3132" s="460"/>
      <c r="B3132" s="332">
        <f>IF(N3132="",0,COUNTIF($N$7:N3132,N3132))</f>
        <v>0</v>
      </c>
      <c r="C3132" s="332" t="str">
        <f t="shared" si="343"/>
        <v>0</v>
      </c>
      <c r="D3132" s="469"/>
      <c r="E3132" s="469"/>
      <c r="F3132" s="469"/>
      <c r="G3132" s="469"/>
      <c r="H3132" s="335">
        <f t="shared" si="344"/>
        <v>46022</v>
      </c>
      <c r="I3132" s="332" t="str">
        <f t="shared" si="344"/>
        <v/>
      </c>
      <c r="J3132" s="460"/>
      <c r="K3132" s="102" t="str">
        <f>IF(AJP!B126="","",AJP!B126)</f>
        <v/>
      </c>
      <c r="L3132" s="102" t="str">
        <f>IF(AJP!C126="","",AJP!C126)</f>
        <v/>
      </c>
      <c r="M3132" s="475" t="str">
        <f>IF(AJP!D126="","",AJP!D126)</f>
        <v/>
      </c>
      <c r="N3132" s="103" t="str">
        <f>IF(AJP!E126="","",AJP!E126)</f>
        <v/>
      </c>
      <c r="O3132" s="96" t="str">
        <f>IF(AJP!F126="","",AJP!F126)</f>
        <v/>
      </c>
      <c r="P3132" s="105"/>
      <c r="Q3132" s="102"/>
      <c r="R3132" s="473" t="str">
        <f>IF(AJP!G126="","",AJP!G126)</f>
        <v/>
      </c>
      <c r="S3132" s="473" t="str">
        <f>IF(AJP!H126="","",AJP!H126)</f>
        <v/>
      </c>
      <c r="T3132" s="460"/>
      <c r="U3132" s="460"/>
      <c r="Z3132" s="479">
        <f t="shared" si="345"/>
        <v>12</v>
      </c>
    </row>
    <row r="3133" spans="1:26" s="462" customFormat="1" ht="18.75" customHeight="1" x14ac:dyDescent="0.35">
      <c r="A3133" s="460"/>
      <c r="B3133" s="332">
        <f>IF(N3133="",0,COUNTIF($N$7:N3133,N3133))</f>
        <v>0</v>
      </c>
      <c r="C3133" s="332" t="str">
        <f t="shared" si="343"/>
        <v>0</v>
      </c>
      <c r="D3133" s="469"/>
      <c r="E3133" s="469"/>
      <c r="F3133" s="469"/>
      <c r="G3133" s="469"/>
      <c r="H3133" s="335">
        <f t="shared" si="344"/>
        <v>46022</v>
      </c>
      <c r="I3133" s="332" t="str">
        <f t="shared" si="344"/>
        <v/>
      </c>
      <c r="J3133" s="460"/>
      <c r="K3133" s="102" t="str">
        <f>IF(AJP!B127="","",AJP!B127)</f>
        <v/>
      </c>
      <c r="L3133" s="102" t="str">
        <f>IF(AJP!C127="","",AJP!C127)</f>
        <v/>
      </c>
      <c r="M3133" s="475" t="str">
        <f>IF(AJP!D127="","",AJP!D127)</f>
        <v/>
      </c>
      <c r="N3133" s="103" t="str">
        <f>IF(AJP!E127="","",AJP!E127)</f>
        <v/>
      </c>
      <c r="O3133" s="96" t="str">
        <f>IF(AJP!F127="","",AJP!F127)</f>
        <v/>
      </c>
      <c r="P3133" s="105"/>
      <c r="Q3133" s="102"/>
      <c r="R3133" s="473" t="str">
        <f>IF(AJP!G127="","",AJP!G127)</f>
        <v/>
      </c>
      <c r="S3133" s="473" t="str">
        <f>IF(AJP!H127="","",AJP!H127)</f>
        <v/>
      </c>
      <c r="T3133" s="460"/>
      <c r="U3133" s="460"/>
      <c r="Z3133" s="479">
        <f t="shared" si="345"/>
        <v>12</v>
      </c>
    </row>
    <row r="3134" spans="1:26" s="462" customFormat="1" ht="18.75" customHeight="1" x14ac:dyDescent="0.35">
      <c r="A3134" s="460"/>
      <c r="B3134" s="332">
        <f>IF(N3134="",0,COUNTIF($N$7:N3134,N3134))</f>
        <v>0</v>
      </c>
      <c r="C3134" s="332" t="str">
        <f t="shared" si="343"/>
        <v>0</v>
      </c>
      <c r="D3134" s="469"/>
      <c r="E3134" s="469"/>
      <c r="F3134" s="469"/>
      <c r="G3134" s="469"/>
      <c r="H3134" s="335">
        <f t="shared" si="344"/>
        <v>46022</v>
      </c>
      <c r="I3134" s="332" t="str">
        <f t="shared" si="344"/>
        <v/>
      </c>
      <c r="J3134" s="460"/>
      <c r="K3134" s="102" t="str">
        <f>IF(AJP!B128="","",AJP!B128)</f>
        <v/>
      </c>
      <c r="L3134" s="102" t="str">
        <f>IF(AJP!C128="","",AJP!C128)</f>
        <v/>
      </c>
      <c r="M3134" s="475" t="str">
        <f>IF(AJP!D128="","",AJP!D128)</f>
        <v/>
      </c>
      <c r="N3134" s="103" t="str">
        <f>IF(AJP!E128="","",AJP!E128)</f>
        <v/>
      </c>
      <c r="O3134" s="96" t="str">
        <f>IF(AJP!F128="","",AJP!F128)</f>
        <v/>
      </c>
      <c r="P3134" s="105"/>
      <c r="Q3134" s="102"/>
      <c r="R3134" s="473" t="str">
        <f>IF(AJP!G128="","",AJP!G128)</f>
        <v/>
      </c>
      <c r="S3134" s="473" t="str">
        <f>IF(AJP!H128="","",AJP!H128)</f>
        <v/>
      </c>
      <c r="T3134" s="460"/>
      <c r="U3134" s="460"/>
      <c r="Z3134" s="479">
        <f t="shared" si="345"/>
        <v>12</v>
      </c>
    </row>
    <row r="3135" spans="1:26" s="462" customFormat="1" ht="18.75" customHeight="1" x14ac:dyDescent="0.35">
      <c r="A3135" s="460"/>
      <c r="B3135" s="332">
        <f>IF(N3135="",0,COUNTIF($N$7:N3135,N3135))</f>
        <v>0</v>
      </c>
      <c r="C3135" s="332" t="str">
        <f t="shared" si="343"/>
        <v>0</v>
      </c>
      <c r="D3135" s="469"/>
      <c r="E3135" s="469"/>
      <c r="F3135" s="469"/>
      <c r="G3135" s="469"/>
      <c r="H3135" s="335">
        <f t="shared" si="344"/>
        <v>46022</v>
      </c>
      <c r="I3135" s="332" t="str">
        <f t="shared" si="344"/>
        <v/>
      </c>
      <c r="J3135" s="460"/>
      <c r="K3135" s="102" t="str">
        <f>IF(AJP!B129="","",AJP!B129)</f>
        <v/>
      </c>
      <c r="L3135" s="102" t="str">
        <f>IF(AJP!C129="","",AJP!C129)</f>
        <v/>
      </c>
      <c r="M3135" s="475" t="str">
        <f>IF(AJP!D129="","",AJP!D129)</f>
        <v/>
      </c>
      <c r="N3135" s="103" t="str">
        <f>IF(AJP!E129="","",AJP!E129)</f>
        <v/>
      </c>
      <c r="O3135" s="96" t="str">
        <f>IF(AJP!F129="","",AJP!F129)</f>
        <v/>
      </c>
      <c r="P3135" s="105"/>
      <c r="Q3135" s="102"/>
      <c r="R3135" s="473" t="str">
        <f>IF(AJP!G129="","",AJP!G129)</f>
        <v/>
      </c>
      <c r="S3135" s="473" t="str">
        <f>IF(AJP!H129="","",AJP!H129)</f>
        <v/>
      </c>
      <c r="T3135" s="460"/>
      <c r="U3135" s="460"/>
      <c r="Z3135" s="479">
        <f t="shared" si="345"/>
        <v>12</v>
      </c>
    </row>
    <row r="3136" spans="1:26" s="462" customFormat="1" ht="18.75" customHeight="1" x14ac:dyDescent="0.35">
      <c r="A3136" s="460"/>
      <c r="B3136" s="332">
        <f>IF(N3136="",0,COUNTIF($N$7:N3136,N3136))</f>
        <v>0</v>
      </c>
      <c r="C3136" s="332" t="str">
        <f t="shared" si="343"/>
        <v>0</v>
      </c>
      <c r="D3136" s="469"/>
      <c r="E3136" s="469"/>
      <c r="F3136" s="469"/>
      <c r="G3136" s="469"/>
      <c r="H3136" s="335">
        <f t="shared" si="344"/>
        <v>46022</v>
      </c>
      <c r="I3136" s="332" t="str">
        <f t="shared" si="344"/>
        <v/>
      </c>
      <c r="J3136" s="460"/>
      <c r="K3136" s="102" t="str">
        <f>IF(AJP!B130="","",AJP!B130)</f>
        <v/>
      </c>
      <c r="L3136" s="102" t="str">
        <f>IF(AJP!C130="","",AJP!C130)</f>
        <v/>
      </c>
      <c r="M3136" s="475" t="str">
        <f>IF(AJP!D130="","",AJP!D130)</f>
        <v/>
      </c>
      <c r="N3136" s="103" t="str">
        <f>IF(AJP!E130="","",AJP!E130)</f>
        <v/>
      </c>
      <c r="O3136" s="96" t="str">
        <f>IF(AJP!F130="","",AJP!F130)</f>
        <v/>
      </c>
      <c r="P3136" s="105"/>
      <c r="Q3136" s="102"/>
      <c r="R3136" s="473" t="str">
        <f>IF(AJP!G130="","",AJP!G130)</f>
        <v/>
      </c>
      <c r="S3136" s="473" t="str">
        <f>IF(AJP!H130="","",AJP!H130)</f>
        <v/>
      </c>
      <c r="T3136" s="460"/>
      <c r="U3136" s="460"/>
      <c r="Z3136" s="479">
        <f t="shared" si="345"/>
        <v>12</v>
      </c>
    </row>
    <row r="3137" spans="1:26" s="462" customFormat="1" ht="18.75" customHeight="1" x14ac:dyDescent="0.35">
      <c r="A3137" s="460"/>
      <c r="B3137" s="332">
        <f>IF(N3137="",0,COUNTIF($N$7:N3137,N3137))</f>
        <v>0</v>
      </c>
      <c r="C3137" s="332" t="str">
        <f t="shared" si="343"/>
        <v>0</v>
      </c>
      <c r="D3137" s="469"/>
      <c r="E3137" s="469"/>
      <c r="F3137" s="469"/>
      <c r="G3137" s="469"/>
      <c r="H3137" s="335">
        <f t="shared" si="344"/>
        <v>46022</v>
      </c>
      <c r="I3137" s="332" t="str">
        <f t="shared" si="344"/>
        <v/>
      </c>
      <c r="J3137" s="460"/>
      <c r="K3137" s="102" t="str">
        <f>IF(AJP!B131="","",AJP!B131)</f>
        <v/>
      </c>
      <c r="L3137" s="102" t="str">
        <f>IF(AJP!C131="","",AJP!C131)</f>
        <v/>
      </c>
      <c r="M3137" s="475" t="str">
        <f>IF(AJP!D131="","",AJP!D131)</f>
        <v/>
      </c>
      <c r="N3137" s="103" t="str">
        <f>IF(AJP!E131="","",AJP!E131)</f>
        <v/>
      </c>
      <c r="O3137" s="96" t="str">
        <f>IF(AJP!F131="","",AJP!F131)</f>
        <v/>
      </c>
      <c r="P3137" s="105"/>
      <c r="Q3137" s="102"/>
      <c r="R3137" s="473" t="str">
        <f>IF(AJP!G131="","",AJP!G131)</f>
        <v/>
      </c>
      <c r="S3137" s="473" t="str">
        <f>IF(AJP!H131="","",AJP!H131)</f>
        <v/>
      </c>
      <c r="T3137" s="460"/>
      <c r="U3137" s="460"/>
      <c r="Z3137" s="479">
        <f t="shared" si="345"/>
        <v>12</v>
      </c>
    </row>
    <row r="3138" spans="1:26" s="462" customFormat="1" ht="18.75" customHeight="1" x14ac:dyDescent="0.35">
      <c r="A3138" s="460"/>
      <c r="B3138" s="332">
        <f>IF(N3138="",0,COUNTIF($N$7:N3138,N3138))</f>
        <v>0</v>
      </c>
      <c r="C3138" s="332" t="str">
        <f t="shared" si="343"/>
        <v>0</v>
      </c>
      <c r="D3138" s="469"/>
      <c r="E3138" s="469"/>
      <c r="F3138" s="469"/>
      <c r="G3138" s="469"/>
      <c r="H3138" s="335">
        <f t="shared" si="344"/>
        <v>46022</v>
      </c>
      <c r="I3138" s="332" t="str">
        <f t="shared" si="344"/>
        <v/>
      </c>
      <c r="J3138" s="460"/>
      <c r="K3138" s="102" t="str">
        <f>IF(AJP!B132="","",AJP!B132)</f>
        <v/>
      </c>
      <c r="L3138" s="102" t="str">
        <f>IF(AJP!C132="","",AJP!C132)</f>
        <v/>
      </c>
      <c r="M3138" s="475" t="str">
        <f>IF(AJP!D132="","",AJP!D132)</f>
        <v/>
      </c>
      <c r="N3138" s="103" t="str">
        <f>IF(AJP!E132="","",AJP!E132)</f>
        <v/>
      </c>
      <c r="O3138" s="96" t="str">
        <f>IF(AJP!F132="","",AJP!F132)</f>
        <v/>
      </c>
      <c r="P3138" s="105"/>
      <c r="Q3138" s="102"/>
      <c r="R3138" s="473" t="str">
        <f>IF(AJP!G132="","",AJP!G132)</f>
        <v/>
      </c>
      <c r="S3138" s="473" t="str">
        <f>IF(AJP!H132="","",AJP!H132)</f>
        <v/>
      </c>
      <c r="T3138" s="460"/>
      <c r="U3138" s="460"/>
      <c r="Z3138" s="479">
        <f t="shared" si="345"/>
        <v>12</v>
      </c>
    </row>
    <row r="3139" spans="1:26" s="462" customFormat="1" ht="18.75" customHeight="1" x14ac:dyDescent="0.35">
      <c r="A3139" s="460"/>
      <c r="B3139" s="332">
        <f>IF(N3139="",0,COUNTIF($N$7:N3139,N3139))</f>
        <v>0</v>
      </c>
      <c r="C3139" s="332" t="str">
        <f t="shared" si="343"/>
        <v>0</v>
      </c>
      <c r="D3139" s="469"/>
      <c r="E3139" s="469"/>
      <c r="F3139" s="469"/>
      <c r="G3139" s="469"/>
      <c r="H3139" s="335">
        <f t="shared" si="344"/>
        <v>46022</v>
      </c>
      <c r="I3139" s="332" t="str">
        <f t="shared" si="344"/>
        <v/>
      </c>
      <c r="J3139" s="460"/>
      <c r="K3139" s="102" t="str">
        <f>IF(AJP!B133="","",AJP!B133)</f>
        <v/>
      </c>
      <c r="L3139" s="102" t="str">
        <f>IF(AJP!C133="","",AJP!C133)</f>
        <v/>
      </c>
      <c r="M3139" s="475" t="str">
        <f>IF(AJP!D133="","",AJP!D133)</f>
        <v/>
      </c>
      <c r="N3139" s="103" t="str">
        <f>IF(AJP!E133="","",AJP!E133)</f>
        <v/>
      </c>
      <c r="O3139" s="96" t="str">
        <f>IF(AJP!F133="","",AJP!F133)</f>
        <v/>
      </c>
      <c r="P3139" s="105"/>
      <c r="Q3139" s="102"/>
      <c r="R3139" s="473" t="str">
        <f>IF(AJP!G133="","",AJP!G133)</f>
        <v/>
      </c>
      <c r="S3139" s="473" t="str">
        <f>IF(AJP!H133="","",AJP!H133)</f>
        <v/>
      </c>
      <c r="T3139" s="460"/>
      <c r="U3139" s="460"/>
      <c r="Z3139" s="479">
        <f t="shared" si="345"/>
        <v>12</v>
      </c>
    </row>
    <row r="3140" spans="1:26" s="462" customFormat="1" ht="18.75" customHeight="1" x14ac:dyDescent="0.35">
      <c r="A3140" s="460"/>
      <c r="B3140" s="332">
        <f>IF(N3140="",0,COUNTIF($N$7:N3140,N3140))</f>
        <v>0</v>
      </c>
      <c r="C3140" s="332" t="str">
        <f t="shared" si="343"/>
        <v>0</v>
      </c>
      <c r="D3140" s="469"/>
      <c r="E3140" s="469"/>
      <c r="F3140" s="469"/>
      <c r="G3140" s="469"/>
      <c r="H3140" s="335">
        <f t="shared" si="344"/>
        <v>46022</v>
      </c>
      <c r="I3140" s="332" t="str">
        <f t="shared" si="344"/>
        <v/>
      </c>
      <c r="J3140" s="460"/>
      <c r="K3140" s="102" t="str">
        <f>IF(AJP!B134="","",AJP!B134)</f>
        <v/>
      </c>
      <c r="L3140" s="102" t="str">
        <f>IF(AJP!C134="","",AJP!C134)</f>
        <v/>
      </c>
      <c r="M3140" s="475" t="str">
        <f>IF(AJP!D134="","",AJP!D134)</f>
        <v/>
      </c>
      <c r="N3140" s="103" t="str">
        <f>IF(AJP!E134="","",AJP!E134)</f>
        <v/>
      </c>
      <c r="O3140" s="96" t="str">
        <f>IF(AJP!F134="","",AJP!F134)</f>
        <v/>
      </c>
      <c r="P3140" s="105"/>
      <c r="Q3140" s="102"/>
      <c r="R3140" s="473" t="str">
        <f>IF(AJP!G134="","",AJP!G134)</f>
        <v/>
      </c>
      <c r="S3140" s="473" t="str">
        <f>IF(AJP!H134="","",AJP!H134)</f>
        <v/>
      </c>
      <c r="T3140" s="460"/>
      <c r="U3140" s="460"/>
      <c r="Z3140" s="479">
        <f t="shared" si="345"/>
        <v>12</v>
      </c>
    </row>
    <row r="3141" spans="1:26" s="462" customFormat="1" ht="18.75" customHeight="1" x14ac:dyDescent="0.35">
      <c r="A3141" s="460"/>
      <c r="B3141" s="332">
        <f>IF(N3141="",0,COUNTIF($N$7:N3141,N3141))</f>
        <v>0</v>
      </c>
      <c r="C3141" s="332" t="str">
        <f t="shared" si="343"/>
        <v>0</v>
      </c>
      <c r="D3141" s="469"/>
      <c r="E3141" s="469"/>
      <c r="F3141" s="469"/>
      <c r="G3141" s="469"/>
      <c r="H3141" s="335">
        <f t="shared" si="344"/>
        <v>46022</v>
      </c>
      <c r="I3141" s="332" t="str">
        <f t="shared" si="344"/>
        <v/>
      </c>
      <c r="J3141" s="460"/>
      <c r="K3141" s="102" t="str">
        <f>IF(AJP!B135="","",AJP!B135)</f>
        <v/>
      </c>
      <c r="L3141" s="102" t="str">
        <f>IF(AJP!C135="","",AJP!C135)</f>
        <v/>
      </c>
      <c r="M3141" s="475" t="str">
        <f>IF(AJP!D135="","",AJP!D135)</f>
        <v/>
      </c>
      <c r="N3141" s="103" t="str">
        <f>IF(AJP!E135="","",AJP!E135)</f>
        <v/>
      </c>
      <c r="O3141" s="96" t="str">
        <f>IF(AJP!F135="","",AJP!F135)</f>
        <v/>
      </c>
      <c r="P3141" s="105"/>
      <c r="Q3141" s="102"/>
      <c r="R3141" s="473" t="str">
        <f>IF(AJP!G135="","",AJP!G135)</f>
        <v/>
      </c>
      <c r="S3141" s="473" t="str">
        <f>IF(AJP!H135="","",AJP!H135)</f>
        <v/>
      </c>
      <c r="T3141" s="460"/>
      <c r="U3141" s="460"/>
      <c r="Z3141" s="479">
        <f t="shared" si="345"/>
        <v>12</v>
      </c>
    </row>
    <row r="3142" spans="1:26" s="462" customFormat="1" ht="18.75" customHeight="1" x14ac:dyDescent="0.35">
      <c r="A3142" s="460"/>
      <c r="B3142" s="332">
        <f>IF(N3142="",0,COUNTIF($N$7:N3142,N3142))</f>
        <v>0</v>
      </c>
      <c r="C3142" s="332" t="str">
        <f t="shared" ref="C3142:C3205" si="346">B3142&amp;N3142</f>
        <v>0</v>
      </c>
      <c r="D3142" s="469"/>
      <c r="E3142" s="469"/>
      <c r="F3142" s="469"/>
      <c r="G3142" s="469"/>
      <c r="H3142" s="335">
        <f t="shared" ref="H3142:I3205" si="347">IF(K3142&lt;&gt;"",K3142,H3141)</f>
        <v>46022</v>
      </c>
      <c r="I3142" s="332" t="str">
        <f t="shared" si="347"/>
        <v/>
      </c>
      <c r="J3142" s="460"/>
      <c r="K3142" s="102" t="str">
        <f>IF(AJP!B136="","",AJP!B136)</f>
        <v/>
      </c>
      <c r="L3142" s="102" t="str">
        <f>IF(AJP!C136="","",AJP!C136)</f>
        <v/>
      </c>
      <c r="M3142" s="475" t="str">
        <f>IF(AJP!D136="","",AJP!D136)</f>
        <v/>
      </c>
      <c r="N3142" s="103" t="str">
        <f>IF(AJP!E136="","",AJP!E136)</f>
        <v/>
      </c>
      <c r="O3142" s="96" t="str">
        <f>IF(AJP!F136="","",AJP!F136)</f>
        <v/>
      </c>
      <c r="P3142" s="105"/>
      <c r="Q3142" s="102"/>
      <c r="R3142" s="473" t="str">
        <f>IF(AJP!G136="","",AJP!G136)</f>
        <v/>
      </c>
      <c r="S3142" s="473" t="str">
        <f>IF(AJP!H136="","",AJP!H136)</f>
        <v/>
      </c>
      <c r="T3142" s="460"/>
      <c r="U3142" s="460"/>
      <c r="Z3142" s="479">
        <f t="shared" si="345"/>
        <v>12</v>
      </c>
    </row>
    <row r="3143" spans="1:26" s="462" customFormat="1" ht="18.75" customHeight="1" x14ac:dyDescent="0.35">
      <c r="A3143" s="460"/>
      <c r="B3143" s="332">
        <f>IF(N3143="",0,COUNTIF($N$7:N3143,N3143))</f>
        <v>0</v>
      </c>
      <c r="C3143" s="332" t="str">
        <f t="shared" si="346"/>
        <v>0</v>
      </c>
      <c r="D3143" s="469"/>
      <c r="E3143" s="469"/>
      <c r="F3143" s="469"/>
      <c r="G3143" s="469"/>
      <c r="H3143" s="335">
        <f t="shared" si="347"/>
        <v>46022</v>
      </c>
      <c r="I3143" s="332" t="str">
        <f t="shared" si="347"/>
        <v/>
      </c>
      <c r="J3143" s="460"/>
      <c r="K3143" s="102" t="str">
        <f>IF(AJP!B137="","",AJP!B137)</f>
        <v/>
      </c>
      <c r="L3143" s="102" t="str">
        <f>IF(AJP!C137="","",AJP!C137)</f>
        <v/>
      </c>
      <c r="M3143" s="475" t="str">
        <f>IF(AJP!D137="","",AJP!D137)</f>
        <v/>
      </c>
      <c r="N3143" s="103" t="str">
        <f>IF(AJP!E137="","",AJP!E137)</f>
        <v/>
      </c>
      <c r="O3143" s="96" t="str">
        <f>IF(AJP!F137="","",AJP!F137)</f>
        <v/>
      </c>
      <c r="P3143" s="105"/>
      <c r="Q3143" s="102"/>
      <c r="R3143" s="473" t="str">
        <f>IF(AJP!G137="","",AJP!G137)</f>
        <v/>
      </c>
      <c r="S3143" s="473" t="str">
        <f>IF(AJP!H137="","",AJP!H137)</f>
        <v/>
      </c>
      <c r="T3143" s="460"/>
      <c r="U3143" s="460"/>
      <c r="Z3143" s="479">
        <f t="shared" si="345"/>
        <v>12</v>
      </c>
    </row>
    <row r="3144" spans="1:26" s="462" customFormat="1" ht="18.75" customHeight="1" x14ac:dyDescent="0.35">
      <c r="A3144" s="460"/>
      <c r="B3144" s="332">
        <f>IF(N3144="",0,COUNTIF($N$7:N3144,N3144))</f>
        <v>0</v>
      </c>
      <c r="C3144" s="332" t="str">
        <f t="shared" si="346"/>
        <v>0</v>
      </c>
      <c r="D3144" s="469"/>
      <c r="E3144" s="469"/>
      <c r="F3144" s="469"/>
      <c r="G3144" s="469"/>
      <c r="H3144" s="335">
        <f t="shared" si="347"/>
        <v>46022</v>
      </c>
      <c r="I3144" s="332" t="str">
        <f t="shared" si="347"/>
        <v/>
      </c>
      <c r="J3144" s="460"/>
      <c r="K3144" s="102" t="str">
        <f>IF(AJP!B138="","",AJP!B138)</f>
        <v/>
      </c>
      <c r="L3144" s="102" t="str">
        <f>IF(AJP!C138="","",AJP!C138)</f>
        <v/>
      </c>
      <c r="M3144" s="475" t="str">
        <f>IF(AJP!D138="","",AJP!D138)</f>
        <v/>
      </c>
      <c r="N3144" s="103" t="str">
        <f>IF(AJP!E138="","",AJP!E138)</f>
        <v/>
      </c>
      <c r="O3144" s="96" t="str">
        <f>IF(AJP!F138="","",AJP!F138)</f>
        <v/>
      </c>
      <c r="P3144" s="105"/>
      <c r="Q3144" s="102"/>
      <c r="R3144" s="473" t="str">
        <f>IF(AJP!G138="","",AJP!G138)</f>
        <v/>
      </c>
      <c r="S3144" s="473" t="str">
        <f>IF(AJP!H138="","",AJP!H138)</f>
        <v/>
      </c>
      <c r="T3144" s="460"/>
      <c r="U3144" s="460"/>
      <c r="Z3144" s="479">
        <f t="shared" ref="Z3144:Z3207" si="348">IF(H3144="","",MONTH(H3144))</f>
        <v>12</v>
      </c>
    </row>
    <row r="3145" spans="1:26" s="462" customFormat="1" ht="18.75" customHeight="1" x14ac:dyDescent="0.35">
      <c r="A3145" s="460"/>
      <c r="B3145" s="332">
        <f>IF(N3145="",0,COUNTIF($N$7:N3145,N3145))</f>
        <v>0</v>
      </c>
      <c r="C3145" s="332" t="str">
        <f t="shared" si="346"/>
        <v>0</v>
      </c>
      <c r="D3145" s="469"/>
      <c r="E3145" s="469"/>
      <c r="F3145" s="469"/>
      <c r="G3145" s="469"/>
      <c r="H3145" s="335">
        <f t="shared" si="347"/>
        <v>46022</v>
      </c>
      <c r="I3145" s="332" t="str">
        <f t="shared" si="347"/>
        <v/>
      </c>
      <c r="J3145" s="460"/>
      <c r="K3145" s="102" t="str">
        <f>IF(AJP!B139="","",AJP!B139)</f>
        <v/>
      </c>
      <c r="L3145" s="102" t="str">
        <f>IF(AJP!C139="","",AJP!C139)</f>
        <v/>
      </c>
      <c r="M3145" s="475" t="str">
        <f>IF(AJP!D139="","",AJP!D139)</f>
        <v/>
      </c>
      <c r="N3145" s="103" t="str">
        <f>IF(AJP!E139="","",AJP!E139)</f>
        <v/>
      </c>
      <c r="O3145" s="96" t="str">
        <f>IF(AJP!F139="","",AJP!F139)</f>
        <v/>
      </c>
      <c r="P3145" s="105"/>
      <c r="Q3145" s="102"/>
      <c r="R3145" s="473" t="str">
        <f>IF(AJP!G139="","",AJP!G139)</f>
        <v/>
      </c>
      <c r="S3145" s="473" t="str">
        <f>IF(AJP!H139="","",AJP!H139)</f>
        <v/>
      </c>
      <c r="T3145" s="460"/>
      <c r="U3145" s="460"/>
      <c r="Z3145" s="479">
        <f t="shared" si="348"/>
        <v>12</v>
      </c>
    </row>
    <row r="3146" spans="1:26" s="462" customFormat="1" ht="18.75" customHeight="1" x14ac:dyDescent="0.35">
      <c r="A3146" s="460"/>
      <c r="B3146" s="332">
        <f>IF(N3146="",0,COUNTIF($N$7:N3146,N3146))</f>
        <v>0</v>
      </c>
      <c r="C3146" s="332" t="str">
        <f t="shared" si="346"/>
        <v>0</v>
      </c>
      <c r="D3146" s="469"/>
      <c r="E3146" s="469"/>
      <c r="F3146" s="469"/>
      <c r="G3146" s="469"/>
      <c r="H3146" s="335">
        <f t="shared" si="347"/>
        <v>46022</v>
      </c>
      <c r="I3146" s="332" t="str">
        <f t="shared" si="347"/>
        <v/>
      </c>
      <c r="J3146" s="460"/>
      <c r="K3146" s="102" t="str">
        <f>IF(AJP!B140="","",AJP!B140)</f>
        <v/>
      </c>
      <c r="L3146" s="102" t="str">
        <f>IF(AJP!C140="","",AJP!C140)</f>
        <v/>
      </c>
      <c r="M3146" s="475" t="str">
        <f>IF(AJP!D140="","",AJP!D140)</f>
        <v/>
      </c>
      <c r="N3146" s="103" t="str">
        <f>IF(AJP!E140="","",AJP!E140)</f>
        <v/>
      </c>
      <c r="O3146" s="96" t="str">
        <f>IF(AJP!F140="","",AJP!F140)</f>
        <v/>
      </c>
      <c r="P3146" s="105"/>
      <c r="Q3146" s="102"/>
      <c r="R3146" s="473" t="str">
        <f>IF(AJP!G140="","",AJP!G140)</f>
        <v/>
      </c>
      <c r="S3146" s="473" t="str">
        <f>IF(AJP!H140="","",AJP!H140)</f>
        <v/>
      </c>
      <c r="T3146" s="460"/>
      <c r="U3146" s="460"/>
      <c r="Z3146" s="479">
        <f t="shared" si="348"/>
        <v>12</v>
      </c>
    </row>
    <row r="3147" spans="1:26" s="462" customFormat="1" ht="18.75" customHeight="1" x14ac:dyDescent="0.35">
      <c r="A3147" s="460"/>
      <c r="B3147" s="332">
        <f>IF(N3147="",0,COUNTIF($N$7:N3147,N3147))</f>
        <v>0</v>
      </c>
      <c r="C3147" s="332" t="str">
        <f t="shared" si="346"/>
        <v>0</v>
      </c>
      <c r="D3147" s="469"/>
      <c r="E3147" s="469"/>
      <c r="F3147" s="469"/>
      <c r="G3147" s="469"/>
      <c r="H3147" s="335">
        <f t="shared" si="347"/>
        <v>46022</v>
      </c>
      <c r="I3147" s="332" t="str">
        <f t="shared" si="347"/>
        <v/>
      </c>
      <c r="J3147" s="460"/>
      <c r="K3147" s="102" t="str">
        <f>IF(AJP!B141="","",AJP!B141)</f>
        <v/>
      </c>
      <c r="L3147" s="102" t="str">
        <f>IF(AJP!C141="","",AJP!C141)</f>
        <v/>
      </c>
      <c r="M3147" s="475" t="str">
        <f>IF(AJP!D141="","",AJP!D141)</f>
        <v/>
      </c>
      <c r="N3147" s="103" t="str">
        <f>IF(AJP!E141="","",AJP!E141)</f>
        <v/>
      </c>
      <c r="O3147" s="96" t="str">
        <f>IF(AJP!F141="","",AJP!F141)</f>
        <v/>
      </c>
      <c r="P3147" s="105"/>
      <c r="Q3147" s="102"/>
      <c r="R3147" s="473" t="str">
        <f>IF(AJP!G141="","",AJP!G141)</f>
        <v/>
      </c>
      <c r="S3147" s="473" t="str">
        <f>IF(AJP!H141="","",AJP!H141)</f>
        <v/>
      </c>
      <c r="T3147" s="460"/>
      <c r="U3147" s="460"/>
      <c r="Z3147" s="479">
        <f t="shared" si="348"/>
        <v>12</v>
      </c>
    </row>
    <row r="3148" spans="1:26" s="462" customFormat="1" ht="18.75" customHeight="1" x14ac:dyDescent="0.35">
      <c r="A3148" s="460"/>
      <c r="B3148" s="332">
        <f>IF(N3148="",0,COUNTIF($N$7:N3148,N3148))</f>
        <v>0</v>
      </c>
      <c r="C3148" s="332" t="str">
        <f t="shared" si="346"/>
        <v>0</v>
      </c>
      <c r="D3148" s="469"/>
      <c r="E3148" s="469"/>
      <c r="F3148" s="469"/>
      <c r="G3148" s="469"/>
      <c r="H3148" s="335">
        <f t="shared" si="347"/>
        <v>46022</v>
      </c>
      <c r="I3148" s="332" t="str">
        <f t="shared" si="347"/>
        <v/>
      </c>
      <c r="J3148" s="460"/>
      <c r="K3148" s="102" t="str">
        <f>IF(AJP!B142="","",AJP!B142)</f>
        <v/>
      </c>
      <c r="L3148" s="102" t="str">
        <f>IF(AJP!C142="","",AJP!C142)</f>
        <v/>
      </c>
      <c r="M3148" s="475" t="str">
        <f>IF(AJP!D142="","",AJP!D142)</f>
        <v/>
      </c>
      <c r="N3148" s="103" t="str">
        <f>IF(AJP!E142="","",AJP!E142)</f>
        <v/>
      </c>
      <c r="O3148" s="96" t="str">
        <f>IF(AJP!F142="","",AJP!F142)</f>
        <v/>
      </c>
      <c r="P3148" s="105"/>
      <c r="Q3148" s="102"/>
      <c r="R3148" s="473" t="str">
        <f>IF(AJP!G142="","",AJP!G142)</f>
        <v/>
      </c>
      <c r="S3148" s="473" t="str">
        <f>IF(AJP!H142="","",AJP!H142)</f>
        <v/>
      </c>
      <c r="T3148" s="460"/>
      <c r="U3148" s="460"/>
      <c r="Z3148" s="479">
        <f t="shared" si="348"/>
        <v>12</v>
      </c>
    </row>
    <row r="3149" spans="1:26" s="462" customFormat="1" ht="18.75" customHeight="1" x14ac:dyDescent="0.35">
      <c r="A3149" s="460"/>
      <c r="B3149" s="332">
        <f>IF(N3149="",0,COUNTIF($N$7:N3149,N3149))</f>
        <v>0</v>
      </c>
      <c r="C3149" s="332" t="str">
        <f t="shared" si="346"/>
        <v>0</v>
      </c>
      <c r="D3149" s="469"/>
      <c r="E3149" s="469"/>
      <c r="F3149" s="469"/>
      <c r="G3149" s="469"/>
      <c r="H3149" s="335">
        <f t="shared" si="347"/>
        <v>46022</v>
      </c>
      <c r="I3149" s="332" t="str">
        <f t="shared" si="347"/>
        <v/>
      </c>
      <c r="J3149" s="460"/>
      <c r="K3149" s="102" t="str">
        <f>IF(AJP!B143="","",AJP!B143)</f>
        <v/>
      </c>
      <c r="L3149" s="102" t="str">
        <f>IF(AJP!C143="","",AJP!C143)</f>
        <v/>
      </c>
      <c r="M3149" s="475" t="str">
        <f>IF(AJP!D143="","",AJP!D143)</f>
        <v/>
      </c>
      <c r="N3149" s="103" t="str">
        <f>IF(AJP!E143="","",AJP!E143)</f>
        <v/>
      </c>
      <c r="O3149" s="96" t="str">
        <f>IF(AJP!F143="","",AJP!F143)</f>
        <v/>
      </c>
      <c r="P3149" s="105"/>
      <c r="Q3149" s="102"/>
      <c r="R3149" s="473" t="str">
        <f>IF(AJP!G143="","",AJP!G143)</f>
        <v/>
      </c>
      <c r="S3149" s="473" t="str">
        <f>IF(AJP!H143="","",AJP!H143)</f>
        <v/>
      </c>
      <c r="T3149" s="460"/>
      <c r="U3149" s="460"/>
      <c r="Z3149" s="479">
        <f t="shared" si="348"/>
        <v>12</v>
      </c>
    </row>
    <row r="3150" spans="1:26" s="462" customFormat="1" ht="18.75" customHeight="1" x14ac:dyDescent="0.35">
      <c r="A3150" s="460"/>
      <c r="B3150" s="332">
        <f>IF(N3150="",0,COUNTIF($N$7:N3150,N3150))</f>
        <v>0</v>
      </c>
      <c r="C3150" s="332" t="str">
        <f t="shared" si="346"/>
        <v>0</v>
      </c>
      <c r="D3150" s="469"/>
      <c r="E3150" s="469"/>
      <c r="F3150" s="469"/>
      <c r="G3150" s="469"/>
      <c r="H3150" s="335">
        <f t="shared" si="347"/>
        <v>46022</v>
      </c>
      <c r="I3150" s="332" t="str">
        <f t="shared" si="347"/>
        <v/>
      </c>
      <c r="J3150" s="460"/>
      <c r="K3150" s="102" t="str">
        <f>IF(AJP!B144="","",AJP!B144)</f>
        <v/>
      </c>
      <c r="L3150" s="102" t="str">
        <f>IF(AJP!C144="","",AJP!C144)</f>
        <v/>
      </c>
      <c r="M3150" s="475" t="str">
        <f>IF(AJP!D144="","",AJP!D144)</f>
        <v/>
      </c>
      <c r="N3150" s="103" t="str">
        <f>IF(AJP!E144="","",AJP!E144)</f>
        <v/>
      </c>
      <c r="O3150" s="96" t="str">
        <f>IF(AJP!F144="","",AJP!F144)</f>
        <v/>
      </c>
      <c r="P3150" s="105"/>
      <c r="Q3150" s="102"/>
      <c r="R3150" s="473" t="str">
        <f>IF(AJP!G144="","",AJP!G144)</f>
        <v/>
      </c>
      <c r="S3150" s="473" t="str">
        <f>IF(AJP!H144="","",AJP!H144)</f>
        <v/>
      </c>
      <c r="T3150" s="460"/>
      <c r="U3150" s="460"/>
      <c r="Z3150" s="479">
        <f t="shared" si="348"/>
        <v>12</v>
      </c>
    </row>
    <row r="3151" spans="1:26" s="462" customFormat="1" ht="18.75" customHeight="1" x14ac:dyDescent="0.35">
      <c r="A3151" s="460"/>
      <c r="B3151" s="332">
        <f>IF(N3151="",0,COUNTIF($N$7:N3151,N3151))</f>
        <v>0</v>
      </c>
      <c r="C3151" s="332" t="str">
        <f t="shared" si="346"/>
        <v>0</v>
      </c>
      <c r="D3151" s="469"/>
      <c r="E3151" s="469"/>
      <c r="F3151" s="469"/>
      <c r="G3151" s="469"/>
      <c r="H3151" s="335">
        <f t="shared" si="347"/>
        <v>46022</v>
      </c>
      <c r="I3151" s="332" t="str">
        <f t="shared" si="347"/>
        <v/>
      </c>
      <c r="J3151" s="460"/>
      <c r="K3151" s="102" t="str">
        <f>IF(AJP!B145="","",AJP!B145)</f>
        <v/>
      </c>
      <c r="L3151" s="102" t="str">
        <f>IF(AJP!C145="","",AJP!C145)</f>
        <v/>
      </c>
      <c r="M3151" s="475" t="str">
        <f>IF(AJP!D145="","",AJP!D145)</f>
        <v/>
      </c>
      <c r="N3151" s="103" t="str">
        <f>IF(AJP!E145="","",AJP!E145)</f>
        <v/>
      </c>
      <c r="O3151" s="96" t="str">
        <f>IF(AJP!F145="","",AJP!F145)</f>
        <v/>
      </c>
      <c r="P3151" s="105"/>
      <c r="Q3151" s="102"/>
      <c r="R3151" s="473" t="str">
        <f>IF(AJP!G145="","",AJP!G145)</f>
        <v/>
      </c>
      <c r="S3151" s="473" t="str">
        <f>IF(AJP!H145="","",AJP!H145)</f>
        <v/>
      </c>
      <c r="T3151" s="460"/>
      <c r="U3151" s="460"/>
      <c r="Z3151" s="479">
        <f t="shared" si="348"/>
        <v>12</v>
      </c>
    </row>
    <row r="3152" spans="1:26" s="462" customFormat="1" ht="18.75" customHeight="1" x14ac:dyDescent="0.35">
      <c r="A3152" s="460"/>
      <c r="B3152" s="332">
        <f>IF(N3152="",0,COUNTIF($N$7:N3152,N3152))</f>
        <v>0</v>
      </c>
      <c r="C3152" s="332" t="str">
        <f t="shared" si="346"/>
        <v>0</v>
      </c>
      <c r="D3152" s="469"/>
      <c r="E3152" s="469"/>
      <c r="F3152" s="469"/>
      <c r="G3152" s="469"/>
      <c r="H3152" s="335">
        <f t="shared" si="347"/>
        <v>46022</v>
      </c>
      <c r="I3152" s="332" t="str">
        <f t="shared" si="347"/>
        <v/>
      </c>
      <c r="J3152" s="460"/>
      <c r="K3152" s="102" t="str">
        <f>IF(AJP!B146="","",AJP!B146)</f>
        <v/>
      </c>
      <c r="L3152" s="102" t="str">
        <f>IF(AJP!C146="","",AJP!C146)</f>
        <v/>
      </c>
      <c r="M3152" s="475" t="str">
        <f>IF(AJP!D146="","",AJP!D146)</f>
        <v/>
      </c>
      <c r="N3152" s="103" t="str">
        <f>IF(AJP!E146="","",AJP!E146)</f>
        <v/>
      </c>
      <c r="O3152" s="96" t="str">
        <f>IF(AJP!F146="","",AJP!F146)</f>
        <v/>
      </c>
      <c r="P3152" s="105"/>
      <c r="Q3152" s="102"/>
      <c r="R3152" s="473" t="str">
        <f>IF(AJP!G146="","",AJP!G146)</f>
        <v/>
      </c>
      <c r="S3152" s="473" t="str">
        <f>IF(AJP!H146="","",AJP!H146)</f>
        <v/>
      </c>
      <c r="T3152" s="460"/>
      <c r="U3152" s="460"/>
      <c r="Z3152" s="479">
        <f t="shared" si="348"/>
        <v>12</v>
      </c>
    </row>
    <row r="3153" spans="1:26" s="462" customFormat="1" ht="18.75" customHeight="1" x14ac:dyDescent="0.35">
      <c r="A3153" s="460"/>
      <c r="B3153" s="332">
        <f>IF(N3153="",0,COUNTIF($N$7:N3153,N3153))</f>
        <v>0</v>
      </c>
      <c r="C3153" s="332" t="str">
        <f t="shared" si="346"/>
        <v>0</v>
      </c>
      <c r="D3153" s="469"/>
      <c r="E3153" s="469"/>
      <c r="F3153" s="469"/>
      <c r="G3153" s="469"/>
      <c r="H3153" s="335">
        <f t="shared" si="347"/>
        <v>46022</v>
      </c>
      <c r="I3153" s="332" t="str">
        <f t="shared" si="347"/>
        <v/>
      </c>
      <c r="J3153" s="460"/>
      <c r="K3153" s="102" t="str">
        <f>IF(AJP!B147="","",AJP!B147)</f>
        <v/>
      </c>
      <c r="L3153" s="102" t="str">
        <f>IF(AJP!C147="","",AJP!C147)</f>
        <v/>
      </c>
      <c r="M3153" s="475" t="str">
        <f>IF(AJP!D147="","",AJP!D147)</f>
        <v/>
      </c>
      <c r="N3153" s="103" t="str">
        <f>IF(AJP!E147="","",AJP!E147)</f>
        <v/>
      </c>
      <c r="O3153" s="96" t="str">
        <f>IF(AJP!F147="","",AJP!F147)</f>
        <v/>
      </c>
      <c r="P3153" s="105"/>
      <c r="Q3153" s="102"/>
      <c r="R3153" s="473" t="str">
        <f>IF(AJP!G147="","",AJP!G147)</f>
        <v/>
      </c>
      <c r="S3153" s="473" t="str">
        <f>IF(AJP!H147="","",AJP!H147)</f>
        <v/>
      </c>
      <c r="T3153" s="460"/>
      <c r="U3153" s="460"/>
      <c r="Z3153" s="479">
        <f t="shared" si="348"/>
        <v>12</v>
      </c>
    </row>
    <row r="3154" spans="1:26" s="462" customFormat="1" ht="18.75" customHeight="1" x14ac:dyDescent="0.35">
      <c r="A3154" s="460"/>
      <c r="B3154" s="332">
        <f>IF(N3154="",0,COUNTIF($N$7:N3154,N3154))</f>
        <v>0</v>
      </c>
      <c r="C3154" s="332" t="str">
        <f t="shared" si="346"/>
        <v>0</v>
      </c>
      <c r="D3154" s="469"/>
      <c r="E3154" s="469"/>
      <c r="F3154" s="469"/>
      <c r="G3154" s="469"/>
      <c r="H3154" s="335">
        <f t="shared" si="347"/>
        <v>46022</v>
      </c>
      <c r="I3154" s="332" t="str">
        <f t="shared" si="347"/>
        <v/>
      </c>
      <c r="J3154" s="460"/>
      <c r="K3154" s="102" t="str">
        <f>IF(AJP!B148="","",AJP!B148)</f>
        <v/>
      </c>
      <c r="L3154" s="102" t="str">
        <f>IF(AJP!C148="","",AJP!C148)</f>
        <v/>
      </c>
      <c r="M3154" s="475" t="str">
        <f>IF(AJP!D148="","",AJP!D148)</f>
        <v/>
      </c>
      <c r="N3154" s="103" t="str">
        <f>IF(AJP!E148="","",AJP!E148)</f>
        <v/>
      </c>
      <c r="O3154" s="96" t="str">
        <f>IF(AJP!F148="","",AJP!F148)</f>
        <v/>
      </c>
      <c r="P3154" s="105"/>
      <c r="Q3154" s="102"/>
      <c r="R3154" s="473" t="str">
        <f>IF(AJP!G148="","",AJP!G148)</f>
        <v/>
      </c>
      <c r="S3154" s="473" t="str">
        <f>IF(AJP!H148="","",AJP!H148)</f>
        <v/>
      </c>
      <c r="T3154" s="460"/>
      <c r="U3154" s="460"/>
      <c r="Z3154" s="479">
        <f t="shared" si="348"/>
        <v>12</v>
      </c>
    </row>
    <row r="3155" spans="1:26" s="462" customFormat="1" ht="18.75" customHeight="1" x14ac:dyDescent="0.35">
      <c r="A3155" s="460"/>
      <c r="B3155" s="332">
        <f>IF(N3155="",0,COUNTIF($N$7:N3155,N3155))</f>
        <v>0</v>
      </c>
      <c r="C3155" s="332" t="str">
        <f t="shared" si="346"/>
        <v>0</v>
      </c>
      <c r="D3155" s="469"/>
      <c r="E3155" s="469"/>
      <c r="F3155" s="469"/>
      <c r="G3155" s="469"/>
      <c r="H3155" s="335">
        <f t="shared" si="347"/>
        <v>46022</v>
      </c>
      <c r="I3155" s="332" t="str">
        <f t="shared" si="347"/>
        <v/>
      </c>
      <c r="J3155" s="460"/>
      <c r="K3155" s="102" t="str">
        <f>IF(AJP!B149="","",AJP!B149)</f>
        <v/>
      </c>
      <c r="L3155" s="102" t="str">
        <f>IF(AJP!C149="","",AJP!C149)</f>
        <v/>
      </c>
      <c r="M3155" s="475" t="str">
        <f>IF(AJP!D149="","",AJP!D149)</f>
        <v/>
      </c>
      <c r="N3155" s="103" t="str">
        <f>IF(AJP!E149="","",AJP!E149)</f>
        <v/>
      </c>
      <c r="O3155" s="96" t="str">
        <f>IF(AJP!F149="","",AJP!F149)</f>
        <v/>
      </c>
      <c r="P3155" s="105"/>
      <c r="Q3155" s="102"/>
      <c r="R3155" s="473" t="str">
        <f>IF(AJP!G149="","",AJP!G149)</f>
        <v/>
      </c>
      <c r="S3155" s="473" t="str">
        <f>IF(AJP!H149="","",AJP!H149)</f>
        <v/>
      </c>
      <c r="T3155" s="460"/>
      <c r="U3155" s="460"/>
      <c r="Z3155" s="479">
        <f t="shared" si="348"/>
        <v>12</v>
      </c>
    </row>
    <row r="3156" spans="1:26" s="462" customFormat="1" ht="18.75" customHeight="1" x14ac:dyDescent="0.35">
      <c r="A3156" s="460"/>
      <c r="B3156" s="332">
        <f>IF(N3156="",0,COUNTIF($N$7:N3156,N3156))</f>
        <v>0</v>
      </c>
      <c r="C3156" s="332" t="str">
        <f t="shared" si="346"/>
        <v>0</v>
      </c>
      <c r="D3156" s="469"/>
      <c r="E3156" s="469"/>
      <c r="F3156" s="469"/>
      <c r="G3156" s="469"/>
      <c r="H3156" s="335">
        <f t="shared" si="347"/>
        <v>46022</v>
      </c>
      <c r="I3156" s="332" t="str">
        <f t="shared" si="347"/>
        <v/>
      </c>
      <c r="J3156" s="460"/>
      <c r="K3156" s="102" t="str">
        <f>IF(AJP!B150="","",AJP!B150)</f>
        <v/>
      </c>
      <c r="L3156" s="102" t="str">
        <f>IF(AJP!C150="","",AJP!C150)</f>
        <v/>
      </c>
      <c r="M3156" s="475" t="str">
        <f>IF(AJP!D150="","",AJP!D150)</f>
        <v/>
      </c>
      <c r="N3156" s="103" t="str">
        <f>IF(AJP!E150="","",AJP!E150)</f>
        <v/>
      </c>
      <c r="O3156" s="96" t="str">
        <f>IF(AJP!F150="","",AJP!F150)</f>
        <v/>
      </c>
      <c r="P3156" s="105"/>
      <c r="Q3156" s="102"/>
      <c r="R3156" s="473" t="str">
        <f>IF(AJP!G150="","",AJP!G150)</f>
        <v/>
      </c>
      <c r="S3156" s="473" t="str">
        <f>IF(AJP!H150="","",AJP!H150)</f>
        <v/>
      </c>
      <c r="T3156" s="460"/>
      <c r="U3156" s="460"/>
      <c r="Z3156" s="479">
        <f t="shared" si="348"/>
        <v>12</v>
      </c>
    </row>
    <row r="3157" spans="1:26" s="462" customFormat="1" ht="18.75" customHeight="1" x14ac:dyDescent="0.35">
      <c r="A3157" s="460"/>
      <c r="B3157" s="332">
        <f>IF(N3157="",0,COUNTIF($N$7:N3157,N3157))</f>
        <v>0</v>
      </c>
      <c r="C3157" s="332" t="str">
        <f t="shared" si="346"/>
        <v>0</v>
      </c>
      <c r="D3157" s="469"/>
      <c r="E3157" s="469"/>
      <c r="F3157" s="469"/>
      <c r="G3157" s="469"/>
      <c r="H3157" s="335">
        <f t="shared" si="347"/>
        <v>46022</v>
      </c>
      <c r="I3157" s="332" t="str">
        <f t="shared" si="347"/>
        <v/>
      </c>
      <c r="J3157" s="460"/>
      <c r="K3157" s="102" t="str">
        <f>IF(AJP!B151="","",AJP!B151)</f>
        <v/>
      </c>
      <c r="L3157" s="102" t="str">
        <f>IF(AJP!C151="","",AJP!C151)</f>
        <v/>
      </c>
      <c r="M3157" s="475" t="str">
        <f>IF(AJP!D151="","",AJP!D151)</f>
        <v/>
      </c>
      <c r="N3157" s="103" t="str">
        <f>IF(AJP!E151="","",AJP!E151)</f>
        <v/>
      </c>
      <c r="O3157" s="96" t="str">
        <f>IF(AJP!F151="","",AJP!F151)</f>
        <v/>
      </c>
      <c r="P3157" s="105"/>
      <c r="Q3157" s="102"/>
      <c r="R3157" s="473" t="str">
        <f>IF(AJP!G151="","",AJP!G151)</f>
        <v/>
      </c>
      <c r="S3157" s="473" t="str">
        <f>IF(AJP!H151="","",AJP!H151)</f>
        <v/>
      </c>
      <c r="T3157" s="460"/>
      <c r="U3157" s="460"/>
      <c r="Z3157" s="479">
        <f t="shared" si="348"/>
        <v>12</v>
      </c>
    </row>
    <row r="3158" spans="1:26" s="462" customFormat="1" ht="18.75" customHeight="1" x14ac:dyDescent="0.35">
      <c r="A3158" s="460"/>
      <c r="B3158" s="332">
        <f>IF(N3158="",0,COUNTIF($N$7:N3158,N3158))</f>
        <v>0</v>
      </c>
      <c r="C3158" s="332" t="str">
        <f t="shared" si="346"/>
        <v>0</v>
      </c>
      <c r="D3158" s="469"/>
      <c r="E3158" s="469"/>
      <c r="F3158" s="469"/>
      <c r="G3158" s="469"/>
      <c r="H3158" s="335">
        <f t="shared" si="347"/>
        <v>46022</v>
      </c>
      <c r="I3158" s="332" t="str">
        <f t="shared" si="347"/>
        <v/>
      </c>
      <c r="J3158" s="460"/>
      <c r="K3158" s="102" t="str">
        <f>IF(AJP!B152="","",AJP!B152)</f>
        <v/>
      </c>
      <c r="L3158" s="102" t="str">
        <f>IF(AJP!C152="","",AJP!C152)</f>
        <v/>
      </c>
      <c r="M3158" s="475" t="str">
        <f>IF(AJP!D152="","",AJP!D152)</f>
        <v/>
      </c>
      <c r="N3158" s="103" t="str">
        <f>IF(AJP!E152="","",AJP!E152)</f>
        <v/>
      </c>
      <c r="O3158" s="96" t="str">
        <f>IF(AJP!F152="","",AJP!F152)</f>
        <v/>
      </c>
      <c r="P3158" s="105"/>
      <c r="Q3158" s="102"/>
      <c r="R3158" s="473" t="str">
        <f>IF(AJP!G152="","",AJP!G152)</f>
        <v/>
      </c>
      <c r="S3158" s="473" t="str">
        <f>IF(AJP!H152="","",AJP!H152)</f>
        <v/>
      </c>
      <c r="T3158" s="460"/>
      <c r="U3158" s="460"/>
      <c r="Z3158" s="479">
        <f t="shared" si="348"/>
        <v>12</v>
      </c>
    </row>
    <row r="3159" spans="1:26" s="462" customFormat="1" ht="18.75" customHeight="1" x14ac:dyDescent="0.35">
      <c r="A3159" s="460"/>
      <c r="B3159" s="332">
        <f>IF(N3159="",0,COUNTIF($N$7:N3159,N3159))</f>
        <v>0</v>
      </c>
      <c r="C3159" s="332" t="str">
        <f t="shared" si="346"/>
        <v>0</v>
      </c>
      <c r="D3159" s="469"/>
      <c r="E3159" s="469"/>
      <c r="F3159" s="469"/>
      <c r="G3159" s="469"/>
      <c r="H3159" s="335">
        <f t="shared" si="347"/>
        <v>46022</v>
      </c>
      <c r="I3159" s="332" t="str">
        <f t="shared" si="347"/>
        <v/>
      </c>
      <c r="J3159" s="460"/>
      <c r="K3159" s="102" t="str">
        <f>IF(AJP!B153="","",AJP!B153)</f>
        <v/>
      </c>
      <c r="L3159" s="102" t="str">
        <f>IF(AJP!C153="","",AJP!C153)</f>
        <v/>
      </c>
      <c r="M3159" s="475" t="str">
        <f>IF(AJP!D153="","",AJP!D153)</f>
        <v/>
      </c>
      <c r="N3159" s="103" t="str">
        <f>IF(AJP!E153="","",AJP!E153)</f>
        <v/>
      </c>
      <c r="O3159" s="96" t="str">
        <f>IF(AJP!F153="","",AJP!F153)</f>
        <v/>
      </c>
      <c r="P3159" s="105"/>
      <c r="Q3159" s="102"/>
      <c r="R3159" s="473" t="str">
        <f>IF(AJP!G153="","",AJP!G153)</f>
        <v/>
      </c>
      <c r="S3159" s="473" t="str">
        <f>IF(AJP!H153="","",AJP!H153)</f>
        <v/>
      </c>
      <c r="T3159" s="460"/>
      <c r="U3159" s="460"/>
      <c r="Z3159" s="479">
        <f t="shared" si="348"/>
        <v>12</v>
      </c>
    </row>
    <row r="3160" spans="1:26" s="462" customFormat="1" ht="18.75" customHeight="1" x14ac:dyDescent="0.35">
      <c r="A3160" s="460"/>
      <c r="B3160" s="332">
        <f>IF(N3160="",0,COUNTIF($N$7:N3160,N3160))</f>
        <v>0</v>
      </c>
      <c r="C3160" s="332" t="str">
        <f t="shared" si="346"/>
        <v>0</v>
      </c>
      <c r="D3160" s="469"/>
      <c r="E3160" s="469"/>
      <c r="F3160" s="469"/>
      <c r="G3160" s="469"/>
      <c r="H3160" s="335">
        <f t="shared" si="347"/>
        <v>46022</v>
      </c>
      <c r="I3160" s="332" t="str">
        <f t="shared" si="347"/>
        <v/>
      </c>
      <c r="J3160" s="460"/>
      <c r="K3160" s="102" t="str">
        <f>IF(AJP!B154="","",AJP!B154)</f>
        <v/>
      </c>
      <c r="L3160" s="102" t="str">
        <f>IF(AJP!C154="","",AJP!C154)</f>
        <v/>
      </c>
      <c r="M3160" s="475" t="str">
        <f>IF(AJP!D154="","",AJP!D154)</f>
        <v/>
      </c>
      <c r="N3160" s="103" t="str">
        <f>IF(AJP!E154="","",AJP!E154)</f>
        <v/>
      </c>
      <c r="O3160" s="96" t="str">
        <f>IF(AJP!F154="","",AJP!F154)</f>
        <v/>
      </c>
      <c r="P3160" s="105"/>
      <c r="Q3160" s="102"/>
      <c r="R3160" s="473" t="str">
        <f>IF(AJP!G154="","",AJP!G154)</f>
        <v/>
      </c>
      <c r="S3160" s="473" t="str">
        <f>IF(AJP!H154="","",AJP!H154)</f>
        <v/>
      </c>
      <c r="T3160" s="460"/>
      <c r="U3160" s="460"/>
      <c r="Z3160" s="479">
        <f t="shared" si="348"/>
        <v>12</v>
      </c>
    </row>
    <row r="3161" spans="1:26" s="462" customFormat="1" ht="18.75" customHeight="1" x14ac:dyDescent="0.35">
      <c r="A3161" s="460"/>
      <c r="B3161" s="332">
        <f>IF(N3161="",0,COUNTIF($N$7:N3161,N3161))</f>
        <v>0</v>
      </c>
      <c r="C3161" s="332" t="str">
        <f t="shared" si="346"/>
        <v>0</v>
      </c>
      <c r="D3161" s="469"/>
      <c r="E3161" s="469"/>
      <c r="F3161" s="469"/>
      <c r="G3161" s="469"/>
      <c r="H3161" s="335">
        <f t="shared" si="347"/>
        <v>46022</v>
      </c>
      <c r="I3161" s="332" t="str">
        <f t="shared" si="347"/>
        <v/>
      </c>
      <c r="J3161" s="460"/>
      <c r="K3161" s="102" t="str">
        <f>IF(AJP!B155="","",AJP!B155)</f>
        <v/>
      </c>
      <c r="L3161" s="102" t="str">
        <f>IF(AJP!C155="","",AJP!C155)</f>
        <v/>
      </c>
      <c r="M3161" s="475" t="str">
        <f>IF(AJP!D155="","",AJP!D155)</f>
        <v/>
      </c>
      <c r="N3161" s="103" t="str">
        <f>IF(AJP!E155="","",AJP!E155)</f>
        <v/>
      </c>
      <c r="O3161" s="96" t="str">
        <f>IF(AJP!F155="","",AJP!F155)</f>
        <v/>
      </c>
      <c r="P3161" s="105"/>
      <c r="Q3161" s="102"/>
      <c r="R3161" s="473" t="str">
        <f>IF(AJP!G155="","",AJP!G155)</f>
        <v/>
      </c>
      <c r="S3161" s="473" t="str">
        <f>IF(AJP!H155="","",AJP!H155)</f>
        <v/>
      </c>
      <c r="T3161" s="460"/>
      <c r="U3161" s="460"/>
      <c r="Z3161" s="479">
        <f t="shared" si="348"/>
        <v>12</v>
      </c>
    </row>
    <row r="3162" spans="1:26" s="462" customFormat="1" ht="18.75" customHeight="1" x14ac:dyDescent="0.35">
      <c r="A3162" s="460"/>
      <c r="B3162" s="332">
        <f>IF(N3162="",0,COUNTIF($N$7:N3162,N3162))</f>
        <v>0</v>
      </c>
      <c r="C3162" s="332" t="str">
        <f t="shared" si="346"/>
        <v>0</v>
      </c>
      <c r="D3162" s="469"/>
      <c r="E3162" s="469"/>
      <c r="F3162" s="469"/>
      <c r="G3162" s="469"/>
      <c r="H3162" s="335">
        <f t="shared" si="347"/>
        <v>46022</v>
      </c>
      <c r="I3162" s="332" t="str">
        <f t="shared" si="347"/>
        <v/>
      </c>
      <c r="J3162" s="460"/>
      <c r="K3162" s="102" t="str">
        <f>IF(AJP!B156="","",AJP!B156)</f>
        <v/>
      </c>
      <c r="L3162" s="102" t="str">
        <f>IF(AJP!C156="","",AJP!C156)</f>
        <v/>
      </c>
      <c r="M3162" s="475" t="str">
        <f>IF(AJP!D156="","",AJP!D156)</f>
        <v/>
      </c>
      <c r="N3162" s="103" t="str">
        <f>IF(AJP!E156="","",AJP!E156)</f>
        <v/>
      </c>
      <c r="O3162" s="96" t="str">
        <f>IF(AJP!F156="","",AJP!F156)</f>
        <v/>
      </c>
      <c r="P3162" s="105"/>
      <c r="Q3162" s="102"/>
      <c r="R3162" s="473" t="str">
        <f>IF(AJP!G156="","",AJP!G156)</f>
        <v/>
      </c>
      <c r="S3162" s="473" t="str">
        <f>IF(AJP!H156="","",AJP!H156)</f>
        <v/>
      </c>
      <c r="T3162" s="460"/>
      <c r="U3162" s="460"/>
      <c r="Z3162" s="479">
        <f t="shared" si="348"/>
        <v>12</v>
      </c>
    </row>
    <row r="3163" spans="1:26" s="462" customFormat="1" ht="18.75" customHeight="1" x14ac:dyDescent="0.35">
      <c r="A3163" s="460"/>
      <c r="B3163" s="332">
        <f>IF(N3163="",0,COUNTIF($N$7:N3163,N3163))</f>
        <v>0</v>
      </c>
      <c r="C3163" s="332" t="str">
        <f t="shared" si="346"/>
        <v>0</v>
      </c>
      <c r="D3163" s="469"/>
      <c r="E3163" s="469"/>
      <c r="F3163" s="469"/>
      <c r="G3163" s="469"/>
      <c r="H3163" s="335">
        <f t="shared" si="347"/>
        <v>46022</v>
      </c>
      <c r="I3163" s="332" t="str">
        <f t="shared" si="347"/>
        <v/>
      </c>
      <c r="J3163" s="460"/>
      <c r="K3163" s="102" t="str">
        <f>IF(AJP!B157="","",AJP!B157)</f>
        <v/>
      </c>
      <c r="L3163" s="102" t="str">
        <f>IF(AJP!C157="","",AJP!C157)</f>
        <v/>
      </c>
      <c r="M3163" s="475" t="str">
        <f>IF(AJP!D157="","",AJP!D157)</f>
        <v/>
      </c>
      <c r="N3163" s="103" t="str">
        <f>IF(AJP!E157="","",AJP!E157)</f>
        <v/>
      </c>
      <c r="O3163" s="96" t="str">
        <f>IF(AJP!F157="","",AJP!F157)</f>
        <v/>
      </c>
      <c r="P3163" s="105"/>
      <c r="Q3163" s="102"/>
      <c r="R3163" s="473" t="str">
        <f>IF(AJP!G157="","",AJP!G157)</f>
        <v/>
      </c>
      <c r="S3163" s="473" t="str">
        <f>IF(AJP!H157="","",AJP!H157)</f>
        <v/>
      </c>
      <c r="T3163" s="460"/>
      <c r="U3163" s="460"/>
      <c r="Z3163" s="479">
        <f t="shared" si="348"/>
        <v>12</v>
      </c>
    </row>
    <row r="3164" spans="1:26" s="462" customFormat="1" ht="18.75" customHeight="1" x14ac:dyDescent="0.35">
      <c r="A3164" s="460"/>
      <c r="B3164" s="332">
        <f>IF(N3164="",0,COUNTIF($N$7:N3164,N3164))</f>
        <v>0</v>
      </c>
      <c r="C3164" s="332" t="str">
        <f t="shared" si="346"/>
        <v>0</v>
      </c>
      <c r="D3164" s="469"/>
      <c r="E3164" s="469"/>
      <c r="F3164" s="469"/>
      <c r="G3164" s="469"/>
      <c r="H3164" s="335">
        <f t="shared" si="347"/>
        <v>46022</v>
      </c>
      <c r="I3164" s="332" t="str">
        <f t="shared" si="347"/>
        <v/>
      </c>
      <c r="J3164" s="460"/>
      <c r="K3164" s="102" t="str">
        <f>IF(AJP!B158="","",AJP!B158)</f>
        <v/>
      </c>
      <c r="L3164" s="102" t="str">
        <f>IF(AJP!C158="","",AJP!C158)</f>
        <v/>
      </c>
      <c r="M3164" s="475" t="str">
        <f>IF(AJP!D158="","",AJP!D158)</f>
        <v/>
      </c>
      <c r="N3164" s="103" t="str">
        <f>IF(AJP!E158="","",AJP!E158)</f>
        <v/>
      </c>
      <c r="O3164" s="96" t="str">
        <f>IF(AJP!F158="","",AJP!F158)</f>
        <v/>
      </c>
      <c r="P3164" s="105"/>
      <c r="Q3164" s="102"/>
      <c r="R3164" s="473" t="str">
        <f>IF(AJP!G158="","",AJP!G158)</f>
        <v/>
      </c>
      <c r="S3164" s="473" t="str">
        <f>IF(AJP!H158="","",AJP!H158)</f>
        <v/>
      </c>
      <c r="T3164" s="460"/>
      <c r="U3164" s="460"/>
      <c r="Z3164" s="479">
        <f t="shared" si="348"/>
        <v>12</v>
      </c>
    </row>
    <row r="3165" spans="1:26" s="462" customFormat="1" ht="18.75" customHeight="1" x14ac:dyDescent="0.35">
      <c r="A3165" s="460"/>
      <c r="B3165" s="332">
        <f>IF(N3165="",0,COUNTIF($N$7:N3165,N3165))</f>
        <v>0</v>
      </c>
      <c r="C3165" s="332" t="str">
        <f t="shared" si="346"/>
        <v>0</v>
      </c>
      <c r="D3165" s="469"/>
      <c r="E3165" s="469"/>
      <c r="F3165" s="469"/>
      <c r="G3165" s="469"/>
      <c r="H3165" s="335">
        <f t="shared" si="347"/>
        <v>46022</v>
      </c>
      <c r="I3165" s="332" t="str">
        <f t="shared" si="347"/>
        <v/>
      </c>
      <c r="J3165" s="460"/>
      <c r="K3165" s="102" t="str">
        <f>IF(AJP!B159="","",AJP!B159)</f>
        <v/>
      </c>
      <c r="L3165" s="102" t="str">
        <f>IF(AJP!C159="","",AJP!C159)</f>
        <v/>
      </c>
      <c r="M3165" s="475" t="str">
        <f>IF(AJP!D159="","",AJP!D159)</f>
        <v/>
      </c>
      <c r="N3165" s="103" t="str">
        <f>IF(AJP!E159="","",AJP!E159)</f>
        <v/>
      </c>
      <c r="O3165" s="96" t="str">
        <f>IF(AJP!F159="","",AJP!F159)</f>
        <v/>
      </c>
      <c r="P3165" s="105"/>
      <c r="Q3165" s="102"/>
      <c r="R3165" s="473" t="str">
        <f>IF(AJP!G159="","",AJP!G159)</f>
        <v/>
      </c>
      <c r="S3165" s="473" t="str">
        <f>IF(AJP!H159="","",AJP!H159)</f>
        <v/>
      </c>
      <c r="T3165" s="460"/>
      <c r="U3165" s="460"/>
      <c r="Z3165" s="479">
        <f t="shared" si="348"/>
        <v>12</v>
      </c>
    </row>
    <row r="3166" spans="1:26" s="462" customFormat="1" ht="18.75" customHeight="1" x14ac:dyDescent="0.35">
      <c r="A3166" s="460"/>
      <c r="B3166" s="332">
        <f>IF(N3166="",0,COUNTIF($N$7:N3166,N3166))</f>
        <v>0</v>
      </c>
      <c r="C3166" s="332" t="str">
        <f t="shared" si="346"/>
        <v>0</v>
      </c>
      <c r="D3166" s="469"/>
      <c r="E3166" s="469"/>
      <c r="F3166" s="469"/>
      <c r="G3166" s="469"/>
      <c r="H3166" s="335">
        <f t="shared" si="347"/>
        <v>46022</v>
      </c>
      <c r="I3166" s="332" t="str">
        <f t="shared" si="347"/>
        <v/>
      </c>
      <c r="J3166" s="460"/>
      <c r="K3166" s="102" t="str">
        <f>IF(AJP!B160="","",AJP!B160)</f>
        <v/>
      </c>
      <c r="L3166" s="102" t="str">
        <f>IF(AJP!C160="","",AJP!C160)</f>
        <v/>
      </c>
      <c r="M3166" s="475" t="str">
        <f>IF(AJP!D160="","",AJP!D160)</f>
        <v/>
      </c>
      <c r="N3166" s="103" t="str">
        <f>IF(AJP!E160="","",AJP!E160)</f>
        <v/>
      </c>
      <c r="O3166" s="96" t="str">
        <f>IF(AJP!F160="","",AJP!F160)</f>
        <v/>
      </c>
      <c r="P3166" s="105"/>
      <c r="Q3166" s="102"/>
      <c r="R3166" s="473" t="str">
        <f>IF(AJP!G160="","",AJP!G160)</f>
        <v/>
      </c>
      <c r="S3166" s="473" t="str">
        <f>IF(AJP!H160="","",AJP!H160)</f>
        <v/>
      </c>
      <c r="T3166" s="460"/>
      <c r="U3166" s="460"/>
      <c r="Z3166" s="479">
        <f t="shared" si="348"/>
        <v>12</v>
      </c>
    </row>
    <row r="3167" spans="1:26" s="462" customFormat="1" ht="18.75" customHeight="1" x14ac:dyDescent="0.35">
      <c r="A3167" s="460"/>
      <c r="B3167" s="332">
        <f>IF(N3167="",0,COUNTIF($N$7:N3167,N3167))</f>
        <v>0</v>
      </c>
      <c r="C3167" s="332" t="str">
        <f t="shared" si="346"/>
        <v>0</v>
      </c>
      <c r="D3167" s="469"/>
      <c r="E3167" s="469"/>
      <c r="F3167" s="469"/>
      <c r="G3167" s="469"/>
      <c r="H3167" s="335">
        <f t="shared" si="347"/>
        <v>46022</v>
      </c>
      <c r="I3167" s="332" t="str">
        <f t="shared" si="347"/>
        <v/>
      </c>
      <c r="J3167" s="460"/>
      <c r="K3167" s="102" t="str">
        <f>IF(AJP!B161="","",AJP!B161)</f>
        <v/>
      </c>
      <c r="L3167" s="102" t="str">
        <f>IF(AJP!C161="","",AJP!C161)</f>
        <v/>
      </c>
      <c r="M3167" s="475" t="str">
        <f>IF(AJP!D161="","",AJP!D161)</f>
        <v/>
      </c>
      <c r="N3167" s="103" t="str">
        <f>IF(AJP!E161="","",AJP!E161)</f>
        <v/>
      </c>
      <c r="O3167" s="96" t="str">
        <f>IF(AJP!F161="","",AJP!F161)</f>
        <v/>
      </c>
      <c r="P3167" s="105"/>
      <c r="Q3167" s="102"/>
      <c r="R3167" s="473" t="str">
        <f>IF(AJP!G161="","",AJP!G161)</f>
        <v/>
      </c>
      <c r="S3167" s="473" t="str">
        <f>IF(AJP!H161="","",AJP!H161)</f>
        <v/>
      </c>
      <c r="T3167" s="460"/>
      <c r="U3167" s="460"/>
      <c r="Z3167" s="479">
        <f t="shared" si="348"/>
        <v>12</v>
      </c>
    </row>
    <row r="3168" spans="1:26" s="462" customFormat="1" ht="18.75" customHeight="1" x14ac:dyDescent="0.35">
      <c r="A3168" s="460"/>
      <c r="B3168" s="332">
        <f>IF(N3168="",0,COUNTIF($N$7:N3168,N3168))</f>
        <v>0</v>
      </c>
      <c r="C3168" s="332" t="str">
        <f t="shared" si="346"/>
        <v>0</v>
      </c>
      <c r="D3168" s="469"/>
      <c r="E3168" s="469"/>
      <c r="F3168" s="469"/>
      <c r="G3168" s="469"/>
      <c r="H3168" s="335">
        <f t="shared" si="347"/>
        <v>46022</v>
      </c>
      <c r="I3168" s="332" t="str">
        <f t="shared" si="347"/>
        <v/>
      </c>
      <c r="J3168" s="460"/>
      <c r="K3168" s="102" t="str">
        <f>IF(AJP!B162="","",AJP!B162)</f>
        <v/>
      </c>
      <c r="L3168" s="102" t="str">
        <f>IF(AJP!C162="","",AJP!C162)</f>
        <v/>
      </c>
      <c r="M3168" s="475" t="str">
        <f>IF(AJP!D162="","",AJP!D162)</f>
        <v/>
      </c>
      <c r="N3168" s="103" t="str">
        <f>IF(AJP!E162="","",AJP!E162)</f>
        <v/>
      </c>
      <c r="O3168" s="96" t="str">
        <f>IF(AJP!F162="","",AJP!F162)</f>
        <v/>
      </c>
      <c r="P3168" s="105"/>
      <c r="Q3168" s="102"/>
      <c r="R3168" s="473" t="str">
        <f>IF(AJP!G162="","",AJP!G162)</f>
        <v/>
      </c>
      <c r="S3168" s="473" t="str">
        <f>IF(AJP!H162="","",AJP!H162)</f>
        <v/>
      </c>
      <c r="T3168" s="460"/>
      <c r="U3168" s="460"/>
      <c r="Z3168" s="479">
        <f t="shared" si="348"/>
        <v>12</v>
      </c>
    </row>
    <row r="3169" spans="1:26" s="462" customFormat="1" ht="18.75" customHeight="1" x14ac:dyDescent="0.35">
      <c r="A3169" s="460"/>
      <c r="B3169" s="332">
        <f>IF(N3169="",0,COUNTIF($N$7:N3169,N3169))</f>
        <v>0</v>
      </c>
      <c r="C3169" s="332" t="str">
        <f t="shared" si="346"/>
        <v>0</v>
      </c>
      <c r="D3169" s="469"/>
      <c r="E3169" s="469"/>
      <c r="F3169" s="469"/>
      <c r="G3169" s="469"/>
      <c r="H3169" s="335">
        <f t="shared" si="347"/>
        <v>46022</v>
      </c>
      <c r="I3169" s="332" t="str">
        <f t="shared" si="347"/>
        <v/>
      </c>
      <c r="J3169" s="460"/>
      <c r="K3169" s="102" t="str">
        <f>IF(AJP!B163="","",AJP!B163)</f>
        <v/>
      </c>
      <c r="L3169" s="102" t="str">
        <f>IF(AJP!C163="","",AJP!C163)</f>
        <v/>
      </c>
      <c r="M3169" s="475" t="str">
        <f>IF(AJP!D163="","",AJP!D163)</f>
        <v/>
      </c>
      <c r="N3169" s="103" t="str">
        <f>IF(AJP!E163="","",AJP!E163)</f>
        <v/>
      </c>
      <c r="O3169" s="96" t="str">
        <f>IF(AJP!F163="","",AJP!F163)</f>
        <v/>
      </c>
      <c r="P3169" s="105"/>
      <c r="Q3169" s="102"/>
      <c r="R3169" s="473" t="str">
        <f>IF(AJP!G163="","",AJP!G163)</f>
        <v/>
      </c>
      <c r="S3169" s="473" t="str">
        <f>IF(AJP!H163="","",AJP!H163)</f>
        <v/>
      </c>
      <c r="T3169" s="460"/>
      <c r="U3169" s="460"/>
      <c r="Z3169" s="479">
        <f t="shared" si="348"/>
        <v>12</v>
      </c>
    </row>
    <row r="3170" spans="1:26" s="462" customFormat="1" ht="18.75" customHeight="1" x14ac:dyDescent="0.35">
      <c r="A3170" s="460"/>
      <c r="B3170" s="332">
        <f>IF(N3170="",0,COUNTIF($N$7:N3170,N3170))</f>
        <v>0</v>
      </c>
      <c r="C3170" s="332" t="str">
        <f t="shared" si="346"/>
        <v>0</v>
      </c>
      <c r="D3170" s="469"/>
      <c r="E3170" s="469"/>
      <c r="F3170" s="469"/>
      <c r="G3170" s="469"/>
      <c r="H3170" s="335">
        <f t="shared" si="347"/>
        <v>46022</v>
      </c>
      <c r="I3170" s="332" t="str">
        <f t="shared" si="347"/>
        <v/>
      </c>
      <c r="J3170" s="460"/>
      <c r="K3170" s="102" t="str">
        <f>IF(AJP!B164="","",AJP!B164)</f>
        <v/>
      </c>
      <c r="L3170" s="102" t="str">
        <f>IF(AJP!C164="","",AJP!C164)</f>
        <v/>
      </c>
      <c r="M3170" s="475" t="str">
        <f>IF(AJP!D164="","",AJP!D164)</f>
        <v/>
      </c>
      <c r="N3170" s="103" t="str">
        <f>IF(AJP!E164="","",AJP!E164)</f>
        <v/>
      </c>
      <c r="O3170" s="96" t="str">
        <f>IF(AJP!F164="","",AJP!F164)</f>
        <v/>
      </c>
      <c r="P3170" s="105"/>
      <c r="Q3170" s="102"/>
      <c r="R3170" s="473" t="str">
        <f>IF(AJP!G164="","",AJP!G164)</f>
        <v/>
      </c>
      <c r="S3170" s="473" t="str">
        <f>IF(AJP!H164="","",AJP!H164)</f>
        <v/>
      </c>
      <c r="T3170" s="460"/>
      <c r="U3170" s="460"/>
      <c r="Z3170" s="479">
        <f t="shared" si="348"/>
        <v>12</v>
      </c>
    </row>
    <row r="3171" spans="1:26" s="462" customFormat="1" ht="18.75" customHeight="1" x14ac:dyDescent="0.35">
      <c r="A3171" s="460"/>
      <c r="B3171" s="332">
        <f>IF(N3171="",0,COUNTIF($N$7:N3171,N3171))</f>
        <v>0</v>
      </c>
      <c r="C3171" s="332" t="str">
        <f t="shared" si="346"/>
        <v>0</v>
      </c>
      <c r="D3171" s="469"/>
      <c r="E3171" s="469"/>
      <c r="F3171" s="469"/>
      <c r="G3171" s="469"/>
      <c r="H3171" s="335">
        <f t="shared" si="347"/>
        <v>46022</v>
      </c>
      <c r="I3171" s="332" t="str">
        <f t="shared" si="347"/>
        <v/>
      </c>
      <c r="J3171" s="460"/>
      <c r="K3171" s="102" t="str">
        <f>IF(AJP!B165="","",AJP!B165)</f>
        <v/>
      </c>
      <c r="L3171" s="102" t="str">
        <f>IF(AJP!C165="","",AJP!C165)</f>
        <v/>
      </c>
      <c r="M3171" s="475" t="str">
        <f>IF(AJP!D165="","",AJP!D165)</f>
        <v/>
      </c>
      <c r="N3171" s="103" t="str">
        <f>IF(AJP!E165="","",AJP!E165)</f>
        <v/>
      </c>
      <c r="O3171" s="96" t="str">
        <f>IF(AJP!F165="","",AJP!F165)</f>
        <v/>
      </c>
      <c r="P3171" s="105"/>
      <c r="Q3171" s="102"/>
      <c r="R3171" s="473" t="str">
        <f>IF(AJP!G165="","",AJP!G165)</f>
        <v/>
      </c>
      <c r="S3171" s="473" t="str">
        <f>IF(AJP!H165="","",AJP!H165)</f>
        <v/>
      </c>
      <c r="T3171" s="460"/>
      <c r="U3171" s="460"/>
      <c r="Z3171" s="479">
        <f t="shared" si="348"/>
        <v>12</v>
      </c>
    </row>
    <row r="3172" spans="1:26" s="462" customFormat="1" ht="18.75" customHeight="1" x14ac:dyDescent="0.35">
      <c r="A3172" s="460"/>
      <c r="B3172" s="332">
        <f>IF(N3172="",0,COUNTIF($N$7:N3172,N3172))</f>
        <v>0</v>
      </c>
      <c r="C3172" s="332" t="str">
        <f t="shared" si="346"/>
        <v>0</v>
      </c>
      <c r="D3172" s="469"/>
      <c r="E3172" s="469"/>
      <c r="F3172" s="469"/>
      <c r="G3172" s="469"/>
      <c r="H3172" s="335">
        <f t="shared" si="347"/>
        <v>46022</v>
      </c>
      <c r="I3172" s="332" t="str">
        <f t="shared" si="347"/>
        <v/>
      </c>
      <c r="J3172" s="460"/>
      <c r="K3172" s="102" t="str">
        <f>IF(AJP!B166="","",AJP!B166)</f>
        <v/>
      </c>
      <c r="L3172" s="102" t="str">
        <f>IF(AJP!C166="","",AJP!C166)</f>
        <v/>
      </c>
      <c r="M3172" s="475" t="str">
        <f>IF(AJP!D166="","",AJP!D166)</f>
        <v/>
      </c>
      <c r="N3172" s="103" t="str">
        <f>IF(AJP!E166="","",AJP!E166)</f>
        <v/>
      </c>
      <c r="O3172" s="96" t="str">
        <f>IF(AJP!F166="","",AJP!F166)</f>
        <v/>
      </c>
      <c r="P3172" s="105"/>
      <c r="Q3172" s="102"/>
      <c r="R3172" s="473" t="str">
        <f>IF(AJP!G166="","",AJP!G166)</f>
        <v/>
      </c>
      <c r="S3172" s="473" t="str">
        <f>IF(AJP!H166="","",AJP!H166)</f>
        <v/>
      </c>
      <c r="T3172" s="460"/>
      <c r="U3172" s="460"/>
      <c r="Z3172" s="479">
        <f t="shared" si="348"/>
        <v>12</v>
      </c>
    </row>
    <row r="3173" spans="1:26" s="462" customFormat="1" ht="18.75" customHeight="1" x14ac:dyDescent="0.35">
      <c r="A3173" s="460"/>
      <c r="B3173" s="332">
        <f>IF(N3173="",0,COUNTIF($N$7:N3173,N3173))</f>
        <v>0</v>
      </c>
      <c r="C3173" s="332" t="str">
        <f t="shared" si="346"/>
        <v>0</v>
      </c>
      <c r="D3173" s="469"/>
      <c r="E3173" s="469"/>
      <c r="F3173" s="469"/>
      <c r="G3173" s="469"/>
      <c r="H3173" s="335">
        <f t="shared" si="347"/>
        <v>46022</v>
      </c>
      <c r="I3173" s="332" t="str">
        <f t="shared" si="347"/>
        <v/>
      </c>
      <c r="J3173" s="460"/>
      <c r="K3173" s="102" t="str">
        <f>IF(AJP!B167="","",AJP!B167)</f>
        <v/>
      </c>
      <c r="L3173" s="102" t="str">
        <f>IF(AJP!C167="","",AJP!C167)</f>
        <v/>
      </c>
      <c r="M3173" s="475" t="str">
        <f>IF(AJP!D167="","",AJP!D167)</f>
        <v/>
      </c>
      <c r="N3173" s="103" t="str">
        <f>IF(AJP!E167="","",AJP!E167)</f>
        <v/>
      </c>
      <c r="O3173" s="96" t="str">
        <f>IF(AJP!F167="","",AJP!F167)</f>
        <v/>
      </c>
      <c r="P3173" s="105"/>
      <c r="Q3173" s="102"/>
      <c r="R3173" s="473" t="str">
        <f>IF(AJP!G167="","",AJP!G167)</f>
        <v/>
      </c>
      <c r="S3173" s="473" t="str">
        <f>IF(AJP!H167="","",AJP!H167)</f>
        <v/>
      </c>
      <c r="T3173" s="460"/>
      <c r="U3173" s="460"/>
      <c r="Z3173" s="479">
        <f t="shared" si="348"/>
        <v>12</v>
      </c>
    </row>
    <row r="3174" spans="1:26" s="462" customFormat="1" ht="18.75" customHeight="1" x14ac:dyDescent="0.35">
      <c r="A3174" s="460"/>
      <c r="B3174" s="332">
        <f>IF(N3174="",0,COUNTIF($N$7:N3174,N3174))</f>
        <v>0</v>
      </c>
      <c r="C3174" s="332" t="str">
        <f t="shared" si="346"/>
        <v>0</v>
      </c>
      <c r="D3174" s="469"/>
      <c r="E3174" s="469"/>
      <c r="F3174" s="469"/>
      <c r="G3174" s="469"/>
      <c r="H3174" s="335">
        <f t="shared" si="347"/>
        <v>46022</v>
      </c>
      <c r="I3174" s="332" t="str">
        <f t="shared" si="347"/>
        <v/>
      </c>
      <c r="J3174" s="460"/>
      <c r="K3174" s="102" t="str">
        <f>IF(AJP!B168="","",AJP!B168)</f>
        <v/>
      </c>
      <c r="L3174" s="102" t="str">
        <f>IF(AJP!C168="","",AJP!C168)</f>
        <v/>
      </c>
      <c r="M3174" s="475" t="str">
        <f>IF(AJP!D168="","",AJP!D168)</f>
        <v/>
      </c>
      <c r="N3174" s="103" t="str">
        <f>IF(AJP!E168="","",AJP!E168)</f>
        <v/>
      </c>
      <c r="O3174" s="96" t="str">
        <f>IF(AJP!F168="","",AJP!F168)</f>
        <v/>
      </c>
      <c r="P3174" s="105"/>
      <c r="Q3174" s="102"/>
      <c r="R3174" s="473" t="str">
        <f>IF(AJP!G168="","",AJP!G168)</f>
        <v/>
      </c>
      <c r="S3174" s="473" t="str">
        <f>IF(AJP!H168="","",AJP!H168)</f>
        <v/>
      </c>
      <c r="T3174" s="460"/>
      <c r="U3174" s="460"/>
      <c r="Z3174" s="479">
        <f t="shared" si="348"/>
        <v>12</v>
      </c>
    </row>
    <row r="3175" spans="1:26" s="462" customFormat="1" ht="18.75" customHeight="1" x14ac:dyDescent="0.35">
      <c r="A3175" s="460"/>
      <c r="B3175" s="332">
        <f>IF(N3175="",0,COUNTIF($N$7:N3175,N3175))</f>
        <v>0</v>
      </c>
      <c r="C3175" s="332" t="str">
        <f t="shared" si="346"/>
        <v>0</v>
      </c>
      <c r="D3175" s="469"/>
      <c r="E3175" s="469"/>
      <c r="F3175" s="469"/>
      <c r="G3175" s="469"/>
      <c r="H3175" s="335">
        <f t="shared" si="347"/>
        <v>46022</v>
      </c>
      <c r="I3175" s="332" t="str">
        <f t="shared" si="347"/>
        <v/>
      </c>
      <c r="J3175" s="460"/>
      <c r="K3175" s="102" t="str">
        <f>IF(AJP!B169="","",AJP!B169)</f>
        <v/>
      </c>
      <c r="L3175" s="102" t="str">
        <f>IF(AJP!C169="","",AJP!C169)</f>
        <v/>
      </c>
      <c r="M3175" s="475" t="str">
        <f>IF(AJP!D169="","",AJP!D169)</f>
        <v/>
      </c>
      <c r="N3175" s="103" t="str">
        <f>IF(AJP!E169="","",AJP!E169)</f>
        <v/>
      </c>
      <c r="O3175" s="96" t="str">
        <f>IF(AJP!F169="","",AJP!F169)</f>
        <v/>
      </c>
      <c r="P3175" s="105"/>
      <c r="Q3175" s="102"/>
      <c r="R3175" s="473" t="str">
        <f>IF(AJP!G169="","",AJP!G169)</f>
        <v/>
      </c>
      <c r="S3175" s="473" t="str">
        <f>IF(AJP!H169="","",AJP!H169)</f>
        <v/>
      </c>
      <c r="T3175" s="460"/>
      <c r="U3175" s="460"/>
      <c r="Z3175" s="479">
        <f t="shared" si="348"/>
        <v>12</v>
      </c>
    </row>
    <row r="3176" spans="1:26" s="462" customFormat="1" ht="18.75" customHeight="1" x14ac:dyDescent="0.35">
      <c r="A3176" s="460"/>
      <c r="B3176" s="332">
        <f>IF(N3176="",0,COUNTIF($N$7:N3176,N3176))</f>
        <v>0</v>
      </c>
      <c r="C3176" s="332" t="str">
        <f t="shared" si="346"/>
        <v>0</v>
      </c>
      <c r="D3176" s="469"/>
      <c r="E3176" s="469"/>
      <c r="F3176" s="469"/>
      <c r="G3176" s="469"/>
      <c r="H3176" s="335">
        <f t="shared" si="347"/>
        <v>46022</v>
      </c>
      <c r="I3176" s="332" t="str">
        <f t="shared" si="347"/>
        <v/>
      </c>
      <c r="J3176" s="460"/>
      <c r="K3176" s="102" t="str">
        <f>IF(AJP!B170="","",AJP!B170)</f>
        <v/>
      </c>
      <c r="L3176" s="102" t="str">
        <f>IF(AJP!C170="","",AJP!C170)</f>
        <v/>
      </c>
      <c r="M3176" s="475" t="str">
        <f>IF(AJP!D170="","",AJP!D170)</f>
        <v/>
      </c>
      <c r="N3176" s="103" t="str">
        <f>IF(AJP!E170="","",AJP!E170)</f>
        <v/>
      </c>
      <c r="O3176" s="96" t="str">
        <f>IF(AJP!F170="","",AJP!F170)</f>
        <v/>
      </c>
      <c r="P3176" s="105"/>
      <c r="Q3176" s="102"/>
      <c r="R3176" s="473" t="str">
        <f>IF(AJP!G170="","",AJP!G170)</f>
        <v/>
      </c>
      <c r="S3176" s="473" t="str">
        <f>IF(AJP!H170="","",AJP!H170)</f>
        <v/>
      </c>
      <c r="T3176" s="460"/>
      <c r="U3176" s="460"/>
      <c r="Z3176" s="479">
        <f t="shared" si="348"/>
        <v>12</v>
      </c>
    </row>
    <row r="3177" spans="1:26" s="462" customFormat="1" ht="18.75" customHeight="1" x14ac:dyDescent="0.35">
      <c r="A3177" s="460"/>
      <c r="B3177" s="332">
        <f>IF(N3177="",0,COUNTIF($N$7:N3177,N3177))</f>
        <v>0</v>
      </c>
      <c r="C3177" s="332" t="str">
        <f t="shared" si="346"/>
        <v>0</v>
      </c>
      <c r="D3177" s="469"/>
      <c r="E3177" s="469"/>
      <c r="F3177" s="469"/>
      <c r="G3177" s="469"/>
      <c r="H3177" s="335">
        <f t="shared" si="347"/>
        <v>46022</v>
      </c>
      <c r="I3177" s="332" t="str">
        <f t="shared" si="347"/>
        <v/>
      </c>
      <c r="J3177" s="460"/>
      <c r="K3177" s="102" t="str">
        <f>IF(AJP!B171="","",AJP!B171)</f>
        <v/>
      </c>
      <c r="L3177" s="102" t="str">
        <f>IF(AJP!C171="","",AJP!C171)</f>
        <v/>
      </c>
      <c r="M3177" s="475" t="str">
        <f>IF(AJP!D171="","",AJP!D171)</f>
        <v/>
      </c>
      <c r="N3177" s="103" t="str">
        <f>IF(AJP!E171="","",AJP!E171)</f>
        <v/>
      </c>
      <c r="O3177" s="96" t="str">
        <f>IF(AJP!F171="","",AJP!F171)</f>
        <v/>
      </c>
      <c r="P3177" s="105"/>
      <c r="Q3177" s="102"/>
      <c r="R3177" s="473" t="str">
        <f>IF(AJP!G171="","",AJP!G171)</f>
        <v/>
      </c>
      <c r="S3177" s="473" t="str">
        <f>IF(AJP!H171="","",AJP!H171)</f>
        <v/>
      </c>
      <c r="T3177" s="460"/>
      <c r="U3177" s="460"/>
      <c r="Z3177" s="479">
        <f t="shared" si="348"/>
        <v>12</v>
      </c>
    </row>
    <row r="3178" spans="1:26" s="462" customFormat="1" ht="18.75" customHeight="1" x14ac:dyDescent="0.35">
      <c r="A3178" s="460"/>
      <c r="B3178" s="332">
        <f>IF(N3178="",0,COUNTIF($N$7:N3178,N3178))</f>
        <v>0</v>
      </c>
      <c r="C3178" s="332" t="str">
        <f t="shared" si="346"/>
        <v>0</v>
      </c>
      <c r="D3178" s="469"/>
      <c r="E3178" s="469"/>
      <c r="F3178" s="469"/>
      <c r="G3178" s="469"/>
      <c r="H3178" s="335">
        <f t="shared" si="347"/>
        <v>46022</v>
      </c>
      <c r="I3178" s="332" t="str">
        <f t="shared" si="347"/>
        <v/>
      </c>
      <c r="J3178" s="460"/>
      <c r="K3178" s="102" t="str">
        <f>IF(AJP!B172="","",AJP!B172)</f>
        <v/>
      </c>
      <c r="L3178" s="102" t="str">
        <f>IF(AJP!C172="","",AJP!C172)</f>
        <v/>
      </c>
      <c r="M3178" s="475" t="str">
        <f>IF(AJP!D172="","",AJP!D172)</f>
        <v/>
      </c>
      <c r="N3178" s="103" t="str">
        <f>IF(AJP!E172="","",AJP!E172)</f>
        <v/>
      </c>
      <c r="O3178" s="96" t="str">
        <f>IF(AJP!F172="","",AJP!F172)</f>
        <v/>
      </c>
      <c r="P3178" s="105"/>
      <c r="Q3178" s="102"/>
      <c r="R3178" s="473" t="str">
        <f>IF(AJP!G172="","",AJP!G172)</f>
        <v/>
      </c>
      <c r="S3178" s="473" t="str">
        <f>IF(AJP!H172="","",AJP!H172)</f>
        <v/>
      </c>
      <c r="T3178" s="460"/>
      <c r="U3178" s="460"/>
      <c r="Z3178" s="479">
        <f t="shared" si="348"/>
        <v>12</v>
      </c>
    </row>
    <row r="3179" spans="1:26" s="462" customFormat="1" ht="18.75" customHeight="1" x14ac:dyDescent="0.35">
      <c r="A3179" s="460"/>
      <c r="B3179" s="332">
        <f>IF(N3179="",0,COUNTIF($N$7:N3179,N3179))</f>
        <v>0</v>
      </c>
      <c r="C3179" s="332" t="str">
        <f t="shared" si="346"/>
        <v>0</v>
      </c>
      <c r="D3179" s="469"/>
      <c r="E3179" s="469"/>
      <c r="F3179" s="469"/>
      <c r="G3179" s="469"/>
      <c r="H3179" s="335">
        <f t="shared" si="347"/>
        <v>46022</v>
      </c>
      <c r="I3179" s="332" t="str">
        <f t="shared" si="347"/>
        <v/>
      </c>
      <c r="J3179" s="460"/>
      <c r="K3179" s="102" t="str">
        <f>IF(AJP!B173="","",AJP!B173)</f>
        <v/>
      </c>
      <c r="L3179" s="102" t="str">
        <f>IF(AJP!C173="","",AJP!C173)</f>
        <v/>
      </c>
      <c r="M3179" s="475" t="str">
        <f>IF(AJP!D173="","",AJP!D173)</f>
        <v/>
      </c>
      <c r="N3179" s="103" t="str">
        <f>IF(AJP!E173="","",AJP!E173)</f>
        <v/>
      </c>
      <c r="O3179" s="96" t="str">
        <f>IF(AJP!F173="","",AJP!F173)</f>
        <v/>
      </c>
      <c r="P3179" s="105"/>
      <c r="Q3179" s="102"/>
      <c r="R3179" s="473" t="str">
        <f>IF(AJP!G173="","",AJP!G173)</f>
        <v/>
      </c>
      <c r="S3179" s="473" t="str">
        <f>IF(AJP!H173="","",AJP!H173)</f>
        <v/>
      </c>
      <c r="T3179" s="460"/>
      <c r="U3179" s="460"/>
      <c r="Z3179" s="479">
        <f t="shared" si="348"/>
        <v>12</v>
      </c>
    </row>
    <row r="3180" spans="1:26" s="462" customFormat="1" ht="18.75" customHeight="1" x14ac:dyDescent="0.35">
      <c r="A3180" s="460"/>
      <c r="B3180" s="332">
        <f>IF(N3180="",0,COUNTIF($N$7:N3180,N3180))</f>
        <v>0</v>
      </c>
      <c r="C3180" s="332" t="str">
        <f t="shared" si="346"/>
        <v>0</v>
      </c>
      <c r="D3180" s="469"/>
      <c r="E3180" s="469"/>
      <c r="F3180" s="469"/>
      <c r="G3180" s="469"/>
      <c r="H3180" s="335">
        <f t="shared" si="347"/>
        <v>46022</v>
      </c>
      <c r="I3180" s="332" t="str">
        <f t="shared" si="347"/>
        <v/>
      </c>
      <c r="J3180" s="460"/>
      <c r="K3180" s="102" t="str">
        <f>IF(AJP!B174="","",AJP!B174)</f>
        <v/>
      </c>
      <c r="L3180" s="102" t="str">
        <f>IF(AJP!C174="","",AJP!C174)</f>
        <v/>
      </c>
      <c r="M3180" s="475" t="str">
        <f>IF(AJP!D174="","",AJP!D174)</f>
        <v/>
      </c>
      <c r="N3180" s="103" t="str">
        <f>IF(AJP!E174="","",AJP!E174)</f>
        <v/>
      </c>
      <c r="O3180" s="96" t="str">
        <f>IF(AJP!F174="","",AJP!F174)</f>
        <v/>
      </c>
      <c r="P3180" s="105"/>
      <c r="Q3180" s="102"/>
      <c r="R3180" s="473" t="str">
        <f>IF(AJP!G174="","",AJP!G174)</f>
        <v/>
      </c>
      <c r="S3180" s="473" t="str">
        <f>IF(AJP!H174="","",AJP!H174)</f>
        <v/>
      </c>
      <c r="T3180" s="460"/>
      <c r="U3180" s="460"/>
      <c r="Z3180" s="479">
        <f t="shared" si="348"/>
        <v>12</v>
      </c>
    </row>
    <row r="3181" spans="1:26" s="462" customFormat="1" ht="18.75" customHeight="1" x14ac:dyDescent="0.35">
      <c r="A3181" s="460"/>
      <c r="B3181" s="332">
        <f>IF(N3181="",0,COUNTIF($N$7:N3181,N3181))</f>
        <v>0</v>
      </c>
      <c r="C3181" s="332" t="str">
        <f t="shared" si="346"/>
        <v>0</v>
      </c>
      <c r="D3181" s="469"/>
      <c r="E3181" s="469"/>
      <c r="F3181" s="469"/>
      <c r="G3181" s="469"/>
      <c r="H3181" s="335">
        <f t="shared" si="347"/>
        <v>46022</v>
      </c>
      <c r="I3181" s="332" t="str">
        <f t="shared" si="347"/>
        <v/>
      </c>
      <c r="J3181" s="460"/>
      <c r="K3181" s="102" t="str">
        <f>IF(AJP!B175="","",AJP!B175)</f>
        <v/>
      </c>
      <c r="L3181" s="102" t="str">
        <f>IF(AJP!C175="","",AJP!C175)</f>
        <v/>
      </c>
      <c r="M3181" s="475" t="str">
        <f>IF(AJP!D175="","",AJP!D175)</f>
        <v/>
      </c>
      <c r="N3181" s="103" t="str">
        <f>IF(AJP!E175="","",AJP!E175)</f>
        <v/>
      </c>
      <c r="O3181" s="96" t="str">
        <f>IF(AJP!F175="","",AJP!F175)</f>
        <v/>
      </c>
      <c r="P3181" s="105"/>
      <c r="Q3181" s="102"/>
      <c r="R3181" s="473" t="str">
        <f>IF(AJP!G175="","",AJP!G175)</f>
        <v/>
      </c>
      <c r="S3181" s="473" t="str">
        <f>IF(AJP!H175="","",AJP!H175)</f>
        <v/>
      </c>
      <c r="T3181" s="460"/>
      <c r="U3181" s="460"/>
      <c r="Z3181" s="479">
        <f t="shared" si="348"/>
        <v>12</v>
      </c>
    </row>
    <row r="3182" spans="1:26" s="462" customFormat="1" ht="18.75" customHeight="1" x14ac:dyDescent="0.35">
      <c r="A3182" s="460"/>
      <c r="B3182" s="332">
        <f>IF(N3182="",0,COUNTIF($N$7:N3182,N3182))</f>
        <v>0</v>
      </c>
      <c r="C3182" s="332" t="str">
        <f t="shared" si="346"/>
        <v>0</v>
      </c>
      <c r="D3182" s="469"/>
      <c r="E3182" s="469"/>
      <c r="F3182" s="469"/>
      <c r="G3182" s="469"/>
      <c r="H3182" s="335">
        <f t="shared" si="347"/>
        <v>46022</v>
      </c>
      <c r="I3182" s="332" t="str">
        <f t="shared" si="347"/>
        <v/>
      </c>
      <c r="J3182" s="460"/>
      <c r="K3182" s="102" t="str">
        <f>IF(AJP!B176="","",AJP!B176)</f>
        <v/>
      </c>
      <c r="L3182" s="102" t="str">
        <f>IF(AJP!C176="","",AJP!C176)</f>
        <v/>
      </c>
      <c r="M3182" s="475" t="str">
        <f>IF(AJP!D176="","",AJP!D176)</f>
        <v/>
      </c>
      <c r="N3182" s="103" t="str">
        <f>IF(AJP!E176="","",AJP!E176)</f>
        <v/>
      </c>
      <c r="O3182" s="96" t="str">
        <f>IF(AJP!F176="","",AJP!F176)</f>
        <v/>
      </c>
      <c r="P3182" s="105"/>
      <c r="Q3182" s="102"/>
      <c r="R3182" s="473" t="str">
        <f>IF(AJP!G176="","",AJP!G176)</f>
        <v/>
      </c>
      <c r="S3182" s="473" t="str">
        <f>IF(AJP!H176="","",AJP!H176)</f>
        <v/>
      </c>
      <c r="T3182" s="460"/>
      <c r="U3182" s="460"/>
      <c r="Z3182" s="479">
        <f t="shared" si="348"/>
        <v>12</v>
      </c>
    </row>
    <row r="3183" spans="1:26" s="462" customFormat="1" ht="18.75" customHeight="1" x14ac:dyDescent="0.35">
      <c r="A3183" s="460"/>
      <c r="B3183" s="332">
        <f>IF(N3183="",0,COUNTIF($N$7:N3183,N3183))</f>
        <v>0</v>
      </c>
      <c r="C3183" s="332" t="str">
        <f t="shared" si="346"/>
        <v>0</v>
      </c>
      <c r="D3183" s="469"/>
      <c r="E3183" s="469"/>
      <c r="F3183" s="469"/>
      <c r="G3183" s="469"/>
      <c r="H3183" s="335">
        <f t="shared" si="347"/>
        <v>46022</v>
      </c>
      <c r="I3183" s="332" t="str">
        <f t="shared" si="347"/>
        <v/>
      </c>
      <c r="J3183" s="460"/>
      <c r="K3183" s="102" t="str">
        <f>IF(AJP!B177="","",AJP!B177)</f>
        <v/>
      </c>
      <c r="L3183" s="102" t="str">
        <f>IF(AJP!C177="","",AJP!C177)</f>
        <v/>
      </c>
      <c r="M3183" s="475" t="str">
        <f>IF(AJP!D177="","",AJP!D177)</f>
        <v/>
      </c>
      <c r="N3183" s="103" t="str">
        <f>IF(AJP!E177="","",AJP!E177)</f>
        <v/>
      </c>
      <c r="O3183" s="96" t="str">
        <f>IF(AJP!F177="","",AJP!F177)</f>
        <v/>
      </c>
      <c r="P3183" s="105"/>
      <c r="Q3183" s="102"/>
      <c r="R3183" s="473" t="str">
        <f>IF(AJP!G177="","",AJP!G177)</f>
        <v/>
      </c>
      <c r="S3183" s="473" t="str">
        <f>IF(AJP!H177="","",AJP!H177)</f>
        <v/>
      </c>
      <c r="T3183" s="460"/>
      <c r="U3183" s="460"/>
      <c r="Z3183" s="479">
        <f t="shared" si="348"/>
        <v>12</v>
      </c>
    </row>
    <row r="3184" spans="1:26" s="462" customFormat="1" ht="18.75" customHeight="1" x14ac:dyDescent="0.35">
      <c r="A3184" s="460"/>
      <c r="B3184" s="332">
        <f>IF(N3184="",0,COUNTIF($N$7:N3184,N3184))</f>
        <v>0</v>
      </c>
      <c r="C3184" s="332" t="str">
        <f t="shared" si="346"/>
        <v>0</v>
      </c>
      <c r="D3184" s="469"/>
      <c r="E3184" s="469"/>
      <c r="F3184" s="469"/>
      <c r="G3184" s="469"/>
      <c r="H3184" s="335">
        <f t="shared" si="347"/>
        <v>46022</v>
      </c>
      <c r="I3184" s="332" t="str">
        <f t="shared" si="347"/>
        <v/>
      </c>
      <c r="J3184" s="460"/>
      <c r="K3184" s="102" t="str">
        <f>IF(AJP!B178="","",AJP!B178)</f>
        <v/>
      </c>
      <c r="L3184" s="102" t="str">
        <f>IF(AJP!C178="","",AJP!C178)</f>
        <v/>
      </c>
      <c r="M3184" s="475" t="str">
        <f>IF(AJP!D178="","",AJP!D178)</f>
        <v/>
      </c>
      <c r="N3184" s="103" t="str">
        <f>IF(AJP!E178="","",AJP!E178)</f>
        <v/>
      </c>
      <c r="O3184" s="96" t="str">
        <f>IF(AJP!F178="","",AJP!F178)</f>
        <v/>
      </c>
      <c r="P3184" s="105"/>
      <c r="Q3184" s="102"/>
      <c r="R3184" s="473" t="str">
        <f>IF(AJP!G178="","",AJP!G178)</f>
        <v/>
      </c>
      <c r="S3184" s="473" t="str">
        <f>IF(AJP!H178="","",AJP!H178)</f>
        <v/>
      </c>
      <c r="T3184" s="460"/>
      <c r="U3184" s="460"/>
      <c r="Z3184" s="479">
        <f t="shared" si="348"/>
        <v>12</v>
      </c>
    </row>
    <row r="3185" spans="1:26" s="462" customFormat="1" ht="18.75" customHeight="1" x14ac:dyDescent="0.35">
      <c r="A3185" s="460"/>
      <c r="B3185" s="332">
        <f>IF(N3185="",0,COUNTIF($N$7:N3185,N3185))</f>
        <v>0</v>
      </c>
      <c r="C3185" s="332" t="str">
        <f t="shared" si="346"/>
        <v>0</v>
      </c>
      <c r="D3185" s="469"/>
      <c r="E3185" s="469"/>
      <c r="F3185" s="469"/>
      <c r="G3185" s="469"/>
      <c r="H3185" s="335">
        <f t="shared" si="347"/>
        <v>46022</v>
      </c>
      <c r="I3185" s="332" t="str">
        <f t="shared" si="347"/>
        <v/>
      </c>
      <c r="J3185" s="460"/>
      <c r="K3185" s="102" t="str">
        <f>IF(AJP!B179="","",AJP!B179)</f>
        <v/>
      </c>
      <c r="L3185" s="102" t="str">
        <f>IF(AJP!C179="","",AJP!C179)</f>
        <v/>
      </c>
      <c r="M3185" s="475" t="str">
        <f>IF(AJP!D179="","",AJP!D179)</f>
        <v/>
      </c>
      <c r="N3185" s="103" t="str">
        <f>IF(AJP!E179="","",AJP!E179)</f>
        <v/>
      </c>
      <c r="O3185" s="96" t="str">
        <f>IF(AJP!F179="","",AJP!F179)</f>
        <v/>
      </c>
      <c r="P3185" s="105"/>
      <c r="Q3185" s="102"/>
      <c r="R3185" s="473" t="str">
        <f>IF(AJP!G179="","",AJP!G179)</f>
        <v/>
      </c>
      <c r="S3185" s="473" t="str">
        <f>IF(AJP!H179="","",AJP!H179)</f>
        <v/>
      </c>
      <c r="T3185" s="460"/>
      <c r="U3185" s="460"/>
      <c r="Z3185" s="479">
        <f t="shared" si="348"/>
        <v>12</v>
      </c>
    </row>
    <row r="3186" spans="1:26" s="462" customFormat="1" ht="18.75" customHeight="1" x14ac:dyDescent="0.35">
      <c r="A3186" s="460"/>
      <c r="B3186" s="332">
        <f>IF(N3186="",0,COUNTIF($N$7:N3186,N3186))</f>
        <v>0</v>
      </c>
      <c r="C3186" s="332" t="str">
        <f t="shared" si="346"/>
        <v>0</v>
      </c>
      <c r="D3186" s="469"/>
      <c r="E3186" s="469"/>
      <c r="F3186" s="469"/>
      <c r="G3186" s="469"/>
      <c r="H3186" s="335">
        <f t="shared" si="347"/>
        <v>46022</v>
      </c>
      <c r="I3186" s="332" t="str">
        <f t="shared" si="347"/>
        <v/>
      </c>
      <c r="J3186" s="460"/>
      <c r="K3186" s="102" t="str">
        <f>IF(AJP!B180="","",AJP!B180)</f>
        <v/>
      </c>
      <c r="L3186" s="102" t="str">
        <f>IF(AJP!C180="","",AJP!C180)</f>
        <v/>
      </c>
      <c r="M3186" s="475" t="str">
        <f>IF(AJP!D180="","",AJP!D180)</f>
        <v/>
      </c>
      <c r="N3186" s="103" t="str">
        <f>IF(AJP!E180="","",AJP!E180)</f>
        <v/>
      </c>
      <c r="O3186" s="96" t="str">
        <f>IF(AJP!F180="","",AJP!F180)</f>
        <v/>
      </c>
      <c r="P3186" s="105"/>
      <c r="Q3186" s="102"/>
      <c r="R3186" s="473" t="str">
        <f>IF(AJP!G180="","",AJP!G180)</f>
        <v/>
      </c>
      <c r="S3186" s="473" t="str">
        <f>IF(AJP!H180="","",AJP!H180)</f>
        <v/>
      </c>
      <c r="T3186" s="460"/>
      <c r="U3186" s="460"/>
      <c r="Z3186" s="479">
        <f t="shared" si="348"/>
        <v>12</v>
      </c>
    </row>
    <row r="3187" spans="1:26" s="462" customFormat="1" ht="18.75" customHeight="1" x14ac:dyDescent="0.35">
      <c r="A3187" s="460"/>
      <c r="B3187" s="332">
        <f>IF(N3187="",0,COUNTIF($N$7:N3187,N3187))</f>
        <v>0</v>
      </c>
      <c r="C3187" s="332" t="str">
        <f t="shared" si="346"/>
        <v>0</v>
      </c>
      <c r="D3187" s="469"/>
      <c r="E3187" s="469"/>
      <c r="F3187" s="469"/>
      <c r="G3187" s="469"/>
      <c r="H3187" s="335">
        <f t="shared" si="347"/>
        <v>46022</v>
      </c>
      <c r="I3187" s="332" t="str">
        <f t="shared" si="347"/>
        <v/>
      </c>
      <c r="J3187" s="460"/>
      <c r="K3187" s="102" t="str">
        <f>IF(AJP!B181="","",AJP!B181)</f>
        <v/>
      </c>
      <c r="L3187" s="102" t="str">
        <f>IF(AJP!C181="","",AJP!C181)</f>
        <v/>
      </c>
      <c r="M3187" s="475" t="str">
        <f>IF(AJP!D181="","",AJP!D181)</f>
        <v/>
      </c>
      <c r="N3187" s="103" t="str">
        <f>IF(AJP!E181="","",AJP!E181)</f>
        <v/>
      </c>
      <c r="O3187" s="96" t="str">
        <f>IF(AJP!F181="","",AJP!F181)</f>
        <v/>
      </c>
      <c r="P3187" s="105"/>
      <c r="Q3187" s="102"/>
      <c r="R3187" s="473" t="str">
        <f>IF(AJP!G181="","",AJP!G181)</f>
        <v/>
      </c>
      <c r="S3187" s="473" t="str">
        <f>IF(AJP!H181="","",AJP!H181)</f>
        <v/>
      </c>
      <c r="T3187" s="460"/>
      <c r="U3187" s="460"/>
      <c r="Z3187" s="479">
        <f t="shared" si="348"/>
        <v>12</v>
      </c>
    </row>
    <row r="3188" spans="1:26" s="462" customFormat="1" ht="18.75" customHeight="1" x14ac:dyDescent="0.35">
      <c r="A3188" s="460"/>
      <c r="B3188" s="332">
        <f>IF(N3188="",0,COUNTIF($N$7:N3188,N3188))</f>
        <v>0</v>
      </c>
      <c r="C3188" s="332" t="str">
        <f t="shared" si="346"/>
        <v>0</v>
      </c>
      <c r="D3188" s="469"/>
      <c r="E3188" s="469"/>
      <c r="F3188" s="469"/>
      <c r="G3188" s="469"/>
      <c r="H3188" s="335">
        <f t="shared" si="347"/>
        <v>46022</v>
      </c>
      <c r="I3188" s="332" t="str">
        <f t="shared" si="347"/>
        <v/>
      </c>
      <c r="J3188" s="460"/>
      <c r="K3188" s="102" t="str">
        <f>IF(AJP!B182="","",AJP!B182)</f>
        <v/>
      </c>
      <c r="L3188" s="102" t="str">
        <f>IF(AJP!C182="","",AJP!C182)</f>
        <v/>
      </c>
      <c r="M3188" s="475" t="str">
        <f>IF(AJP!D182="","",AJP!D182)</f>
        <v/>
      </c>
      <c r="N3188" s="103" t="str">
        <f>IF(AJP!E182="","",AJP!E182)</f>
        <v/>
      </c>
      <c r="O3188" s="96" t="str">
        <f>IF(AJP!F182="","",AJP!F182)</f>
        <v/>
      </c>
      <c r="P3188" s="105"/>
      <c r="Q3188" s="102"/>
      <c r="R3188" s="473" t="str">
        <f>IF(AJP!G182="","",AJP!G182)</f>
        <v/>
      </c>
      <c r="S3188" s="473" t="str">
        <f>IF(AJP!H182="","",AJP!H182)</f>
        <v/>
      </c>
      <c r="T3188" s="460"/>
      <c r="U3188" s="460"/>
      <c r="Z3188" s="479">
        <f t="shared" si="348"/>
        <v>12</v>
      </c>
    </row>
    <row r="3189" spans="1:26" s="462" customFormat="1" ht="18.75" customHeight="1" x14ac:dyDescent="0.35">
      <c r="A3189" s="460"/>
      <c r="B3189" s="332">
        <f>IF(N3189="",0,COUNTIF($N$7:N3189,N3189))</f>
        <v>0</v>
      </c>
      <c r="C3189" s="332" t="str">
        <f t="shared" si="346"/>
        <v>0</v>
      </c>
      <c r="D3189" s="469"/>
      <c r="E3189" s="469"/>
      <c r="F3189" s="469"/>
      <c r="G3189" s="469"/>
      <c r="H3189" s="335">
        <f t="shared" si="347"/>
        <v>46022</v>
      </c>
      <c r="I3189" s="332" t="str">
        <f t="shared" si="347"/>
        <v/>
      </c>
      <c r="J3189" s="460"/>
      <c r="K3189" s="102" t="str">
        <f>IF(AJP!B183="","",AJP!B183)</f>
        <v/>
      </c>
      <c r="L3189" s="102" t="str">
        <f>IF(AJP!C183="","",AJP!C183)</f>
        <v/>
      </c>
      <c r="M3189" s="475" t="str">
        <f>IF(AJP!D183="","",AJP!D183)</f>
        <v/>
      </c>
      <c r="N3189" s="103" t="str">
        <f>IF(AJP!E183="","",AJP!E183)</f>
        <v/>
      </c>
      <c r="O3189" s="96" t="str">
        <f>IF(AJP!F183="","",AJP!F183)</f>
        <v/>
      </c>
      <c r="P3189" s="105"/>
      <c r="Q3189" s="102"/>
      <c r="R3189" s="473" t="str">
        <f>IF(AJP!G183="","",AJP!G183)</f>
        <v/>
      </c>
      <c r="S3189" s="473" t="str">
        <f>IF(AJP!H183="","",AJP!H183)</f>
        <v/>
      </c>
      <c r="T3189" s="460"/>
      <c r="U3189" s="460"/>
      <c r="Z3189" s="479">
        <f t="shared" si="348"/>
        <v>12</v>
      </c>
    </row>
    <row r="3190" spans="1:26" s="462" customFormat="1" ht="18.75" customHeight="1" x14ac:dyDescent="0.35">
      <c r="A3190" s="460"/>
      <c r="B3190" s="332">
        <f>IF(N3190="",0,COUNTIF($N$7:N3190,N3190))</f>
        <v>0</v>
      </c>
      <c r="C3190" s="332" t="str">
        <f t="shared" si="346"/>
        <v>0</v>
      </c>
      <c r="D3190" s="469"/>
      <c r="E3190" s="469"/>
      <c r="F3190" s="469"/>
      <c r="G3190" s="469"/>
      <c r="H3190" s="335">
        <f t="shared" si="347"/>
        <v>46022</v>
      </c>
      <c r="I3190" s="332" t="str">
        <f t="shared" si="347"/>
        <v/>
      </c>
      <c r="J3190" s="460"/>
      <c r="K3190" s="102" t="str">
        <f>IF(AJP!B184="","",AJP!B184)</f>
        <v/>
      </c>
      <c r="L3190" s="102" t="str">
        <f>IF(AJP!C184="","",AJP!C184)</f>
        <v/>
      </c>
      <c r="M3190" s="475" t="str">
        <f>IF(AJP!D184="","",AJP!D184)</f>
        <v/>
      </c>
      <c r="N3190" s="103" t="str">
        <f>IF(AJP!E184="","",AJP!E184)</f>
        <v/>
      </c>
      <c r="O3190" s="96" t="str">
        <f>IF(AJP!F184="","",AJP!F184)</f>
        <v/>
      </c>
      <c r="P3190" s="105"/>
      <c r="Q3190" s="102"/>
      <c r="R3190" s="473" t="str">
        <f>IF(AJP!G184="","",AJP!G184)</f>
        <v/>
      </c>
      <c r="S3190" s="473" t="str">
        <f>IF(AJP!H184="","",AJP!H184)</f>
        <v/>
      </c>
      <c r="T3190" s="460"/>
      <c r="U3190" s="460"/>
      <c r="Z3190" s="479">
        <f t="shared" si="348"/>
        <v>12</v>
      </c>
    </row>
    <row r="3191" spans="1:26" s="462" customFormat="1" ht="18.75" customHeight="1" x14ac:dyDescent="0.35">
      <c r="A3191" s="460"/>
      <c r="B3191" s="332">
        <f>IF(N3191="",0,COUNTIF($N$7:N3191,N3191))</f>
        <v>0</v>
      </c>
      <c r="C3191" s="332" t="str">
        <f t="shared" si="346"/>
        <v>0</v>
      </c>
      <c r="D3191" s="469"/>
      <c r="E3191" s="469"/>
      <c r="F3191" s="469"/>
      <c r="G3191" s="469"/>
      <c r="H3191" s="335">
        <f t="shared" si="347"/>
        <v>46022</v>
      </c>
      <c r="I3191" s="332" t="str">
        <f t="shared" si="347"/>
        <v/>
      </c>
      <c r="J3191" s="460"/>
      <c r="K3191" s="102" t="str">
        <f>IF(AJP!B185="","",AJP!B185)</f>
        <v/>
      </c>
      <c r="L3191" s="102" t="str">
        <f>IF(AJP!C185="","",AJP!C185)</f>
        <v/>
      </c>
      <c r="M3191" s="475" t="str">
        <f>IF(AJP!D185="","",AJP!D185)</f>
        <v/>
      </c>
      <c r="N3191" s="103" t="str">
        <f>IF(AJP!E185="","",AJP!E185)</f>
        <v/>
      </c>
      <c r="O3191" s="96" t="str">
        <f>IF(AJP!F185="","",AJP!F185)</f>
        <v/>
      </c>
      <c r="P3191" s="105"/>
      <c r="Q3191" s="102"/>
      <c r="R3191" s="473" t="str">
        <f>IF(AJP!G185="","",AJP!G185)</f>
        <v/>
      </c>
      <c r="S3191" s="473" t="str">
        <f>IF(AJP!H185="","",AJP!H185)</f>
        <v/>
      </c>
      <c r="T3191" s="460"/>
      <c r="U3191" s="460"/>
      <c r="Z3191" s="479">
        <f t="shared" si="348"/>
        <v>12</v>
      </c>
    </row>
    <row r="3192" spans="1:26" s="462" customFormat="1" ht="18.75" customHeight="1" x14ac:dyDescent="0.35">
      <c r="A3192" s="460"/>
      <c r="B3192" s="332">
        <f>IF(N3192="",0,COUNTIF($N$7:N3192,N3192))</f>
        <v>0</v>
      </c>
      <c r="C3192" s="332" t="str">
        <f t="shared" si="346"/>
        <v>0</v>
      </c>
      <c r="D3192" s="469"/>
      <c r="E3192" s="469"/>
      <c r="F3192" s="469"/>
      <c r="G3192" s="469"/>
      <c r="H3192" s="335">
        <f t="shared" si="347"/>
        <v>46022</v>
      </c>
      <c r="I3192" s="332" t="str">
        <f t="shared" si="347"/>
        <v/>
      </c>
      <c r="J3192" s="460"/>
      <c r="K3192" s="102" t="str">
        <f>IF(AJP!B186="","",AJP!B186)</f>
        <v/>
      </c>
      <c r="L3192" s="102" t="str">
        <f>IF(AJP!C186="","",AJP!C186)</f>
        <v/>
      </c>
      <c r="M3192" s="475" t="str">
        <f>IF(AJP!D186="","",AJP!D186)</f>
        <v/>
      </c>
      <c r="N3192" s="103" t="str">
        <f>IF(AJP!E186="","",AJP!E186)</f>
        <v/>
      </c>
      <c r="O3192" s="96" t="str">
        <f>IF(AJP!F186="","",AJP!F186)</f>
        <v/>
      </c>
      <c r="P3192" s="105"/>
      <c r="Q3192" s="102"/>
      <c r="R3192" s="473" t="str">
        <f>IF(AJP!G186="","",AJP!G186)</f>
        <v/>
      </c>
      <c r="S3192" s="473" t="str">
        <f>IF(AJP!H186="","",AJP!H186)</f>
        <v/>
      </c>
      <c r="T3192" s="460"/>
      <c r="U3192" s="460"/>
      <c r="Z3192" s="479">
        <f t="shared" si="348"/>
        <v>12</v>
      </c>
    </row>
    <row r="3193" spans="1:26" s="462" customFormat="1" ht="18.75" customHeight="1" x14ac:dyDescent="0.35">
      <c r="A3193" s="460"/>
      <c r="B3193" s="332">
        <f>IF(N3193="",0,COUNTIF($N$7:N3193,N3193))</f>
        <v>0</v>
      </c>
      <c r="C3193" s="332" t="str">
        <f t="shared" si="346"/>
        <v>0</v>
      </c>
      <c r="D3193" s="469"/>
      <c r="E3193" s="469"/>
      <c r="F3193" s="469"/>
      <c r="G3193" s="469"/>
      <c r="H3193" s="335">
        <f t="shared" si="347"/>
        <v>46022</v>
      </c>
      <c r="I3193" s="332" t="str">
        <f t="shared" si="347"/>
        <v/>
      </c>
      <c r="J3193" s="460"/>
      <c r="K3193" s="102" t="str">
        <f>IF(AJP!B187="","",AJP!B187)</f>
        <v/>
      </c>
      <c r="L3193" s="102" t="str">
        <f>IF(AJP!C187="","",AJP!C187)</f>
        <v/>
      </c>
      <c r="M3193" s="475" t="str">
        <f>IF(AJP!D187="","",AJP!D187)</f>
        <v/>
      </c>
      <c r="N3193" s="103" t="str">
        <f>IF(AJP!E187="","",AJP!E187)</f>
        <v/>
      </c>
      <c r="O3193" s="96" t="str">
        <f>IF(AJP!F187="","",AJP!F187)</f>
        <v/>
      </c>
      <c r="P3193" s="105"/>
      <c r="Q3193" s="102"/>
      <c r="R3193" s="473" t="str">
        <f>IF(AJP!G187="","",AJP!G187)</f>
        <v/>
      </c>
      <c r="S3193" s="473" t="str">
        <f>IF(AJP!H187="","",AJP!H187)</f>
        <v/>
      </c>
      <c r="T3193" s="460"/>
      <c r="U3193" s="460"/>
      <c r="Z3193" s="479">
        <f t="shared" si="348"/>
        <v>12</v>
      </c>
    </row>
    <row r="3194" spans="1:26" s="462" customFormat="1" ht="18.75" customHeight="1" x14ac:dyDescent="0.35">
      <c r="A3194" s="460"/>
      <c r="B3194" s="332">
        <f>IF(N3194="",0,COUNTIF($N$7:N3194,N3194))</f>
        <v>0</v>
      </c>
      <c r="C3194" s="332" t="str">
        <f t="shared" si="346"/>
        <v>0</v>
      </c>
      <c r="D3194" s="469"/>
      <c r="E3194" s="469"/>
      <c r="F3194" s="469"/>
      <c r="G3194" s="469"/>
      <c r="H3194" s="335">
        <f t="shared" si="347"/>
        <v>46022</v>
      </c>
      <c r="I3194" s="332" t="str">
        <f t="shared" si="347"/>
        <v/>
      </c>
      <c r="J3194" s="460"/>
      <c r="K3194" s="102" t="str">
        <f>IF(AJP!B188="","",AJP!B188)</f>
        <v/>
      </c>
      <c r="L3194" s="102" t="str">
        <f>IF(AJP!C188="","",AJP!C188)</f>
        <v/>
      </c>
      <c r="M3194" s="475" t="str">
        <f>IF(AJP!D188="","",AJP!D188)</f>
        <v/>
      </c>
      <c r="N3194" s="103" t="str">
        <f>IF(AJP!E188="","",AJP!E188)</f>
        <v/>
      </c>
      <c r="O3194" s="96" t="str">
        <f>IF(AJP!F188="","",AJP!F188)</f>
        <v/>
      </c>
      <c r="P3194" s="105"/>
      <c r="Q3194" s="102"/>
      <c r="R3194" s="473" t="str">
        <f>IF(AJP!G188="","",AJP!G188)</f>
        <v/>
      </c>
      <c r="S3194" s="473" t="str">
        <f>IF(AJP!H188="","",AJP!H188)</f>
        <v/>
      </c>
      <c r="T3194" s="460"/>
      <c r="U3194" s="460"/>
      <c r="Z3194" s="479">
        <f t="shared" si="348"/>
        <v>12</v>
      </c>
    </row>
    <row r="3195" spans="1:26" s="462" customFormat="1" ht="18.75" customHeight="1" x14ac:dyDescent="0.35">
      <c r="A3195" s="460"/>
      <c r="B3195" s="332">
        <f>IF(N3195="",0,COUNTIF($N$7:N3195,N3195))</f>
        <v>0</v>
      </c>
      <c r="C3195" s="332" t="str">
        <f t="shared" si="346"/>
        <v>0</v>
      </c>
      <c r="D3195" s="469"/>
      <c r="E3195" s="469"/>
      <c r="F3195" s="469"/>
      <c r="G3195" s="469"/>
      <c r="H3195" s="335">
        <f t="shared" si="347"/>
        <v>46022</v>
      </c>
      <c r="I3195" s="332" t="str">
        <f t="shared" si="347"/>
        <v/>
      </c>
      <c r="J3195" s="460"/>
      <c r="K3195" s="102" t="str">
        <f>IF(AJP!B189="","",AJP!B189)</f>
        <v/>
      </c>
      <c r="L3195" s="102" t="str">
        <f>IF(AJP!C189="","",AJP!C189)</f>
        <v/>
      </c>
      <c r="M3195" s="475" t="str">
        <f>IF(AJP!D189="","",AJP!D189)</f>
        <v/>
      </c>
      <c r="N3195" s="103" t="str">
        <f>IF(AJP!E189="","",AJP!E189)</f>
        <v/>
      </c>
      <c r="O3195" s="96" t="str">
        <f>IF(AJP!F189="","",AJP!F189)</f>
        <v/>
      </c>
      <c r="P3195" s="105"/>
      <c r="Q3195" s="102"/>
      <c r="R3195" s="473" t="str">
        <f>IF(AJP!G189="","",AJP!G189)</f>
        <v/>
      </c>
      <c r="S3195" s="473" t="str">
        <f>IF(AJP!H189="","",AJP!H189)</f>
        <v/>
      </c>
      <c r="T3195" s="460"/>
      <c r="U3195" s="460"/>
      <c r="Z3195" s="479">
        <f t="shared" si="348"/>
        <v>12</v>
      </c>
    </row>
    <row r="3196" spans="1:26" s="462" customFormat="1" ht="18.75" customHeight="1" x14ac:dyDescent="0.35">
      <c r="A3196" s="460"/>
      <c r="B3196" s="332">
        <f>IF(N3196="",0,COUNTIF($N$7:N3196,N3196))</f>
        <v>0</v>
      </c>
      <c r="C3196" s="332" t="str">
        <f t="shared" si="346"/>
        <v>0</v>
      </c>
      <c r="D3196" s="469"/>
      <c r="E3196" s="469"/>
      <c r="F3196" s="469"/>
      <c r="G3196" s="469"/>
      <c r="H3196" s="335">
        <f t="shared" si="347"/>
        <v>46022</v>
      </c>
      <c r="I3196" s="332" t="str">
        <f t="shared" si="347"/>
        <v/>
      </c>
      <c r="J3196" s="460"/>
      <c r="K3196" s="102" t="str">
        <f>IF(AJP!B190="","",AJP!B190)</f>
        <v/>
      </c>
      <c r="L3196" s="102" t="str">
        <f>IF(AJP!C190="","",AJP!C190)</f>
        <v/>
      </c>
      <c r="M3196" s="475" t="str">
        <f>IF(AJP!D190="","",AJP!D190)</f>
        <v/>
      </c>
      <c r="N3196" s="103" t="str">
        <f>IF(AJP!E190="","",AJP!E190)</f>
        <v/>
      </c>
      <c r="O3196" s="96" t="str">
        <f>IF(AJP!F190="","",AJP!F190)</f>
        <v/>
      </c>
      <c r="P3196" s="105"/>
      <c r="Q3196" s="102"/>
      <c r="R3196" s="473" t="str">
        <f>IF(AJP!G190="","",AJP!G190)</f>
        <v/>
      </c>
      <c r="S3196" s="473" t="str">
        <f>IF(AJP!H190="","",AJP!H190)</f>
        <v/>
      </c>
      <c r="T3196" s="460"/>
      <c r="U3196" s="460"/>
      <c r="Z3196" s="479">
        <f t="shared" si="348"/>
        <v>12</v>
      </c>
    </row>
    <row r="3197" spans="1:26" s="462" customFormat="1" ht="18.75" customHeight="1" x14ac:dyDescent="0.35">
      <c r="A3197" s="460"/>
      <c r="B3197" s="332">
        <f>IF(N3197="",0,COUNTIF($N$7:N3197,N3197))</f>
        <v>0</v>
      </c>
      <c r="C3197" s="332" t="str">
        <f t="shared" si="346"/>
        <v>0</v>
      </c>
      <c r="D3197" s="469"/>
      <c r="E3197" s="469"/>
      <c r="F3197" s="469"/>
      <c r="G3197" s="469"/>
      <c r="H3197" s="335">
        <f t="shared" si="347"/>
        <v>46022</v>
      </c>
      <c r="I3197" s="332" t="str">
        <f t="shared" si="347"/>
        <v/>
      </c>
      <c r="J3197" s="460"/>
      <c r="K3197" s="102" t="str">
        <f>IF(AJP!B191="","",AJP!B191)</f>
        <v/>
      </c>
      <c r="L3197" s="102" t="str">
        <f>IF(AJP!C191="","",AJP!C191)</f>
        <v/>
      </c>
      <c r="M3197" s="475" t="str">
        <f>IF(AJP!D191="","",AJP!D191)</f>
        <v/>
      </c>
      <c r="N3197" s="103" t="str">
        <f>IF(AJP!E191="","",AJP!E191)</f>
        <v/>
      </c>
      <c r="O3197" s="96" t="str">
        <f>IF(AJP!F191="","",AJP!F191)</f>
        <v/>
      </c>
      <c r="P3197" s="105"/>
      <c r="Q3197" s="102"/>
      <c r="R3197" s="473" t="str">
        <f>IF(AJP!G191="","",AJP!G191)</f>
        <v/>
      </c>
      <c r="S3197" s="473" t="str">
        <f>IF(AJP!H191="","",AJP!H191)</f>
        <v/>
      </c>
      <c r="T3197" s="460"/>
      <c r="U3197" s="460"/>
      <c r="Z3197" s="479">
        <f t="shared" si="348"/>
        <v>12</v>
      </c>
    </row>
    <row r="3198" spans="1:26" s="462" customFormat="1" ht="18.75" customHeight="1" x14ac:dyDescent="0.35">
      <c r="A3198" s="460"/>
      <c r="B3198" s="332">
        <f>IF(N3198="",0,COUNTIF($N$7:N3198,N3198))</f>
        <v>0</v>
      </c>
      <c r="C3198" s="332" t="str">
        <f t="shared" si="346"/>
        <v>0</v>
      </c>
      <c r="D3198" s="469"/>
      <c r="E3198" s="469"/>
      <c r="F3198" s="469"/>
      <c r="G3198" s="469"/>
      <c r="H3198" s="335">
        <f t="shared" si="347"/>
        <v>46022</v>
      </c>
      <c r="I3198" s="332" t="str">
        <f t="shared" si="347"/>
        <v/>
      </c>
      <c r="J3198" s="460"/>
      <c r="K3198" s="102" t="str">
        <f>IF(AJP!B192="","",AJP!B192)</f>
        <v/>
      </c>
      <c r="L3198" s="102" t="str">
        <f>IF(AJP!C192="","",AJP!C192)</f>
        <v/>
      </c>
      <c r="M3198" s="475" t="str">
        <f>IF(AJP!D192="","",AJP!D192)</f>
        <v/>
      </c>
      <c r="N3198" s="103" t="str">
        <f>IF(AJP!E192="","",AJP!E192)</f>
        <v/>
      </c>
      <c r="O3198" s="96" t="str">
        <f>IF(AJP!F192="","",AJP!F192)</f>
        <v/>
      </c>
      <c r="P3198" s="105"/>
      <c r="Q3198" s="102"/>
      <c r="R3198" s="473" t="str">
        <f>IF(AJP!G192="","",AJP!G192)</f>
        <v/>
      </c>
      <c r="S3198" s="473" t="str">
        <f>IF(AJP!H192="","",AJP!H192)</f>
        <v/>
      </c>
      <c r="T3198" s="460"/>
      <c r="U3198" s="460"/>
      <c r="Z3198" s="479">
        <f t="shared" si="348"/>
        <v>12</v>
      </c>
    </row>
    <row r="3199" spans="1:26" s="462" customFormat="1" ht="18.75" customHeight="1" x14ac:dyDescent="0.35">
      <c r="A3199" s="460"/>
      <c r="B3199" s="332">
        <f>IF(N3199="",0,COUNTIF($N$7:N3199,N3199))</f>
        <v>0</v>
      </c>
      <c r="C3199" s="332" t="str">
        <f t="shared" si="346"/>
        <v>0</v>
      </c>
      <c r="D3199" s="469"/>
      <c r="E3199" s="469"/>
      <c r="F3199" s="469"/>
      <c r="G3199" s="469"/>
      <c r="H3199" s="335">
        <f t="shared" si="347"/>
        <v>46022</v>
      </c>
      <c r="I3199" s="332" t="str">
        <f t="shared" si="347"/>
        <v/>
      </c>
      <c r="J3199" s="460"/>
      <c r="K3199" s="102" t="str">
        <f>IF(AJP!B193="","",AJP!B193)</f>
        <v/>
      </c>
      <c r="L3199" s="102" t="str">
        <f>IF(AJP!C193="","",AJP!C193)</f>
        <v/>
      </c>
      <c r="M3199" s="475" t="str">
        <f>IF(AJP!D193="","",AJP!D193)</f>
        <v/>
      </c>
      <c r="N3199" s="103" t="str">
        <f>IF(AJP!E193="","",AJP!E193)</f>
        <v/>
      </c>
      <c r="O3199" s="96" t="str">
        <f>IF(AJP!F193="","",AJP!F193)</f>
        <v/>
      </c>
      <c r="P3199" s="105"/>
      <c r="Q3199" s="102"/>
      <c r="R3199" s="473" t="str">
        <f>IF(AJP!G193="","",AJP!G193)</f>
        <v/>
      </c>
      <c r="S3199" s="473" t="str">
        <f>IF(AJP!H193="","",AJP!H193)</f>
        <v/>
      </c>
      <c r="T3199" s="460"/>
      <c r="U3199" s="460"/>
      <c r="Z3199" s="479">
        <f t="shared" si="348"/>
        <v>12</v>
      </c>
    </row>
    <row r="3200" spans="1:26" s="462" customFormat="1" ht="18.75" customHeight="1" x14ac:dyDescent="0.35">
      <c r="A3200" s="460"/>
      <c r="B3200" s="332">
        <f>IF(N3200="",0,COUNTIF($N$7:N3200,N3200))</f>
        <v>0</v>
      </c>
      <c r="C3200" s="332" t="str">
        <f t="shared" si="346"/>
        <v>0</v>
      </c>
      <c r="D3200" s="469"/>
      <c r="E3200" s="469"/>
      <c r="F3200" s="469"/>
      <c r="G3200" s="469"/>
      <c r="H3200" s="335">
        <f t="shared" si="347"/>
        <v>46022</v>
      </c>
      <c r="I3200" s="332" t="str">
        <f t="shared" si="347"/>
        <v/>
      </c>
      <c r="J3200" s="460"/>
      <c r="K3200" s="102" t="str">
        <f>IF(AJP!B194="","",AJP!B194)</f>
        <v/>
      </c>
      <c r="L3200" s="102" t="str">
        <f>IF(AJP!C194="","",AJP!C194)</f>
        <v/>
      </c>
      <c r="M3200" s="475" t="str">
        <f>IF(AJP!D194="","",AJP!D194)</f>
        <v/>
      </c>
      <c r="N3200" s="103" t="str">
        <f>IF(AJP!E194="","",AJP!E194)</f>
        <v/>
      </c>
      <c r="O3200" s="96" t="str">
        <f>IF(AJP!F194="","",AJP!F194)</f>
        <v/>
      </c>
      <c r="P3200" s="105"/>
      <c r="Q3200" s="102"/>
      <c r="R3200" s="473" t="str">
        <f>IF(AJP!G194="","",AJP!G194)</f>
        <v/>
      </c>
      <c r="S3200" s="473" t="str">
        <f>IF(AJP!H194="","",AJP!H194)</f>
        <v/>
      </c>
      <c r="T3200" s="460"/>
      <c r="U3200" s="460"/>
      <c r="Z3200" s="479">
        <f t="shared" si="348"/>
        <v>12</v>
      </c>
    </row>
    <row r="3201" spans="1:26" s="462" customFormat="1" ht="18.75" customHeight="1" x14ac:dyDescent="0.35">
      <c r="A3201" s="460"/>
      <c r="B3201" s="332">
        <f>IF(N3201="",0,COUNTIF($N$7:N3201,N3201))</f>
        <v>0</v>
      </c>
      <c r="C3201" s="332" t="str">
        <f t="shared" si="346"/>
        <v>0</v>
      </c>
      <c r="D3201" s="469"/>
      <c r="E3201" s="469"/>
      <c r="F3201" s="469"/>
      <c r="G3201" s="469"/>
      <c r="H3201" s="335">
        <f t="shared" si="347"/>
        <v>46022</v>
      </c>
      <c r="I3201" s="332" t="str">
        <f t="shared" si="347"/>
        <v/>
      </c>
      <c r="J3201" s="460"/>
      <c r="K3201" s="102" t="str">
        <f>IF(AJP!B195="","",AJP!B195)</f>
        <v/>
      </c>
      <c r="L3201" s="102" t="str">
        <f>IF(AJP!C195="","",AJP!C195)</f>
        <v/>
      </c>
      <c r="M3201" s="475" t="str">
        <f>IF(AJP!D195="","",AJP!D195)</f>
        <v/>
      </c>
      <c r="N3201" s="103" t="str">
        <f>IF(AJP!E195="","",AJP!E195)</f>
        <v/>
      </c>
      <c r="O3201" s="96" t="str">
        <f>IF(AJP!F195="","",AJP!F195)</f>
        <v/>
      </c>
      <c r="P3201" s="105"/>
      <c r="Q3201" s="102"/>
      <c r="R3201" s="473" t="str">
        <f>IF(AJP!G195="","",AJP!G195)</f>
        <v/>
      </c>
      <c r="S3201" s="473" t="str">
        <f>IF(AJP!H195="","",AJP!H195)</f>
        <v/>
      </c>
      <c r="T3201" s="460"/>
      <c r="U3201" s="460"/>
      <c r="Z3201" s="479">
        <f t="shared" si="348"/>
        <v>12</v>
      </c>
    </row>
    <row r="3202" spans="1:26" s="462" customFormat="1" ht="18.75" customHeight="1" x14ac:dyDescent="0.35">
      <c r="A3202" s="460"/>
      <c r="B3202" s="332">
        <f>IF(N3202="",0,COUNTIF($N$7:N3202,N3202))</f>
        <v>0</v>
      </c>
      <c r="C3202" s="332" t="str">
        <f t="shared" si="346"/>
        <v>0</v>
      </c>
      <c r="D3202" s="469"/>
      <c r="E3202" s="469"/>
      <c r="F3202" s="469"/>
      <c r="G3202" s="469"/>
      <c r="H3202" s="335">
        <f t="shared" si="347"/>
        <v>46022</v>
      </c>
      <c r="I3202" s="332" t="str">
        <f t="shared" si="347"/>
        <v/>
      </c>
      <c r="J3202" s="460"/>
      <c r="K3202" s="102" t="str">
        <f>IF(AJP!B196="","",AJP!B196)</f>
        <v/>
      </c>
      <c r="L3202" s="102" t="str">
        <f>IF(AJP!C196="","",AJP!C196)</f>
        <v/>
      </c>
      <c r="M3202" s="475" t="str">
        <f>IF(AJP!D196="","",AJP!D196)</f>
        <v/>
      </c>
      <c r="N3202" s="103" t="str">
        <f>IF(AJP!E196="","",AJP!E196)</f>
        <v/>
      </c>
      <c r="O3202" s="96" t="str">
        <f>IF(AJP!F196="","",AJP!F196)</f>
        <v/>
      </c>
      <c r="P3202" s="105"/>
      <c r="Q3202" s="102"/>
      <c r="R3202" s="473" t="str">
        <f>IF(AJP!G196="","",AJP!G196)</f>
        <v/>
      </c>
      <c r="S3202" s="473" t="str">
        <f>IF(AJP!H196="","",AJP!H196)</f>
        <v/>
      </c>
      <c r="T3202" s="460"/>
      <c r="U3202" s="460"/>
      <c r="Z3202" s="479">
        <f t="shared" si="348"/>
        <v>12</v>
      </c>
    </row>
    <row r="3203" spans="1:26" s="462" customFormat="1" ht="18.75" customHeight="1" x14ac:dyDescent="0.35">
      <c r="A3203" s="460"/>
      <c r="B3203" s="332">
        <f>IF(N3203="",0,COUNTIF($N$7:N3203,N3203))</f>
        <v>0</v>
      </c>
      <c r="C3203" s="332" t="str">
        <f t="shared" si="346"/>
        <v>0</v>
      </c>
      <c r="D3203" s="469"/>
      <c r="E3203" s="469"/>
      <c r="F3203" s="469"/>
      <c r="G3203" s="469"/>
      <c r="H3203" s="335">
        <f t="shared" si="347"/>
        <v>46022</v>
      </c>
      <c r="I3203" s="332" t="str">
        <f t="shared" si="347"/>
        <v/>
      </c>
      <c r="J3203" s="460"/>
      <c r="K3203" s="102" t="str">
        <f>IF(AJP!B197="","",AJP!B197)</f>
        <v/>
      </c>
      <c r="L3203" s="102" t="str">
        <f>IF(AJP!C197="","",AJP!C197)</f>
        <v/>
      </c>
      <c r="M3203" s="475" t="str">
        <f>IF(AJP!D197="","",AJP!D197)</f>
        <v/>
      </c>
      <c r="N3203" s="103" t="str">
        <f>IF(AJP!E197="","",AJP!E197)</f>
        <v/>
      </c>
      <c r="O3203" s="96" t="str">
        <f>IF(AJP!F197="","",AJP!F197)</f>
        <v/>
      </c>
      <c r="P3203" s="105"/>
      <c r="Q3203" s="102"/>
      <c r="R3203" s="473" t="str">
        <f>IF(AJP!G197="","",AJP!G197)</f>
        <v/>
      </c>
      <c r="S3203" s="473" t="str">
        <f>IF(AJP!H197="","",AJP!H197)</f>
        <v/>
      </c>
      <c r="T3203" s="460"/>
      <c r="U3203" s="460"/>
      <c r="Z3203" s="479">
        <f t="shared" si="348"/>
        <v>12</v>
      </c>
    </row>
    <row r="3204" spans="1:26" s="462" customFormat="1" ht="18.75" customHeight="1" x14ac:dyDescent="0.35">
      <c r="A3204" s="460"/>
      <c r="B3204" s="332">
        <f>IF(N3204="",0,COUNTIF($N$7:N3204,N3204))</f>
        <v>0</v>
      </c>
      <c r="C3204" s="332" t="str">
        <f t="shared" si="346"/>
        <v>0</v>
      </c>
      <c r="D3204" s="469"/>
      <c r="E3204" s="469"/>
      <c r="F3204" s="469"/>
      <c r="G3204" s="469"/>
      <c r="H3204" s="335">
        <f t="shared" si="347"/>
        <v>46022</v>
      </c>
      <c r="I3204" s="332" t="str">
        <f t="shared" si="347"/>
        <v/>
      </c>
      <c r="J3204" s="460"/>
      <c r="K3204" s="102" t="str">
        <f>IF(AJP!B198="","",AJP!B198)</f>
        <v/>
      </c>
      <c r="L3204" s="102" t="str">
        <f>IF(AJP!C198="","",AJP!C198)</f>
        <v/>
      </c>
      <c r="M3204" s="475" t="str">
        <f>IF(AJP!D198="","",AJP!D198)</f>
        <v/>
      </c>
      <c r="N3204" s="103" t="str">
        <f>IF(AJP!E198="","",AJP!E198)</f>
        <v/>
      </c>
      <c r="O3204" s="96" t="str">
        <f>IF(AJP!F198="","",AJP!F198)</f>
        <v/>
      </c>
      <c r="P3204" s="105"/>
      <c r="Q3204" s="102"/>
      <c r="R3204" s="473" t="str">
        <f>IF(AJP!G198="","",AJP!G198)</f>
        <v/>
      </c>
      <c r="S3204" s="473" t="str">
        <f>IF(AJP!H198="","",AJP!H198)</f>
        <v/>
      </c>
      <c r="T3204" s="460"/>
      <c r="U3204" s="460"/>
      <c r="Z3204" s="479">
        <f t="shared" si="348"/>
        <v>12</v>
      </c>
    </row>
    <row r="3205" spans="1:26" s="462" customFormat="1" ht="18.75" customHeight="1" x14ac:dyDescent="0.35">
      <c r="A3205" s="460"/>
      <c r="B3205" s="332">
        <f>IF(N3205="",0,COUNTIF($N$7:N3205,N3205))</f>
        <v>0</v>
      </c>
      <c r="C3205" s="332" t="str">
        <f t="shared" si="346"/>
        <v>0</v>
      </c>
      <c r="D3205" s="469"/>
      <c r="E3205" s="469"/>
      <c r="F3205" s="469"/>
      <c r="G3205" s="469"/>
      <c r="H3205" s="335">
        <f t="shared" si="347"/>
        <v>46022</v>
      </c>
      <c r="I3205" s="332" t="str">
        <f t="shared" si="347"/>
        <v/>
      </c>
      <c r="J3205" s="460"/>
      <c r="K3205" s="102" t="str">
        <f>IF(AJP!B199="","",AJP!B199)</f>
        <v/>
      </c>
      <c r="L3205" s="102" t="str">
        <f>IF(AJP!C199="","",AJP!C199)</f>
        <v/>
      </c>
      <c r="M3205" s="475" t="str">
        <f>IF(AJP!D199="","",AJP!D199)</f>
        <v/>
      </c>
      <c r="N3205" s="103" t="str">
        <f>IF(AJP!E199="","",AJP!E199)</f>
        <v/>
      </c>
      <c r="O3205" s="96" t="str">
        <f>IF(AJP!F199="","",AJP!F199)</f>
        <v/>
      </c>
      <c r="P3205" s="105"/>
      <c r="Q3205" s="102"/>
      <c r="R3205" s="473" t="str">
        <f>IF(AJP!G199="","",AJP!G199)</f>
        <v/>
      </c>
      <c r="S3205" s="473" t="str">
        <f>IF(AJP!H199="","",AJP!H199)</f>
        <v/>
      </c>
      <c r="T3205" s="460"/>
      <c r="U3205" s="460"/>
      <c r="Z3205" s="479">
        <f t="shared" si="348"/>
        <v>12</v>
      </c>
    </row>
    <row r="3206" spans="1:26" s="462" customFormat="1" ht="18.75" customHeight="1" x14ac:dyDescent="0.35">
      <c r="A3206" s="460"/>
      <c r="B3206" s="332">
        <f>IF(N3206="",0,COUNTIF($N$7:N3206,N3206))</f>
        <v>0</v>
      </c>
      <c r="C3206" s="332" t="str">
        <f t="shared" ref="C3206:C3212" si="349">B3206&amp;N3206</f>
        <v>0</v>
      </c>
      <c r="D3206" s="469"/>
      <c r="E3206" s="469"/>
      <c r="F3206" s="469"/>
      <c r="G3206" s="469"/>
      <c r="H3206" s="335">
        <f t="shared" ref="H3206:I3212" si="350">IF(K3206&lt;&gt;"",K3206,H3205)</f>
        <v>46022</v>
      </c>
      <c r="I3206" s="332" t="str">
        <f t="shared" si="350"/>
        <v/>
      </c>
      <c r="J3206" s="460"/>
      <c r="K3206" s="102" t="str">
        <f>IF(AJP!B200="","",AJP!B200)</f>
        <v/>
      </c>
      <c r="L3206" s="102" t="str">
        <f>IF(AJP!C200="","",AJP!C200)</f>
        <v/>
      </c>
      <c r="M3206" s="475" t="str">
        <f>IF(AJP!D200="","",AJP!D200)</f>
        <v/>
      </c>
      <c r="N3206" s="103" t="str">
        <f>IF(AJP!E200="","",AJP!E200)</f>
        <v/>
      </c>
      <c r="O3206" s="96" t="str">
        <f>IF(AJP!F200="","",AJP!F200)</f>
        <v/>
      </c>
      <c r="P3206" s="105"/>
      <c r="Q3206" s="102"/>
      <c r="R3206" s="473" t="str">
        <f>IF(AJP!G200="","",AJP!G200)</f>
        <v/>
      </c>
      <c r="S3206" s="473" t="str">
        <f>IF(AJP!H200="","",AJP!H200)</f>
        <v/>
      </c>
      <c r="T3206" s="460"/>
      <c r="U3206" s="460"/>
      <c r="Z3206" s="479">
        <f t="shared" si="348"/>
        <v>12</v>
      </c>
    </row>
    <row r="3207" spans="1:26" s="462" customFormat="1" ht="18.75" customHeight="1" x14ac:dyDescent="0.35">
      <c r="A3207" s="460"/>
      <c r="B3207" s="332">
        <f>IF(N3207="",0,COUNTIF($N$7:N3207,N3207))</f>
        <v>0</v>
      </c>
      <c r="C3207" s="332" t="str">
        <f t="shared" si="349"/>
        <v>0</v>
      </c>
      <c r="D3207" s="469"/>
      <c r="E3207" s="469"/>
      <c r="F3207" s="469"/>
      <c r="G3207" s="469"/>
      <c r="H3207" s="335">
        <f t="shared" si="350"/>
        <v>46022</v>
      </c>
      <c r="I3207" s="332" t="str">
        <f t="shared" si="350"/>
        <v/>
      </c>
      <c r="J3207" s="460"/>
      <c r="K3207" s="102" t="str">
        <f>IF(AJP!B201="","",AJP!B201)</f>
        <v/>
      </c>
      <c r="L3207" s="102" t="str">
        <f>IF(AJP!C201="","",AJP!C201)</f>
        <v/>
      </c>
      <c r="M3207" s="475" t="str">
        <f>IF(AJP!D201="","",AJP!D201)</f>
        <v/>
      </c>
      <c r="N3207" s="103" t="str">
        <f>IF(AJP!E201="","",AJP!E201)</f>
        <v/>
      </c>
      <c r="O3207" s="96" t="str">
        <f>IF(AJP!F201="","",AJP!F201)</f>
        <v/>
      </c>
      <c r="P3207" s="105"/>
      <c r="Q3207" s="102"/>
      <c r="R3207" s="473" t="str">
        <f>IF(AJP!G201="","",AJP!G201)</f>
        <v/>
      </c>
      <c r="S3207" s="473" t="str">
        <f>IF(AJP!H201="","",AJP!H201)</f>
        <v/>
      </c>
      <c r="T3207" s="460"/>
      <c r="U3207" s="460"/>
      <c r="Z3207" s="479">
        <f t="shared" si="348"/>
        <v>12</v>
      </c>
    </row>
    <row r="3208" spans="1:26" s="462" customFormat="1" ht="18.75" customHeight="1" x14ac:dyDescent="0.35">
      <c r="A3208" s="460"/>
      <c r="B3208" s="332">
        <f>IF(N3208="",0,COUNTIF($N$7:N3208,N3208))</f>
        <v>0</v>
      </c>
      <c r="C3208" s="332" t="str">
        <f t="shared" si="349"/>
        <v>0</v>
      </c>
      <c r="D3208" s="469"/>
      <c r="E3208" s="469"/>
      <c r="F3208" s="469"/>
      <c r="G3208" s="469"/>
      <c r="H3208" s="335">
        <f t="shared" si="350"/>
        <v>46022</v>
      </c>
      <c r="I3208" s="332" t="str">
        <f t="shared" si="350"/>
        <v/>
      </c>
      <c r="J3208" s="460"/>
      <c r="K3208" s="102" t="str">
        <f>IF(AJP!B202="","",AJP!B202)</f>
        <v/>
      </c>
      <c r="L3208" s="102" t="str">
        <f>IF(AJP!C202="","",AJP!C202)</f>
        <v/>
      </c>
      <c r="M3208" s="475" t="str">
        <f>IF(AJP!D202="","",AJP!D202)</f>
        <v/>
      </c>
      <c r="N3208" s="103" t="str">
        <f>IF(AJP!E202="","",AJP!E202)</f>
        <v/>
      </c>
      <c r="O3208" s="96" t="str">
        <f>IF(AJP!F202="","",AJP!F202)</f>
        <v/>
      </c>
      <c r="P3208" s="105"/>
      <c r="Q3208" s="102"/>
      <c r="R3208" s="473" t="str">
        <f>IF(AJP!G202="","",AJP!G202)</f>
        <v/>
      </c>
      <c r="S3208" s="473" t="str">
        <f>IF(AJP!H202="","",AJP!H202)</f>
        <v/>
      </c>
      <c r="T3208" s="460"/>
      <c r="U3208" s="460"/>
      <c r="Z3208" s="479">
        <f t="shared" ref="Z3208:Z3271" si="351">IF(H3208="","",MONTH(H3208))</f>
        <v>12</v>
      </c>
    </row>
    <row r="3209" spans="1:26" s="462" customFormat="1" ht="18.75" customHeight="1" x14ac:dyDescent="0.35">
      <c r="A3209" s="460"/>
      <c r="B3209" s="332">
        <f>IF(N3209="",0,COUNTIF($N$7:N3209,N3209))</f>
        <v>0</v>
      </c>
      <c r="C3209" s="332" t="str">
        <f t="shared" si="349"/>
        <v>0</v>
      </c>
      <c r="D3209" s="469"/>
      <c r="E3209" s="469"/>
      <c r="F3209" s="469"/>
      <c r="G3209" s="469"/>
      <c r="H3209" s="335">
        <f t="shared" si="350"/>
        <v>46022</v>
      </c>
      <c r="I3209" s="332" t="str">
        <f t="shared" si="350"/>
        <v/>
      </c>
      <c r="J3209" s="460"/>
      <c r="K3209" s="102" t="str">
        <f>IF(AJP!B203="","",AJP!B203)</f>
        <v/>
      </c>
      <c r="L3209" s="102" t="str">
        <f>IF(AJP!C203="","",AJP!C203)</f>
        <v/>
      </c>
      <c r="M3209" s="475" t="str">
        <f>IF(AJP!D203="","",AJP!D203)</f>
        <v/>
      </c>
      <c r="N3209" s="103" t="str">
        <f>IF(AJP!E203="","",AJP!E203)</f>
        <v/>
      </c>
      <c r="O3209" s="96" t="str">
        <f>IF(AJP!F203="","",AJP!F203)</f>
        <v/>
      </c>
      <c r="P3209" s="105"/>
      <c r="Q3209" s="102"/>
      <c r="R3209" s="473" t="str">
        <f>IF(AJP!G203="","",AJP!G203)</f>
        <v/>
      </c>
      <c r="S3209" s="473" t="str">
        <f>IF(AJP!H203="","",AJP!H203)</f>
        <v/>
      </c>
      <c r="T3209" s="460"/>
      <c r="U3209" s="460"/>
      <c r="Z3209" s="479">
        <f t="shared" si="351"/>
        <v>12</v>
      </c>
    </row>
    <row r="3210" spans="1:26" s="462" customFormat="1" ht="18.75" customHeight="1" x14ac:dyDescent="0.35">
      <c r="A3210" s="460"/>
      <c r="B3210" s="332">
        <f>IF(N3210="",0,COUNTIF($N$7:N3210,N3210))</f>
        <v>0</v>
      </c>
      <c r="C3210" s="332" t="str">
        <f t="shared" si="349"/>
        <v>0</v>
      </c>
      <c r="D3210" s="469"/>
      <c r="E3210" s="469"/>
      <c r="F3210" s="469"/>
      <c r="G3210" s="469"/>
      <c r="H3210" s="335">
        <f t="shared" si="350"/>
        <v>46022</v>
      </c>
      <c r="I3210" s="332" t="str">
        <f t="shared" si="350"/>
        <v/>
      </c>
      <c r="J3210" s="460"/>
      <c r="K3210" s="102" t="str">
        <f>IF(AJP!B204="","",AJP!B204)</f>
        <v/>
      </c>
      <c r="L3210" s="102" t="str">
        <f>IF(AJP!C204="","",AJP!C204)</f>
        <v/>
      </c>
      <c r="M3210" s="475" t="str">
        <f>IF(AJP!D204="","",AJP!D204)</f>
        <v/>
      </c>
      <c r="N3210" s="103" t="str">
        <f>IF(AJP!E204="","",AJP!E204)</f>
        <v/>
      </c>
      <c r="O3210" s="96" t="str">
        <f>IF(AJP!F204="","",AJP!F204)</f>
        <v/>
      </c>
      <c r="P3210" s="105"/>
      <c r="Q3210" s="102"/>
      <c r="R3210" s="473" t="str">
        <f>IF(AJP!G204="","",AJP!G204)</f>
        <v/>
      </c>
      <c r="S3210" s="473" t="str">
        <f>IF(AJP!H204="","",AJP!H204)</f>
        <v/>
      </c>
      <c r="T3210" s="460"/>
      <c r="U3210" s="460"/>
      <c r="Z3210" s="479">
        <f t="shared" si="351"/>
        <v>12</v>
      </c>
    </row>
    <row r="3211" spans="1:26" s="462" customFormat="1" ht="18.75" customHeight="1" x14ac:dyDescent="0.35">
      <c r="A3211" s="460"/>
      <c r="B3211" s="332">
        <f>IF(N3211="",0,COUNTIF($N$7:N3211,N3211))</f>
        <v>0</v>
      </c>
      <c r="C3211" s="332" t="str">
        <f t="shared" si="349"/>
        <v>0</v>
      </c>
      <c r="D3211" s="469"/>
      <c r="E3211" s="469"/>
      <c r="F3211" s="469"/>
      <c r="G3211" s="469"/>
      <c r="H3211" s="335">
        <f t="shared" si="350"/>
        <v>46022</v>
      </c>
      <c r="I3211" s="332" t="str">
        <f t="shared" si="350"/>
        <v/>
      </c>
      <c r="J3211" s="460"/>
      <c r="K3211" s="102" t="str">
        <f>IF(AJP!B205="","",AJP!B205)</f>
        <v/>
      </c>
      <c r="L3211" s="102" t="str">
        <f>IF(AJP!C205="","",AJP!C205)</f>
        <v/>
      </c>
      <c r="M3211" s="475" t="str">
        <f>IF(AJP!D205="","",AJP!D205)</f>
        <v/>
      </c>
      <c r="N3211" s="103" t="str">
        <f>IF(AJP!E205="","",AJP!E205)</f>
        <v/>
      </c>
      <c r="O3211" s="96" t="str">
        <f>IF(AJP!F205="","",AJP!F205)</f>
        <v/>
      </c>
      <c r="P3211" s="105"/>
      <c r="Q3211" s="102"/>
      <c r="R3211" s="473" t="str">
        <f>IF(AJP!G205="","",AJP!G205)</f>
        <v/>
      </c>
      <c r="S3211" s="473" t="str">
        <f>IF(AJP!H205="","",AJP!H205)</f>
        <v/>
      </c>
      <c r="T3211" s="460"/>
      <c r="U3211" s="460"/>
      <c r="Z3211" s="479">
        <f t="shared" si="351"/>
        <v>12</v>
      </c>
    </row>
    <row r="3212" spans="1:26" s="462" customFormat="1" ht="18.75" customHeight="1" x14ac:dyDescent="0.35">
      <c r="A3212" s="460"/>
      <c r="B3212" s="332">
        <f>IF(N3212="",0,COUNTIF($N$7:N3212,N3212))</f>
        <v>0</v>
      </c>
      <c r="C3212" s="332" t="str">
        <f t="shared" si="349"/>
        <v>0</v>
      </c>
      <c r="D3212" s="469"/>
      <c r="E3212" s="469"/>
      <c r="F3212" s="469"/>
      <c r="G3212" s="469"/>
      <c r="H3212" s="335">
        <f t="shared" si="350"/>
        <v>46022</v>
      </c>
      <c r="I3212" s="332" t="str">
        <f t="shared" si="350"/>
        <v/>
      </c>
      <c r="J3212" s="460"/>
      <c r="K3212" s="102" t="str">
        <f>IF(AJP!B206="","",AJP!B206)</f>
        <v/>
      </c>
      <c r="L3212" s="102" t="str">
        <f>IF(AJP!C206="","",AJP!C206)</f>
        <v/>
      </c>
      <c r="M3212" s="475" t="str">
        <f>IF(AJP!D206="","",AJP!D206)</f>
        <v/>
      </c>
      <c r="N3212" s="103" t="str">
        <f>IF(AJP!E206="","",AJP!E206)</f>
        <v/>
      </c>
      <c r="O3212" s="96" t="str">
        <f>IF(AJP!F206="","",AJP!F206)</f>
        <v/>
      </c>
      <c r="P3212" s="105"/>
      <c r="Q3212" s="102"/>
      <c r="R3212" s="473" t="str">
        <f>IF(AJP!G206="","",AJP!G206)</f>
        <v/>
      </c>
      <c r="S3212" s="473" t="str">
        <f>IF(AJP!H206="","",AJP!H206)</f>
        <v/>
      </c>
      <c r="T3212" s="460"/>
      <c r="U3212" s="460"/>
      <c r="Z3212" s="479">
        <f t="shared" si="351"/>
        <v>12</v>
      </c>
    </row>
    <row r="3213" spans="1:26" s="462" customFormat="1" x14ac:dyDescent="0.35">
      <c r="A3213" s="460"/>
      <c r="B3213" s="461"/>
      <c r="C3213" s="461"/>
      <c r="D3213" s="461"/>
      <c r="E3213" s="461"/>
      <c r="F3213" s="461"/>
      <c r="G3213" s="461"/>
      <c r="H3213" s="461"/>
      <c r="I3213" s="461"/>
      <c r="J3213" s="460"/>
      <c r="K3213" s="460"/>
      <c r="L3213" s="460"/>
      <c r="M3213" s="460"/>
      <c r="N3213" s="460"/>
      <c r="O3213" s="460"/>
      <c r="P3213" s="460"/>
      <c r="Q3213" s="460"/>
      <c r="R3213" s="460"/>
      <c r="S3213" s="460"/>
      <c r="T3213" s="460"/>
      <c r="U3213" s="460"/>
      <c r="Z3213" s="479" t="str">
        <f t="shared" si="351"/>
        <v/>
      </c>
    </row>
    <row r="3214" spans="1:26" s="462" customFormat="1" x14ac:dyDescent="0.35">
      <c r="A3214" s="460"/>
      <c r="B3214" s="461"/>
      <c r="C3214" s="461"/>
      <c r="D3214" s="461"/>
      <c r="E3214" s="461"/>
      <c r="F3214" s="461"/>
      <c r="G3214" s="461"/>
      <c r="H3214" s="461"/>
      <c r="I3214" s="461"/>
      <c r="J3214" s="460"/>
      <c r="K3214" s="460"/>
      <c r="L3214" s="460"/>
      <c r="M3214" s="460"/>
      <c r="N3214" s="460"/>
      <c r="O3214" s="460"/>
      <c r="P3214" s="460"/>
      <c r="Q3214" s="460"/>
      <c r="R3214" s="460"/>
      <c r="S3214" s="460"/>
      <c r="T3214" s="460"/>
      <c r="U3214" s="460"/>
      <c r="Z3214" s="479" t="str">
        <f t="shared" si="351"/>
        <v/>
      </c>
    </row>
    <row r="3215" spans="1:26" s="462" customFormat="1" ht="21" x14ac:dyDescent="0.5">
      <c r="A3215" s="460"/>
      <c r="B3215" s="461"/>
      <c r="C3215" s="461"/>
      <c r="D3215" s="461"/>
      <c r="E3215" s="461"/>
      <c r="F3215" s="461"/>
      <c r="G3215" s="461"/>
      <c r="H3215" s="461"/>
      <c r="I3215" s="461"/>
      <c r="J3215" s="460"/>
      <c r="K3215" s="603" t="str">
        <f>'Jurnal Peny. Aktiva'!C3</f>
        <v>JURNAL PENYUSUTAN AKTIVA TETAP</v>
      </c>
      <c r="L3215" s="604"/>
      <c r="M3215" s="604"/>
      <c r="N3215" s="604"/>
      <c r="O3215" s="604"/>
      <c r="P3215" s="604"/>
      <c r="Q3215" s="604"/>
      <c r="R3215" s="604"/>
      <c r="S3215" s="604"/>
      <c r="T3215" s="460"/>
      <c r="U3215" s="460"/>
      <c r="Z3215" s="479" t="str">
        <f t="shared" si="351"/>
        <v/>
      </c>
    </row>
    <row r="3216" spans="1:26" s="462" customFormat="1" ht="18.75" customHeight="1" x14ac:dyDescent="0.35">
      <c r="A3216" s="460"/>
      <c r="B3216" s="461"/>
      <c r="C3216" s="461"/>
      <c r="D3216" s="461"/>
      <c r="E3216" s="461"/>
      <c r="F3216" s="461"/>
      <c r="G3216" s="461"/>
      <c r="H3216" s="461"/>
      <c r="I3216" s="461"/>
      <c r="J3216" s="460"/>
      <c r="K3216" s="552" t="str">
        <f>'Jurnal Peny. Aktiva'!C4</f>
        <v>31 Desember 2025</v>
      </c>
      <c r="L3216" s="553"/>
      <c r="M3216" s="553"/>
      <c r="N3216" s="553"/>
      <c r="O3216" s="553"/>
      <c r="P3216" s="553"/>
      <c r="Q3216" s="553"/>
      <c r="R3216" s="553"/>
      <c r="S3216" s="553"/>
      <c r="T3216" s="460"/>
      <c r="U3216" s="460"/>
      <c r="Z3216" s="479" t="str">
        <f t="shared" si="351"/>
        <v/>
      </c>
    </row>
    <row r="3217" spans="1:26" s="462" customFormat="1" ht="18.75" customHeight="1" x14ac:dyDescent="0.35">
      <c r="A3217" s="460"/>
      <c r="B3217" s="336"/>
      <c r="C3217" s="336"/>
      <c r="D3217" s="336" t="s">
        <v>40</v>
      </c>
      <c r="E3217" s="336"/>
      <c r="F3217" s="336"/>
      <c r="G3217" s="336"/>
      <c r="H3217" s="336"/>
      <c r="I3217" s="336"/>
      <c r="J3217" s="463"/>
      <c r="K3217" s="584" t="s">
        <v>5</v>
      </c>
      <c r="L3217" s="611"/>
      <c r="M3217" s="607"/>
      <c r="N3217" s="609" t="s">
        <v>17</v>
      </c>
      <c r="O3217" s="610"/>
      <c r="P3217" s="611"/>
      <c r="Q3217" s="464"/>
      <c r="R3217" s="601" t="s">
        <v>6</v>
      </c>
      <c r="S3217" s="602"/>
      <c r="T3217" s="460"/>
      <c r="U3217" s="460"/>
      <c r="Z3217" s="479" t="str">
        <f t="shared" si="351"/>
        <v/>
      </c>
    </row>
    <row r="3218" spans="1:26" s="462" customFormat="1" ht="18.75" customHeight="1" x14ac:dyDescent="0.35">
      <c r="A3218" s="460"/>
      <c r="B3218" s="465" t="s">
        <v>14</v>
      </c>
      <c r="C3218" s="465" t="s">
        <v>15</v>
      </c>
      <c r="D3218" s="465"/>
      <c r="E3218" s="465"/>
      <c r="F3218" s="465"/>
      <c r="G3218" s="465"/>
      <c r="H3218" s="465" t="s">
        <v>16</v>
      </c>
      <c r="I3218" s="465"/>
      <c r="J3218" s="463"/>
      <c r="K3218" s="585"/>
      <c r="L3218" s="612"/>
      <c r="M3218" s="608"/>
      <c r="N3218" s="466" t="s">
        <v>7</v>
      </c>
      <c r="O3218" s="466" t="s">
        <v>0</v>
      </c>
      <c r="P3218" s="612"/>
      <c r="Q3218" s="467"/>
      <c r="R3218" s="466" t="s">
        <v>2</v>
      </c>
      <c r="S3218" s="468" t="s">
        <v>3</v>
      </c>
      <c r="T3218" s="460"/>
      <c r="U3218" s="460"/>
      <c r="Z3218" s="479" t="e">
        <f t="shared" si="351"/>
        <v>#VALUE!</v>
      </c>
    </row>
    <row r="3219" spans="1:26" s="462" customFormat="1" ht="18.75" customHeight="1" x14ac:dyDescent="0.35">
      <c r="A3219" s="460"/>
      <c r="B3219" s="332">
        <f>IF(N3219="",0,COUNTIF($N$7:N3219,N3219))</f>
        <v>0</v>
      </c>
      <c r="C3219" s="332" t="str">
        <f t="shared" ref="C3219" si="352">B3219&amp;N3219</f>
        <v>0</v>
      </c>
      <c r="D3219" s="465"/>
      <c r="E3219" s="465"/>
      <c r="F3219" s="465"/>
      <c r="G3219" s="465"/>
      <c r="H3219" s="333" t="str">
        <f>K3219</f>
        <v/>
      </c>
      <c r="I3219" s="465"/>
      <c r="J3219" s="463"/>
      <c r="K3219" s="470" t="str">
        <f>IF('Jurnal Peny. Aktiva'!B7="","",'Jurnal Peny. Aktiva'!B7)</f>
        <v/>
      </c>
      <c r="L3219" s="99"/>
      <c r="M3219" s="471"/>
      <c r="N3219" s="103" t="str">
        <f>IF('Jurnal Peny. Aktiva'!C7="","",'Jurnal Peny. Aktiva'!C7)</f>
        <v/>
      </c>
      <c r="O3219" s="472" t="str">
        <f>IF('Jurnal Peny. Aktiva'!D7="","",'Jurnal Peny. Aktiva'!D7)</f>
        <v/>
      </c>
      <c r="P3219" s="105"/>
      <c r="Q3219" s="102"/>
      <c r="R3219" s="473" t="str">
        <f>IF('Jurnal Peny. Aktiva'!F7="","",'Jurnal Peny. Aktiva'!F7)</f>
        <v/>
      </c>
      <c r="S3219" s="473" t="str">
        <f>IF('Jurnal Peny. Aktiva'!G7="","",'Jurnal Peny. Aktiva'!G7)</f>
        <v/>
      </c>
      <c r="T3219" s="460"/>
      <c r="U3219" s="460"/>
      <c r="Z3219" s="479" t="str">
        <f t="shared" si="351"/>
        <v/>
      </c>
    </row>
    <row r="3220" spans="1:26" s="462" customFormat="1" ht="18.75" customHeight="1" x14ac:dyDescent="0.35">
      <c r="A3220" s="460"/>
      <c r="B3220" s="332">
        <f>IF(N3220="",0,COUNTIF($N$7:N3220,N3220))</f>
        <v>1</v>
      </c>
      <c r="C3220" s="332" t="str">
        <f t="shared" ref="C3220:C3283" si="353">B3220&amp;N3220</f>
        <v>1652</v>
      </c>
      <c r="D3220" s="469"/>
      <c r="E3220" s="469"/>
      <c r="F3220" s="469"/>
      <c r="G3220" s="469"/>
      <c r="H3220" s="333">
        <f t="shared" ref="H3220:H3283" si="354">K3220</f>
        <v>46022</v>
      </c>
      <c r="I3220" s="465"/>
      <c r="J3220" s="460"/>
      <c r="K3220" s="470">
        <f>IF('Jurnal Peny. Aktiva'!B8="","",'Jurnal Peny. Aktiva'!B8)</f>
        <v>46022</v>
      </c>
      <c r="L3220" s="99"/>
      <c r="M3220" s="471"/>
      <c r="N3220" s="103">
        <f>IF('Jurnal Peny. Aktiva'!C8="","",'Jurnal Peny. Aktiva'!C8)</f>
        <v>652</v>
      </c>
      <c r="O3220" s="472" t="str">
        <f>IF('Jurnal Peny. Aktiva'!D8="","",'Jurnal Peny. Aktiva'!D8)</f>
        <v>Beban Penyusutan Bangunan</v>
      </c>
      <c r="P3220" s="105"/>
      <c r="Q3220" s="102"/>
      <c r="R3220" s="473">
        <f ca="1">IF('Jurnal Peny. Aktiva'!F8="","",'Jurnal Peny. Aktiva'!F8)</f>
        <v>20250000</v>
      </c>
      <c r="S3220" s="473" t="str">
        <f>IF('Jurnal Peny. Aktiva'!G8="","",'Jurnal Peny. Aktiva'!G8)</f>
        <v/>
      </c>
      <c r="T3220" s="460"/>
      <c r="U3220" s="460"/>
      <c r="Z3220" s="479">
        <f t="shared" si="351"/>
        <v>12</v>
      </c>
    </row>
    <row r="3221" spans="1:26" s="462" customFormat="1" ht="18.75" customHeight="1" x14ac:dyDescent="0.35">
      <c r="A3221" s="460"/>
      <c r="B3221" s="332">
        <f>IF(N3221="",0,COUNTIF($N$7:N3221,N3221))</f>
        <v>1</v>
      </c>
      <c r="C3221" s="332" t="str">
        <f t="shared" si="353"/>
        <v>1182</v>
      </c>
      <c r="D3221" s="469"/>
      <c r="E3221" s="469"/>
      <c r="F3221" s="469"/>
      <c r="G3221" s="469"/>
      <c r="H3221" s="333">
        <f t="shared" si="354"/>
        <v>46022</v>
      </c>
      <c r="I3221" s="465"/>
      <c r="J3221" s="460"/>
      <c r="K3221" s="470">
        <f>IF('Jurnal Peny. Aktiva'!B9="","",'Jurnal Peny. Aktiva'!B9)</f>
        <v>46022</v>
      </c>
      <c r="L3221" s="99"/>
      <c r="M3221" s="471"/>
      <c r="N3221" s="103">
        <f>IF('Jurnal Peny. Aktiva'!C9="","",'Jurnal Peny. Aktiva'!C9)</f>
        <v>182</v>
      </c>
      <c r="O3221" s="472" t="str">
        <f>IF('Jurnal Peny. Aktiva'!D9="","",'Jurnal Peny. Aktiva'!D9)</f>
        <v>Akum. Penyusutan Bangunan</v>
      </c>
      <c r="P3221" s="105"/>
      <c r="Q3221" s="102"/>
      <c r="R3221" s="473" t="str">
        <f>IF('Jurnal Peny. Aktiva'!F9="","",'Jurnal Peny. Aktiva'!F9)</f>
        <v/>
      </c>
      <c r="S3221" s="473">
        <f ca="1">IF('Jurnal Peny. Aktiva'!G9="","",'Jurnal Peny. Aktiva'!G9)</f>
        <v>20250000</v>
      </c>
      <c r="T3221" s="460"/>
      <c r="U3221" s="460"/>
      <c r="Z3221" s="479">
        <f t="shared" si="351"/>
        <v>12</v>
      </c>
    </row>
    <row r="3222" spans="1:26" s="462" customFormat="1" ht="18.75" customHeight="1" x14ac:dyDescent="0.35">
      <c r="A3222" s="460"/>
      <c r="B3222" s="332">
        <f>IF(N3222="",0,COUNTIF($N$7:N3222,N3222))</f>
        <v>1</v>
      </c>
      <c r="C3222" s="332" t="str">
        <f t="shared" si="353"/>
        <v>1653</v>
      </c>
      <c r="D3222" s="469"/>
      <c r="E3222" s="469"/>
      <c r="F3222" s="469"/>
      <c r="G3222" s="469"/>
      <c r="H3222" s="333">
        <f t="shared" si="354"/>
        <v>46022</v>
      </c>
      <c r="I3222" s="469"/>
      <c r="J3222" s="460"/>
      <c r="K3222" s="470">
        <f>IF('Jurnal Peny. Aktiva'!B10="","",'Jurnal Peny. Aktiva'!B10)</f>
        <v>46022</v>
      </c>
      <c r="L3222" s="99"/>
      <c r="M3222" s="471"/>
      <c r="N3222" s="103">
        <f>IF('Jurnal Peny. Aktiva'!C10="","",'Jurnal Peny. Aktiva'!C10)</f>
        <v>653</v>
      </c>
      <c r="O3222" s="472" t="str">
        <f>IF('Jurnal Peny. Aktiva'!D10="","",'Jurnal Peny. Aktiva'!D10)</f>
        <v>Beban Penyusutan Kendaraan</v>
      </c>
      <c r="P3222" s="105"/>
      <c r="Q3222" s="102"/>
      <c r="R3222" s="473">
        <f ca="1">IF('Jurnal Peny. Aktiva'!F10="","",'Jurnal Peny. Aktiva'!F10)</f>
        <v>30726666.666666668</v>
      </c>
      <c r="S3222" s="473" t="str">
        <f>IF('Jurnal Peny. Aktiva'!G10="","",'Jurnal Peny. Aktiva'!G10)</f>
        <v/>
      </c>
      <c r="T3222" s="460"/>
      <c r="U3222" s="460"/>
      <c r="Z3222" s="479">
        <f t="shared" si="351"/>
        <v>12</v>
      </c>
    </row>
    <row r="3223" spans="1:26" s="462" customFormat="1" ht="18.75" customHeight="1" x14ac:dyDescent="0.35">
      <c r="A3223" s="460"/>
      <c r="B3223" s="332">
        <f>IF(N3223="",0,COUNTIF($N$7:N3223,N3223))</f>
        <v>1</v>
      </c>
      <c r="C3223" s="332" t="str">
        <f t="shared" si="353"/>
        <v>1183</v>
      </c>
      <c r="D3223" s="469"/>
      <c r="E3223" s="469"/>
      <c r="F3223" s="469"/>
      <c r="G3223" s="469"/>
      <c r="H3223" s="333">
        <f t="shared" si="354"/>
        <v>46022</v>
      </c>
      <c r="I3223" s="469"/>
      <c r="J3223" s="460"/>
      <c r="K3223" s="470">
        <f>IF('Jurnal Peny. Aktiva'!B11="","",'Jurnal Peny. Aktiva'!B11)</f>
        <v>46022</v>
      </c>
      <c r="L3223" s="99"/>
      <c r="M3223" s="471"/>
      <c r="N3223" s="103">
        <f>IF('Jurnal Peny. Aktiva'!C11="","",'Jurnal Peny. Aktiva'!C11)</f>
        <v>183</v>
      </c>
      <c r="O3223" s="472" t="str">
        <f>IF('Jurnal Peny. Aktiva'!D11="","",'Jurnal Peny. Aktiva'!D11)</f>
        <v>Akum. Penyusutan Kendaraan</v>
      </c>
      <c r="P3223" s="105"/>
      <c r="Q3223" s="102"/>
      <c r="R3223" s="473" t="str">
        <f>IF('Jurnal Peny. Aktiva'!F11="","",'Jurnal Peny. Aktiva'!F11)</f>
        <v/>
      </c>
      <c r="S3223" s="473">
        <f ca="1">IF('Jurnal Peny. Aktiva'!G11="","",'Jurnal Peny. Aktiva'!G11)</f>
        <v>30726666.666666668</v>
      </c>
      <c r="T3223" s="460"/>
      <c r="U3223" s="460"/>
      <c r="Z3223" s="479">
        <f t="shared" si="351"/>
        <v>12</v>
      </c>
    </row>
    <row r="3224" spans="1:26" s="462" customFormat="1" ht="18.75" customHeight="1" x14ac:dyDescent="0.35">
      <c r="A3224" s="460"/>
      <c r="B3224" s="332">
        <f>IF(N3224="",0,COUNTIF($N$7:N3224,N3224))</f>
        <v>1</v>
      </c>
      <c r="C3224" s="332" t="str">
        <f t="shared" si="353"/>
        <v>1654</v>
      </c>
      <c r="D3224" s="469"/>
      <c r="E3224" s="469"/>
      <c r="F3224" s="469"/>
      <c r="G3224" s="469"/>
      <c r="H3224" s="333">
        <f t="shared" si="354"/>
        <v>46022</v>
      </c>
      <c r="I3224" s="469"/>
      <c r="J3224" s="460"/>
      <c r="K3224" s="470">
        <f>IF('Jurnal Peny. Aktiva'!B12="","",'Jurnal Peny. Aktiva'!B12)</f>
        <v>46022</v>
      </c>
      <c r="L3224" s="99"/>
      <c r="M3224" s="471"/>
      <c r="N3224" s="103">
        <f>IF('Jurnal Peny. Aktiva'!C12="","",'Jurnal Peny. Aktiva'!C12)</f>
        <v>654</v>
      </c>
      <c r="O3224" s="472" t="str">
        <f>IF('Jurnal Peny. Aktiva'!D12="","",'Jurnal Peny. Aktiva'!D12)</f>
        <v>Beban Penyusutan Inventaris Kantor</v>
      </c>
      <c r="P3224" s="105"/>
      <c r="Q3224" s="102"/>
      <c r="R3224" s="473">
        <f ca="1">IF('Jurnal Peny. Aktiva'!F12="","",'Jurnal Peny. Aktiva'!F12)</f>
        <v>11073452.380952381</v>
      </c>
      <c r="S3224" s="473" t="str">
        <f>IF('Jurnal Peny. Aktiva'!G12="","",'Jurnal Peny. Aktiva'!G12)</f>
        <v/>
      </c>
      <c r="T3224" s="460"/>
      <c r="U3224" s="460"/>
      <c r="Z3224" s="479">
        <f t="shared" si="351"/>
        <v>12</v>
      </c>
    </row>
    <row r="3225" spans="1:26" s="462" customFormat="1" ht="18.75" customHeight="1" x14ac:dyDescent="0.35">
      <c r="A3225" s="460"/>
      <c r="B3225" s="332">
        <f>IF(N3225="",0,COUNTIF($N$7:N3225,N3225))</f>
        <v>1</v>
      </c>
      <c r="C3225" s="332" t="str">
        <f t="shared" si="353"/>
        <v>1184</v>
      </c>
      <c r="D3225" s="469"/>
      <c r="E3225" s="469"/>
      <c r="F3225" s="469"/>
      <c r="G3225" s="469"/>
      <c r="H3225" s="333">
        <f t="shared" si="354"/>
        <v>46022</v>
      </c>
      <c r="I3225" s="469"/>
      <c r="J3225" s="460"/>
      <c r="K3225" s="470">
        <f>IF('Jurnal Peny. Aktiva'!B13="","",'Jurnal Peny. Aktiva'!B13)</f>
        <v>46022</v>
      </c>
      <c r="L3225" s="99"/>
      <c r="M3225" s="471"/>
      <c r="N3225" s="103">
        <f>IF('Jurnal Peny. Aktiva'!C13="","",'Jurnal Peny. Aktiva'!C13)</f>
        <v>184</v>
      </c>
      <c r="O3225" s="472" t="str">
        <f>IF('Jurnal Peny. Aktiva'!D13="","",'Jurnal Peny. Aktiva'!D13)</f>
        <v>Akum. Penyusutan Inventaris Kantor</v>
      </c>
      <c r="P3225" s="105"/>
      <c r="Q3225" s="102"/>
      <c r="R3225" s="473" t="str">
        <f>IF('Jurnal Peny. Aktiva'!F13="","",'Jurnal Peny. Aktiva'!F13)</f>
        <v/>
      </c>
      <c r="S3225" s="473">
        <f ca="1">IF('Jurnal Peny. Aktiva'!G13="","",'Jurnal Peny. Aktiva'!G13)</f>
        <v>11073452.380952381</v>
      </c>
      <c r="T3225" s="460"/>
      <c r="U3225" s="460"/>
      <c r="Z3225" s="479">
        <f t="shared" si="351"/>
        <v>12</v>
      </c>
    </row>
    <row r="3226" spans="1:26" s="462" customFormat="1" ht="18.75" customHeight="1" x14ac:dyDescent="0.35">
      <c r="A3226" s="460"/>
      <c r="B3226" s="332">
        <f>IF(N3226="",0,COUNTIF($N$7:N3226,N3226))</f>
        <v>1</v>
      </c>
      <c r="C3226" s="332" t="str">
        <f t="shared" si="353"/>
        <v>1655</v>
      </c>
      <c r="D3226" s="469"/>
      <c r="E3226" s="469"/>
      <c r="F3226" s="469"/>
      <c r="G3226" s="469"/>
      <c r="H3226" s="333">
        <f t="shared" si="354"/>
        <v>46022</v>
      </c>
      <c r="I3226" s="469"/>
      <c r="J3226" s="460"/>
      <c r="K3226" s="470">
        <f>IF('Jurnal Peny. Aktiva'!B14="","",'Jurnal Peny. Aktiva'!B14)</f>
        <v>46022</v>
      </c>
      <c r="L3226" s="99"/>
      <c r="M3226" s="471"/>
      <c r="N3226" s="103">
        <f>IF('Jurnal Peny. Aktiva'!C14="","",'Jurnal Peny. Aktiva'!C14)</f>
        <v>655</v>
      </c>
      <c r="O3226" s="472" t="str">
        <f>IF('Jurnal Peny. Aktiva'!D14="","",'Jurnal Peny. Aktiva'!D14)</f>
        <v>Beban Penyusutan Inventaris Toko</v>
      </c>
      <c r="P3226" s="105"/>
      <c r="Q3226" s="102"/>
      <c r="R3226" s="473">
        <f ca="1">IF('Jurnal Peny. Aktiva'!F14="","",'Jurnal Peny. Aktiva'!F14)</f>
        <v>12223333.333333334</v>
      </c>
      <c r="S3226" s="473" t="str">
        <f>IF('Jurnal Peny. Aktiva'!G14="","",'Jurnal Peny. Aktiva'!G14)</f>
        <v/>
      </c>
      <c r="T3226" s="460"/>
      <c r="U3226" s="460"/>
      <c r="Z3226" s="479">
        <f t="shared" si="351"/>
        <v>12</v>
      </c>
    </row>
    <row r="3227" spans="1:26" s="462" customFormat="1" ht="18.75" customHeight="1" x14ac:dyDescent="0.35">
      <c r="A3227" s="460"/>
      <c r="B3227" s="332">
        <f>IF(N3227="",0,COUNTIF($N$7:N3227,N3227))</f>
        <v>1</v>
      </c>
      <c r="C3227" s="332" t="str">
        <f t="shared" si="353"/>
        <v>1185</v>
      </c>
      <c r="D3227" s="469"/>
      <c r="E3227" s="469"/>
      <c r="F3227" s="469"/>
      <c r="G3227" s="469"/>
      <c r="H3227" s="333">
        <f t="shared" si="354"/>
        <v>46022</v>
      </c>
      <c r="I3227" s="469"/>
      <c r="J3227" s="460"/>
      <c r="K3227" s="470">
        <f>IF('Jurnal Peny. Aktiva'!B15="","",'Jurnal Peny. Aktiva'!B15)</f>
        <v>46022</v>
      </c>
      <c r="L3227" s="99"/>
      <c r="M3227" s="471"/>
      <c r="N3227" s="103">
        <f>IF('Jurnal Peny. Aktiva'!C15="","",'Jurnal Peny. Aktiva'!C15)</f>
        <v>185</v>
      </c>
      <c r="O3227" s="472" t="str">
        <f>IF('Jurnal Peny. Aktiva'!D15="","",'Jurnal Peny. Aktiva'!D15)</f>
        <v>Akum. Penyusutan Inventaris Toko</v>
      </c>
      <c r="P3227" s="105"/>
      <c r="Q3227" s="102"/>
      <c r="R3227" s="473" t="str">
        <f>IF('Jurnal Peny. Aktiva'!F15="","",'Jurnal Peny. Aktiva'!F15)</f>
        <v/>
      </c>
      <c r="S3227" s="473">
        <f ca="1">IF('Jurnal Peny. Aktiva'!G15="","",'Jurnal Peny. Aktiva'!G15)</f>
        <v>12223333.333333334</v>
      </c>
      <c r="T3227" s="460"/>
      <c r="U3227" s="460"/>
      <c r="Z3227" s="479">
        <f t="shared" si="351"/>
        <v>12</v>
      </c>
    </row>
    <row r="3228" spans="1:26" s="462" customFormat="1" ht="18.75" customHeight="1" x14ac:dyDescent="0.35">
      <c r="A3228" s="460"/>
      <c r="B3228" s="332">
        <f>IF(N3228="",0,COUNTIF($N$7:N3228,N3228))</f>
        <v>0</v>
      </c>
      <c r="C3228" s="332" t="str">
        <f t="shared" si="353"/>
        <v>0</v>
      </c>
      <c r="D3228" s="469"/>
      <c r="E3228" s="469"/>
      <c r="F3228" s="469"/>
      <c r="G3228" s="469"/>
      <c r="H3228" s="333" t="str">
        <f t="shared" si="354"/>
        <v/>
      </c>
      <c r="I3228" s="469"/>
      <c r="J3228" s="460"/>
      <c r="K3228" s="470" t="str">
        <f>IF('Jurnal Peny. Aktiva'!B16="","",'Jurnal Peny. Aktiva'!B16)</f>
        <v/>
      </c>
      <c r="L3228" s="99"/>
      <c r="M3228" s="471"/>
      <c r="N3228" s="103" t="str">
        <f>IF('Jurnal Peny. Aktiva'!C16="","",'Jurnal Peny. Aktiva'!C16)</f>
        <v/>
      </c>
      <c r="O3228" s="472" t="str">
        <f>IF('Jurnal Peny. Aktiva'!D16="","",'Jurnal Peny. Aktiva'!D16)</f>
        <v/>
      </c>
      <c r="P3228" s="105"/>
      <c r="Q3228" s="102"/>
      <c r="R3228" s="473" t="str">
        <f>IF('Jurnal Peny. Aktiva'!F16="","",'Jurnal Peny. Aktiva'!F16)</f>
        <v/>
      </c>
      <c r="S3228" s="473" t="str">
        <f>IF('Jurnal Peny. Aktiva'!G16="","",'Jurnal Peny. Aktiva'!G16)</f>
        <v/>
      </c>
      <c r="T3228" s="460"/>
      <c r="U3228" s="460"/>
      <c r="Z3228" s="479" t="str">
        <f t="shared" si="351"/>
        <v/>
      </c>
    </row>
    <row r="3229" spans="1:26" s="462" customFormat="1" ht="18.75" customHeight="1" x14ac:dyDescent="0.35">
      <c r="A3229" s="460"/>
      <c r="B3229" s="332">
        <f>IF(N3229="",0,COUNTIF($N$7:N3229,N3229))</f>
        <v>0</v>
      </c>
      <c r="C3229" s="332" t="str">
        <f t="shared" si="353"/>
        <v>0</v>
      </c>
      <c r="D3229" s="469"/>
      <c r="E3229" s="469"/>
      <c r="F3229" s="469"/>
      <c r="G3229" s="469"/>
      <c r="H3229" s="333" t="str">
        <f t="shared" si="354"/>
        <v/>
      </c>
      <c r="I3229" s="469"/>
      <c r="J3229" s="460"/>
      <c r="K3229" s="470" t="str">
        <f>IF('Jurnal Peny. Aktiva'!B17="","",'Jurnal Peny. Aktiva'!B17)</f>
        <v/>
      </c>
      <c r="L3229" s="99"/>
      <c r="M3229" s="471"/>
      <c r="N3229" s="103" t="str">
        <f>IF('Jurnal Peny. Aktiva'!C17="","",'Jurnal Peny. Aktiva'!C17)</f>
        <v/>
      </c>
      <c r="O3229" s="472" t="str">
        <f>IF('Jurnal Peny. Aktiva'!D17="","",'Jurnal Peny. Aktiva'!D17)</f>
        <v/>
      </c>
      <c r="P3229" s="105"/>
      <c r="Q3229" s="102"/>
      <c r="R3229" s="473" t="str">
        <f>IF('Jurnal Peny. Aktiva'!F17="","",'Jurnal Peny. Aktiva'!F17)</f>
        <v/>
      </c>
      <c r="S3229" s="473" t="str">
        <f>IF('Jurnal Peny. Aktiva'!G17="","",'Jurnal Peny. Aktiva'!G17)</f>
        <v/>
      </c>
      <c r="T3229" s="460"/>
      <c r="U3229" s="460"/>
      <c r="Z3229" s="479" t="str">
        <f t="shared" si="351"/>
        <v/>
      </c>
    </row>
    <row r="3230" spans="1:26" s="462" customFormat="1" ht="18.75" customHeight="1" x14ac:dyDescent="0.35">
      <c r="A3230" s="460"/>
      <c r="B3230" s="332">
        <f>IF(N3230="",0,COUNTIF($N$7:N3230,N3230))</f>
        <v>0</v>
      </c>
      <c r="C3230" s="332" t="str">
        <f t="shared" si="353"/>
        <v>0</v>
      </c>
      <c r="D3230" s="469"/>
      <c r="E3230" s="469"/>
      <c r="F3230" s="469"/>
      <c r="G3230" s="469"/>
      <c r="H3230" s="333" t="str">
        <f t="shared" si="354"/>
        <v/>
      </c>
      <c r="I3230" s="469"/>
      <c r="J3230" s="460"/>
      <c r="K3230" s="470" t="str">
        <f>IF('Jurnal Peny. Aktiva'!B18="","",'Jurnal Peny. Aktiva'!B18)</f>
        <v/>
      </c>
      <c r="L3230" s="99"/>
      <c r="M3230" s="471"/>
      <c r="N3230" s="103" t="str">
        <f>IF('Jurnal Peny. Aktiva'!C18="","",'Jurnal Peny. Aktiva'!C18)</f>
        <v/>
      </c>
      <c r="O3230" s="472" t="str">
        <f>IF('Jurnal Peny. Aktiva'!D18="","",'Jurnal Peny. Aktiva'!D18)</f>
        <v/>
      </c>
      <c r="P3230" s="105"/>
      <c r="Q3230" s="102"/>
      <c r="R3230" s="473" t="str">
        <f>IF('Jurnal Peny. Aktiva'!F18="","",'Jurnal Peny. Aktiva'!F18)</f>
        <v/>
      </c>
      <c r="S3230" s="473" t="str">
        <f>IF('Jurnal Peny. Aktiva'!G18="","",'Jurnal Peny. Aktiva'!G18)</f>
        <v/>
      </c>
      <c r="T3230" s="460"/>
      <c r="U3230" s="460"/>
      <c r="Z3230" s="479" t="str">
        <f t="shared" si="351"/>
        <v/>
      </c>
    </row>
    <row r="3231" spans="1:26" s="462" customFormat="1" ht="18.75" customHeight="1" x14ac:dyDescent="0.35">
      <c r="A3231" s="460"/>
      <c r="B3231" s="332">
        <f>IF(N3231="",0,COUNTIF($N$7:N3231,N3231))</f>
        <v>0</v>
      </c>
      <c r="C3231" s="332" t="str">
        <f t="shared" si="353"/>
        <v>0</v>
      </c>
      <c r="D3231" s="469"/>
      <c r="E3231" s="469"/>
      <c r="F3231" s="469"/>
      <c r="G3231" s="469"/>
      <c r="H3231" s="333" t="str">
        <f t="shared" si="354"/>
        <v/>
      </c>
      <c r="I3231" s="469"/>
      <c r="J3231" s="460"/>
      <c r="K3231" s="470" t="str">
        <f>IF('Jurnal Peny. Aktiva'!B19="","",'Jurnal Peny. Aktiva'!B19)</f>
        <v/>
      </c>
      <c r="L3231" s="99"/>
      <c r="M3231" s="471"/>
      <c r="N3231" s="103" t="str">
        <f>IF('Jurnal Peny. Aktiva'!C19="","",'Jurnal Peny. Aktiva'!C19)</f>
        <v/>
      </c>
      <c r="O3231" s="472" t="str">
        <f>IF('Jurnal Peny. Aktiva'!D19="","",'Jurnal Peny. Aktiva'!D19)</f>
        <v/>
      </c>
      <c r="P3231" s="105"/>
      <c r="Q3231" s="102"/>
      <c r="R3231" s="473" t="str">
        <f>IF('Jurnal Peny. Aktiva'!F19="","",'Jurnal Peny. Aktiva'!F19)</f>
        <v/>
      </c>
      <c r="S3231" s="473" t="str">
        <f>IF('Jurnal Peny. Aktiva'!G19="","",'Jurnal Peny. Aktiva'!G19)</f>
        <v/>
      </c>
      <c r="T3231" s="460"/>
      <c r="U3231" s="460"/>
      <c r="Z3231" s="479" t="str">
        <f t="shared" si="351"/>
        <v/>
      </c>
    </row>
    <row r="3232" spans="1:26" s="462" customFormat="1" ht="18.75" customHeight="1" x14ac:dyDescent="0.35">
      <c r="A3232" s="460"/>
      <c r="B3232" s="332">
        <f>IF(N3232="",0,COUNTIF($N$7:N3232,N3232))</f>
        <v>0</v>
      </c>
      <c r="C3232" s="332" t="str">
        <f t="shared" si="353"/>
        <v>0</v>
      </c>
      <c r="D3232" s="469"/>
      <c r="E3232" s="469"/>
      <c r="F3232" s="469"/>
      <c r="G3232" s="469"/>
      <c r="H3232" s="333" t="str">
        <f t="shared" si="354"/>
        <v/>
      </c>
      <c r="I3232" s="469"/>
      <c r="J3232" s="460"/>
      <c r="K3232" s="470" t="str">
        <f>IF('Jurnal Peny. Aktiva'!B20="","",'Jurnal Peny. Aktiva'!B20)</f>
        <v/>
      </c>
      <c r="L3232" s="99"/>
      <c r="M3232" s="471"/>
      <c r="N3232" s="103" t="str">
        <f>IF('Jurnal Peny. Aktiva'!C20="","",'Jurnal Peny. Aktiva'!C20)</f>
        <v/>
      </c>
      <c r="O3232" s="472" t="str">
        <f>IF('Jurnal Peny. Aktiva'!D20="","",'Jurnal Peny. Aktiva'!D20)</f>
        <v/>
      </c>
      <c r="P3232" s="105"/>
      <c r="Q3232" s="102"/>
      <c r="R3232" s="473" t="str">
        <f>IF('Jurnal Peny. Aktiva'!F20="","",'Jurnal Peny. Aktiva'!F20)</f>
        <v/>
      </c>
      <c r="S3232" s="473" t="str">
        <f>IF('Jurnal Peny. Aktiva'!G20="","",'Jurnal Peny. Aktiva'!G20)</f>
        <v/>
      </c>
      <c r="T3232" s="460"/>
      <c r="U3232" s="460"/>
      <c r="Z3232" s="479" t="str">
        <f t="shared" si="351"/>
        <v/>
      </c>
    </row>
    <row r="3233" spans="1:26" s="462" customFormat="1" ht="18.75" customHeight="1" x14ac:dyDescent="0.35">
      <c r="A3233" s="460"/>
      <c r="B3233" s="332">
        <f>IF(N3233="",0,COUNTIF($N$7:N3233,N3233))</f>
        <v>0</v>
      </c>
      <c r="C3233" s="332" t="str">
        <f t="shared" si="353"/>
        <v>0</v>
      </c>
      <c r="D3233" s="469"/>
      <c r="E3233" s="469"/>
      <c r="F3233" s="469"/>
      <c r="G3233" s="469"/>
      <c r="H3233" s="333" t="str">
        <f t="shared" si="354"/>
        <v/>
      </c>
      <c r="I3233" s="469"/>
      <c r="J3233" s="460"/>
      <c r="K3233" s="470" t="str">
        <f>IF('Jurnal Peny. Aktiva'!B21="","",'Jurnal Peny. Aktiva'!B21)</f>
        <v/>
      </c>
      <c r="L3233" s="99"/>
      <c r="M3233" s="471"/>
      <c r="N3233" s="103" t="str">
        <f>IF('Jurnal Peny. Aktiva'!C21="","",'Jurnal Peny. Aktiva'!C21)</f>
        <v/>
      </c>
      <c r="O3233" s="472" t="str">
        <f>IF('Jurnal Peny. Aktiva'!D21="","",'Jurnal Peny. Aktiva'!D21)</f>
        <v/>
      </c>
      <c r="P3233" s="105"/>
      <c r="Q3233" s="102"/>
      <c r="R3233" s="473" t="str">
        <f>IF('Jurnal Peny. Aktiva'!F21="","",'Jurnal Peny. Aktiva'!F21)</f>
        <v/>
      </c>
      <c r="S3233" s="473" t="str">
        <f>IF('Jurnal Peny. Aktiva'!G21="","",'Jurnal Peny. Aktiva'!G21)</f>
        <v/>
      </c>
      <c r="T3233" s="460"/>
      <c r="U3233" s="460"/>
      <c r="Z3233" s="479" t="str">
        <f t="shared" si="351"/>
        <v/>
      </c>
    </row>
    <row r="3234" spans="1:26" s="462" customFormat="1" ht="18.75" customHeight="1" x14ac:dyDescent="0.35">
      <c r="A3234" s="460"/>
      <c r="B3234" s="332">
        <f>IF(N3234="",0,COUNTIF($N$7:N3234,N3234))</f>
        <v>0</v>
      </c>
      <c r="C3234" s="332" t="str">
        <f t="shared" si="353"/>
        <v>0</v>
      </c>
      <c r="D3234" s="469"/>
      <c r="E3234" s="469"/>
      <c r="F3234" s="469"/>
      <c r="G3234" s="469"/>
      <c r="H3234" s="333" t="str">
        <f t="shared" si="354"/>
        <v/>
      </c>
      <c r="I3234" s="469"/>
      <c r="J3234" s="460"/>
      <c r="K3234" s="470" t="str">
        <f>IF('Jurnal Peny. Aktiva'!B22="","",'Jurnal Peny. Aktiva'!B22)</f>
        <v/>
      </c>
      <c r="L3234" s="99"/>
      <c r="M3234" s="471"/>
      <c r="N3234" s="103" t="str">
        <f>IF('Jurnal Peny. Aktiva'!C22="","",'Jurnal Peny. Aktiva'!C22)</f>
        <v/>
      </c>
      <c r="O3234" s="472" t="str">
        <f>IF('Jurnal Peny. Aktiva'!D22="","",'Jurnal Peny. Aktiva'!D22)</f>
        <v/>
      </c>
      <c r="P3234" s="105"/>
      <c r="Q3234" s="102"/>
      <c r="R3234" s="473" t="str">
        <f>IF('Jurnal Peny. Aktiva'!F22="","",'Jurnal Peny. Aktiva'!F22)</f>
        <v/>
      </c>
      <c r="S3234" s="473" t="str">
        <f>IF('Jurnal Peny. Aktiva'!G22="","",'Jurnal Peny. Aktiva'!G22)</f>
        <v/>
      </c>
      <c r="T3234" s="460"/>
      <c r="U3234" s="460"/>
      <c r="Z3234" s="479" t="str">
        <f t="shared" si="351"/>
        <v/>
      </c>
    </row>
    <row r="3235" spans="1:26" s="462" customFormat="1" ht="18.75" customHeight="1" x14ac:dyDescent="0.35">
      <c r="A3235" s="460"/>
      <c r="B3235" s="332">
        <f>IF(N3235="",0,COUNTIF($N$7:N3235,N3235))</f>
        <v>0</v>
      </c>
      <c r="C3235" s="332" t="str">
        <f t="shared" si="353"/>
        <v>0</v>
      </c>
      <c r="D3235" s="469"/>
      <c r="E3235" s="469"/>
      <c r="F3235" s="469"/>
      <c r="G3235" s="469"/>
      <c r="H3235" s="333" t="str">
        <f t="shared" si="354"/>
        <v/>
      </c>
      <c r="I3235" s="469"/>
      <c r="J3235" s="460"/>
      <c r="K3235" s="470" t="str">
        <f>IF('Jurnal Peny. Aktiva'!B23="","",'Jurnal Peny. Aktiva'!B23)</f>
        <v/>
      </c>
      <c r="L3235" s="99"/>
      <c r="M3235" s="471"/>
      <c r="N3235" s="103" t="str">
        <f>IF('Jurnal Peny. Aktiva'!C23="","",'Jurnal Peny. Aktiva'!C23)</f>
        <v/>
      </c>
      <c r="O3235" s="472" t="str">
        <f>IF('Jurnal Peny. Aktiva'!D23="","",'Jurnal Peny. Aktiva'!D23)</f>
        <v/>
      </c>
      <c r="P3235" s="105"/>
      <c r="Q3235" s="102"/>
      <c r="R3235" s="473" t="str">
        <f>IF('Jurnal Peny. Aktiva'!F23="","",'Jurnal Peny. Aktiva'!F23)</f>
        <v/>
      </c>
      <c r="S3235" s="473" t="str">
        <f>IF('Jurnal Peny. Aktiva'!G23="","",'Jurnal Peny. Aktiva'!G23)</f>
        <v/>
      </c>
      <c r="T3235" s="460"/>
      <c r="U3235" s="460"/>
      <c r="Z3235" s="479" t="str">
        <f t="shared" si="351"/>
        <v/>
      </c>
    </row>
    <row r="3236" spans="1:26" s="462" customFormat="1" ht="18.75" customHeight="1" x14ac:dyDescent="0.35">
      <c r="A3236" s="460"/>
      <c r="B3236" s="332">
        <f>IF(N3236="",0,COUNTIF($N$7:N3236,N3236))</f>
        <v>0</v>
      </c>
      <c r="C3236" s="332" t="str">
        <f t="shared" si="353"/>
        <v>0</v>
      </c>
      <c r="D3236" s="469"/>
      <c r="E3236" s="469"/>
      <c r="F3236" s="469"/>
      <c r="G3236" s="469"/>
      <c r="H3236" s="333" t="str">
        <f t="shared" si="354"/>
        <v/>
      </c>
      <c r="I3236" s="469"/>
      <c r="J3236" s="460"/>
      <c r="K3236" s="470" t="str">
        <f>IF('Jurnal Peny. Aktiva'!B24="","",'Jurnal Peny. Aktiva'!B24)</f>
        <v/>
      </c>
      <c r="L3236" s="99"/>
      <c r="M3236" s="471"/>
      <c r="N3236" s="103" t="str">
        <f>IF('Jurnal Peny. Aktiva'!C24="","",'Jurnal Peny. Aktiva'!C24)</f>
        <v/>
      </c>
      <c r="O3236" s="472" t="str">
        <f>IF('Jurnal Peny. Aktiva'!D24="","",'Jurnal Peny. Aktiva'!D24)</f>
        <v/>
      </c>
      <c r="P3236" s="105"/>
      <c r="Q3236" s="102"/>
      <c r="R3236" s="473" t="str">
        <f>IF('Jurnal Peny. Aktiva'!F24="","",'Jurnal Peny. Aktiva'!F24)</f>
        <v/>
      </c>
      <c r="S3236" s="473" t="str">
        <f>IF('Jurnal Peny. Aktiva'!G24="","",'Jurnal Peny. Aktiva'!G24)</f>
        <v/>
      </c>
      <c r="T3236" s="460"/>
      <c r="U3236" s="460"/>
      <c r="Z3236" s="479" t="str">
        <f t="shared" si="351"/>
        <v/>
      </c>
    </row>
    <row r="3237" spans="1:26" s="462" customFormat="1" ht="18.75" customHeight="1" x14ac:dyDescent="0.35">
      <c r="A3237" s="460"/>
      <c r="B3237" s="332">
        <f>IF(N3237="",0,COUNTIF($N$7:N3237,N3237))</f>
        <v>0</v>
      </c>
      <c r="C3237" s="332" t="str">
        <f t="shared" si="353"/>
        <v>0</v>
      </c>
      <c r="D3237" s="469"/>
      <c r="E3237" s="469"/>
      <c r="F3237" s="469"/>
      <c r="G3237" s="469"/>
      <c r="H3237" s="333" t="str">
        <f t="shared" si="354"/>
        <v/>
      </c>
      <c r="I3237" s="469"/>
      <c r="J3237" s="460"/>
      <c r="K3237" s="470" t="str">
        <f>IF('Jurnal Peny. Aktiva'!B25="","",'Jurnal Peny. Aktiva'!B25)</f>
        <v/>
      </c>
      <c r="L3237" s="99"/>
      <c r="M3237" s="471"/>
      <c r="N3237" s="103" t="str">
        <f>IF('Jurnal Peny. Aktiva'!C25="","",'Jurnal Peny. Aktiva'!C25)</f>
        <v/>
      </c>
      <c r="O3237" s="472" t="str">
        <f>IF('Jurnal Peny. Aktiva'!D25="","",'Jurnal Peny. Aktiva'!D25)</f>
        <v/>
      </c>
      <c r="P3237" s="105"/>
      <c r="Q3237" s="102"/>
      <c r="R3237" s="473" t="str">
        <f>IF('Jurnal Peny. Aktiva'!F25="","",'Jurnal Peny. Aktiva'!F25)</f>
        <v/>
      </c>
      <c r="S3237" s="473" t="str">
        <f>IF('Jurnal Peny. Aktiva'!G25="","",'Jurnal Peny. Aktiva'!G25)</f>
        <v/>
      </c>
      <c r="T3237" s="460"/>
      <c r="U3237" s="460"/>
      <c r="Z3237" s="479" t="str">
        <f t="shared" si="351"/>
        <v/>
      </c>
    </row>
    <row r="3238" spans="1:26" s="462" customFormat="1" ht="18.75" customHeight="1" x14ac:dyDescent="0.35">
      <c r="A3238" s="460"/>
      <c r="B3238" s="332">
        <f>IF(N3238="",0,COUNTIF($N$7:N3238,N3238))</f>
        <v>0</v>
      </c>
      <c r="C3238" s="332" t="str">
        <f t="shared" si="353"/>
        <v>0</v>
      </c>
      <c r="D3238" s="469"/>
      <c r="E3238" s="469"/>
      <c r="F3238" s="469"/>
      <c r="G3238" s="469"/>
      <c r="H3238" s="333" t="str">
        <f t="shared" si="354"/>
        <v/>
      </c>
      <c r="I3238" s="469"/>
      <c r="J3238" s="460"/>
      <c r="K3238" s="470" t="str">
        <f>IF('Jurnal Peny. Aktiva'!B26="","",'Jurnal Peny. Aktiva'!B26)</f>
        <v/>
      </c>
      <c r="L3238" s="99"/>
      <c r="M3238" s="471"/>
      <c r="N3238" s="103" t="str">
        <f>IF('Jurnal Peny. Aktiva'!C26="","",'Jurnal Peny. Aktiva'!C26)</f>
        <v/>
      </c>
      <c r="O3238" s="472" t="str">
        <f>IF('Jurnal Peny. Aktiva'!D26="","",'Jurnal Peny. Aktiva'!D26)</f>
        <v/>
      </c>
      <c r="P3238" s="105"/>
      <c r="Q3238" s="102"/>
      <c r="R3238" s="473" t="str">
        <f>IF('Jurnal Peny. Aktiva'!F26="","",'Jurnal Peny. Aktiva'!F26)</f>
        <v/>
      </c>
      <c r="S3238" s="473" t="str">
        <f>IF('Jurnal Peny. Aktiva'!G26="","",'Jurnal Peny. Aktiva'!G26)</f>
        <v/>
      </c>
      <c r="T3238" s="460"/>
      <c r="U3238" s="460"/>
      <c r="Z3238" s="479" t="str">
        <f t="shared" si="351"/>
        <v/>
      </c>
    </row>
    <row r="3239" spans="1:26" s="462" customFormat="1" ht="18.75" customHeight="1" x14ac:dyDescent="0.35">
      <c r="A3239" s="460"/>
      <c r="B3239" s="332">
        <f>IF(N3239="",0,COUNTIF($N$7:N3239,N3239))</f>
        <v>0</v>
      </c>
      <c r="C3239" s="332" t="str">
        <f t="shared" si="353"/>
        <v>0</v>
      </c>
      <c r="D3239" s="469"/>
      <c r="E3239" s="469"/>
      <c r="F3239" s="469"/>
      <c r="G3239" s="469"/>
      <c r="H3239" s="333" t="str">
        <f t="shared" si="354"/>
        <v/>
      </c>
      <c r="I3239" s="469"/>
      <c r="J3239" s="460"/>
      <c r="K3239" s="470" t="str">
        <f>IF('Jurnal Peny. Aktiva'!B27="","",'Jurnal Peny. Aktiva'!B27)</f>
        <v/>
      </c>
      <c r="L3239" s="99"/>
      <c r="M3239" s="471"/>
      <c r="N3239" s="103" t="str">
        <f>IF('Jurnal Peny. Aktiva'!C27="","",'Jurnal Peny. Aktiva'!C27)</f>
        <v/>
      </c>
      <c r="O3239" s="472" t="str">
        <f>IF('Jurnal Peny. Aktiva'!D27="","",'Jurnal Peny. Aktiva'!D27)</f>
        <v/>
      </c>
      <c r="P3239" s="105"/>
      <c r="Q3239" s="102"/>
      <c r="R3239" s="473" t="str">
        <f>IF('Jurnal Peny. Aktiva'!F27="","",'Jurnal Peny. Aktiva'!F27)</f>
        <v/>
      </c>
      <c r="S3239" s="473" t="str">
        <f>IF('Jurnal Peny. Aktiva'!G27="","",'Jurnal Peny. Aktiva'!G27)</f>
        <v/>
      </c>
      <c r="T3239" s="460"/>
      <c r="U3239" s="460"/>
      <c r="Z3239" s="479" t="str">
        <f t="shared" si="351"/>
        <v/>
      </c>
    </row>
    <row r="3240" spans="1:26" s="462" customFormat="1" ht="18.75" customHeight="1" x14ac:dyDescent="0.35">
      <c r="A3240" s="460"/>
      <c r="B3240" s="332">
        <f>IF(N3240="",0,COUNTIF($N$7:N3240,N3240))</f>
        <v>0</v>
      </c>
      <c r="C3240" s="332" t="str">
        <f t="shared" si="353"/>
        <v>0</v>
      </c>
      <c r="D3240" s="469"/>
      <c r="E3240" s="469"/>
      <c r="F3240" s="469"/>
      <c r="G3240" s="469"/>
      <c r="H3240" s="333" t="str">
        <f t="shared" si="354"/>
        <v/>
      </c>
      <c r="I3240" s="469"/>
      <c r="J3240" s="460"/>
      <c r="K3240" s="470" t="str">
        <f>IF('Jurnal Peny. Aktiva'!B28="","",'Jurnal Peny. Aktiva'!B28)</f>
        <v/>
      </c>
      <c r="L3240" s="99"/>
      <c r="M3240" s="471"/>
      <c r="N3240" s="103" t="str">
        <f>IF('Jurnal Peny. Aktiva'!C28="","",'Jurnal Peny. Aktiva'!C28)</f>
        <v/>
      </c>
      <c r="O3240" s="472" t="str">
        <f>IF('Jurnal Peny. Aktiva'!D28="","",'Jurnal Peny. Aktiva'!D28)</f>
        <v/>
      </c>
      <c r="P3240" s="105"/>
      <c r="Q3240" s="102"/>
      <c r="R3240" s="473" t="str">
        <f>IF('Jurnal Peny. Aktiva'!F28="","",'Jurnal Peny. Aktiva'!F28)</f>
        <v/>
      </c>
      <c r="S3240" s="473" t="str">
        <f>IF('Jurnal Peny. Aktiva'!G28="","",'Jurnal Peny. Aktiva'!G28)</f>
        <v/>
      </c>
      <c r="T3240" s="460"/>
      <c r="U3240" s="460"/>
      <c r="Z3240" s="479" t="str">
        <f t="shared" si="351"/>
        <v/>
      </c>
    </row>
    <row r="3241" spans="1:26" s="462" customFormat="1" ht="18.75" customHeight="1" x14ac:dyDescent="0.35">
      <c r="A3241" s="460"/>
      <c r="B3241" s="332">
        <f>IF(N3241="",0,COUNTIF($N$7:N3241,N3241))</f>
        <v>0</v>
      </c>
      <c r="C3241" s="332" t="str">
        <f t="shared" si="353"/>
        <v>0</v>
      </c>
      <c r="D3241" s="469"/>
      <c r="E3241" s="469"/>
      <c r="F3241" s="469"/>
      <c r="G3241" s="469"/>
      <c r="H3241" s="333" t="str">
        <f t="shared" si="354"/>
        <v/>
      </c>
      <c r="I3241" s="469"/>
      <c r="J3241" s="460"/>
      <c r="K3241" s="470" t="str">
        <f>IF('Jurnal Peny. Aktiva'!B29="","",'Jurnal Peny. Aktiva'!B29)</f>
        <v/>
      </c>
      <c r="L3241" s="99"/>
      <c r="M3241" s="471"/>
      <c r="N3241" s="103" t="str">
        <f>IF('Jurnal Peny. Aktiva'!C29="","",'Jurnal Peny. Aktiva'!C29)</f>
        <v/>
      </c>
      <c r="O3241" s="472" t="str">
        <f>IF('Jurnal Peny. Aktiva'!D29="","",'Jurnal Peny. Aktiva'!D29)</f>
        <v/>
      </c>
      <c r="P3241" s="105"/>
      <c r="Q3241" s="102"/>
      <c r="R3241" s="473" t="str">
        <f>IF('Jurnal Peny. Aktiva'!F29="","",'Jurnal Peny. Aktiva'!F29)</f>
        <v/>
      </c>
      <c r="S3241" s="473" t="str">
        <f>IF('Jurnal Peny. Aktiva'!G29="","",'Jurnal Peny. Aktiva'!G29)</f>
        <v/>
      </c>
      <c r="T3241" s="460"/>
      <c r="U3241" s="460"/>
      <c r="Z3241" s="479" t="str">
        <f t="shared" si="351"/>
        <v/>
      </c>
    </row>
    <row r="3242" spans="1:26" s="462" customFormat="1" ht="18.75" customHeight="1" x14ac:dyDescent="0.35">
      <c r="A3242" s="460"/>
      <c r="B3242" s="332">
        <f>IF(N3242="",0,COUNTIF($N$7:N3242,N3242))</f>
        <v>0</v>
      </c>
      <c r="C3242" s="332" t="str">
        <f t="shared" si="353"/>
        <v>0</v>
      </c>
      <c r="D3242" s="469"/>
      <c r="E3242" s="469"/>
      <c r="F3242" s="469"/>
      <c r="G3242" s="469"/>
      <c r="H3242" s="333" t="str">
        <f t="shared" si="354"/>
        <v/>
      </c>
      <c r="I3242" s="469"/>
      <c r="J3242" s="460"/>
      <c r="K3242" s="470" t="str">
        <f>IF('Jurnal Peny. Aktiva'!B30="","",'Jurnal Peny. Aktiva'!B30)</f>
        <v/>
      </c>
      <c r="L3242" s="99"/>
      <c r="M3242" s="471"/>
      <c r="N3242" s="103" t="str">
        <f>IF('Jurnal Peny. Aktiva'!C30="","",'Jurnal Peny. Aktiva'!C30)</f>
        <v/>
      </c>
      <c r="O3242" s="472" t="str">
        <f>IF('Jurnal Peny. Aktiva'!D30="","",'Jurnal Peny. Aktiva'!D30)</f>
        <v/>
      </c>
      <c r="P3242" s="105"/>
      <c r="Q3242" s="102"/>
      <c r="R3242" s="473" t="str">
        <f>IF('Jurnal Peny. Aktiva'!F30="","",'Jurnal Peny. Aktiva'!F30)</f>
        <v/>
      </c>
      <c r="S3242" s="473" t="str">
        <f>IF('Jurnal Peny. Aktiva'!G30="","",'Jurnal Peny. Aktiva'!G30)</f>
        <v/>
      </c>
      <c r="T3242" s="460"/>
      <c r="U3242" s="460"/>
      <c r="Z3242" s="479" t="str">
        <f t="shared" si="351"/>
        <v/>
      </c>
    </row>
    <row r="3243" spans="1:26" s="462" customFormat="1" ht="18.75" customHeight="1" x14ac:dyDescent="0.35">
      <c r="A3243" s="460"/>
      <c r="B3243" s="332">
        <f>IF(N3243="",0,COUNTIF($N$7:N3243,N3243))</f>
        <v>0</v>
      </c>
      <c r="C3243" s="332" t="str">
        <f t="shared" si="353"/>
        <v>0</v>
      </c>
      <c r="D3243" s="469"/>
      <c r="E3243" s="469"/>
      <c r="F3243" s="469"/>
      <c r="G3243" s="469"/>
      <c r="H3243" s="333" t="str">
        <f t="shared" si="354"/>
        <v/>
      </c>
      <c r="I3243" s="469"/>
      <c r="J3243" s="460"/>
      <c r="K3243" s="470" t="str">
        <f>IF('Jurnal Peny. Aktiva'!B31="","",'Jurnal Peny. Aktiva'!B31)</f>
        <v/>
      </c>
      <c r="L3243" s="99"/>
      <c r="M3243" s="471"/>
      <c r="N3243" s="103" t="str">
        <f>IF('Jurnal Peny. Aktiva'!C31="","",'Jurnal Peny. Aktiva'!C31)</f>
        <v/>
      </c>
      <c r="O3243" s="472" t="str">
        <f>IF('Jurnal Peny. Aktiva'!D31="","",'Jurnal Peny. Aktiva'!D31)</f>
        <v/>
      </c>
      <c r="P3243" s="105"/>
      <c r="Q3243" s="102"/>
      <c r="R3243" s="473" t="str">
        <f>IF('Jurnal Peny. Aktiva'!F31="","",'Jurnal Peny. Aktiva'!F31)</f>
        <v/>
      </c>
      <c r="S3243" s="473" t="str">
        <f>IF('Jurnal Peny. Aktiva'!G31="","",'Jurnal Peny. Aktiva'!G31)</f>
        <v/>
      </c>
      <c r="T3243" s="460"/>
      <c r="U3243" s="460"/>
      <c r="Z3243" s="479" t="str">
        <f t="shared" si="351"/>
        <v/>
      </c>
    </row>
    <row r="3244" spans="1:26" s="462" customFormat="1" ht="18.75" customHeight="1" x14ac:dyDescent="0.35">
      <c r="A3244" s="460"/>
      <c r="B3244" s="332">
        <f>IF(N3244="",0,COUNTIF($N$7:N3244,N3244))</f>
        <v>0</v>
      </c>
      <c r="C3244" s="332" t="str">
        <f t="shared" si="353"/>
        <v>0</v>
      </c>
      <c r="D3244" s="469"/>
      <c r="E3244" s="469"/>
      <c r="F3244" s="469"/>
      <c r="G3244" s="469"/>
      <c r="H3244" s="333" t="str">
        <f t="shared" si="354"/>
        <v/>
      </c>
      <c r="I3244" s="469"/>
      <c r="J3244" s="460"/>
      <c r="K3244" s="470" t="str">
        <f>IF('Jurnal Peny. Aktiva'!B32="","",'Jurnal Peny. Aktiva'!B32)</f>
        <v/>
      </c>
      <c r="L3244" s="99"/>
      <c r="M3244" s="471"/>
      <c r="N3244" s="103" t="str">
        <f>IF('Jurnal Peny. Aktiva'!C32="","",'Jurnal Peny. Aktiva'!C32)</f>
        <v/>
      </c>
      <c r="O3244" s="472" t="str">
        <f>IF('Jurnal Peny. Aktiva'!D32="","",'Jurnal Peny. Aktiva'!D32)</f>
        <v/>
      </c>
      <c r="P3244" s="105"/>
      <c r="Q3244" s="102"/>
      <c r="R3244" s="473" t="str">
        <f>IF('Jurnal Peny. Aktiva'!F32="","",'Jurnal Peny. Aktiva'!F32)</f>
        <v/>
      </c>
      <c r="S3244" s="473" t="str">
        <f>IF('Jurnal Peny. Aktiva'!G32="","",'Jurnal Peny. Aktiva'!G32)</f>
        <v/>
      </c>
      <c r="T3244" s="460"/>
      <c r="U3244" s="460"/>
      <c r="Z3244" s="479" t="str">
        <f t="shared" si="351"/>
        <v/>
      </c>
    </row>
    <row r="3245" spans="1:26" s="462" customFormat="1" ht="18.75" customHeight="1" x14ac:dyDescent="0.35">
      <c r="A3245" s="460"/>
      <c r="B3245" s="332">
        <f>IF(N3245="",0,COUNTIF($N$7:N3245,N3245))</f>
        <v>0</v>
      </c>
      <c r="C3245" s="332" t="str">
        <f t="shared" si="353"/>
        <v>0</v>
      </c>
      <c r="D3245" s="469"/>
      <c r="E3245" s="469"/>
      <c r="F3245" s="469"/>
      <c r="G3245" s="469"/>
      <c r="H3245" s="333" t="str">
        <f t="shared" si="354"/>
        <v/>
      </c>
      <c r="I3245" s="469"/>
      <c r="J3245" s="460"/>
      <c r="K3245" s="470" t="str">
        <f>IF('Jurnal Peny. Aktiva'!B33="","",'Jurnal Peny. Aktiva'!B33)</f>
        <v/>
      </c>
      <c r="L3245" s="99"/>
      <c r="M3245" s="471"/>
      <c r="N3245" s="103" t="str">
        <f>IF('Jurnal Peny. Aktiva'!C33="","",'Jurnal Peny. Aktiva'!C33)</f>
        <v/>
      </c>
      <c r="O3245" s="472" t="str">
        <f>IF('Jurnal Peny. Aktiva'!D33="","",'Jurnal Peny. Aktiva'!D33)</f>
        <v/>
      </c>
      <c r="P3245" s="105"/>
      <c r="Q3245" s="102"/>
      <c r="R3245" s="473" t="str">
        <f>IF('Jurnal Peny. Aktiva'!F33="","",'Jurnal Peny. Aktiva'!F33)</f>
        <v/>
      </c>
      <c r="S3245" s="473" t="str">
        <f>IF('Jurnal Peny. Aktiva'!G33="","",'Jurnal Peny. Aktiva'!G33)</f>
        <v/>
      </c>
      <c r="T3245" s="460"/>
      <c r="U3245" s="460"/>
      <c r="Z3245" s="479" t="str">
        <f t="shared" si="351"/>
        <v/>
      </c>
    </row>
    <row r="3246" spans="1:26" s="462" customFormat="1" ht="18.75" customHeight="1" x14ac:dyDescent="0.35">
      <c r="A3246" s="460"/>
      <c r="B3246" s="332">
        <f>IF(N3246="",0,COUNTIF($N$7:N3246,N3246))</f>
        <v>0</v>
      </c>
      <c r="C3246" s="332" t="str">
        <f t="shared" si="353"/>
        <v>0</v>
      </c>
      <c r="D3246" s="469"/>
      <c r="E3246" s="469"/>
      <c r="F3246" s="469"/>
      <c r="G3246" s="469"/>
      <c r="H3246" s="333" t="str">
        <f t="shared" si="354"/>
        <v/>
      </c>
      <c r="I3246" s="469"/>
      <c r="J3246" s="460"/>
      <c r="K3246" s="470" t="str">
        <f>IF('Jurnal Peny. Aktiva'!B34="","",'Jurnal Peny. Aktiva'!B34)</f>
        <v/>
      </c>
      <c r="L3246" s="99"/>
      <c r="M3246" s="471"/>
      <c r="N3246" s="103" t="str">
        <f>IF('Jurnal Peny. Aktiva'!C34="","",'Jurnal Peny. Aktiva'!C34)</f>
        <v/>
      </c>
      <c r="O3246" s="472" t="str">
        <f>IF('Jurnal Peny. Aktiva'!D34="","",'Jurnal Peny. Aktiva'!D34)</f>
        <v/>
      </c>
      <c r="P3246" s="105"/>
      <c r="Q3246" s="102"/>
      <c r="R3246" s="473" t="str">
        <f>IF('Jurnal Peny. Aktiva'!F34="","",'Jurnal Peny. Aktiva'!F34)</f>
        <v/>
      </c>
      <c r="S3246" s="473" t="str">
        <f>IF('Jurnal Peny. Aktiva'!G34="","",'Jurnal Peny. Aktiva'!G34)</f>
        <v/>
      </c>
      <c r="T3246" s="460"/>
      <c r="U3246" s="460"/>
      <c r="Z3246" s="479" t="str">
        <f t="shared" si="351"/>
        <v/>
      </c>
    </row>
    <row r="3247" spans="1:26" s="462" customFormat="1" ht="18.75" customHeight="1" x14ac:dyDescent="0.35">
      <c r="A3247" s="460"/>
      <c r="B3247" s="332">
        <f>IF(N3247="",0,COUNTIF($N$7:N3247,N3247))</f>
        <v>0</v>
      </c>
      <c r="C3247" s="332" t="str">
        <f t="shared" si="353"/>
        <v>0</v>
      </c>
      <c r="D3247" s="469"/>
      <c r="E3247" s="469"/>
      <c r="F3247" s="469"/>
      <c r="G3247" s="469"/>
      <c r="H3247" s="333" t="str">
        <f t="shared" si="354"/>
        <v/>
      </c>
      <c r="I3247" s="469"/>
      <c r="J3247" s="460"/>
      <c r="K3247" s="470" t="str">
        <f>IF('Jurnal Peny. Aktiva'!B35="","",'Jurnal Peny. Aktiva'!B35)</f>
        <v/>
      </c>
      <c r="L3247" s="99"/>
      <c r="M3247" s="471"/>
      <c r="N3247" s="103" t="str">
        <f>IF('Jurnal Peny. Aktiva'!C35="","",'Jurnal Peny. Aktiva'!C35)</f>
        <v/>
      </c>
      <c r="O3247" s="472" t="str">
        <f>IF('Jurnal Peny. Aktiva'!D35="","",'Jurnal Peny. Aktiva'!D35)</f>
        <v/>
      </c>
      <c r="P3247" s="105"/>
      <c r="Q3247" s="102"/>
      <c r="R3247" s="473" t="str">
        <f>IF('Jurnal Peny. Aktiva'!F35="","",'Jurnal Peny. Aktiva'!F35)</f>
        <v/>
      </c>
      <c r="S3247" s="473" t="str">
        <f>IF('Jurnal Peny. Aktiva'!G35="","",'Jurnal Peny. Aktiva'!G35)</f>
        <v/>
      </c>
      <c r="T3247" s="460"/>
      <c r="U3247" s="460"/>
      <c r="Z3247" s="479" t="str">
        <f t="shared" si="351"/>
        <v/>
      </c>
    </row>
    <row r="3248" spans="1:26" s="462" customFormat="1" ht="18.75" customHeight="1" x14ac:dyDescent="0.35">
      <c r="A3248" s="460"/>
      <c r="B3248" s="332">
        <f>IF(N3248="",0,COUNTIF($N$7:N3248,N3248))</f>
        <v>0</v>
      </c>
      <c r="C3248" s="332" t="str">
        <f t="shared" si="353"/>
        <v>0</v>
      </c>
      <c r="D3248" s="469"/>
      <c r="E3248" s="469"/>
      <c r="F3248" s="469"/>
      <c r="G3248" s="469"/>
      <c r="H3248" s="333" t="str">
        <f t="shared" si="354"/>
        <v/>
      </c>
      <c r="I3248" s="469"/>
      <c r="J3248" s="460"/>
      <c r="K3248" s="470" t="str">
        <f>IF('Jurnal Peny. Aktiva'!B36="","",'Jurnal Peny. Aktiva'!B36)</f>
        <v/>
      </c>
      <c r="L3248" s="99"/>
      <c r="M3248" s="471"/>
      <c r="N3248" s="103" t="str">
        <f>IF('Jurnal Peny. Aktiva'!C36="","",'Jurnal Peny. Aktiva'!C36)</f>
        <v/>
      </c>
      <c r="O3248" s="472" t="str">
        <f>IF('Jurnal Peny. Aktiva'!D36="","",'Jurnal Peny. Aktiva'!D36)</f>
        <v/>
      </c>
      <c r="P3248" s="105"/>
      <c r="Q3248" s="102"/>
      <c r="R3248" s="473" t="str">
        <f>IF('Jurnal Peny. Aktiva'!F36="","",'Jurnal Peny. Aktiva'!F36)</f>
        <v/>
      </c>
      <c r="S3248" s="473" t="str">
        <f>IF('Jurnal Peny. Aktiva'!G36="","",'Jurnal Peny. Aktiva'!G36)</f>
        <v/>
      </c>
      <c r="T3248" s="460"/>
      <c r="U3248" s="460"/>
      <c r="Z3248" s="479" t="str">
        <f t="shared" si="351"/>
        <v/>
      </c>
    </row>
    <row r="3249" spans="1:26" s="462" customFormat="1" ht="18.75" customHeight="1" x14ac:dyDescent="0.35">
      <c r="A3249" s="460"/>
      <c r="B3249" s="332">
        <f>IF(N3249="",0,COUNTIF($N$7:N3249,N3249))</f>
        <v>0</v>
      </c>
      <c r="C3249" s="332" t="str">
        <f t="shared" si="353"/>
        <v>0</v>
      </c>
      <c r="D3249" s="469"/>
      <c r="E3249" s="469"/>
      <c r="F3249" s="469"/>
      <c r="G3249" s="469"/>
      <c r="H3249" s="333" t="str">
        <f t="shared" si="354"/>
        <v/>
      </c>
      <c r="I3249" s="469"/>
      <c r="J3249" s="460"/>
      <c r="K3249" s="470" t="str">
        <f>IF('Jurnal Peny. Aktiva'!B37="","",'Jurnal Peny. Aktiva'!B37)</f>
        <v/>
      </c>
      <c r="L3249" s="99"/>
      <c r="M3249" s="471"/>
      <c r="N3249" s="103" t="str">
        <f>IF('Jurnal Peny. Aktiva'!C37="","",'Jurnal Peny. Aktiva'!C37)</f>
        <v/>
      </c>
      <c r="O3249" s="472" t="str">
        <f>IF('Jurnal Peny. Aktiva'!D37="","",'Jurnal Peny. Aktiva'!D37)</f>
        <v/>
      </c>
      <c r="P3249" s="105"/>
      <c r="Q3249" s="102"/>
      <c r="R3249" s="473" t="str">
        <f>IF('Jurnal Peny. Aktiva'!F37="","",'Jurnal Peny. Aktiva'!F37)</f>
        <v/>
      </c>
      <c r="S3249" s="473" t="str">
        <f>IF('Jurnal Peny. Aktiva'!G37="","",'Jurnal Peny. Aktiva'!G37)</f>
        <v/>
      </c>
      <c r="T3249" s="460"/>
      <c r="U3249" s="460"/>
      <c r="Z3249" s="479" t="str">
        <f t="shared" si="351"/>
        <v/>
      </c>
    </row>
    <row r="3250" spans="1:26" s="462" customFormat="1" ht="18.75" customHeight="1" x14ac:dyDescent="0.35">
      <c r="A3250" s="460"/>
      <c r="B3250" s="332">
        <f>IF(N3250="",0,COUNTIF($N$7:N3250,N3250))</f>
        <v>0</v>
      </c>
      <c r="C3250" s="332" t="str">
        <f t="shared" si="353"/>
        <v>0</v>
      </c>
      <c r="D3250" s="469"/>
      <c r="E3250" s="469"/>
      <c r="F3250" s="469"/>
      <c r="G3250" s="469"/>
      <c r="H3250" s="333" t="str">
        <f t="shared" si="354"/>
        <v/>
      </c>
      <c r="I3250" s="469"/>
      <c r="J3250" s="460"/>
      <c r="K3250" s="470" t="str">
        <f>IF('Jurnal Peny. Aktiva'!B38="","",'Jurnal Peny. Aktiva'!B38)</f>
        <v/>
      </c>
      <c r="L3250" s="99"/>
      <c r="M3250" s="471"/>
      <c r="N3250" s="103" t="str">
        <f>IF('Jurnal Peny. Aktiva'!C38="","",'Jurnal Peny. Aktiva'!C38)</f>
        <v/>
      </c>
      <c r="O3250" s="472" t="str">
        <f>IF('Jurnal Peny. Aktiva'!D38="","",'Jurnal Peny. Aktiva'!D38)</f>
        <v/>
      </c>
      <c r="P3250" s="105"/>
      <c r="Q3250" s="102"/>
      <c r="R3250" s="473" t="str">
        <f>IF('Jurnal Peny. Aktiva'!F38="","",'Jurnal Peny. Aktiva'!F38)</f>
        <v/>
      </c>
      <c r="S3250" s="473" t="str">
        <f>IF('Jurnal Peny. Aktiva'!G38="","",'Jurnal Peny. Aktiva'!G38)</f>
        <v/>
      </c>
      <c r="T3250" s="460"/>
      <c r="U3250" s="460"/>
      <c r="Z3250" s="479" t="str">
        <f t="shared" si="351"/>
        <v/>
      </c>
    </row>
    <row r="3251" spans="1:26" s="462" customFormat="1" ht="18.75" customHeight="1" x14ac:dyDescent="0.35">
      <c r="A3251" s="460"/>
      <c r="B3251" s="332">
        <f>IF(N3251="",0,COUNTIF($N$7:N3251,N3251))</f>
        <v>0</v>
      </c>
      <c r="C3251" s="332" t="str">
        <f t="shared" si="353"/>
        <v>0</v>
      </c>
      <c r="D3251" s="469"/>
      <c r="E3251" s="469"/>
      <c r="F3251" s="469"/>
      <c r="G3251" s="469"/>
      <c r="H3251" s="333" t="str">
        <f t="shared" si="354"/>
        <v/>
      </c>
      <c r="I3251" s="469"/>
      <c r="J3251" s="460"/>
      <c r="K3251" s="470" t="str">
        <f>IF('Jurnal Peny. Aktiva'!B39="","",'Jurnal Peny. Aktiva'!B39)</f>
        <v/>
      </c>
      <c r="L3251" s="99"/>
      <c r="M3251" s="471"/>
      <c r="N3251" s="103" t="str">
        <f>IF('Jurnal Peny. Aktiva'!C39="","",'Jurnal Peny. Aktiva'!C39)</f>
        <v/>
      </c>
      <c r="O3251" s="472" t="str">
        <f>IF('Jurnal Peny. Aktiva'!D39="","",'Jurnal Peny. Aktiva'!D39)</f>
        <v/>
      </c>
      <c r="P3251" s="105"/>
      <c r="Q3251" s="102"/>
      <c r="R3251" s="473" t="str">
        <f>IF('Jurnal Peny. Aktiva'!F39="","",'Jurnal Peny. Aktiva'!F39)</f>
        <v/>
      </c>
      <c r="S3251" s="473" t="str">
        <f>IF('Jurnal Peny. Aktiva'!G39="","",'Jurnal Peny. Aktiva'!G39)</f>
        <v/>
      </c>
      <c r="T3251" s="460"/>
      <c r="U3251" s="460"/>
      <c r="Z3251" s="479" t="str">
        <f t="shared" si="351"/>
        <v/>
      </c>
    </row>
    <row r="3252" spans="1:26" s="462" customFormat="1" ht="18.75" customHeight="1" x14ac:dyDescent="0.35">
      <c r="A3252" s="460"/>
      <c r="B3252" s="332">
        <f>IF(N3252="",0,COUNTIF($N$7:N3252,N3252))</f>
        <v>0</v>
      </c>
      <c r="C3252" s="332" t="str">
        <f t="shared" si="353"/>
        <v>0</v>
      </c>
      <c r="D3252" s="469"/>
      <c r="E3252" s="469"/>
      <c r="F3252" s="469"/>
      <c r="G3252" s="469"/>
      <c r="H3252" s="333" t="str">
        <f t="shared" si="354"/>
        <v/>
      </c>
      <c r="I3252" s="469"/>
      <c r="J3252" s="460"/>
      <c r="K3252" s="470" t="str">
        <f>IF('Jurnal Peny. Aktiva'!B40="","",'Jurnal Peny. Aktiva'!B40)</f>
        <v/>
      </c>
      <c r="L3252" s="99"/>
      <c r="M3252" s="471"/>
      <c r="N3252" s="103" t="str">
        <f>IF('Jurnal Peny. Aktiva'!C40="","",'Jurnal Peny. Aktiva'!C40)</f>
        <v/>
      </c>
      <c r="O3252" s="472" t="str">
        <f>IF('Jurnal Peny. Aktiva'!D40="","",'Jurnal Peny. Aktiva'!D40)</f>
        <v/>
      </c>
      <c r="P3252" s="105"/>
      <c r="Q3252" s="102"/>
      <c r="R3252" s="473" t="str">
        <f>IF('Jurnal Peny. Aktiva'!F40="","",'Jurnal Peny. Aktiva'!F40)</f>
        <v/>
      </c>
      <c r="S3252" s="473" t="str">
        <f>IF('Jurnal Peny. Aktiva'!G40="","",'Jurnal Peny. Aktiva'!G40)</f>
        <v/>
      </c>
      <c r="T3252" s="460"/>
      <c r="U3252" s="460"/>
      <c r="Z3252" s="479" t="str">
        <f t="shared" si="351"/>
        <v/>
      </c>
    </row>
    <row r="3253" spans="1:26" s="462" customFormat="1" ht="18.75" customHeight="1" x14ac:dyDescent="0.35">
      <c r="A3253" s="460"/>
      <c r="B3253" s="332">
        <f>IF(N3253="",0,COUNTIF($N$7:N3253,N3253))</f>
        <v>0</v>
      </c>
      <c r="C3253" s="332" t="str">
        <f t="shared" si="353"/>
        <v>0</v>
      </c>
      <c r="D3253" s="469"/>
      <c r="E3253" s="469"/>
      <c r="F3253" s="469"/>
      <c r="G3253" s="469"/>
      <c r="H3253" s="333" t="str">
        <f t="shared" si="354"/>
        <v/>
      </c>
      <c r="I3253" s="469"/>
      <c r="J3253" s="460"/>
      <c r="K3253" s="470" t="str">
        <f>IF('Jurnal Peny. Aktiva'!B41="","",'Jurnal Peny. Aktiva'!B41)</f>
        <v/>
      </c>
      <c r="L3253" s="99"/>
      <c r="M3253" s="471"/>
      <c r="N3253" s="103" t="str">
        <f>IF('Jurnal Peny. Aktiva'!C41="","",'Jurnal Peny. Aktiva'!C41)</f>
        <v/>
      </c>
      <c r="O3253" s="472" t="str">
        <f>IF('Jurnal Peny. Aktiva'!D41="","",'Jurnal Peny. Aktiva'!D41)</f>
        <v/>
      </c>
      <c r="P3253" s="105"/>
      <c r="Q3253" s="102"/>
      <c r="R3253" s="473" t="str">
        <f>IF('Jurnal Peny. Aktiva'!F41="","",'Jurnal Peny. Aktiva'!F41)</f>
        <v/>
      </c>
      <c r="S3253" s="473" t="str">
        <f>IF('Jurnal Peny. Aktiva'!G41="","",'Jurnal Peny. Aktiva'!G41)</f>
        <v/>
      </c>
      <c r="T3253" s="460"/>
      <c r="U3253" s="460"/>
      <c r="Z3253" s="479" t="str">
        <f t="shared" si="351"/>
        <v/>
      </c>
    </row>
    <row r="3254" spans="1:26" s="462" customFormat="1" ht="18.75" customHeight="1" x14ac:dyDescent="0.35">
      <c r="A3254" s="460"/>
      <c r="B3254" s="332">
        <f>IF(N3254="",0,COUNTIF($N$7:N3254,N3254))</f>
        <v>0</v>
      </c>
      <c r="C3254" s="332" t="str">
        <f t="shared" si="353"/>
        <v>0</v>
      </c>
      <c r="D3254" s="469"/>
      <c r="E3254" s="469"/>
      <c r="F3254" s="469"/>
      <c r="G3254" s="469"/>
      <c r="H3254" s="333" t="str">
        <f t="shared" si="354"/>
        <v/>
      </c>
      <c r="I3254" s="469"/>
      <c r="J3254" s="460"/>
      <c r="K3254" s="470" t="str">
        <f>IF('Jurnal Peny. Aktiva'!B42="","",'Jurnal Peny. Aktiva'!B42)</f>
        <v/>
      </c>
      <c r="L3254" s="99"/>
      <c r="M3254" s="471"/>
      <c r="N3254" s="103" t="str">
        <f>IF('Jurnal Peny. Aktiva'!C42="","",'Jurnal Peny. Aktiva'!C42)</f>
        <v/>
      </c>
      <c r="O3254" s="472" t="str">
        <f>IF('Jurnal Peny. Aktiva'!D42="","",'Jurnal Peny. Aktiva'!D42)</f>
        <v/>
      </c>
      <c r="P3254" s="105"/>
      <c r="Q3254" s="102"/>
      <c r="R3254" s="473" t="str">
        <f>IF('Jurnal Peny. Aktiva'!F42="","",'Jurnal Peny. Aktiva'!F42)</f>
        <v/>
      </c>
      <c r="S3254" s="473" t="str">
        <f>IF('Jurnal Peny. Aktiva'!G42="","",'Jurnal Peny. Aktiva'!G42)</f>
        <v/>
      </c>
      <c r="T3254" s="460"/>
      <c r="U3254" s="460"/>
      <c r="Z3254" s="479" t="str">
        <f t="shared" si="351"/>
        <v/>
      </c>
    </row>
    <row r="3255" spans="1:26" s="462" customFormat="1" ht="18.75" customHeight="1" x14ac:dyDescent="0.35">
      <c r="A3255" s="460"/>
      <c r="B3255" s="332">
        <f>IF(N3255="",0,COUNTIF($N$7:N3255,N3255))</f>
        <v>0</v>
      </c>
      <c r="C3255" s="332" t="str">
        <f t="shared" si="353"/>
        <v>0</v>
      </c>
      <c r="D3255" s="469"/>
      <c r="E3255" s="469"/>
      <c r="F3255" s="469"/>
      <c r="G3255" s="469"/>
      <c r="H3255" s="333" t="str">
        <f t="shared" si="354"/>
        <v/>
      </c>
      <c r="I3255" s="469"/>
      <c r="J3255" s="460"/>
      <c r="K3255" s="470" t="str">
        <f>IF('Jurnal Peny. Aktiva'!B43="","",'Jurnal Peny. Aktiva'!B43)</f>
        <v/>
      </c>
      <c r="L3255" s="99"/>
      <c r="M3255" s="471"/>
      <c r="N3255" s="103" t="str">
        <f>IF('Jurnal Peny. Aktiva'!C43="","",'Jurnal Peny. Aktiva'!C43)</f>
        <v/>
      </c>
      <c r="O3255" s="472" t="str">
        <f>IF('Jurnal Peny. Aktiva'!D43="","",'Jurnal Peny. Aktiva'!D43)</f>
        <v/>
      </c>
      <c r="P3255" s="105"/>
      <c r="Q3255" s="102"/>
      <c r="R3255" s="473" t="str">
        <f>IF('Jurnal Peny. Aktiva'!F43="","",'Jurnal Peny. Aktiva'!F43)</f>
        <v/>
      </c>
      <c r="S3255" s="473" t="str">
        <f>IF('Jurnal Peny. Aktiva'!G43="","",'Jurnal Peny. Aktiva'!G43)</f>
        <v/>
      </c>
      <c r="T3255" s="460"/>
      <c r="U3255" s="460"/>
      <c r="Z3255" s="479" t="str">
        <f t="shared" si="351"/>
        <v/>
      </c>
    </row>
    <row r="3256" spans="1:26" s="462" customFormat="1" ht="18.75" customHeight="1" x14ac:dyDescent="0.35">
      <c r="A3256" s="460"/>
      <c r="B3256" s="332">
        <f>IF(N3256="",0,COUNTIF($N$7:N3256,N3256))</f>
        <v>0</v>
      </c>
      <c r="C3256" s="332" t="str">
        <f t="shared" si="353"/>
        <v>0</v>
      </c>
      <c r="D3256" s="469"/>
      <c r="E3256" s="469"/>
      <c r="F3256" s="469"/>
      <c r="G3256" s="469"/>
      <c r="H3256" s="333" t="str">
        <f t="shared" si="354"/>
        <v/>
      </c>
      <c r="I3256" s="469"/>
      <c r="J3256" s="460"/>
      <c r="K3256" s="470" t="str">
        <f>IF('Jurnal Peny. Aktiva'!B44="","",'Jurnal Peny. Aktiva'!B44)</f>
        <v/>
      </c>
      <c r="L3256" s="99"/>
      <c r="M3256" s="471"/>
      <c r="N3256" s="103" t="str">
        <f>IF('Jurnal Peny. Aktiva'!C44="","",'Jurnal Peny. Aktiva'!C44)</f>
        <v/>
      </c>
      <c r="O3256" s="472" t="str">
        <f>IF('Jurnal Peny. Aktiva'!D44="","",'Jurnal Peny. Aktiva'!D44)</f>
        <v/>
      </c>
      <c r="P3256" s="105"/>
      <c r="Q3256" s="102"/>
      <c r="R3256" s="473" t="str">
        <f>IF('Jurnal Peny. Aktiva'!F44="","",'Jurnal Peny. Aktiva'!F44)</f>
        <v/>
      </c>
      <c r="S3256" s="473" t="str">
        <f>IF('Jurnal Peny. Aktiva'!G44="","",'Jurnal Peny. Aktiva'!G44)</f>
        <v/>
      </c>
      <c r="T3256" s="460"/>
      <c r="U3256" s="460"/>
      <c r="Z3256" s="479" t="str">
        <f t="shared" si="351"/>
        <v/>
      </c>
    </row>
    <row r="3257" spans="1:26" s="462" customFormat="1" ht="18.75" customHeight="1" x14ac:dyDescent="0.35">
      <c r="A3257" s="460"/>
      <c r="B3257" s="332">
        <f>IF(N3257="",0,COUNTIF($N$7:N3257,N3257))</f>
        <v>0</v>
      </c>
      <c r="C3257" s="332" t="str">
        <f t="shared" si="353"/>
        <v>0</v>
      </c>
      <c r="D3257" s="469"/>
      <c r="E3257" s="469"/>
      <c r="F3257" s="469"/>
      <c r="G3257" s="469"/>
      <c r="H3257" s="333" t="str">
        <f t="shared" si="354"/>
        <v/>
      </c>
      <c r="I3257" s="469"/>
      <c r="J3257" s="460"/>
      <c r="K3257" s="470" t="str">
        <f>IF('Jurnal Peny. Aktiva'!B45="","",'Jurnal Peny. Aktiva'!B45)</f>
        <v/>
      </c>
      <c r="L3257" s="99"/>
      <c r="M3257" s="471"/>
      <c r="N3257" s="103" t="str">
        <f>IF('Jurnal Peny. Aktiva'!C45="","",'Jurnal Peny. Aktiva'!C45)</f>
        <v/>
      </c>
      <c r="O3257" s="472" t="str">
        <f>IF('Jurnal Peny. Aktiva'!D45="","",'Jurnal Peny. Aktiva'!D45)</f>
        <v/>
      </c>
      <c r="P3257" s="105"/>
      <c r="Q3257" s="102"/>
      <c r="R3257" s="473" t="str">
        <f>IF('Jurnal Peny. Aktiva'!F45="","",'Jurnal Peny. Aktiva'!F45)</f>
        <v/>
      </c>
      <c r="S3257" s="473" t="str">
        <f>IF('Jurnal Peny. Aktiva'!G45="","",'Jurnal Peny. Aktiva'!G45)</f>
        <v/>
      </c>
      <c r="T3257" s="460"/>
      <c r="U3257" s="460"/>
      <c r="Z3257" s="479" t="str">
        <f t="shared" si="351"/>
        <v/>
      </c>
    </row>
    <row r="3258" spans="1:26" s="462" customFormat="1" ht="18.75" customHeight="1" x14ac:dyDescent="0.35">
      <c r="A3258" s="460"/>
      <c r="B3258" s="332">
        <f>IF(N3258="",0,COUNTIF($N$7:N3258,N3258))</f>
        <v>0</v>
      </c>
      <c r="C3258" s="332" t="str">
        <f t="shared" si="353"/>
        <v>0</v>
      </c>
      <c r="D3258" s="469"/>
      <c r="E3258" s="469"/>
      <c r="F3258" s="469"/>
      <c r="G3258" s="469"/>
      <c r="H3258" s="333" t="str">
        <f t="shared" si="354"/>
        <v/>
      </c>
      <c r="I3258" s="469"/>
      <c r="J3258" s="460"/>
      <c r="K3258" s="470" t="str">
        <f>IF('Jurnal Peny. Aktiva'!B46="","",'Jurnal Peny. Aktiva'!B46)</f>
        <v/>
      </c>
      <c r="L3258" s="99"/>
      <c r="M3258" s="471"/>
      <c r="N3258" s="103" t="str">
        <f>IF('Jurnal Peny. Aktiva'!C46="","",'Jurnal Peny. Aktiva'!C46)</f>
        <v/>
      </c>
      <c r="O3258" s="472" t="str">
        <f>IF('Jurnal Peny. Aktiva'!D46="","",'Jurnal Peny. Aktiva'!D46)</f>
        <v/>
      </c>
      <c r="P3258" s="105"/>
      <c r="Q3258" s="102"/>
      <c r="R3258" s="473" t="str">
        <f>IF('Jurnal Peny. Aktiva'!F46="","",'Jurnal Peny. Aktiva'!F46)</f>
        <v/>
      </c>
      <c r="S3258" s="473" t="str">
        <f>IF('Jurnal Peny. Aktiva'!G46="","",'Jurnal Peny. Aktiva'!G46)</f>
        <v/>
      </c>
      <c r="T3258" s="460"/>
      <c r="U3258" s="460"/>
      <c r="Z3258" s="479" t="str">
        <f t="shared" si="351"/>
        <v/>
      </c>
    </row>
    <row r="3259" spans="1:26" s="462" customFormat="1" ht="18.75" customHeight="1" x14ac:dyDescent="0.35">
      <c r="A3259" s="460"/>
      <c r="B3259" s="332">
        <f>IF(N3259="",0,COUNTIF($N$7:N3259,N3259))</f>
        <v>0</v>
      </c>
      <c r="C3259" s="332" t="str">
        <f t="shared" si="353"/>
        <v>0</v>
      </c>
      <c r="D3259" s="469"/>
      <c r="E3259" s="469"/>
      <c r="F3259" s="469"/>
      <c r="G3259" s="469"/>
      <c r="H3259" s="333" t="str">
        <f t="shared" si="354"/>
        <v/>
      </c>
      <c r="I3259" s="469"/>
      <c r="J3259" s="460"/>
      <c r="K3259" s="470" t="str">
        <f>IF('Jurnal Peny. Aktiva'!B47="","",'Jurnal Peny. Aktiva'!B47)</f>
        <v/>
      </c>
      <c r="L3259" s="99"/>
      <c r="M3259" s="471"/>
      <c r="N3259" s="103" t="str">
        <f>IF('Jurnal Peny. Aktiva'!C47="","",'Jurnal Peny. Aktiva'!C47)</f>
        <v/>
      </c>
      <c r="O3259" s="472" t="str">
        <f>IF('Jurnal Peny. Aktiva'!D47="","",'Jurnal Peny. Aktiva'!D47)</f>
        <v/>
      </c>
      <c r="P3259" s="105"/>
      <c r="Q3259" s="102"/>
      <c r="R3259" s="473" t="str">
        <f>IF('Jurnal Peny. Aktiva'!F47="","",'Jurnal Peny. Aktiva'!F47)</f>
        <v/>
      </c>
      <c r="S3259" s="473" t="str">
        <f>IF('Jurnal Peny. Aktiva'!G47="","",'Jurnal Peny. Aktiva'!G47)</f>
        <v/>
      </c>
      <c r="T3259" s="460"/>
      <c r="U3259" s="460"/>
      <c r="Z3259" s="479" t="str">
        <f t="shared" si="351"/>
        <v/>
      </c>
    </row>
    <row r="3260" spans="1:26" s="462" customFormat="1" ht="18.75" customHeight="1" x14ac:dyDescent="0.35">
      <c r="A3260" s="460"/>
      <c r="B3260" s="332">
        <f>IF(N3260="",0,COUNTIF($N$7:N3260,N3260))</f>
        <v>0</v>
      </c>
      <c r="C3260" s="332" t="str">
        <f t="shared" si="353"/>
        <v>0</v>
      </c>
      <c r="D3260" s="469"/>
      <c r="E3260" s="469"/>
      <c r="F3260" s="469"/>
      <c r="G3260" s="469"/>
      <c r="H3260" s="333" t="str">
        <f t="shared" si="354"/>
        <v/>
      </c>
      <c r="I3260" s="469"/>
      <c r="J3260" s="460"/>
      <c r="K3260" s="470" t="str">
        <f>IF('Jurnal Peny. Aktiva'!B48="","",'Jurnal Peny. Aktiva'!B48)</f>
        <v/>
      </c>
      <c r="L3260" s="99"/>
      <c r="M3260" s="471"/>
      <c r="N3260" s="103" t="str">
        <f>IF('Jurnal Peny. Aktiva'!C48="","",'Jurnal Peny. Aktiva'!C48)</f>
        <v/>
      </c>
      <c r="O3260" s="472" t="str">
        <f>IF('Jurnal Peny. Aktiva'!D48="","",'Jurnal Peny. Aktiva'!D48)</f>
        <v/>
      </c>
      <c r="P3260" s="105"/>
      <c r="Q3260" s="102"/>
      <c r="R3260" s="473" t="str">
        <f>IF('Jurnal Peny. Aktiva'!F48="","",'Jurnal Peny. Aktiva'!F48)</f>
        <v/>
      </c>
      <c r="S3260" s="473" t="str">
        <f>IF('Jurnal Peny. Aktiva'!G48="","",'Jurnal Peny. Aktiva'!G48)</f>
        <v/>
      </c>
      <c r="T3260" s="460"/>
      <c r="U3260" s="460"/>
      <c r="Z3260" s="479" t="str">
        <f t="shared" si="351"/>
        <v/>
      </c>
    </row>
    <row r="3261" spans="1:26" s="462" customFormat="1" ht="18.75" customHeight="1" x14ac:dyDescent="0.35">
      <c r="A3261" s="460"/>
      <c r="B3261" s="332">
        <f>IF(N3261="",0,COUNTIF($N$7:N3261,N3261))</f>
        <v>0</v>
      </c>
      <c r="C3261" s="332" t="str">
        <f t="shared" si="353"/>
        <v>0</v>
      </c>
      <c r="D3261" s="469"/>
      <c r="E3261" s="469"/>
      <c r="F3261" s="469"/>
      <c r="G3261" s="469"/>
      <c r="H3261" s="333" t="str">
        <f t="shared" si="354"/>
        <v/>
      </c>
      <c r="I3261" s="469"/>
      <c r="J3261" s="460"/>
      <c r="K3261" s="470" t="str">
        <f>IF('Jurnal Peny. Aktiva'!B49="","",'Jurnal Peny. Aktiva'!B49)</f>
        <v/>
      </c>
      <c r="L3261" s="99"/>
      <c r="M3261" s="471"/>
      <c r="N3261" s="103" t="str">
        <f>IF('Jurnal Peny. Aktiva'!C49="","",'Jurnal Peny. Aktiva'!C49)</f>
        <v/>
      </c>
      <c r="O3261" s="472" t="str">
        <f>IF('Jurnal Peny. Aktiva'!D49="","",'Jurnal Peny. Aktiva'!D49)</f>
        <v/>
      </c>
      <c r="P3261" s="105"/>
      <c r="Q3261" s="102"/>
      <c r="R3261" s="473" t="str">
        <f>IF('Jurnal Peny. Aktiva'!F49="","",'Jurnal Peny. Aktiva'!F49)</f>
        <v/>
      </c>
      <c r="S3261" s="473" t="str">
        <f>IF('Jurnal Peny. Aktiva'!G49="","",'Jurnal Peny. Aktiva'!G49)</f>
        <v/>
      </c>
      <c r="T3261" s="460"/>
      <c r="U3261" s="460"/>
      <c r="Z3261" s="479" t="str">
        <f t="shared" si="351"/>
        <v/>
      </c>
    </row>
    <row r="3262" spans="1:26" s="462" customFormat="1" ht="18.75" customHeight="1" x14ac:dyDescent="0.35">
      <c r="A3262" s="460"/>
      <c r="B3262" s="332">
        <f>IF(N3262="",0,COUNTIF($N$7:N3262,N3262))</f>
        <v>0</v>
      </c>
      <c r="C3262" s="332" t="str">
        <f t="shared" si="353"/>
        <v>0</v>
      </c>
      <c r="D3262" s="469"/>
      <c r="E3262" s="469"/>
      <c r="F3262" s="469"/>
      <c r="G3262" s="469"/>
      <c r="H3262" s="333" t="str">
        <f t="shared" si="354"/>
        <v/>
      </c>
      <c r="I3262" s="469"/>
      <c r="J3262" s="460"/>
      <c r="K3262" s="470" t="str">
        <f>IF('Jurnal Peny. Aktiva'!B50="","",'Jurnal Peny. Aktiva'!B50)</f>
        <v/>
      </c>
      <c r="L3262" s="99"/>
      <c r="M3262" s="471"/>
      <c r="N3262" s="103" t="str">
        <f>IF('Jurnal Peny. Aktiva'!C50="","",'Jurnal Peny. Aktiva'!C50)</f>
        <v/>
      </c>
      <c r="O3262" s="472" t="str">
        <f>IF('Jurnal Peny. Aktiva'!D50="","",'Jurnal Peny. Aktiva'!D50)</f>
        <v/>
      </c>
      <c r="P3262" s="105"/>
      <c r="Q3262" s="102"/>
      <c r="R3262" s="473" t="str">
        <f>IF('Jurnal Peny. Aktiva'!F50="","",'Jurnal Peny. Aktiva'!F50)</f>
        <v/>
      </c>
      <c r="S3262" s="473" t="str">
        <f>IF('Jurnal Peny. Aktiva'!G50="","",'Jurnal Peny. Aktiva'!G50)</f>
        <v/>
      </c>
      <c r="T3262" s="460"/>
      <c r="U3262" s="460"/>
      <c r="Z3262" s="479" t="str">
        <f t="shared" si="351"/>
        <v/>
      </c>
    </row>
    <row r="3263" spans="1:26" s="462" customFormat="1" ht="18.75" customHeight="1" x14ac:dyDescent="0.35">
      <c r="A3263" s="460"/>
      <c r="B3263" s="332">
        <f>IF(N3263="",0,COUNTIF($N$7:N3263,N3263))</f>
        <v>0</v>
      </c>
      <c r="C3263" s="332" t="str">
        <f t="shared" si="353"/>
        <v>0</v>
      </c>
      <c r="D3263" s="469"/>
      <c r="E3263" s="469"/>
      <c r="F3263" s="469"/>
      <c r="G3263" s="469"/>
      <c r="H3263" s="333" t="str">
        <f t="shared" si="354"/>
        <v/>
      </c>
      <c r="I3263" s="469"/>
      <c r="J3263" s="460"/>
      <c r="K3263" s="470" t="str">
        <f>IF('Jurnal Peny. Aktiva'!B51="","",'Jurnal Peny. Aktiva'!B51)</f>
        <v/>
      </c>
      <c r="L3263" s="99"/>
      <c r="M3263" s="471"/>
      <c r="N3263" s="103" t="str">
        <f>IF('Jurnal Peny. Aktiva'!C51="","",'Jurnal Peny. Aktiva'!C51)</f>
        <v/>
      </c>
      <c r="O3263" s="472" t="str">
        <f>IF('Jurnal Peny. Aktiva'!D51="","",'Jurnal Peny. Aktiva'!D51)</f>
        <v/>
      </c>
      <c r="P3263" s="105"/>
      <c r="Q3263" s="102"/>
      <c r="R3263" s="473" t="str">
        <f>IF('Jurnal Peny. Aktiva'!F51="","",'Jurnal Peny. Aktiva'!F51)</f>
        <v/>
      </c>
      <c r="S3263" s="473" t="str">
        <f>IF('Jurnal Peny. Aktiva'!G51="","",'Jurnal Peny. Aktiva'!G51)</f>
        <v/>
      </c>
      <c r="T3263" s="460"/>
      <c r="U3263" s="460"/>
      <c r="Z3263" s="479" t="str">
        <f t="shared" si="351"/>
        <v/>
      </c>
    </row>
    <row r="3264" spans="1:26" s="462" customFormat="1" ht="18.75" customHeight="1" x14ac:dyDescent="0.35">
      <c r="A3264" s="460"/>
      <c r="B3264" s="332">
        <f>IF(N3264="",0,COUNTIF($N$7:N3264,N3264))</f>
        <v>0</v>
      </c>
      <c r="C3264" s="332" t="str">
        <f t="shared" si="353"/>
        <v>0</v>
      </c>
      <c r="D3264" s="469"/>
      <c r="E3264" s="469"/>
      <c r="F3264" s="469"/>
      <c r="G3264" s="469"/>
      <c r="H3264" s="333" t="str">
        <f t="shared" si="354"/>
        <v/>
      </c>
      <c r="I3264" s="469"/>
      <c r="J3264" s="460"/>
      <c r="K3264" s="470" t="str">
        <f>IF('Jurnal Peny. Aktiva'!B52="","",'Jurnal Peny. Aktiva'!B52)</f>
        <v/>
      </c>
      <c r="L3264" s="99"/>
      <c r="M3264" s="471"/>
      <c r="N3264" s="103" t="str">
        <f>IF('Jurnal Peny. Aktiva'!C52="","",'Jurnal Peny. Aktiva'!C52)</f>
        <v/>
      </c>
      <c r="O3264" s="472" t="str">
        <f>IF('Jurnal Peny. Aktiva'!D52="","",'Jurnal Peny. Aktiva'!D52)</f>
        <v/>
      </c>
      <c r="P3264" s="105"/>
      <c r="Q3264" s="102"/>
      <c r="R3264" s="473" t="str">
        <f>IF('Jurnal Peny. Aktiva'!F52="","",'Jurnal Peny. Aktiva'!F52)</f>
        <v/>
      </c>
      <c r="S3264" s="473" t="str">
        <f>IF('Jurnal Peny. Aktiva'!G52="","",'Jurnal Peny. Aktiva'!G52)</f>
        <v/>
      </c>
      <c r="T3264" s="460"/>
      <c r="U3264" s="460"/>
      <c r="Z3264" s="479" t="str">
        <f t="shared" si="351"/>
        <v/>
      </c>
    </row>
    <row r="3265" spans="1:26" s="462" customFormat="1" ht="18.75" customHeight="1" x14ac:dyDescent="0.35">
      <c r="A3265" s="460"/>
      <c r="B3265" s="332">
        <f>IF(N3265="",0,COUNTIF($N$7:N3265,N3265))</f>
        <v>0</v>
      </c>
      <c r="C3265" s="332" t="str">
        <f t="shared" si="353"/>
        <v>0</v>
      </c>
      <c r="D3265" s="469"/>
      <c r="E3265" s="469"/>
      <c r="F3265" s="469"/>
      <c r="G3265" s="469"/>
      <c r="H3265" s="333" t="str">
        <f t="shared" si="354"/>
        <v/>
      </c>
      <c r="I3265" s="469"/>
      <c r="J3265" s="460"/>
      <c r="K3265" s="470" t="str">
        <f>IF('Jurnal Peny. Aktiva'!B53="","",'Jurnal Peny. Aktiva'!B53)</f>
        <v/>
      </c>
      <c r="L3265" s="99"/>
      <c r="M3265" s="471"/>
      <c r="N3265" s="103" t="str">
        <f>IF('Jurnal Peny. Aktiva'!C53="","",'Jurnal Peny. Aktiva'!C53)</f>
        <v/>
      </c>
      <c r="O3265" s="472" t="str">
        <f>IF('Jurnal Peny. Aktiva'!D53="","",'Jurnal Peny. Aktiva'!D53)</f>
        <v/>
      </c>
      <c r="P3265" s="105"/>
      <c r="Q3265" s="102"/>
      <c r="R3265" s="473" t="str">
        <f>IF('Jurnal Peny. Aktiva'!F53="","",'Jurnal Peny. Aktiva'!F53)</f>
        <v/>
      </c>
      <c r="S3265" s="473" t="str">
        <f>IF('Jurnal Peny. Aktiva'!G53="","",'Jurnal Peny. Aktiva'!G53)</f>
        <v/>
      </c>
      <c r="T3265" s="460"/>
      <c r="U3265" s="460"/>
      <c r="Z3265" s="479" t="str">
        <f t="shared" si="351"/>
        <v/>
      </c>
    </row>
    <row r="3266" spans="1:26" s="462" customFormat="1" ht="18.75" customHeight="1" x14ac:dyDescent="0.35">
      <c r="A3266" s="460"/>
      <c r="B3266" s="332">
        <f>IF(N3266="",0,COUNTIF($N$7:N3266,N3266))</f>
        <v>0</v>
      </c>
      <c r="C3266" s="332" t="str">
        <f t="shared" si="353"/>
        <v>0</v>
      </c>
      <c r="D3266" s="469"/>
      <c r="E3266" s="469"/>
      <c r="F3266" s="469"/>
      <c r="G3266" s="469"/>
      <c r="H3266" s="333" t="str">
        <f t="shared" si="354"/>
        <v/>
      </c>
      <c r="I3266" s="469"/>
      <c r="J3266" s="460"/>
      <c r="K3266" s="470" t="str">
        <f>IF('Jurnal Peny. Aktiva'!B54="","",'Jurnal Peny. Aktiva'!B54)</f>
        <v/>
      </c>
      <c r="L3266" s="99"/>
      <c r="M3266" s="471"/>
      <c r="N3266" s="103" t="str">
        <f>IF('Jurnal Peny. Aktiva'!C54="","",'Jurnal Peny. Aktiva'!C54)</f>
        <v/>
      </c>
      <c r="O3266" s="472" t="str">
        <f>IF('Jurnal Peny. Aktiva'!D54="","",'Jurnal Peny. Aktiva'!D54)</f>
        <v/>
      </c>
      <c r="P3266" s="105"/>
      <c r="Q3266" s="102"/>
      <c r="R3266" s="473" t="str">
        <f>IF('Jurnal Peny. Aktiva'!F54="","",'Jurnal Peny. Aktiva'!F54)</f>
        <v/>
      </c>
      <c r="S3266" s="473" t="str">
        <f>IF('Jurnal Peny. Aktiva'!G54="","",'Jurnal Peny. Aktiva'!G54)</f>
        <v/>
      </c>
      <c r="T3266" s="460"/>
      <c r="U3266" s="460"/>
      <c r="Z3266" s="479" t="str">
        <f t="shared" si="351"/>
        <v/>
      </c>
    </row>
    <row r="3267" spans="1:26" s="462" customFormat="1" ht="18.75" customHeight="1" x14ac:dyDescent="0.35">
      <c r="A3267" s="460"/>
      <c r="B3267" s="332">
        <f>IF(N3267="",0,COUNTIF($N$7:N3267,N3267))</f>
        <v>0</v>
      </c>
      <c r="C3267" s="332" t="str">
        <f t="shared" si="353"/>
        <v>0</v>
      </c>
      <c r="D3267" s="469"/>
      <c r="E3267" s="469"/>
      <c r="F3267" s="469"/>
      <c r="G3267" s="469"/>
      <c r="H3267" s="333" t="str">
        <f t="shared" si="354"/>
        <v/>
      </c>
      <c r="I3267" s="469"/>
      <c r="J3267" s="460"/>
      <c r="K3267" s="470" t="str">
        <f>IF('Jurnal Peny. Aktiva'!B55="","",'Jurnal Peny. Aktiva'!B55)</f>
        <v/>
      </c>
      <c r="L3267" s="99"/>
      <c r="M3267" s="471"/>
      <c r="N3267" s="103" t="str">
        <f>IF('Jurnal Peny. Aktiva'!C55="","",'Jurnal Peny. Aktiva'!C55)</f>
        <v/>
      </c>
      <c r="O3267" s="472" t="str">
        <f>IF('Jurnal Peny. Aktiva'!D55="","",'Jurnal Peny. Aktiva'!D55)</f>
        <v/>
      </c>
      <c r="P3267" s="105"/>
      <c r="Q3267" s="102"/>
      <c r="R3267" s="473" t="str">
        <f>IF('Jurnal Peny. Aktiva'!F55="","",'Jurnal Peny. Aktiva'!F55)</f>
        <v/>
      </c>
      <c r="S3267" s="473" t="str">
        <f>IF('Jurnal Peny. Aktiva'!G55="","",'Jurnal Peny. Aktiva'!G55)</f>
        <v/>
      </c>
      <c r="T3267" s="460"/>
      <c r="U3267" s="460"/>
      <c r="Z3267" s="479" t="str">
        <f t="shared" si="351"/>
        <v/>
      </c>
    </row>
    <row r="3268" spans="1:26" s="462" customFormat="1" ht="18.75" customHeight="1" x14ac:dyDescent="0.35">
      <c r="A3268" s="460"/>
      <c r="B3268" s="332">
        <f>IF(N3268="",0,COUNTIF($N$7:N3268,N3268))</f>
        <v>0</v>
      </c>
      <c r="C3268" s="332" t="str">
        <f t="shared" si="353"/>
        <v>0</v>
      </c>
      <c r="D3268" s="469"/>
      <c r="E3268" s="469"/>
      <c r="F3268" s="469"/>
      <c r="G3268" s="469"/>
      <c r="H3268" s="333" t="str">
        <f t="shared" si="354"/>
        <v/>
      </c>
      <c r="I3268" s="469"/>
      <c r="J3268" s="460"/>
      <c r="K3268" s="470" t="str">
        <f>IF('Jurnal Peny. Aktiva'!B56="","",'Jurnal Peny. Aktiva'!B56)</f>
        <v/>
      </c>
      <c r="L3268" s="99"/>
      <c r="M3268" s="471"/>
      <c r="N3268" s="103" t="str">
        <f>IF('Jurnal Peny. Aktiva'!C56="","",'Jurnal Peny. Aktiva'!C56)</f>
        <v/>
      </c>
      <c r="O3268" s="472" t="str">
        <f>IF('Jurnal Peny. Aktiva'!D56="","",'Jurnal Peny. Aktiva'!D56)</f>
        <v/>
      </c>
      <c r="P3268" s="105"/>
      <c r="Q3268" s="102"/>
      <c r="R3268" s="473" t="str">
        <f>IF('Jurnal Peny. Aktiva'!F56="","",'Jurnal Peny. Aktiva'!F56)</f>
        <v/>
      </c>
      <c r="S3268" s="473" t="str">
        <f>IF('Jurnal Peny. Aktiva'!G56="","",'Jurnal Peny. Aktiva'!G56)</f>
        <v/>
      </c>
      <c r="T3268" s="460"/>
      <c r="U3268" s="460"/>
      <c r="Z3268" s="479" t="str">
        <f t="shared" si="351"/>
        <v/>
      </c>
    </row>
    <row r="3269" spans="1:26" s="462" customFormat="1" ht="18.75" customHeight="1" x14ac:dyDescent="0.35">
      <c r="A3269" s="460"/>
      <c r="B3269" s="332">
        <f>IF(N3269="",0,COUNTIF($N$7:N3269,N3269))</f>
        <v>0</v>
      </c>
      <c r="C3269" s="332" t="str">
        <f t="shared" si="353"/>
        <v>0</v>
      </c>
      <c r="D3269" s="469"/>
      <c r="E3269" s="469"/>
      <c r="F3269" s="469"/>
      <c r="G3269" s="469"/>
      <c r="H3269" s="333" t="str">
        <f t="shared" si="354"/>
        <v/>
      </c>
      <c r="I3269" s="469"/>
      <c r="J3269" s="460"/>
      <c r="K3269" s="470" t="str">
        <f>IF('Jurnal Peny. Aktiva'!B57="","",'Jurnal Peny. Aktiva'!B57)</f>
        <v/>
      </c>
      <c r="L3269" s="99"/>
      <c r="M3269" s="471"/>
      <c r="N3269" s="103" t="str">
        <f>IF('Jurnal Peny. Aktiva'!C57="","",'Jurnal Peny. Aktiva'!C57)</f>
        <v/>
      </c>
      <c r="O3269" s="472" t="str">
        <f>IF('Jurnal Peny. Aktiva'!D57="","",'Jurnal Peny. Aktiva'!D57)</f>
        <v/>
      </c>
      <c r="P3269" s="105"/>
      <c r="Q3269" s="102"/>
      <c r="R3269" s="473" t="str">
        <f>IF('Jurnal Peny. Aktiva'!F57="","",'Jurnal Peny. Aktiva'!F57)</f>
        <v/>
      </c>
      <c r="S3269" s="473" t="str">
        <f>IF('Jurnal Peny. Aktiva'!G57="","",'Jurnal Peny. Aktiva'!G57)</f>
        <v/>
      </c>
      <c r="T3269" s="460"/>
      <c r="U3269" s="460"/>
      <c r="Z3269" s="479" t="str">
        <f t="shared" si="351"/>
        <v/>
      </c>
    </row>
    <row r="3270" spans="1:26" s="462" customFormat="1" ht="18.75" customHeight="1" x14ac:dyDescent="0.35">
      <c r="A3270" s="460"/>
      <c r="B3270" s="332">
        <f>IF(N3270="",0,COUNTIF($N$7:N3270,N3270))</f>
        <v>0</v>
      </c>
      <c r="C3270" s="332" t="str">
        <f t="shared" si="353"/>
        <v>0</v>
      </c>
      <c r="D3270" s="469"/>
      <c r="E3270" s="469"/>
      <c r="F3270" s="469"/>
      <c r="G3270" s="469"/>
      <c r="H3270" s="333" t="str">
        <f t="shared" si="354"/>
        <v/>
      </c>
      <c r="I3270" s="469"/>
      <c r="J3270" s="460"/>
      <c r="K3270" s="470" t="str">
        <f>IF('Jurnal Peny. Aktiva'!B58="","",'Jurnal Peny. Aktiva'!B58)</f>
        <v/>
      </c>
      <c r="L3270" s="99"/>
      <c r="M3270" s="471"/>
      <c r="N3270" s="103" t="str">
        <f>IF('Jurnal Peny. Aktiva'!C58="","",'Jurnal Peny. Aktiva'!C58)</f>
        <v/>
      </c>
      <c r="O3270" s="472" t="str">
        <f>IF('Jurnal Peny. Aktiva'!D58="","",'Jurnal Peny. Aktiva'!D58)</f>
        <v/>
      </c>
      <c r="P3270" s="105"/>
      <c r="Q3270" s="102"/>
      <c r="R3270" s="473" t="str">
        <f>IF('Jurnal Peny. Aktiva'!F58="","",'Jurnal Peny. Aktiva'!F58)</f>
        <v/>
      </c>
      <c r="S3270" s="473" t="str">
        <f>IF('Jurnal Peny. Aktiva'!G58="","",'Jurnal Peny. Aktiva'!G58)</f>
        <v/>
      </c>
      <c r="T3270" s="460"/>
      <c r="U3270" s="460"/>
      <c r="Z3270" s="479" t="str">
        <f t="shared" si="351"/>
        <v/>
      </c>
    </row>
    <row r="3271" spans="1:26" s="462" customFormat="1" ht="18.75" customHeight="1" x14ac:dyDescent="0.35">
      <c r="A3271" s="460"/>
      <c r="B3271" s="332">
        <f>IF(N3271="",0,COUNTIF($N$7:N3271,N3271))</f>
        <v>0</v>
      </c>
      <c r="C3271" s="332" t="str">
        <f t="shared" si="353"/>
        <v>0</v>
      </c>
      <c r="D3271" s="469"/>
      <c r="E3271" s="469"/>
      <c r="F3271" s="469"/>
      <c r="G3271" s="469"/>
      <c r="H3271" s="333" t="str">
        <f t="shared" si="354"/>
        <v/>
      </c>
      <c r="I3271" s="469"/>
      <c r="J3271" s="460"/>
      <c r="K3271" s="470" t="str">
        <f>IF('Jurnal Peny. Aktiva'!B59="","",'Jurnal Peny. Aktiva'!B59)</f>
        <v/>
      </c>
      <c r="L3271" s="99"/>
      <c r="M3271" s="471"/>
      <c r="N3271" s="103" t="str">
        <f>IF('Jurnal Peny. Aktiva'!C59="","",'Jurnal Peny. Aktiva'!C59)</f>
        <v/>
      </c>
      <c r="O3271" s="472" t="str">
        <f>IF('Jurnal Peny. Aktiva'!D59="","",'Jurnal Peny. Aktiva'!D59)</f>
        <v/>
      </c>
      <c r="P3271" s="105"/>
      <c r="Q3271" s="102"/>
      <c r="R3271" s="473" t="str">
        <f>IF('Jurnal Peny. Aktiva'!F59="","",'Jurnal Peny. Aktiva'!F59)</f>
        <v/>
      </c>
      <c r="S3271" s="473" t="str">
        <f>IF('Jurnal Peny. Aktiva'!G59="","",'Jurnal Peny. Aktiva'!G59)</f>
        <v/>
      </c>
      <c r="T3271" s="460"/>
      <c r="U3271" s="460"/>
      <c r="Z3271" s="479" t="str">
        <f t="shared" si="351"/>
        <v/>
      </c>
    </row>
    <row r="3272" spans="1:26" s="462" customFormat="1" ht="18.75" customHeight="1" x14ac:dyDescent="0.35">
      <c r="A3272" s="460"/>
      <c r="B3272" s="332">
        <f>IF(N3272="",0,COUNTIF($N$7:N3272,N3272))</f>
        <v>0</v>
      </c>
      <c r="C3272" s="332" t="str">
        <f t="shared" si="353"/>
        <v>0</v>
      </c>
      <c r="D3272" s="469"/>
      <c r="E3272" s="469"/>
      <c r="F3272" s="469"/>
      <c r="G3272" s="469"/>
      <c r="H3272" s="333" t="str">
        <f t="shared" si="354"/>
        <v/>
      </c>
      <c r="I3272" s="469"/>
      <c r="J3272" s="460"/>
      <c r="K3272" s="470" t="str">
        <f>IF('Jurnal Peny. Aktiva'!B60="","",'Jurnal Peny. Aktiva'!B60)</f>
        <v/>
      </c>
      <c r="L3272" s="99"/>
      <c r="M3272" s="471"/>
      <c r="N3272" s="103" t="str">
        <f>IF('Jurnal Peny. Aktiva'!C60="","",'Jurnal Peny. Aktiva'!C60)</f>
        <v/>
      </c>
      <c r="O3272" s="472" t="str">
        <f>IF('Jurnal Peny. Aktiva'!D60="","",'Jurnal Peny. Aktiva'!D60)</f>
        <v/>
      </c>
      <c r="P3272" s="105"/>
      <c r="Q3272" s="102"/>
      <c r="R3272" s="473" t="str">
        <f>IF('Jurnal Peny. Aktiva'!F60="","",'Jurnal Peny. Aktiva'!F60)</f>
        <v/>
      </c>
      <c r="S3272" s="473" t="str">
        <f>IF('Jurnal Peny. Aktiva'!G60="","",'Jurnal Peny. Aktiva'!G60)</f>
        <v/>
      </c>
      <c r="T3272" s="460"/>
      <c r="U3272" s="460"/>
      <c r="Z3272" s="479" t="str">
        <f t="shared" ref="Z3272:Z3318" si="355">IF(H3272="","",MONTH(H3272))</f>
        <v/>
      </c>
    </row>
    <row r="3273" spans="1:26" s="462" customFormat="1" ht="18.75" customHeight="1" x14ac:dyDescent="0.35">
      <c r="A3273" s="460"/>
      <c r="B3273" s="332">
        <f>IF(N3273="",0,COUNTIF($N$7:N3273,N3273))</f>
        <v>0</v>
      </c>
      <c r="C3273" s="332" t="str">
        <f t="shared" si="353"/>
        <v>0</v>
      </c>
      <c r="D3273" s="469"/>
      <c r="E3273" s="469"/>
      <c r="F3273" s="469"/>
      <c r="G3273" s="469"/>
      <c r="H3273" s="333" t="str">
        <f t="shared" si="354"/>
        <v/>
      </c>
      <c r="I3273" s="469"/>
      <c r="J3273" s="460"/>
      <c r="K3273" s="470" t="str">
        <f>IF('Jurnal Peny. Aktiva'!B61="","",'Jurnal Peny. Aktiva'!B61)</f>
        <v/>
      </c>
      <c r="L3273" s="99"/>
      <c r="M3273" s="471"/>
      <c r="N3273" s="103" t="str">
        <f>IF('Jurnal Peny. Aktiva'!C61="","",'Jurnal Peny. Aktiva'!C61)</f>
        <v/>
      </c>
      <c r="O3273" s="472" t="str">
        <f>IF('Jurnal Peny. Aktiva'!D61="","",'Jurnal Peny. Aktiva'!D61)</f>
        <v/>
      </c>
      <c r="P3273" s="105"/>
      <c r="Q3273" s="102"/>
      <c r="R3273" s="473" t="str">
        <f>IF('Jurnal Peny. Aktiva'!F61="","",'Jurnal Peny. Aktiva'!F61)</f>
        <v/>
      </c>
      <c r="S3273" s="473" t="str">
        <f>IF('Jurnal Peny. Aktiva'!G61="","",'Jurnal Peny. Aktiva'!G61)</f>
        <v/>
      </c>
      <c r="T3273" s="460"/>
      <c r="U3273" s="460"/>
      <c r="Z3273" s="479" t="str">
        <f t="shared" si="355"/>
        <v/>
      </c>
    </row>
    <row r="3274" spans="1:26" s="462" customFormat="1" ht="18.75" customHeight="1" x14ac:dyDescent="0.35">
      <c r="A3274" s="460"/>
      <c r="B3274" s="332">
        <f>IF(N3274="",0,COUNTIF($N$7:N3274,N3274))</f>
        <v>0</v>
      </c>
      <c r="C3274" s="332" t="str">
        <f t="shared" si="353"/>
        <v>0</v>
      </c>
      <c r="D3274" s="469"/>
      <c r="E3274" s="469"/>
      <c r="F3274" s="469"/>
      <c r="G3274" s="469"/>
      <c r="H3274" s="333" t="str">
        <f t="shared" si="354"/>
        <v/>
      </c>
      <c r="I3274" s="469"/>
      <c r="J3274" s="460"/>
      <c r="K3274" s="470" t="str">
        <f>IF('Jurnal Peny. Aktiva'!B62="","",'Jurnal Peny. Aktiva'!B62)</f>
        <v/>
      </c>
      <c r="L3274" s="99"/>
      <c r="M3274" s="471"/>
      <c r="N3274" s="103" t="str">
        <f>IF('Jurnal Peny. Aktiva'!C62="","",'Jurnal Peny. Aktiva'!C62)</f>
        <v/>
      </c>
      <c r="O3274" s="472" t="str">
        <f>IF('Jurnal Peny. Aktiva'!D62="","",'Jurnal Peny. Aktiva'!D62)</f>
        <v/>
      </c>
      <c r="P3274" s="105"/>
      <c r="Q3274" s="102"/>
      <c r="R3274" s="473" t="str">
        <f>IF('Jurnal Peny. Aktiva'!F62="","",'Jurnal Peny. Aktiva'!F62)</f>
        <v/>
      </c>
      <c r="S3274" s="473" t="str">
        <f>IF('Jurnal Peny. Aktiva'!G62="","",'Jurnal Peny. Aktiva'!G62)</f>
        <v/>
      </c>
      <c r="T3274" s="460"/>
      <c r="U3274" s="460"/>
      <c r="Z3274" s="479" t="str">
        <f t="shared" si="355"/>
        <v/>
      </c>
    </row>
    <row r="3275" spans="1:26" s="462" customFormat="1" ht="18.75" customHeight="1" x14ac:dyDescent="0.35">
      <c r="A3275" s="460"/>
      <c r="B3275" s="332">
        <f>IF(N3275="",0,COUNTIF($N$7:N3275,N3275))</f>
        <v>0</v>
      </c>
      <c r="C3275" s="332" t="str">
        <f t="shared" si="353"/>
        <v>0</v>
      </c>
      <c r="D3275" s="469"/>
      <c r="E3275" s="469"/>
      <c r="F3275" s="469"/>
      <c r="G3275" s="469"/>
      <c r="H3275" s="333" t="str">
        <f t="shared" si="354"/>
        <v/>
      </c>
      <c r="I3275" s="469"/>
      <c r="J3275" s="460"/>
      <c r="K3275" s="470" t="str">
        <f>IF('Jurnal Peny. Aktiva'!B63="","",'Jurnal Peny. Aktiva'!B63)</f>
        <v/>
      </c>
      <c r="L3275" s="99"/>
      <c r="M3275" s="471"/>
      <c r="N3275" s="103" t="str">
        <f>IF('Jurnal Peny. Aktiva'!C63="","",'Jurnal Peny. Aktiva'!C63)</f>
        <v/>
      </c>
      <c r="O3275" s="472" t="str">
        <f>IF('Jurnal Peny. Aktiva'!D63="","",'Jurnal Peny. Aktiva'!D63)</f>
        <v/>
      </c>
      <c r="P3275" s="105"/>
      <c r="Q3275" s="102"/>
      <c r="R3275" s="473" t="str">
        <f>IF('Jurnal Peny. Aktiva'!F63="","",'Jurnal Peny. Aktiva'!F63)</f>
        <v/>
      </c>
      <c r="S3275" s="473" t="str">
        <f>IF('Jurnal Peny. Aktiva'!G63="","",'Jurnal Peny. Aktiva'!G63)</f>
        <v/>
      </c>
      <c r="T3275" s="460"/>
      <c r="U3275" s="460"/>
      <c r="Z3275" s="479" t="str">
        <f t="shared" si="355"/>
        <v/>
      </c>
    </row>
    <row r="3276" spans="1:26" s="462" customFormat="1" ht="18.75" customHeight="1" x14ac:dyDescent="0.35">
      <c r="A3276" s="460"/>
      <c r="B3276" s="332">
        <f>IF(N3276="",0,COUNTIF($N$7:N3276,N3276))</f>
        <v>0</v>
      </c>
      <c r="C3276" s="332" t="str">
        <f t="shared" si="353"/>
        <v>0</v>
      </c>
      <c r="D3276" s="469"/>
      <c r="E3276" s="469"/>
      <c r="F3276" s="469"/>
      <c r="G3276" s="469"/>
      <c r="H3276" s="333" t="str">
        <f t="shared" si="354"/>
        <v/>
      </c>
      <c r="I3276" s="469"/>
      <c r="J3276" s="460"/>
      <c r="K3276" s="470" t="str">
        <f>IF('Jurnal Peny. Aktiva'!B64="","",'Jurnal Peny. Aktiva'!B64)</f>
        <v/>
      </c>
      <c r="L3276" s="99"/>
      <c r="M3276" s="471"/>
      <c r="N3276" s="103" t="str">
        <f>IF('Jurnal Peny. Aktiva'!C64="","",'Jurnal Peny. Aktiva'!C64)</f>
        <v/>
      </c>
      <c r="O3276" s="472" t="str">
        <f>IF('Jurnal Peny. Aktiva'!D64="","",'Jurnal Peny. Aktiva'!D64)</f>
        <v/>
      </c>
      <c r="P3276" s="105"/>
      <c r="Q3276" s="102"/>
      <c r="R3276" s="473" t="str">
        <f>IF('Jurnal Peny. Aktiva'!F64="","",'Jurnal Peny. Aktiva'!F64)</f>
        <v/>
      </c>
      <c r="S3276" s="473" t="str">
        <f>IF('Jurnal Peny. Aktiva'!G64="","",'Jurnal Peny. Aktiva'!G64)</f>
        <v/>
      </c>
      <c r="T3276" s="460"/>
      <c r="U3276" s="460"/>
      <c r="Z3276" s="479" t="str">
        <f t="shared" si="355"/>
        <v/>
      </c>
    </row>
    <row r="3277" spans="1:26" s="462" customFormat="1" ht="18.75" customHeight="1" x14ac:dyDescent="0.35">
      <c r="A3277" s="460"/>
      <c r="B3277" s="332">
        <f>IF(N3277="",0,COUNTIF($N$7:N3277,N3277))</f>
        <v>0</v>
      </c>
      <c r="C3277" s="332" t="str">
        <f t="shared" si="353"/>
        <v>0</v>
      </c>
      <c r="D3277" s="469"/>
      <c r="E3277" s="469"/>
      <c r="F3277" s="469"/>
      <c r="G3277" s="469"/>
      <c r="H3277" s="333" t="str">
        <f t="shared" si="354"/>
        <v/>
      </c>
      <c r="I3277" s="469"/>
      <c r="J3277" s="460"/>
      <c r="K3277" s="470" t="str">
        <f>IF('Jurnal Peny. Aktiva'!B65="","",'Jurnal Peny. Aktiva'!B65)</f>
        <v/>
      </c>
      <c r="L3277" s="99"/>
      <c r="M3277" s="471"/>
      <c r="N3277" s="103" t="str">
        <f>IF('Jurnal Peny. Aktiva'!C65="","",'Jurnal Peny. Aktiva'!C65)</f>
        <v/>
      </c>
      <c r="O3277" s="472" t="str">
        <f>IF('Jurnal Peny. Aktiva'!D65="","",'Jurnal Peny. Aktiva'!D65)</f>
        <v/>
      </c>
      <c r="P3277" s="105"/>
      <c r="Q3277" s="102"/>
      <c r="R3277" s="473" t="str">
        <f>IF('Jurnal Peny. Aktiva'!F65="","",'Jurnal Peny. Aktiva'!F65)</f>
        <v/>
      </c>
      <c r="S3277" s="473" t="str">
        <f>IF('Jurnal Peny. Aktiva'!G65="","",'Jurnal Peny. Aktiva'!G65)</f>
        <v/>
      </c>
      <c r="T3277" s="460"/>
      <c r="U3277" s="460"/>
      <c r="Z3277" s="479" t="str">
        <f t="shared" si="355"/>
        <v/>
      </c>
    </row>
    <row r="3278" spans="1:26" s="462" customFormat="1" ht="18.75" customHeight="1" x14ac:dyDescent="0.35">
      <c r="A3278" s="460"/>
      <c r="B3278" s="332">
        <f>IF(N3278="",0,COUNTIF($N$7:N3278,N3278))</f>
        <v>0</v>
      </c>
      <c r="C3278" s="332" t="str">
        <f t="shared" si="353"/>
        <v>0</v>
      </c>
      <c r="D3278" s="469"/>
      <c r="E3278" s="469"/>
      <c r="F3278" s="469"/>
      <c r="G3278" s="469"/>
      <c r="H3278" s="333" t="str">
        <f t="shared" si="354"/>
        <v/>
      </c>
      <c r="I3278" s="469"/>
      <c r="J3278" s="460"/>
      <c r="K3278" s="470" t="str">
        <f>IF('Jurnal Peny. Aktiva'!B66="","",'Jurnal Peny. Aktiva'!B66)</f>
        <v/>
      </c>
      <c r="L3278" s="99"/>
      <c r="M3278" s="471"/>
      <c r="N3278" s="103" t="str">
        <f>IF('Jurnal Peny. Aktiva'!C66="","",'Jurnal Peny. Aktiva'!C66)</f>
        <v/>
      </c>
      <c r="O3278" s="472" t="str">
        <f>IF('Jurnal Peny. Aktiva'!D66="","",'Jurnal Peny. Aktiva'!D66)</f>
        <v/>
      </c>
      <c r="P3278" s="105"/>
      <c r="Q3278" s="102"/>
      <c r="R3278" s="473" t="str">
        <f>IF('Jurnal Peny. Aktiva'!F66="","",'Jurnal Peny. Aktiva'!F66)</f>
        <v/>
      </c>
      <c r="S3278" s="473" t="str">
        <f>IF('Jurnal Peny. Aktiva'!G66="","",'Jurnal Peny. Aktiva'!G66)</f>
        <v/>
      </c>
      <c r="T3278" s="460"/>
      <c r="U3278" s="460"/>
      <c r="Z3278" s="479" t="str">
        <f t="shared" si="355"/>
        <v/>
      </c>
    </row>
    <row r="3279" spans="1:26" s="462" customFormat="1" ht="18.75" customHeight="1" x14ac:dyDescent="0.35">
      <c r="A3279" s="460"/>
      <c r="B3279" s="332">
        <f>IF(N3279="",0,COUNTIF($N$7:N3279,N3279))</f>
        <v>0</v>
      </c>
      <c r="C3279" s="332" t="str">
        <f t="shared" si="353"/>
        <v>0</v>
      </c>
      <c r="D3279" s="469"/>
      <c r="E3279" s="469"/>
      <c r="F3279" s="469"/>
      <c r="G3279" s="469"/>
      <c r="H3279" s="333" t="str">
        <f t="shared" si="354"/>
        <v/>
      </c>
      <c r="I3279" s="469"/>
      <c r="J3279" s="460"/>
      <c r="K3279" s="470" t="str">
        <f>IF('Jurnal Peny. Aktiva'!B67="","",'Jurnal Peny. Aktiva'!B67)</f>
        <v/>
      </c>
      <c r="L3279" s="99"/>
      <c r="M3279" s="471"/>
      <c r="N3279" s="103" t="str">
        <f>IF('Jurnal Peny. Aktiva'!C67="","",'Jurnal Peny. Aktiva'!C67)</f>
        <v/>
      </c>
      <c r="O3279" s="472" t="str">
        <f>IF('Jurnal Peny. Aktiva'!D67="","",'Jurnal Peny. Aktiva'!D67)</f>
        <v/>
      </c>
      <c r="P3279" s="105"/>
      <c r="Q3279" s="102"/>
      <c r="R3279" s="473" t="str">
        <f>IF('Jurnal Peny. Aktiva'!F67="","",'Jurnal Peny. Aktiva'!F67)</f>
        <v/>
      </c>
      <c r="S3279" s="473" t="str">
        <f>IF('Jurnal Peny. Aktiva'!G67="","",'Jurnal Peny. Aktiva'!G67)</f>
        <v/>
      </c>
      <c r="T3279" s="460"/>
      <c r="U3279" s="460"/>
      <c r="Z3279" s="479" t="str">
        <f t="shared" si="355"/>
        <v/>
      </c>
    </row>
    <row r="3280" spans="1:26" s="462" customFormat="1" ht="18.75" customHeight="1" x14ac:dyDescent="0.35">
      <c r="A3280" s="460"/>
      <c r="B3280" s="332">
        <f>IF(N3280="",0,COUNTIF($N$7:N3280,N3280))</f>
        <v>0</v>
      </c>
      <c r="C3280" s="332" t="str">
        <f t="shared" si="353"/>
        <v>0</v>
      </c>
      <c r="D3280" s="469"/>
      <c r="E3280" s="469"/>
      <c r="F3280" s="469"/>
      <c r="G3280" s="469"/>
      <c r="H3280" s="333" t="str">
        <f t="shared" si="354"/>
        <v/>
      </c>
      <c r="I3280" s="469"/>
      <c r="J3280" s="460"/>
      <c r="K3280" s="470" t="str">
        <f>IF('Jurnal Peny. Aktiva'!B68="","",'Jurnal Peny. Aktiva'!B68)</f>
        <v/>
      </c>
      <c r="L3280" s="99"/>
      <c r="M3280" s="471"/>
      <c r="N3280" s="103" t="str">
        <f>IF('Jurnal Peny. Aktiva'!C68="","",'Jurnal Peny. Aktiva'!C68)</f>
        <v/>
      </c>
      <c r="O3280" s="472" t="str">
        <f>IF('Jurnal Peny. Aktiva'!D68="","",'Jurnal Peny. Aktiva'!D68)</f>
        <v/>
      </c>
      <c r="P3280" s="105"/>
      <c r="Q3280" s="102"/>
      <c r="R3280" s="473" t="str">
        <f>IF('Jurnal Peny. Aktiva'!F68="","",'Jurnal Peny. Aktiva'!F68)</f>
        <v/>
      </c>
      <c r="S3280" s="473" t="str">
        <f>IF('Jurnal Peny. Aktiva'!G68="","",'Jurnal Peny. Aktiva'!G68)</f>
        <v/>
      </c>
      <c r="T3280" s="460"/>
      <c r="U3280" s="460"/>
      <c r="Z3280" s="479" t="str">
        <f t="shared" si="355"/>
        <v/>
      </c>
    </row>
    <row r="3281" spans="1:26" s="462" customFormat="1" ht="18.75" customHeight="1" x14ac:dyDescent="0.35">
      <c r="A3281" s="460"/>
      <c r="B3281" s="332">
        <f>IF(N3281="",0,COUNTIF($N$7:N3281,N3281))</f>
        <v>0</v>
      </c>
      <c r="C3281" s="332" t="str">
        <f t="shared" si="353"/>
        <v>0</v>
      </c>
      <c r="D3281" s="469"/>
      <c r="E3281" s="469"/>
      <c r="F3281" s="469"/>
      <c r="G3281" s="469"/>
      <c r="H3281" s="333" t="str">
        <f t="shared" si="354"/>
        <v/>
      </c>
      <c r="I3281" s="469"/>
      <c r="J3281" s="460"/>
      <c r="K3281" s="470" t="str">
        <f>IF('Jurnal Peny. Aktiva'!B69="","",'Jurnal Peny. Aktiva'!B69)</f>
        <v/>
      </c>
      <c r="L3281" s="99"/>
      <c r="M3281" s="471"/>
      <c r="N3281" s="103" t="str">
        <f>IF('Jurnal Peny. Aktiva'!C69="","",'Jurnal Peny. Aktiva'!C69)</f>
        <v/>
      </c>
      <c r="O3281" s="472" t="str">
        <f>IF('Jurnal Peny. Aktiva'!D69="","",'Jurnal Peny. Aktiva'!D69)</f>
        <v/>
      </c>
      <c r="P3281" s="105"/>
      <c r="Q3281" s="102"/>
      <c r="R3281" s="473" t="str">
        <f>IF('Jurnal Peny. Aktiva'!F69="","",'Jurnal Peny. Aktiva'!F69)</f>
        <v/>
      </c>
      <c r="S3281" s="473" t="str">
        <f>IF('Jurnal Peny. Aktiva'!G69="","",'Jurnal Peny. Aktiva'!G69)</f>
        <v/>
      </c>
      <c r="T3281" s="460"/>
      <c r="U3281" s="460"/>
      <c r="Z3281" s="479" t="str">
        <f t="shared" si="355"/>
        <v/>
      </c>
    </row>
    <row r="3282" spans="1:26" s="462" customFormat="1" ht="18.75" customHeight="1" x14ac:dyDescent="0.35">
      <c r="A3282" s="460"/>
      <c r="B3282" s="332">
        <f>IF(N3282="",0,COUNTIF($N$7:N3282,N3282))</f>
        <v>0</v>
      </c>
      <c r="C3282" s="332" t="str">
        <f t="shared" si="353"/>
        <v>0</v>
      </c>
      <c r="D3282" s="469"/>
      <c r="E3282" s="469"/>
      <c r="F3282" s="469"/>
      <c r="G3282" s="469"/>
      <c r="H3282" s="333" t="str">
        <f t="shared" si="354"/>
        <v/>
      </c>
      <c r="I3282" s="469"/>
      <c r="J3282" s="460"/>
      <c r="K3282" s="470" t="str">
        <f>IF('Jurnal Peny. Aktiva'!B70="","",'Jurnal Peny. Aktiva'!B70)</f>
        <v/>
      </c>
      <c r="L3282" s="99"/>
      <c r="M3282" s="471"/>
      <c r="N3282" s="103" t="str">
        <f>IF('Jurnal Peny. Aktiva'!C70="","",'Jurnal Peny. Aktiva'!C70)</f>
        <v/>
      </c>
      <c r="O3282" s="472" t="str">
        <f>IF('Jurnal Peny. Aktiva'!D70="","",'Jurnal Peny. Aktiva'!D70)</f>
        <v/>
      </c>
      <c r="P3282" s="105"/>
      <c r="Q3282" s="102"/>
      <c r="R3282" s="473" t="str">
        <f>IF('Jurnal Peny. Aktiva'!F70="","",'Jurnal Peny. Aktiva'!F70)</f>
        <v/>
      </c>
      <c r="S3282" s="473" t="str">
        <f>IF('Jurnal Peny. Aktiva'!G70="","",'Jurnal Peny. Aktiva'!G70)</f>
        <v/>
      </c>
      <c r="T3282" s="460"/>
      <c r="U3282" s="460"/>
      <c r="Z3282" s="479" t="str">
        <f t="shared" si="355"/>
        <v/>
      </c>
    </row>
    <row r="3283" spans="1:26" s="462" customFormat="1" ht="18.75" customHeight="1" x14ac:dyDescent="0.35">
      <c r="A3283" s="460"/>
      <c r="B3283" s="332">
        <f>IF(N3283="",0,COUNTIF($N$7:N3283,N3283))</f>
        <v>0</v>
      </c>
      <c r="C3283" s="332" t="str">
        <f t="shared" si="353"/>
        <v>0</v>
      </c>
      <c r="D3283" s="469"/>
      <c r="E3283" s="469"/>
      <c r="F3283" s="469"/>
      <c r="G3283" s="469"/>
      <c r="H3283" s="333" t="str">
        <f t="shared" si="354"/>
        <v/>
      </c>
      <c r="I3283" s="469"/>
      <c r="J3283" s="460"/>
      <c r="K3283" s="470" t="str">
        <f>IF('Jurnal Peny. Aktiva'!B71="","",'Jurnal Peny. Aktiva'!B71)</f>
        <v/>
      </c>
      <c r="L3283" s="99"/>
      <c r="M3283" s="471"/>
      <c r="N3283" s="103" t="str">
        <f>IF('Jurnal Peny. Aktiva'!C71="","",'Jurnal Peny. Aktiva'!C71)</f>
        <v/>
      </c>
      <c r="O3283" s="472" t="str">
        <f>IF('Jurnal Peny. Aktiva'!D71="","",'Jurnal Peny. Aktiva'!D71)</f>
        <v/>
      </c>
      <c r="P3283" s="105"/>
      <c r="Q3283" s="102"/>
      <c r="R3283" s="473" t="str">
        <f>IF('Jurnal Peny. Aktiva'!F71="","",'Jurnal Peny. Aktiva'!F71)</f>
        <v/>
      </c>
      <c r="S3283" s="473" t="str">
        <f>IF('Jurnal Peny. Aktiva'!G71="","",'Jurnal Peny. Aktiva'!G71)</f>
        <v/>
      </c>
      <c r="T3283" s="460"/>
      <c r="U3283" s="460"/>
      <c r="Z3283" s="479" t="str">
        <f t="shared" si="355"/>
        <v/>
      </c>
    </row>
    <row r="3284" spans="1:26" s="462" customFormat="1" ht="18.75" customHeight="1" x14ac:dyDescent="0.35">
      <c r="A3284" s="460"/>
      <c r="B3284" s="332">
        <f>IF(N3284="",0,COUNTIF($N$7:N3284,N3284))</f>
        <v>0</v>
      </c>
      <c r="C3284" s="332" t="str">
        <f t="shared" ref="C3284:C3318" si="356">B3284&amp;N3284</f>
        <v>0</v>
      </c>
      <c r="D3284" s="469"/>
      <c r="E3284" s="469"/>
      <c r="F3284" s="469"/>
      <c r="G3284" s="469"/>
      <c r="H3284" s="333" t="str">
        <f t="shared" ref="H3284:H3318" si="357">K3284</f>
        <v/>
      </c>
      <c r="I3284" s="469"/>
      <c r="J3284" s="460"/>
      <c r="K3284" s="470" t="str">
        <f>IF('Jurnal Peny. Aktiva'!B72="","",'Jurnal Peny. Aktiva'!B72)</f>
        <v/>
      </c>
      <c r="L3284" s="99"/>
      <c r="M3284" s="471"/>
      <c r="N3284" s="103" t="str">
        <f>IF('Jurnal Peny. Aktiva'!C72="","",'Jurnal Peny. Aktiva'!C72)</f>
        <v/>
      </c>
      <c r="O3284" s="472" t="str">
        <f>IF('Jurnal Peny. Aktiva'!D72="","",'Jurnal Peny. Aktiva'!D72)</f>
        <v/>
      </c>
      <c r="P3284" s="105"/>
      <c r="Q3284" s="102"/>
      <c r="R3284" s="473" t="str">
        <f>IF('Jurnal Peny. Aktiva'!F72="","",'Jurnal Peny. Aktiva'!F72)</f>
        <v/>
      </c>
      <c r="S3284" s="473" t="str">
        <f>IF('Jurnal Peny. Aktiva'!G72="","",'Jurnal Peny. Aktiva'!G72)</f>
        <v/>
      </c>
      <c r="T3284" s="460"/>
      <c r="U3284" s="460"/>
      <c r="Z3284" s="479" t="str">
        <f t="shared" si="355"/>
        <v/>
      </c>
    </row>
    <row r="3285" spans="1:26" s="462" customFormat="1" ht="18.75" customHeight="1" x14ac:dyDescent="0.35">
      <c r="A3285" s="460"/>
      <c r="B3285" s="332">
        <f>IF(N3285="",0,COUNTIF($N$7:N3285,N3285))</f>
        <v>0</v>
      </c>
      <c r="C3285" s="332" t="str">
        <f t="shared" si="356"/>
        <v>0</v>
      </c>
      <c r="D3285" s="469"/>
      <c r="E3285" s="469"/>
      <c r="F3285" s="469"/>
      <c r="G3285" s="469"/>
      <c r="H3285" s="333" t="str">
        <f t="shared" si="357"/>
        <v/>
      </c>
      <c r="I3285" s="469"/>
      <c r="J3285" s="460"/>
      <c r="K3285" s="470" t="str">
        <f>IF('Jurnal Peny. Aktiva'!B73="","",'Jurnal Peny. Aktiva'!B73)</f>
        <v/>
      </c>
      <c r="L3285" s="99"/>
      <c r="M3285" s="471"/>
      <c r="N3285" s="103" t="str">
        <f>IF('Jurnal Peny. Aktiva'!C73="","",'Jurnal Peny. Aktiva'!C73)</f>
        <v/>
      </c>
      <c r="O3285" s="472" t="str">
        <f>IF('Jurnal Peny. Aktiva'!D73="","",'Jurnal Peny. Aktiva'!D73)</f>
        <v/>
      </c>
      <c r="P3285" s="105"/>
      <c r="Q3285" s="102"/>
      <c r="R3285" s="473" t="str">
        <f>IF('Jurnal Peny. Aktiva'!F73="","",'Jurnal Peny. Aktiva'!F73)</f>
        <v/>
      </c>
      <c r="S3285" s="473" t="str">
        <f>IF('Jurnal Peny. Aktiva'!G73="","",'Jurnal Peny. Aktiva'!G73)</f>
        <v/>
      </c>
      <c r="T3285" s="460"/>
      <c r="U3285" s="460"/>
      <c r="Z3285" s="479" t="str">
        <f t="shared" si="355"/>
        <v/>
      </c>
    </row>
    <row r="3286" spans="1:26" s="462" customFormat="1" ht="18.75" customHeight="1" x14ac:dyDescent="0.35">
      <c r="A3286" s="460"/>
      <c r="B3286" s="332">
        <f>IF(N3286="",0,COUNTIF($N$7:N3286,N3286))</f>
        <v>0</v>
      </c>
      <c r="C3286" s="332" t="str">
        <f t="shared" si="356"/>
        <v>0</v>
      </c>
      <c r="D3286" s="469"/>
      <c r="E3286" s="469"/>
      <c r="F3286" s="469"/>
      <c r="G3286" s="469"/>
      <c r="H3286" s="333" t="str">
        <f t="shared" si="357"/>
        <v/>
      </c>
      <c r="I3286" s="469"/>
      <c r="J3286" s="460"/>
      <c r="K3286" s="470" t="str">
        <f>IF('Jurnal Peny. Aktiva'!B74="","",'Jurnal Peny. Aktiva'!B74)</f>
        <v/>
      </c>
      <c r="L3286" s="99"/>
      <c r="M3286" s="471"/>
      <c r="N3286" s="103" t="str">
        <f>IF('Jurnal Peny. Aktiva'!C74="","",'Jurnal Peny. Aktiva'!C74)</f>
        <v/>
      </c>
      <c r="O3286" s="472" t="str">
        <f>IF('Jurnal Peny. Aktiva'!D74="","",'Jurnal Peny. Aktiva'!D74)</f>
        <v/>
      </c>
      <c r="P3286" s="105"/>
      <c r="Q3286" s="102"/>
      <c r="R3286" s="473" t="str">
        <f>IF('Jurnal Peny. Aktiva'!F74="","",'Jurnal Peny. Aktiva'!F74)</f>
        <v/>
      </c>
      <c r="S3286" s="473" t="str">
        <f>IF('Jurnal Peny. Aktiva'!G74="","",'Jurnal Peny. Aktiva'!G74)</f>
        <v/>
      </c>
      <c r="T3286" s="460"/>
      <c r="U3286" s="460"/>
      <c r="Z3286" s="479" t="str">
        <f t="shared" si="355"/>
        <v/>
      </c>
    </row>
    <row r="3287" spans="1:26" s="462" customFormat="1" ht="18.75" customHeight="1" x14ac:dyDescent="0.35">
      <c r="A3287" s="460"/>
      <c r="B3287" s="332">
        <f>IF(N3287="",0,COUNTIF($N$7:N3287,N3287))</f>
        <v>0</v>
      </c>
      <c r="C3287" s="332" t="str">
        <f t="shared" si="356"/>
        <v>0</v>
      </c>
      <c r="D3287" s="469"/>
      <c r="E3287" s="469"/>
      <c r="F3287" s="469"/>
      <c r="G3287" s="469"/>
      <c r="H3287" s="333" t="str">
        <f t="shared" si="357"/>
        <v/>
      </c>
      <c r="I3287" s="469"/>
      <c r="J3287" s="460"/>
      <c r="K3287" s="470" t="str">
        <f>IF('Jurnal Peny. Aktiva'!B75="","",'Jurnal Peny. Aktiva'!B75)</f>
        <v/>
      </c>
      <c r="L3287" s="99"/>
      <c r="M3287" s="471"/>
      <c r="N3287" s="103" t="str">
        <f>IF('Jurnal Peny. Aktiva'!C75="","",'Jurnal Peny. Aktiva'!C75)</f>
        <v/>
      </c>
      <c r="O3287" s="472" t="str">
        <f>IF('Jurnal Peny. Aktiva'!D75="","",'Jurnal Peny. Aktiva'!D75)</f>
        <v/>
      </c>
      <c r="P3287" s="105"/>
      <c r="Q3287" s="102"/>
      <c r="R3287" s="473" t="str">
        <f>IF('Jurnal Peny. Aktiva'!F75="","",'Jurnal Peny. Aktiva'!F75)</f>
        <v/>
      </c>
      <c r="S3287" s="473" t="str">
        <f>IF('Jurnal Peny. Aktiva'!G75="","",'Jurnal Peny. Aktiva'!G75)</f>
        <v/>
      </c>
      <c r="T3287" s="460"/>
      <c r="U3287" s="460"/>
      <c r="Z3287" s="479" t="str">
        <f t="shared" si="355"/>
        <v/>
      </c>
    </row>
    <row r="3288" spans="1:26" s="462" customFormat="1" ht="18.75" customHeight="1" x14ac:dyDescent="0.35">
      <c r="A3288" s="460"/>
      <c r="B3288" s="332">
        <f>IF(N3288="",0,COUNTIF($N$7:N3288,N3288))</f>
        <v>0</v>
      </c>
      <c r="C3288" s="332" t="str">
        <f t="shared" si="356"/>
        <v>0</v>
      </c>
      <c r="D3288" s="469"/>
      <c r="E3288" s="469"/>
      <c r="F3288" s="469"/>
      <c r="G3288" s="469"/>
      <c r="H3288" s="333" t="str">
        <f t="shared" si="357"/>
        <v/>
      </c>
      <c r="I3288" s="469"/>
      <c r="J3288" s="460"/>
      <c r="K3288" s="470" t="str">
        <f>IF('Jurnal Peny. Aktiva'!B76="","",'Jurnal Peny. Aktiva'!B76)</f>
        <v/>
      </c>
      <c r="L3288" s="99"/>
      <c r="M3288" s="471"/>
      <c r="N3288" s="103" t="str">
        <f>IF('Jurnal Peny. Aktiva'!C76="","",'Jurnal Peny. Aktiva'!C76)</f>
        <v/>
      </c>
      <c r="O3288" s="472" t="str">
        <f>IF('Jurnal Peny. Aktiva'!D76="","",'Jurnal Peny. Aktiva'!D76)</f>
        <v/>
      </c>
      <c r="P3288" s="105"/>
      <c r="Q3288" s="102"/>
      <c r="R3288" s="473" t="str">
        <f>IF('Jurnal Peny. Aktiva'!F76="","",'Jurnal Peny. Aktiva'!F76)</f>
        <v/>
      </c>
      <c r="S3288" s="473" t="str">
        <f>IF('Jurnal Peny. Aktiva'!G76="","",'Jurnal Peny. Aktiva'!G76)</f>
        <v/>
      </c>
      <c r="T3288" s="460"/>
      <c r="U3288" s="460"/>
      <c r="Z3288" s="479" t="str">
        <f t="shared" si="355"/>
        <v/>
      </c>
    </row>
    <row r="3289" spans="1:26" s="462" customFormat="1" ht="18.75" customHeight="1" x14ac:dyDescent="0.35">
      <c r="A3289" s="460"/>
      <c r="B3289" s="332">
        <f>IF(N3289="",0,COUNTIF($N$7:N3289,N3289))</f>
        <v>0</v>
      </c>
      <c r="C3289" s="332" t="str">
        <f t="shared" si="356"/>
        <v>0</v>
      </c>
      <c r="D3289" s="469"/>
      <c r="E3289" s="469"/>
      <c r="F3289" s="469"/>
      <c r="G3289" s="469"/>
      <c r="H3289" s="333" t="str">
        <f t="shared" si="357"/>
        <v/>
      </c>
      <c r="I3289" s="469"/>
      <c r="J3289" s="460"/>
      <c r="K3289" s="470" t="str">
        <f>IF('Jurnal Peny. Aktiva'!B77="","",'Jurnal Peny. Aktiva'!B77)</f>
        <v/>
      </c>
      <c r="L3289" s="99"/>
      <c r="M3289" s="471"/>
      <c r="N3289" s="103" t="str">
        <f>IF('Jurnal Peny. Aktiva'!C77="","",'Jurnal Peny. Aktiva'!C77)</f>
        <v/>
      </c>
      <c r="O3289" s="472" t="str">
        <f>IF('Jurnal Peny. Aktiva'!D77="","",'Jurnal Peny. Aktiva'!D77)</f>
        <v/>
      </c>
      <c r="P3289" s="105"/>
      <c r="Q3289" s="102"/>
      <c r="R3289" s="473" t="str">
        <f>IF('Jurnal Peny. Aktiva'!F77="","",'Jurnal Peny. Aktiva'!F77)</f>
        <v/>
      </c>
      <c r="S3289" s="473" t="str">
        <f>IF('Jurnal Peny. Aktiva'!G77="","",'Jurnal Peny. Aktiva'!G77)</f>
        <v/>
      </c>
      <c r="T3289" s="460"/>
      <c r="U3289" s="460"/>
      <c r="Z3289" s="479" t="str">
        <f t="shared" si="355"/>
        <v/>
      </c>
    </row>
    <row r="3290" spans="1:26" s="462" customFormat="1" ht="18.75" customHeight="1" x14ac:dyDescent="0.35">
      <c r="A3290" s="460"/>
      <c r="B3290" s="332">
        <f>IF(N3290="",0,COUNTIF($N$7:N3290,N3290))</f>
        <v>0</v>
      </c>
      <c r="C3290" s="332" t="str">
        <f t="shared" si="356"/>
        <v>0</v>
      </c>
      <c r="D3290" s="469"/>
      <c r="E3290" s="469"/>
      <c r="F3290" s="469"/>
      <c r="G3290" s="469"/>
      <c r="H3290" s="333" t="str">
        <f t="shared" si="357"/>
        <v/>
      </c>
      <c r="I3290" s="469"/>
      <c r="J3290" s="460"/>
      <c r="K3290" s="470" t="str">
        <f>IF('Jurnal Peny. Aktiva'!B78="","",'Jurnal Peny. Aktiva'!B78)</f>
        <v/>
      </c>
      <c r="L3290" s="99"/>
      <c r="M3290" s="471"/>
      <c r="N3290" s="103" t="str">
        <f>IF('Jurnal Peny. Aktiva'!C78="","",'Jurnal Peny. Aktiva'!C78)</f>
        <v/>
      </c>
      <c r="O3290" s="472" t="str">
        <f>IF('Jurnal Peny. Aktiva'!D78="","",'Jurnal Peny. Aktiva'!D78)</f>
        <v/>
      </c>
      <c r="P3290" s="105"/>
      <c r="Q3290" s="102"/>
      <c r="R3290" s="473" t="str">
        <f>IF('Jurnal Peny. Aktiva'!F78="","",'Jurnal Peny. Aktiva'!F78)</f>
        <v/>
      </c>
      <c r="S3290" s="473" t="str">
        <f>IF('Jurnal Peny. Aktiva'!G78="","",'Jurnal Peny. Aktiva'!G78)</f>
        <v/>
      </c>
      <c r="T3290" s="460"/>
      <c r="U3290" s="460"/>
      <c r="Z3290" s="479" t="str">
        <f t="shared" si="355"/>
        <v/>
      </c>
    </row>
    <row r="3291" spans="1:26" s="462" customFormat="1" ht="18.75" customHeight="1" x14ac:dyDescent="0.35">
      <c r="A3291" s="460"/>
      <c r="B3291" s="332">
        <f>IF(N3291="",0,COUNTIF($N$7:N3291,N3291))</f>
        <v>0</v>
      </c>
      <c r="C3291" s="332" t="str">
        <f t="shared" si="356"/>
        <v>0</v>
      </c>
      <c r="D3291" s="469"/>
      <c r="E3291" s="469"/>
      <c r="F3291" s="469"/>
      <c r="G3291" s="469"/>
      <c r="H3291" s="333" t="str">
        <f t="shared" si="357"/>
        <v/>
      </c>
      <c r="I3291" s="469"/>
      <c r="J3291" s="460"/>
      <c r="K3291" s="470" t="str">
        <f>IF('Jurnal Peny. Aktiva'!B79="","",'Jurnal Peny. Aktiva'!B79)</f>
        <v/>
      </c>
      <c r="L3291" s="99"/>
      <c r="M3291" s="471"/>
      <c r="N3291" s="103" t="str">
        <f>IF('Jurnal Peny. Aktiva'!C79="","",'Jurnal Peny. Aktiva'!C79)</f>
        <v/>
      </c>
      <c r="O3291" s="472" t="str">
        <f>IF('Jurnal Peny. Aktiva'!D79="","",'Jurnal Peny. Aktiva'!D79)</f>
        <v/>
      </c>
      <c r="P3291" s="105"/>
      <c r="Q3291" s="102"/>
      <c r="R3291" s="473" t="str">
        <f>IF('Jurnal Peny. Aktiva'!F79="","",'Jurnal Peny. Aktiva'!F79)</f>
        <v/>
      </c>
      <c r="S3291" s="473" t="str">
        <f>IF('Jurnal Peny. Aktiva'!G79="","",'Jurnal Peny. Aktiva'!G79)</f>
        <v/>
      </c>
      <c r="T3291" s="460"/>
      <c r="U3291" s="460"/>
      <c r="Z3291" s="479" t="str">
        <f t="shared" si="355"/>
        <v/>
      </c>
    </row>
    <row r="3292" spans="1:26" s="462" customFormat="1" ht="18.75" customHeight="1" x14ac:dyDescent="0.35">
      <c r="A3292" s="460"/>
      <c r="B3292" s="332">
        <f>IF(N3292="",0,COUNTIF($N$7:N3292,N3292))</f>
        <v>0</v>
      </c>
      <c r="C3292" s="332" t="str">
        <f t="shared" si="356"/>
        <v>0</v>
      </c>
      <c r="D3292" s="469"/>
      <c r="E3292" s="469"/>
      <c r="F3292" s="469"/>
      <c r="G3292" s="469"/>
      <c r="H3292" s="333" t="str">
        <f t="shared" si="357"/>
        <v/>
      </c>
      <c r="I3292" s="469"/>
      <c r="J3292" s="460"/>
      <c r="K3292" s="470" t="str">
        <f>IF('Jurnal Peny. Aktiva'!B80="","",'Jurnal Peny. Aktiva'!B80)</f>
        <v/>
      </c>
      <c r="L3292" s="99"/>
      <c r="M3292" s="471"/>
      <c r="N3292" s="103" t="str">
        <f>IF('Jurnal Peny. Aktiva'!C80="","",'Jurnal Peny. Aktiva'!C80)</f>
        <v/>
      </c>
      <c r="O3292" s="472" t="str">
        <f>IF('Jurnal Peny. Aktiva'!D80="","",'Jurnal Peny. Aktiva'!D80)</f>
        <v/>
      </c>
      <c r="P3292" s="105"/>
      <c r="Q3292" s="102"/>
      <c r="R3292" s="473" t="str">
        <f>IF('Jurnal Peny. Aktiva'!F80="","",'Jurnal Peny. Aktiva'!F80)</f>
        <v/>
      </c>
      <c r="S3292" s="473" t="str">
        <f>IF('Jurnal Peny. Aktiva'!G80="","",'Jurnal Peny. Aktiva'!G80)</f>
        <v/>
      </c>
      <c r="T3292" s="460"/>
      <c r="U3292" s="460"/>
      <c r="Z3292" s="479" t="str">
        <f t="shared" si="355"/>
        <v/>
      </c>
    </row>
    <row r="3293" spans="1:26" s="462" customFormat="1" ht="18.75" customHeight="1" x14ac:dyDescent="0.35">
      <c r="A3293" s="460"/>
      <c r="B3293" s="332">
        <f>IF(N3293="",0,COUNTIF($N$7:N3293,N3293))</f>
        <v>0</v>
      </c>
      <c r="C3293" s="332" t="str">
        <f t="shared" si="356"/>
        <v>0</v>
      </c>
      <c r="D3293" s="469"/>
      <c r="E3293" s="469"/>
      <c r="F3293" s="469"/>
      <c r="G3293" s="469"/>
      <c r="H3293" s="333" t="str">
        <f t="shared" si="357"/>
        <v/>
      </c>
      <c r="I3293" s="469"/>
      <c r="J3293" s="460"/>
      <c r="K3293" s="470" t="str">
        <f>IF('Jurnal Peny. Aktiva'!B81="","",'Jurnal Peny. Aktiva'!B81)</f>
        <v/>
      </c>
      <c r="L3293" s="99"/>
      <c r="M3293" s="471"/>
      <c r="N3293" s="103" t="str">
        <f>IF('Jurnal Peny. Aktiva'!C81="","",'Jurnal Peny. Aktiva'!C81)</f>
        <v/>
      </c>
      <c r="O3293" s="472" t="str">
        <f>IF('Jurnal Peny. Aktiva'!D81="","",'Jurnal Peny. Aktiva'!D81)</f>
        <v/>
      </c>
      <c r="P3293" s="105"/>
      <c r="Q3293" s="102"/>
      <c r="R3293" s="473" t="str">
        <f>IF('Jurnal Peny. Aktiva'!F81="","",'Jurnal Peny. Aktiva'!F81)</f>
        <v/>
      </c>
      <c r="S3293" s="473" t="str">
        <f>IF('Jurnal Peny. Aktiva'!G81="","",'Jurnal Peny. Aktiva'!G81)</f>
        <v/>
      </c>
      <c r="T3293" s="460"/>
      <c r="U3293" s="460"/>
      <c r="Z3293" s="479" t="str">
        <f t="shared" si="355"/>
        <v/>
      </c>
    </row>
    <row r="3294" spans="1:26" s="462" customFormat="1" ht="18.75" customHeight="1" x14ac:dyDescent="0.35">
      <c r="A3294" s="460"/>
      <c r="B3294" s="332">
        <f>IF(N3294="",0,COUNTIF($N$7:N3294,N3294))</f>
        <v>0</v>
      </c>
      <c r="C3294" s="332" t="str">
        <f t="shared" si="356"/>
        <v>0</v>
      </c>
      <c r="D3294" s="469"/>
      <c r="E3294" s="469"/>
      <c r="F3294" s="469"/>
      <c r="G3294" s="469"/>
      <c r="H3294" s="333" t="str">
        <f t="shared" si="357"/>
        <v/>
      </c>
      <c r="I3294" s="469"/>
      <c r="J3294" s="460"/>
      <c r="K3294" s="470" t="str">
        <f>IF('Jurnal Peny. Aktiva'!B82="","",'Jurnal Peny. Aktiva'!B82)</f>
        <v/>
      </c>
      <c r="L3294" s="99"/>
      <c r="M3294" s="471"/>
      <c r="N3294" s="103" t="str">
        <f>IF('Jurnal Peny. Aktiva'!C82="","",'Jurnal Peny. Aktiva'!C82)</f>
        <v/>
      </c>
      <c r="O3294" s="472" t="str">
        <f>IF('Jurnal Peny. Aktiva'!D82="","",'Jurnal Peny. Aktiva'!D82)</f>
        <v/>
      </c>
      <c r="P3294" s="105"/>
      <c r="Q3294" s="102"/>
      <c r="R3294" s="473" t="str">
        <f>IF('Jurnal Peny. Aktiva'!F82="","",'Jurnal Peny. Aktiva'!F82)</f>
        <v/>
      </c>
      <c r="S3294" s="473" t="str">
        <f>IF('Jurnal Peny. Aktiva'!G82="","",'Jurnal Peny. Aktiva'!G82)</f>
        <v/>
      </c>
      <c r="T3294" s="460"/>
      <c r="U3294" s="460"/>
      <c r="Z3294" s="479" t="str">
        <f t="shared" si="355"/>
        <v/>
      </c>
    </row>
    <row r="3295" spans="1:26" s="462" customFormat="1" ht="18.75" customHeight="1" x14ac:dyDescent="0.35">
      <c r="A3295" s="460"/>
      <c r="B3295" s="332">
        <f>IF(N3295="",0,COUNTIF($N$7:N3295,N3295))</f>
        <v>0</v>
      </c>
      <c r="C3295" s="332" t="str">
        <f t="shared" si="356"/>
        <v>0</v>
      </c>
      <c r="D3295" s="469"/>
      <c r="E3295" s="469"/>
      <c r="F3295" s="469"/>
      <c r="G3295" s="469"/>
      <c r="H3295" s="333" t="str">
        <f t="shared" si="357"/>
        <v/>
      </c>
      <c r="I3295" s="469"/>
      <c r="J3295" s="460"/>
      <c r="K3295" s="470" t="str">
        <f>IF('Jurnal Peny. Aktiva'!B83="","",'Jurnal Peny. Aktiva'!B83)</f>
        <v/>
      </c>
      <c r="L3295" s="99"/>
      <c r="M3295" s="471"/>
      <c r="N3295" s="103" t="str">
        <f>IF('Jurnal Peny. Aktiva'!C83="","",'Jurnal Peny. Aktiva'!C83)</f>
        <v/>
      </c>
      <c r="O3295" s="472" t="str">
        <f>IF('Jurnal Peny. Aktiva'!D83="","",'Jurnal Peny. Aktiva'!D83)</f>
        <v/>
      </c>
      <c r="P3295" s="105"/>
      <c r="Q3295" s="102"/>
      <c r="R3295" s="473" t="str">
        <f>IF('Jurnal Peny. Aktiva'!F83="","",'Jurnal Peny. Aktiva'!F83)</f>
        <v/>
      </c>
      <c r="S3295" s="473" t="str">
        <f>IF('Jurnal Peny. Aktiva'!G83="","",'Jurnal Peny. Aktiva'!G83)</f>
        <v/>
      </c>
      <c r="T3295" s="460"/>
      <c r="U3295" s="460"/>
      <c r="Z3295" s="479" t="str">
        <f t="shared" si="355"/>
        <v/>
      </c>
    </row>
    <row r="3296" spans="1:26" s="462" customFormat="1" ht="18.75" customHeight="1" x14ac:dyDescent="0.35">
      <c r="A3296" s="460"/>
      <c r="B3296" s="332">
        <f>IF(N3296="",0,COUNTIF($N$7:N3296,N3296))</f>
        <v>0</v>
      </c>
      <c r="C3296" s="332" t="str">
        <f t="shared" si="356"/>
        <v>0</v>
      </c>
      <c r="D3296" s="469"/>
      <c r="E3296" s="469"/>
      <c r="F3296" s="469"/>
      <c r="G3296" s="469"/>
      <c r="H3296" s="333" t="str">
        <f t="shared" si="357"/>
        <v/>
      </c>
      <c r="I3296" s="469"/>
      <c r="J3296" s="460"/>
      <c r="K3296" s="470" t="str">
        <f>IF('Jurnal Peny. Aktiva'!B84="","",'Jurnal Peny. Aktiva'!B84)</f>
        <v/>
      </c>
      <c r="L3296" s="99"/>
      <c r="M3296" s="471"/>
      <c r="N3296" s="103" t="str">
        <f>IF('Jurnal Peny. Aktiva'!C84="","",'Jurnal Peny. Aktiva'!C84)</f>
        <v/>
      </c>
      <c r="O3296" s="472" t="str">
        <f>IF('Jurnal Peny. Aktiva'!D84="","",'Jurnal Peny. Aktiva'!D84)</f>
        <v/>
      </c>
      <c r="P3296" s="105"/>
      <c r="Q3296" s="102"/>
      <c r="R3296" s="473" t="str">
        <f>IF('Jurnal Peny. Aktiva'!F84="","",'Jurnal Peny. Aktiva'!F84)</f>
        <v/>
      </c>
      <c r="S3296" s="473" t="str">
        <f>IF('Jurnal Peny. Aktiva'!G84="","",'Jurnal Peny. Aktiva'!G84)</f>
        <v/>
      </c>
      <c r="T3296" s="460"/>
      <c r="U3296" s="460"/>
      <c r="Z3296" s="479" t="str">
        <f t="shared" si="355"/>
        <v/>
      </c>
    </row>
    <row r="3297" spans="1:26" s="462" customFormat="1" ht="18.75" customHeight="1" x14ac:dyDescent="0.35">
      <c r="A3297" s="460"/>
      <c r="B3297" s="332">
        <f>IF(N3297="",0,COUNTIF($N$7:N3297,N3297))</f>
        <v>0</v>
      </c>
      <c r="C3297" s="332" t="str">
        <f t="shared" si="356"/>
        <v>0</v>
      </c>
      <c r="D3297" s="469"/>
      <c r="E3297" s="469"/>
      <c r="F3297" s="469"/>
      <c r="G3297" s="469"/>
      <c r="H3297" s="333" t="str">
        <f t="shared" si="357"/>
        <v/>
      </c>
      <c r="I3297" s="469"/>
      <c r="J3297" s="460"/>
      <c r="K3297" s="470" t="str">
        <f>IF('Jurnal Peny. Aktiva'!B85="","",'Jurnal Peny. Aktiva'!B85)</f>
        <v/>
      </c>
      <c r="L3297" s="99"/>
      <c r="M3297" s="471"/>
      <c r="N3297" s="103" t="str">
        <f>IF('Jurnal Peny. Aktiva'!C85="","",'Jurnal Peny. Aktiva'!C85)</f>
        <v/>
      </c>
      <c r="O3297" s="472" t="str">
        <f>IF('Jurnal Peny. Aktiva'!D85="","",'Jurnal Peny. Aktiva'!D85)</f>
        <v/>
      </c>
      <c r="P3297" s="105"/>
      <c r="Q3297" s="102"/>
      <c r="R3297" s="473" t="str">
        <f>IF('Jurnal Peny. Aktiva'!F85="","",'Jurnal Peny. Aktiva'!F85)</f>
        <v/>
      </c>
      <c r="S3297" s="473" t="str">
        <f>IF('Jurnal Peny. Aktiva'!G85="","",'Jurnal Peny. Aktiva'!G85)</f>
        <v/>
      </c>
      <c r="T3297" s="460"/>
      <c r="U3297" s="460"/>
      <c r="Z3297" s="479" t="str">
        <f t="shared" si="355"/>
        <v/>
      </c>
    </row>
    <row r="3298" spans="1:26" s="462" customFormat="1" ht="18.75" customHeight="1" x14ac:dyDescent="0.35">
      <c r="A3298" s="460"/>
      <c r="B3298" s="332">
        <f>IF(N3298="",0,COUNTIF($N$7:N3298,N3298))</f>
        <v>0</v>
      </c>
      <c r="C3298" s="332" t="str">
        <f t="shared" si="356"/>
        <v>0</v>
      </c>
      <c r="D3298" s="469"/>
      <c r="E3298" s="469"/>
      <c r="F3298" s="469"/>
      <c r="G3298" s="469"/>
      <c r="H3298" s="333" t="str">
        <f t="shared" si="357"/>
        <v/>
      </c>
      <c r="I3298" s="469"/>
      <c r="J3298" s="460"/>
      <c r="K3298" s="470" t="str">
        <f>IF('Jurnal Peny. Aktiva'!B86="","",'Jurnal Peny. Aktiva'!B86)</f>
        <v/>
      </c>
      <c r="L3298" s="99"/>
      <c r="M3298" s="471"/>
      <c r="N3298" s="103" t="str">
        <f>IF('Jurnal Peny. Aktiva'!C86="","",'Jurnal Peny. Aktiva'!C86)</f>
        <v/>
      </c>
      <c r="O3298" s="472" t="str">
        <f>IF('Jurnal Peny. Aktiva'!D86="","",'Jurnal Peny. Aktiva'!D86)</f>
        <v/>
      </c>
      <c r="P3298" s="105"/>
      <c r="Q3298" s="102"/>
      <c r="R3298" s="473" t="str">
        <f>IF('Jurnal Peny. Aktiva'!F86="","",'Jurnal Peny. Aktiva'!F86)</f>
        <v/>
      </c>
      <c r="S3298" s="473" t="str">
        <f>IF('Jurnal Peny. Aktiva'!G86="","",'Jurnal Peny. Aktiva'!G86)</f>
        <v/>
      </c>
      <c r="T3298" s="460"/>
      <c r="U3298" s="460"/>
      <c r="Z3298" s="479" t="str">
        <f t="shared" si="355"/>
        <v/>
      </c>
    </row>
    <row r="3299" spans="1:26" s="462" customFormat="1" ht="18.75" customHeight="1" x14ac:dyDescent="0.35">
      <c r="A3299" s="460"/>
      <c r="B3299" s="332">
        <f>IF(N3299="",0,COUNTIF($N$7:N3299,N3299))</f>
        <v>0</v>
      </c>
      <c r="C3299" s="332" t="str">
        <f t="shared" si="356"/>
        <v>0</v>
      </c>
      <c r="D3299" s="469"/>
      <c r="E3299" s="469"/>
      <c r="F3299" s="469"/>
      <c r="G3299" s="469"/>
      <c r="H3299" s="333" t="str">
        <f t="shared" si="357"/>
        <v/>
      </c>
      <c r="I3299" s="469"/>
      <c r="J3299" s="460"/>
      <c r="K3299" s="470" t="str">
        <f>IF('Jurnal Peny. Aktiva'!B87="","",'Jurnal Peny. Aktiva'!B87)</f>
        <v/>
      </c>
      <c r="L3299" s="99"/>
      <c r="M3299" s="471"/>
      <c r="N3299" s="103" t="str">
        <f>IF('Jurnal Peny. Aktiva'!C87="","",'Jurnal Peny. Aktiva'!C87)</f>
        <v/>
      </c>
      <c r="O3299" s="472" t="str">
        <f>IF('Jurnal Peny. Aktiva'!D87="","",'Jurnal Peny. Aktiva'!D87)</f>
        <v/>
      </c>
      <c r="P3299" s="105"/>
      <c r="Q3299" s="102"/>
      <c r="R3299" s="473" t="str">
        <f>IF('Jurnal Peny. Aktiva'!F87="","",'Jurnal Peny. Aktiva'!F87)</f>
        <v/>
      </c>
      <c r="S3299" s="473" t="str">
        <f>IF('Jurnal Peny. Aktiva'!G87="","",'Jurnal Peny. Aktiva'!G87)</f>
        <v/>
      </c>
      <c r="T3299" s="460"/>
      <c r="U3299" s="460"/>
      <c r="Z3299" s="479" t="str">
        <f t="shared" si="355"/>
        <v/>
      </c>
    </row>
    <row r="3300" spans="1:26" s="462" customFormat="1" ht="18.75" customHeight="1" x14ac:dyDescent="0.35">
      <c r="A3300" s="460"/>
      <c r="B3300" s="332">
        <f>IF(N3300="",0,COUNTIF($N$7:N3300,N3300))</f>
        <v>0</v>
      </c>
      <c r="C3300" s="332" t="str">
        <f t="shared" si="356"/>
        <v>0</v>
      </c>
      <c r="D3300" s="469"/>
      <c r="E3300" s="469"/>
      <c r="F3300" s="469"/>
      <c r="G3300" s="469"/>
      <c r="H3300" s="333" t="str">
        <f t="shared" si="357"/>
        <v/>
      </c>
      <c r="I3300" s="469"/>
      <c r="J3300" s="460"/>
      <c r="K3300" s="470" t="str">
        <f>IF('Jurnal Peny. Aktiva'!B88="","",'Jurnal Peny. Aktiva'!B88)</f>
        <v/>
      </c>
      <c r="L3300" s="99"/>
      <c r="M3300" s="471"/>
      <c r="N3300" s="103" t="str">
        <f>IF('Jurnal Peny. Aktiva'!C88="","",'Jurnal Peny. Aktiva'!C88)</f>
        <v/>
      </c>
      <c r="O3300" s="472" t="str">
        <f>IF('Jurnal Peny. Aktiva'!D88="","",'Jurnal Peny. Aktiva'!D88)</f>
        <v/>
      </c>
      <c r="P3300" s="105"/>
      <c r="Q3300" s="102"/>
      <c r="R3300" s="473" t="str">
        <f>IF('Jurnal Peny. Aktiva'!F88="","",'Jurnal Peny. Aktiva'!F88)</f>
        <v/>
      </c>
      <c r="S3300" s="473" t="str">
        <f>IF('Jurnal Peny. Aktiva'!G88="","",'Jurnal Peny. Aktiva'!G88)</f>
        <v/>
      </c>
      <c r="T3300" s="460"/>
      <c r="U3300" s="460"/>
      <c r="Z3300" s="479" t="str">
        <f t="shared" si="355"/>
        <v/>
      </c>
    </row>
    <row r="3301" spans="1:26" s="462" customFormat="1" ht="18.75" customHeight="1" x14ac:dyDescent="0.35">
      <c r="A3301" s="460"/>
      <c r="B3301" s="332">
        <f>IF(N3301="",0,COUNTIF($N$7:N3301,N3301))</f>
        <v>0</v>
      </c>
      <c r="C3301" s="332" t="str">
        <f t="shared" si="356"/>
        <v>0</v>
      </c>
      <c r="D3301" s="469"/>
      <c r="E3301" s="469"/>
      <c r="F3301" s="469"/>
      <c r="G3301" s="469"/>
      <c r="H3301" s="333" t="str">
        <f t="shared" si="357"/>
        <v/>
      </c>
      <c r="I3301" s="469"/>
      <c r="J3301" s="460"/>
      <c r="K3301" s="470" t="str">
        <f>IF('Jurnal Peny. Aktiva'!B89="","",'Jurnal Peny. Aktiva'!B89)</f>
        <v/>
      </c>
      <c r="L3301" s="99"/>
      <c r="M3301" s="471"/>
      <c r="N3301" s="103" t="str">
        <f>IF('Jurnal Peny. Aktiva'!C89="","",'Jurnal Peny. Aktiva'!C89)</f>
        <v/>
      </c>
      <c r="O3301" s="472" t="str">
        <f>IF('Jurnal Peny. Aktiva'!D89="","",'Jurnal Peny. Aktiva'!D89)</f>
        <v/>
      </c>
      <c r="P3301" s="105"/>
      <c r="Q3301" s="102"/>
      <c r="R3301" s="473" t="str">
        <f>IF('Jurnal Peny. Aktiva'!F89="","",'Jurnal Peny. Aktiva'!F89)</f>
        <v/>
      </c>
      <c r="S3301" s="473" t="str">
        <f>IF('Jurnal Peny. Aktiva'!G89="","",'Jurnal Peny. Aktiva'!G89)</f>
        <v/>
      </c>
      <c r="T3301" s="460"/>
      <c r="U3301" s="460"/>
      <c r="Z3301" s="479" t="str">
        <f t="shared" si="355"/>
        <v/>
      </c>
    </row>
    <row r="3302" spans="1:26" s="462" customFormat="1" ht="18.75" customHeight="1" x14ac:dyDescent="0.35">
      <c r="A3302" s="460"/>
      <c r="B3302" s="332">
        <f>IF(N3302="",0,COUNTIF($N$7:N3302,N3302))</f>
        <v>0</v>
      </c>
      <c r="C3302" s="332" t="str">
        <f t="shared" si="356"/>
        <v>0</v>
      </c>
      <c r="D3302" s="469"/>
      <c r="E3302" s="469"/>
      <c r="F3302" s="469"/>
      <c r="G3302" s="469"/>
      <c r="H3302" s="333" t="str">
        <f t="shared" si="357"/>
        <v/>
      </c>
      <c r="I3302" s="469"/>
      <c r="J3302" s="460"/>
      <c r="K3302" s="470" t="str">
        <f>IF('Jurnal Peny. Aktiva'!B90="","",'Jurnal Peny. Aktiva'!B90)</f>
        <v/>
      </c>
      <c r="L3302" s="99"/>
      <c r="M3302" s="471"/>
      <c r="N3302" s="103" t="str">
        <f>IF('Jurnal Peny. Aktiva'!C90="","",'Jurnal Peny. Aktiva'!C90)</f>
        <v/>
      </c>
      <c r="O3302" s="472" t="str">
        <f>IF('Jurnal Peny. Aktiva'!D90="","",'Jurnal Peny. Aktiva'!D90)</f>
        <v/>
      </c>
      <c r="P3302" s="105"/>
      <c r="Q3302" s="102"/>
      <c r="R3302" s="473" t="str">
        <f>IF('Jurnal Peny. Aktiva'!F90="","",'Jurnal Peny. Aktiva'!F90)</f>
        <v/>
      </c>
      <c r="S3302" s="473" t="str">
        <f>IF('Jurnal Peny. Aktiva'!G90="","",'Jurnal Peny. Aktiva'!G90)</f>
        <v/>
      </c>
      <c r="T3302" s="460"/>
      <c r="U3302" s="460"/>
      <c r="Z3302" s="479" t="str">
        <f t="shared" si="355"/>
        <v/>
      </c>
    </row>
    <row r="3303" spans="1:26" s="462" customFormat="1" ht="18.75" customHeight="1" x14ac:dyDescent="0.35">
      <c r="A3303" s="460"/>
      <c r="B3303" s="332">
        <f>IF(N3303="",0,COUNTIF($N$7:N3303,N3303))</f>
        <v>0</v>
      </c>
      <c r="C3303" s="332" t="str">
        <f t="shared" si="356"/>
        <v>0</v>
      </c>
      <c r="D3303" s="469"/>
      <c r="E3303" s="469"/>
      <c r="F3303" s="469"/>
      <c r="G3303" s="469"/>
      <c r="H3303" s="333" t="str">
        <f t="shared" si="357"/>
        <v/>
      </c>
      <c r="I3303" s="469"/>
      <c r="J3303" s="460"/>
      <c r="K3303" s="470" t="str">
        <f>IF('Jurnal Peny. Aktiva'!B91="","",'Jurnal Peny. Aktiva'!B91)</f>
        <v/>
      </c>
      <c r="L3303" s="99"/>
      <c r="M3303" s="471"/>
      <c r="N3303" s="103" t="str">
        <f>IF('Jurnal Peny. Aktiva'!C91="","",'Jurnal Peny. Aktiva'!C91)</f>
        <v/>
      </c>
      <c r="O3303" s="472" t="str">
        <f>IF('Jurnal Peny. Aktiva'!D91="","",'Jurnal Peny. Aktiva'!D91)</f>
        <v/>
      </c>
      <c r="P3303" s="105"/>
      <c r="Q3303" s="102"/>
      <c r="R3303" s="473" t="str">
        <f>IF('Jurnal Peny. Aktiva'!F91="","",'Jurnal Peny. Aktiva'!F91)</f>
        <v/>
      </c>
      <c r="S3303" s="473" t="str">
        <f>IF('Jurnal Peny. Aktiva'!G91="","",'Jurnal Peny. Aktiva'!G91)</f>
        <v/>
      </c>
      <c r="T3303" s="460"/>
      <c r="U3303" s="460"/>
      <c r="Z3303" s="479" t="str">
        <f t="shared" si="355"/>
        <v/>
      </c>
    </row>
    <row r="3304" spans="1:26" s="462" customFormat="1" ht="18.75" customHeight="1" x14ac:dyDescent="0.35">
      <c r="A3304" s="460"/>
      <c r="B3304" s="332">
        <f>IF(N3304="",0,COUNTIF($N$7:N3304,N3304))</f>
        <v>0</v>
      </c>
      <c r="C3304" s="332" t="str">
        <f t="shared" si="356"/>
        <v>0</v>
      </c>
      <c r="D3304" s="469"/>
      <c r="E3304" s="469"/>
      <c r="F3304" s="469"/>
      <c r="G3304" s="469"/>
      <c r="H3304" s="333" t="str">
        <f t="shared" si="357"/>
        <v/>
      </c>
      <c r="I3304" s="469"/>
      <c r="J3304" s="460"/>
      <c r="K3304" s="470" t="str">
        <f>IF('Jurnal Peny. Aktiva'!B92="","",'Jurnal Peny. Aktiva'!B92)</f>
        <v/>
      </c>
      <c r="L3304" s="99"/>
      <c r="M3304" s="471"/>
      <c r="N3304" s="103" t="str">
        <f>IF('Jurnal Peny. Aktiva'!C92="","",'Jurnal Peny. Aktiva'!C92)</f>
        <v/>
      </c>
      <c r="O3304" s="472" t="str">
        <f>IF('Jurnal Peny. Aktiva'!D92="","",'Jurnal Peny. Aktiva'!D92)</f>
        <v/>
      </c>
      <c r="P3304" s="105"/>
      <c r="Q3304" s="102"/>
      <c r="R3304" s="473" t="str">
        <f>IF('Jurnal Peny. Aktiva'!F92="","",'Jurnal Peny. Aktiva'!F92)</f>
        <v/>
      </c>
      <c r="S3304" s="473" t="str">
        <f>IF('Jurnal Peny. Aktiva'!G92="","",'Jurnal Peny. Aktiva'!G92)</f>
        <v/>
      </c>
      <c r="T3304" s="460"/>
      <c r="U3304" s="460"/>
      <c r="Z3304" s="479" t="str">
        <f t="shared" si="355"/>
        <v/>
      </c>
    </row>
    <row r="3305" spans="1:26" s="462" customFormat="1" ht="18.75" customHeight="1" x14ac:dyDescent="0.35">
      <c r="A3305" s="460"/>
      <c r="B3305" s="332">
        <f>IF(N3305="",0,COUNTIF($N$7:N3305,N3305))</f>
        <v>0</v>
      </c>
      <c r="C3305" s="332" t="str">
        <f t="shared" si="356"/>
        <v>0</v>
      </c>
      <c r="D3305" s="469"/>
      <c r="E3305" s="469"/>
      <c r="F3305" s="469"/>
      <c r="G3305" s="469"/>
      <c r="H3305" s="333" t="str">
        <f t="shared" si="357"/>
        <v/>
      </c>
      <c r="I3305" s="469"/>
      <c r="J3305" s="460"/>
      <c r="K3305" s="470" t="str">
        <f>IF('Jurnal Peny. Aktiva'!B93="","",'Jurnal Peny. Aktiva'!B93)</f>
        <v/>
      </c>
      <c r="L3305" s="99"/>
      <c r="M3305" s="471"/>
      <c r="N3305" s="103" t="str">
        <f>IF('Jurnal Peny. Aktiva'!C93="","",'Jurnal Peny. Aktiva'!C93)</f>
        <v/>
      </c>
      <c r="O3305" s="472" t="str">
        <f>IF('Jurnal Peny. Aktiva'!D93="","",'Jurnal Peny. Aktiva'!D93)</f>
        <v/>
      </c>
      <c r="P3305" s="105"/>
      <c r="Q3305" s="102"/>
      <c r="R3305" s="473" t="str">
        <f>IF('Jurnal Peny. Aktiva'!F93="","",'Jurnal Peny. Aktiva'!F93)</f>
        <v/>
      </c>
      <c r="S3305" s="473" t="str">
        <f>IF('Jurnal Peny. Aktiva'!G93="","",'Jurnal Peny. Aktiva'!G93)</f>
        <v/>
      </c>
      <c r="T3305" s="460"/>
      <c r="U3305" s="460"/>
      <c r="Z3305" s="479" t="str">
        <f t="shared" si="355"/>
        <v/>
      </c>
    </row>
    <row r="3306" spans="1:26" s="462" customFormat="1" ht="18.75" customHeight="1" x14ac:dyDescent="0.35">
      <c r="A3306" s="460"/>
      <c r="B3306" s="332">
        <f>IF(N3306="",0,COUNTIF($N$7:N3306,N3306))</f>
        <v>0</v>
      </c>
      <c r="C3306" s="332" t="str">
        <f t="shared" si="356"/>
        <v>0</v>
      </c>
      <c r="D3306" s="469"/>
      <c r="E3306" s="469"/>
      <c r="F3306" s="469"/>
      <c r="G3306" s="469"/>
      <c r="H3306" s="333" t="str">
        <f t="shared" si="357"/>
        <v/>
      </c>
      <c r="I3306" s="469"/>
      <c r="J3306" s="460"/>
      <c r="K3306" s="470" t="str">
        <f>IF('Jurnal Peny. Aktiva'!B94="","",'Jurnal Peny. Aktiva'!B94)</f>
        <v/>
      </c>
      <c r="L3306" s="99"/>
      <c r="M3306" s="471"/>
      <c r="N3306" s="103" t="str">
        <f>IF('Jurnal Peny. Aktiva'!C94="","",'Jurnal Peny. Aktiva'!C94)</f>
        <v/>
      </c>
      <c r="O3306" s="472" t="str">
        <f>IF('Jurnal Peny. Aktiva'!D94="","",'Jurnal Peny. Aktiva'!D94)</f>
        <v/>
      </c>
      <c r="P3306" s="105"/>
      <c r="Q3306" s="102"/>
      <c r="R3306" s="473" t="str">
        <f>IF('Jurnal Peny. Aktiva'!F94="","",'Jurnal Peny. Aktiva'!F94)</f>
        <v/>
      </c>
      <c r="S3306" s="473" t="str">
        <f>IF('Jurnal Peny. Aktiva'!G94="","",'Jurnal Peny. Aktiva'!G94)</f>
        <v/>
      </c>
      <c r="T3306" s="460"/>
      <c r="U3306" s="460"/>
      <c r="Z3306" s="479" t="str">
        <f t="shared" si="355"/>
        <v/>
      </c>
    </row>
    <row r="3307" spans="1:26" s="462" customFormat="1" ht="18.75" customHeight="1" x14ac:dyDescent="0.35">
      <c r="A3307" s="460"/>
      <c r="B3307" s="332">
        <f>IF(N3307="",0,COUNTIF($N$7:N3307,N3307))</f>
        <v>0</v>
      </c>
      <c r="C3307" s="332" t="str">
        <f t="shared" si="356"/>
        <v>0</v>
      </c>
      <c r="D3307" s="469"/>
      <c r="E3307" s="469"/>
      <c r="F3307" s="469"/>
      <c r="G3307" s="469"/>
      <c r="H3307" s="333" t="str">
        <f t="shared" si="357"/>
        <v/>
      </c>
      <c r="I3307" s="469"/>
      <c r="J3307" s="460"/>
      <c r="K3307" s="470" t="str">
        <f>IF('Jurnal Peny. Aktiva'!B95="","",'Jurnal Peny. Aktiva'!B95)</f>
        <v/>
      </c>
      <c r="L3307" s="99"/>
      <c r="M3307" s="471"/>
      <c r="N3307" s="103" t="str">
        <f>IF('Jurnal Peny. Aktiva'!C95="","",'Jurnal Peny. Aktiva'!C95)</f>
        <v/>
      </c>
      <c r="O3307" s="472" t="str">
        <f>IF('Jurnal Peny. Aktiva'!D95="","",'Jurnal Peny. Aktiva'!D95)</f>
        <v/>
      </c>
      <c r="P3307" s="105"/>
      <c r="Q3307" s="102"/>
      <c r="R3307" s="473" t="str">
        <f>IF('Jurnal Peny. Aktiva'!F95="","",'Jurnal Peny. Aktiva'!F95)</f>
        <v/>
      </c>
      <c r="S3307" s="473" t="str">
        <f>IF('Jurnal Peny. Aktiva'!G95="","",'Jurnal Peny. Aktiva'!G95)</f>
        <v/>
      </c>
      <c r="T3307" s="460"/>
      <c r="U3307" s="460"/>
      <c r="Z3307" s="479" t="str">
        <f t="shared" si="355"/>
        <v/>
      </c>
    </row>
    <row r="3308" spans="1:26" s="462" customFormat="1" ht="18.75" customHeight="1" x14ac:dyDescent="0.35">
      <c r="A3308" s="460"/>
      <c r="B3308" s="332">
        <f>IF(N3308="",0,COUNTIF($N$7:N3308,N3308))</f>
        <v>0</v>
      </c>
      <c r="C3308" s="332" t="str">
        <f t="shared" si="356"/>
        <v>0</v>
      </c>
      <c r="D3308" s="469"/>
      <c r="E3308" s="469"/>
      <c r="F3308" s="469"/>
      <c r="G3308" s="469"/>
      <c r="H3308" s="333" t="str">
        <f t="shared" si="357"/>
        <v/>
      </c>
      <c r="I3308" s="469"/>
      <c r="J3308" s="460"/>
      <c r="K3308" s="470" t="str">
        <f>IF('Jurnal Peny. Aktiva'!B96="","",'Jurnal Peny. Aktiva'!B96)</f>
        <v/>
      </c>
      <c r="L3308" s="99"/>
      <c r="M3308" s="471"/>
      <c r="N3308" s="103" t="str">
        <f>IF('Jurnal Peny. Aktiva'!C96="","",'Jurnal Peny. Aktiva'!C96)</f>
        <v/>
      </c>
      <c r="O3308" s="472" t="str">
        <f>IF('Jurnal Peny. Aktiva'!D96="","",'Jurnal Peny. Aktiva'!D96)</f>
        <v/>
      </c>
      <c r="P3308" s="105"/>
      <c r="Q3308" s="102"/>
      <c r="R3308" s="473" t="str">
        <f>IF('Jurnal Peny. Aktiva'!F96="","",'Jurnal Peny. Aktiva'!F96)</f>
        <v/>
      </c>
      <c r="S3308" s="473" t="str">
        <f>IF('Jurnal Peny. Aktiva'!G96="","",'Jurnal Peny. Aktiva'!G96)</f>
        <v/>
      </c>
      <c r="T3308" s="460"/>
      <c r="U3308" s="460"/>
      <c r="Z3308" s="479" t="str">
        <f t="shared" si="355"/>
        <v/>
      </c>
    </row>
    <row r="3309" spans="1:26" s="462" customFormat="1" ht="18.75" customHeight="1" x14ac:dyDescent="0.35">
      <c r="A3309" s="460"/>
      <c r="B3309" s="332">
        <f>IF(N3309="",0,COUNTIF($N$7:N3309,N3309))</f>
        <v>0</v>
      </c>
      <c r="C3309" s="332" t="str">
        <f t="shared" si="356"/>
        <v>0</v>
      </c>
      <c r="D3309" s="469"/>
      <c r="E3309" s="469"/>
      <c r="F3309" s="469"/>
      <c r="G3309" s="469"/>
      <c r="H3309" s="333" t="str">
        <f t="shared" si="357"/>
        <v/>
      </c>
      <c r="I3309" s="469"/>
      <c r="J3309" s="460"/>
      <c r="K3309" s="470" t="str">
        <f>IF('Jurnal Peny. Aktiva'!B97="","",'Jurnal Peny. Aktiva'!B97)</f>
        <v/>
      </c>
      <c r="L3309" s="99"/>
      <c r="M3309" s="471"/>
      <c r="N3309" s="103" t="str">
        <f>IF('Jurnal Peny. Aktiva'!C97="","",'Jurnal Peny. Aktiva'!C97)</f>
        <v/>
      </c>
      <c r="O3309" s="472" t="str">
        <f>IF('Jurnal Peny. Aktiva'!D97="","",'Jurnal Peny. Aktiva'!D97)</f>
        <v/>
      </c>
      <c r="P3309" s="105"/>
      <c r="Q3309" s="102"/>
      <c r="R3309" s="473" t="str">
        <f>IF('Jurnal Peny. Aktiva'!F97="","",'Jurnal Peny. Aktiva'!F97)</f>
        <v/>
      </c>
      <c r="S3309" s="473" t="str">
        <f>IF('Jurnal Peny. Aktiva'!G97="","",'Jurnal Peny. Aktiva'!G97)</f>
        <v/>
      </c>
      <c r="T3309" s="460"/>
      <c r="U3309" s="460"/>
      <c r="Z3309" s="479" t="str">
        <f t="shared" si="355"/>
        <v/>
      </c>
    </row>
    <row r="3310" spans="1:26" s="462" customFormat="1" ht="18.75" customHeight="1" x14ac:dyDescent="0.35">
      <c r="A3310" s="460"/>
      <c r="B3310" s="332">
        <f>IF(N3310="",0,COUNTIF($N$7:N3310,N3310))</f>
        <v>0</v>
      </c>
      <c r="C3310" s="332" t="str">
        <f t="shared" si="356"/>
        <v>0</v>
      </c>
      <c r="D3310" s="469"/>
      <c r="E3310" s="469"/>
      <c r="F3310" s="469"/>
      <c r="G3310" s="469"/>
      <c r="H3310" s="333" t="str">
        <f t="shared" si="357"/>
        <v/>
      </c>
      <c r="I3310" s="469"/>
      <c r="J3310" s="460"/>
      <c r="K3310" s="470" t="str">
        <f>IF('Jurnal Peny. Aktiva'!B98="","",'Jurnal Peny. Aktiva'!B98)</f>
        <v/>
      </c>
      <c r="L3310" s="99"/>
      <c r="M3310" s="471"/>
      <c r="N3310" s="103" t="str">
        <f>IF('Jurnal Peny. Aktiva'!C98="","",'Jurnal Peny. Aktiva'!C98)</f>
        <v/>
      </c>
      <c r="O3310" s="472" t="str">
        <f>IF('Jurnal Peny. Aktiva'!D98="","",'Jurnal Peny. Aktiva'!D98)</f>
        <v/>
      </c>
      <c r="P3310" s="105"/>
      <c r="Q3310" s="102"/>
      <c r="R3310" s="473" t="str">
        <f>IF('Jurnal Peny. Aktiva'!F98="","",'Jurnal Peny. Aktiva'!F98)</f>
        <v/>
      </c>
      <c r="S3310" s="473" t="str">
        <f>IF('Jurnal Peny. Aktiva'!G98="","",'Jurnal Peny. Aktiva'!G98)</f>
        <v/>
      </c>
      <c r="T3310" s="460"/>
      <c r="U3310" s="460"/>
      <c r="Z3310" s="479" t="str">
        <f t="shared" si="355"/>
        <v/>
      </c>
    </row>
    <row r="3311" spans="1:26" s="462" customFormat="1" ht="18.75" customHeight="1" x14ac:dyDescent="0.35">
      <c r="A3311" s="460"/>
      <c r="B3311" s="332">
        <f>IF(N3311="",0,COUNTIF($N$7:N3311,N3311))</f>
        <v>0</v>
      </c>
      <c r="C3311" s="332" t="str">
        <f t="shared" si="356"/>
        <v>0</v>
      </c>
      <c r="D3311" s="469"/>
      <c r="E3311" s="469"/>
      <c r="F3311" s="469"/>
      <c r="G3311" s="469"/>
      <c r="H3311" s="333" t="str">
        <f t="shared" si="357"/>
        <v/>
      </c>
      <c r="I3311" s="469"/>
      <c r="J3311" s="460"/>
      <c r="K3311" s="470" t="str">
        <f>IF('Jurnal Peny. Aktiva'!B99="","",'Jurnal Peny. Aktiva'!B99)</f>
        <v/>
      </c>
      <c r="L3311" s="99"/>
      <c r="M3311" s="471"/>
      <c r="N3311" s="103" t="str">
        <f>IF('Jurnal Peny. Aktiva'!C99="","",'Jurnal Peny. Aktiva'!C99)</f>
        <v/>
      </c>
      <c r="O3311" s="472" t="str">
        <f>IF('Jurnal Peny. Aktiva'!D99="","",'Jurnal Peny. Aktiva'!D99)</f>
        <v/>
      </c>
      <c r="P3311" s="105"/>
      <c r="Q3311" s="102"/>
      <c r="R3311" s="473" t="str">
        <f>IF('Jurnal Peny. Aktiva'!F99="","",'Jurnal Peny. Aktiva'!F99)</f>
        <v/>
      </c>
      <c r="S3311" s="473" t="str">
        <f>IF('Jurnal Peny. Aktiva'!G99="","",'Jurnal Peny. Aktiva'!G99)</f>
        <v/>
      </c>
      <c r="T3311" s="460"/>
      <c r="U3311" s="460"/>
      <c r="Z3311" s="479" t="str">
        <f t="shared" si="355"/>
        <v/>
      </c>
    </row>
    <row r="3312" spans="1:26" s="462" customFormat="1" ht="18.75" customHeight="1" x14ac:dyDescent="0.35">
      <c r="A3312" s="460"/>
      <c r="B3312" s="332">
        <f>IF(N3312="",0,COUNTIF($N$7:N3312,N3312))</f>
        <v>0</v>
      </c>
      <c r="C3312" s="332" t="str">
        <f t="shared" si="356"/>
        <v>0</v>
      </c>
      <c r="D3312" s="469"/>
      <c r="E3312" s="469"/>
      <c r="F3312" s="469"/>
      <c r="G3312" s="469"/>
      <c r="H3312" s="333" t="str">
        <f t="shared" si="357"/>
        <v/>
      </c>
      <c r="I3312" s="469"/>
      <c r="J3312" s="460"/>
      <c r="K3312" s="470" t="str">
        <f>IF('Jurnal Peny. Aktiva'!B100="","",'Jurnal Peny. Aktiva'!B100)</f>
        <v/>
      </c>
      <c r="L3312" s="99"/>
      <c r="M3312" s="471"/>
      <c r="N3312" s="103" t="str">
        <f>IF('Jurnal Peny. Aktiva'!C100="","",'Jurnal Peny. Aktiva'!C100)</f>
        <v/>
      </c>
      <c r="O3312" s="472" t="str">
        <f>IF('Jurnal Peny. Aktiva'!D100="","",'Jurnal Peny. Aktiva'!D100)</f>
        <v/>
      </c>
      <c r="P3312" s="105"/>
      <c r="Q3312" s="102"/>
      <c r="R3312" s="473" t="str">
        <f>IF('Jurnal Peny. Aktiva'!F100="","",'Jurnal Peny. Aktiva'!F100)</f>
        <v/>
      </c>
      <c r="S3312" s="473" t="str">
        <f>IF('Jurnal Peny. Aktiva'!G100="","",'Jurnal Peny. Aktiva'!G100)</f>
        <v/>
      </c>
      <c r="T3312" s="460"/>
      <c r="U3312" s="460"/>
      <c r="Z3312" s="479" t="str">
        <f t="shared" si="355"/>
        <v/>
      </c>
    </row>
    <row r="3313" spans="1:26" s="462" customFormat="1" ht="18.75" customHeight="1" x14ac:dyDescent="0.35">
      <c r="A3313" s="460"/>
      <c r="B3313" s="332">
        <f>IF(N3313="",0,COUNTIF($N$7:N3313,N3313))</f>
        <v>0</v>
      </c>
      <c r="C3313" s="332" t="str">
        <f t="shared" si="356"/>
        <v>0</v>
      </c>
      <c r="D3313" s="469"/>
      <c r="E3313" s="469"/>
      <c r="F3313" s="469"/>
      <c r="G3313" s="469"/>
      <c r="H3313" s="333" t="str">
        <f t="shared" si="357"/>
        <v/>
      </c>
      <c r="I3313" s="469"/>
      <c r="J3313" s="460"/>
      <c r="K3313" s="470" t="str">
        <f>IF('Jurnal Peny. Aktiva'!B101="","",'Jurnal Peny. Aktiva'!B101)</f>
        <v/>
      </c>
      <c r="L3313" s="99"/>
      <c r="M3313" s="471"/>
      <c r="N3313" s="103" t="str">
        <f>IF('Jurnal Peny. Aktiva'!C101="","",'Jurnal Peny. Aktiva'!C101)</f>
        <v/>
      </c>
      <c r="O3313" s="472" t="str">
        <f>IF('Jurnal Peny. Aktiva'!D101="","",'Jurnal Peny. Aktiva'!D101)</f>
        <v/>
      </c>
      <c r="P3313" s="105"/>
      <c r="Q3313" s="102"/>
      <c r="R3313" s="473" t="str">
        <f>IF('Jurnal Peny. Aktiva'!F101="","",'Jurnal Peny. Aktiva'!F101)</f>
        <v/>
      </c>
      <c r="S3313" s="473" t="str">
        <f>IF('Jurnal Peny. Aktiva'!G101="","",'Jurnal Peny. Aktiva'!G101)</f>
        <v/>
      </c>
      <c r="T3313" s="460"/>
      <c r="U3313" s="460"/>
      <c r="Z3313" s="479" t="str">
        <f t="shared" si="355"/>
        <v/>
      </c>
    </row>
    <row r="3314" spans="1:26" s="462" customFormat="1" ht="18.75" customHeight="1" x14ac:dyDescent="0.35">
      <c r="A3314" s="460"/>
      <c r="B3314" s="332">
        <f>IF(N3314="",0,COUNTIF($N$7:N3314,N3314))</f>
        <v>0</v>
      </c>
      <c r="C3314" s="332" t="str">
        <f t="shared" si="356"/>
        <v>0</v>
      </c>
      <c r="D3314" s="469"/>
      <c r="E3314" s="469"/>
      <c r="F3314" s="469"/>
      <c r="G3314" s="469"/>
      <c r="H3314" s="333" t="str">
        <f t="shared" si="357"/>
        <v/>
      </c>
      <c r="I3314" s="469"/>
      <c r="J3314" s="460"/>
      <c r="K3314" s="470" t="str">
        <f>IF('Jurnal Peny. Aktiva'!B102="","",'Jurnal Peny. Aktiva'!B102)</f>
        <v/>
      </c>
      <c r="L3314" s="99"/>
      <c r="M3314" s="471"/>
      <c r="N3314" s="103" t="str">
        <f>IF('Jurnal Peny. Aktiva'!C102="","",'Jurnal Peny. Aktiva'!C102)</f>
        <v/>
      </c>
      <c r="O3314" s="472" t="str">
        <f>IF('Jurnal Peny. Aktiva'!D102="","",'Jurnal Peny. Aktiva'!D102)</f>
        <v/>
      </c>
      <c r="P3314" s="105"/>
      <c r="Q3314" s="102"/>
      <c r="R3314" s="473" t="str">
        <f>IF('Jurnal Peny. Aktiva'!F102="","",'Jurnal Peny. Aktiva'!F102)</f>
        <v/>
      </c>
      <c r="S3314" s="473" t="str">
        <f>IF('Jurnal Peny. Aktiva'!G102="","",'Jurnal Peny. Aktiva'!G102)</f>
        <v/>
      </c>
      <c r="T3314" s="460"/>
      <c r="U3314" s="460"/>
      <c r="Z3314" s="479" t="str">
        <f t="shared" si="355"/>
        <v/>
      </c>
    </row>
    <row r="3315" spans="1:26" s="462" customFormat="1" ht="18.75" customHeight="1" x14ac:dyDescent="0.35">
      <c r="A3315" s="460"/>
      <c r="B3315" s="332">
        <f>IF(N3315="",0,COUNTIF($N$7:N3315,N3315))</f>
        <v>0</v>
      </c>
      <c r="C3315" s="332" t="str">
        <f t="shared" si="356"/>
        <v>0</v>
      </c>
      <c r="D3315" s="469"/>
      <c r="E3315" s="469"/>
      <c r="F3315" s="469"/>
      <c r="G3315" s="469"/>
      <c r="H3315" s="333" t="str">
        <f t="shared" si="357"/>
        <v/>
      </c>
      <c r="I3315" s="469"/>
      <c r="J3315" s="460"/>
      <c r="K3315" s="470" t="str">
        <f>IF('Jurnal Peny. Aktiva'!B103="","",'Jurnal Peny. Aktiva'!B103)</f>
        <v/>
      </c>
      <c r="L3315" s="99"/>
      <c r="M3315" s="471"/>
      <c r="N3315" s="103" t="str">
        <f>IF('Jurnal Peny. Aktiva'!C103="","",'Jurnal Peny. Aktiva'!C103)</f>
        <v/>
      </c>
      <c r="O3315" s="472" t="str">
        <f>IF('Jurnal Peny. Aktiva'!D103="","",'Jurnal Peny. Aktiva'!D103)</f>
        <v/>
      </c>
      <c r="P3315" s="105"/>
      <c r="Q3315" s="102"/>
      <c r="R3315" s="473" t="str">
        <f>IF('Jurnal Peny. Aktiva'!F103="","",'Jurnal Peny. Aktiva'!F103)</f>
        <v/>
      </c>
      <c r="S3315" s="473" t="str">
        <f>IF('Jurnal Peny. Aktiva'!G103="","",'Jurnal Peny. Aktiva'!G103)</f>
        <v/>
      </c>
      <c r="T3315" s="460"/>
      <c r="U3315" s="460"/>
      <c r="Z3315" s="479" t="str">
        <f t="shared" si="355"/>
        <v/>
      </c>
    </row>
    <row r="3316" spans="1:26" s="462" customFormat="1" ht="18.75" customHeight="1" x14ac:dyDescent="0.35">
      <c r="A3316" s="460"/>
      <c r="B3316" s="332">
        <f>IF(N3316="",0,COUNTIF($N$7:N3316,N3316))</f>
        <v>0</v>
      </c>
      <c r="C3316" s="332" t="str">
        <f t="shared" si="356"/>
        <v>0</v>
      </c>
      <c r="D3316" s="469"/>
      <c r="E3316" s="469"/>
      <c r="F3316" s="469"/>
      <c r="G3316" s="469"/>
      <c r="H3316" s="333" t="str">
        <f t="shared" si="357"/>
        <v/>
      </c>
      <c r="I3316" s="469"/>
      <c r="J3316" s="460"/>
      <c r="K3316" s="470" t="str">
        <f>IF('Jurnal Peny. Aktiva'!B104="","",'Jurnal Peny. Aktiva'!B104)</f>
        <v/>
      </c>
      <c r="L3316" s="99"/>
      <c r="M3316" s="471"/>
      <c r="N3316" s="103" t="str">
        <f>IF('Jurnal Peny. Aktiva'!C104="","",'Jurnal Peny. Aktiva'!C104)</f>
        <v/>
      </c>
      <c r="O3316" s="472" t="str">
        <f>IF('Jurnal Peny. Aktiva'!D104="","",'Jurnal Peny. Aktiva'!D104)</f>
        <v/>
      </c>
      <c r="P3316" s="105"/>
      <c r="Q3316" s="102"/>
      <c r="R3316" s="473" t="str">
        <f>IF('Jurnal Peny. Aktiva'!F104="","",'Jurnal Peny. Aktiva'!F104)</f>
        <v/>
      </c>
      <c r="S3316" s="473" t="str">
        <f>IF('Jurnal Peny. Aktiva'!G104="","",'Jurnal Peny. Aktiva'!G104)</f>
        <v/>
      </c>
      <c r="T3316" s="460"/>
      <c r="U3316" s="460"/>
      <c r="Z3316" s="479" t="str">
        <f t="shared" si="355"/>
        <v/>
      </c>
    </row>
    <row r="3317" spans="1:26" s="462" customFormat="1" ht="18.75" customHeight="1" x14ac:dyDescent="0.35">
      <c r="A3317" s="460"/>
      <c r="B3317" s="332">
        <f>IF(N3317="",0,COUNTIF($N$7:N3317,N3317))</f>
        <v>0</v>
      </c>
      <c r="C3317" s="332" t="str">
        <f t="shared" si="356"/>
        <v>0</v>
      </c>
      <c r="D3317" s="469"/>
      <c r="E3317" s="469"/>
      <c r="F3317" s="469"/>
      <c r="G3317" s="469"/>
      <c r="H3317" s="333" t="str">
        <f t="shared" si="357"/>
        <v/>
      </c>
      <c r="I3317" s="469"/>
      <c r="J3317" s="460"/>
      <c r="K3317" s="470" t="str">
        <f>IF('Jurnal Peny. Aktiva'!B105="","",'Jurnal Peny. Aktiva'!B105)</f>
        <v/>
      </c>
      <c r="L3317" s="99"/>
      <c r="M3317" s="471"/>
      <c r="N3317" s="103" t="str">
        <f>IF('Jurnal Peny. Aktiva'!C105="","",'Jurnal Peny. Aktiva'!C105)</f>
        <v/>
      </c>
      <c r="O3317" s="472" t="str">
        <f>IF('Jurnal Peny. Aktiva'!D105="","",'Jurnal Peny. Aktiva'!D105)</f>
        <v/>
      </c>
      <c r="P3317" s="105"/>
      <c r="Q3317" s="102"/>
      <c r="R3317" s="473" t="str">
        <f>IF('Jurnal Peny. Aktiva'!F105="","",'Jurnal Peny. Aktiva'!F105)</f>
        <v/>
      </c>
      <c r="S3317" s="473" t="str">
        <f>IF('Jurnal Peny. Aktiva'!G105="","",'Jurnal Peny. Aktiva'!G105)</f>
        <v/>
      </c>
      <c r="T3317" s="460"/>
      <c r="U3317" s="460"/>
      <c r="Z3317" s="479" t="str">
        <f t="shared" si="355"/>
        <v/>
      </c>
    </row>
    <row r="3318" spans="1:26" s="462" customFormat="1" ht="18.75" customHeight="1" x14ac:dyDescent="0.35">
      <c r="A3318" s="460"/>
      <c r="B3318" s="332">
        <f>IF(N3318="",0,COUNTIF($N$7:N3318,N3318))</f>
        <v>0</v>
      </c>
      <c r="C3318" s="332" t="str">
        <f t="shared" si="356"/>
        <v>0</v>
      </c>
      <c r="D3318" s="469"/>
      <c r="E3318" s="469"/>
      <c r="F3318" s="469"/>
      <c r="G3318" s="469"/>
      <c r="H3318" s="333" t="str">
        <f t="shared" si="357"/>
        <v/>
      </c>
      <c r="I3318" s="469"/>
      <c r="J3318" s="460"/>
      <c r="K3318" s="470" t="str">
        <f>IF('Jurnal Peny. Aktiva'!B106="","",'Jurnal Peny. Aktiva'!B106)</f>
        <v/>
      </c>
      <c r="L3318" s="99"/>
      <c r="M3318" s="471"/>
      <c r="N3318" s="103" t="str">
        <f>IF('Jurnal Peny. Aktiva'!C106="","",'Jurnal Peny. Aktiva'!C106)</f>
        <v/>
      </c>
      <c r="O3318" s="472" t="str">
        <f>IF('Jurnal Peny. Aktiva'!D106="","",'Jurnal Peny. Aktiva'!D106)</f>
        <v/>
      </c>
      <c r="P3318" s="105"/>
      <c r="Q3318" s="102"/>
      <c r="R3318" s="473" t="str">
        <f>IF('Jurnal Peny. Aktiva'!F106="","",'Jurnal Peny. Aktiva'!F106)</f>
        <v/>
      </c>
      <c r="S3318" s="473" t="str">
        <f>IF('Jurnal Peny. Aktiva'!G106="","",'Jurnal Peny. Aktiva'!G106)</f>
        <v/>
      </c>
      <c r="T3318" s="460"/>
      <c r="U3318" s="460"/>
      <c r="Z3318" s="479" t="str">
        <f t="shared" si="355"/>
        <v/>
      </c>
    </row>
    <row r="3319" spans="1:26" x14ac:dyDescent="0.35">
      <c r="A3319" s="78"/>
      <c r="B3319" s="474"/>
      <c r="C3319" s="474"/>
      <c r="D3319" s="474"/>
      <c r="E3319" s="474"/>
      <c r="F3319" s="474"/>
      <c r="G3319" s="474"/>
      <c r="H3319" s="474"/>
      <c r="I3319" s="474"/>
      <c r="J3319" s="78"/>
      <c r="K3319" s="78"/>
      <c r="L3319" s="78"/>
      <c r="M3319" s="78"/>
      <c r="N3319" s="78"/>
      <c r="O3319" s="78"/>
      <c r="P3319" s="78"/>
      <c r="Q3319" s="78"/>
      <c r="R3319" s="78"/>
      <c r="S3319" s="78"/>
      <c r="T3319" s="78"/>
      <c r="U3319" s="78"/>
    </row>
    <row r="3320" spans="1:26" x14ac:dyDescent="0.35">
      <c r="A3320" s="78"/>
      <c r="B3320" s="474"/>
      <c r="C3320" s="474"/>
      <c r="D3320" s="474"/>
      <c r="E3320" s="474"/>
      <c r="F3320" s="474"/>
      <c r="G3320" s="474"/>
      <c r="H3320" s="474"/>
      <c r="I3320" s="474"/>
      <c r="J3320" s="78"/>
      <c r="K3320" s="78"/>
      <c r="L3320" s="78"/>
      <c r="M3320" s="78"/>
      <c r="N3320" s="78"/>
      <c r="O3320" s="78"/>
      <c r="P3320" s="78"/>
      <c r="Q3320" s="78"/>
      <c r="R3320" s="78"/>
      <c r="S3320" s="78"/>
      <c r="T3320" s="78"/>
      <c r="U3320" s="78"/>
    </row>
    <row r="3321" spans="1:26" x14ac:dyDescent="0.35">
      <c r="A3321" s="78"/>
      <c r="B3321" s="474"/>
      <c r="C3321" s="474"/>
      <c r="D3321" s="474"/>
      <c r="E3321" s="474"/>
      <c r="F3321" s="474"/>
      <c r="G3321" s="474"/>
      <c r="H3321" s="474"/>
      <c r="I3321" s="474"/>
      <c r="J3321" s="78"/>
      <c r="K3321" s="78"/>
      <c r="L3321" s="78"/>
      <c r="M3321" s="78"/>
      <c r="N3321" s="78"/>
      <c r="O3321" s="78"/>
      <c r="P3321" s="78"/>
      <c r="Q3321" s="78"/>
      <c r="R3321" s="78"/>
      <c r="S3321" s="78"/>
      <c r="T3321" s="78"/>
      <c r="U3321" s="78"/>
    </row>
    <row r="3322" spans="1:26" x14ac:dyDescent="0.35">
      <c r="A3322" s="78"/>
      <c r="B3322" s="474"/>
      <c r="C3322" s="474"/>
      <c r="D3322" s="474"/>
      <c r="E3322" s="474"/>
      <c r="F3322" s="474"/>
      <c r="G3322" s="474"/>
      <c r="H3322" s="474"/>
      <c r="I3322" s="474"/>
      <c r="J3322" s="78"/>
      <c r="K3322" s="78"/>
      <c r="L3322" s="78"/>
      <c r="M3322" s="78"/>
      <c r="N3322" s="78"/>
      <c r="O3322" s="78"/>
      <c r="P3322" s="78"/>
      <c r="Q3322" s="78"/>
      <c r="R3322" s="78"/>
      <c r="S3322" s="78"/>
      <c r="T3322" s="78"/>
      <c r="U3322" s="78"/>
    </row>
    <row r="3323" spans="1:26" x14ac:dyDescent="0.35">
      <c r="A3323" s="78"/>
      <c r="B3323" s="474"/>
      <c r="C3323" s="474"/>
      <c r="D3323" s="474"/>
      <c r="E3323" s="474"/>
      <c r="F3323" s="474"/>
      <c r="G3323" s="474"/>
      <c r="H3323" s="474"/>
      <c r="I3323" s="474"/>
      <c r="J3323" s="78"/>
      <c r="K3323" s="78"/>
      <c r="L3323" s="78"/>
      <c r="M3323" s="78"/>
      <c r="N3323" s="78"/>
      <c r="O3323" s="78"/>
      <c r="P3323" s="78"/>
      <c r="Q3323" s="78"/>
      <c r="R3323" s="78"/>
      <c r="S3323" s="78"/>
      <c r="T3323" s="78"/>
      <c r="U3323" s="78"/>
    </row>
  </sheetData>
  <sheetProtection algorithmName="SHA-512" hashValue="Ulz9zqLODYHmIQugO7rwAzH6ueciOHUKPuOdQGggBZEzairC8X4J0BFKWttoiwuwzIzL24myUvco0HbxHb+SxA==" saltValue="zMBxAzz6GzRvIH2BZMtwvw==" spinCount="100000" sheet="1" objects="1" scenarios="1" formatCells="0" formatColumns="0" formatRows="0" autoFilter="0"/>
  <autoFilter ref="N5:N3006" xr:uid="{00000000-0009-0000-0000-000007000000}"/>
  <mergeCells count="25">
    <mergeCell ref="K3215:S3215"/>
    <mergeCell ref="K3216:S3216"/>
    <mergeCell ref="K3217:K3218"/>
    <mergeCell ref="L3217:L3218"/>
    <mergeCell ref="M3217:M3218"/>
    <mergeCell ref="N3217:O3217"/>
    <mergeCell ref="P3217:P3218"/>
    <mergeCell ref="R3217:S3217"/>
    <mergeCell ref="K3009:S3009"/>
    <mergeCell ref="K3010:S3010"/>
    <mergeCell ref="K3011:K3012"/>
    <mergeCell ref="L3011:L3012"/>
    <mergeCell ref="M3011:M3012"/>
    <mergeCell ref="N3011:O3011"/>
    <mergeCell ref="P3011:P3012"/>
    <mergeCell ref="R3011:S3011"/>
    <mergeCell ref="L5:L6"/>
    <mergeCell ref="M5:M6"/>
    <mergeCell ref="N5:O5"/>
    <mergeCell ref="K2:S2"/>
    <mergeCell ref="K3:S3"/>
    <mergeCell ref="K4:S4"/>
    <mergeCell ref="R5:S5"/>
    <mergeCell ref="P5:P6"/>
    <mergeCell ref="K5:K6"/>
  </mergeCells>
  <dataValidations count="2">
    <dataValidation type="list" showInputMessage="1" showErrorMessage="1" errorTitle="KESALAHAN INPUT DATA" error="             NAMA TIDAK SESUAI_x000a_SILAHKAN PILIH NAMA DARI DAFTAR" sqref="P7:P3006" xr:uid="{00000000-0002-0000-0700-000000000000}">
      <formula1>DHP</formula1>
    </dataValidation>
    <dataValidation type="list" showInputMessage="1" showErrorMessage="1" errorTitle="KESALAHAN INPUT DATA" error="                  KODE AKUN SALAH_x000a_SILAHKAN PILIH KODE AKUN DARI DAFTAR" sqref="N7:N3006" xr:uid="{00000000-0002-0000-0700-000001000000}">
      <formula1>KA</formula1>
    </dataValidation>
  </dataValidations>
  <pageMargins left="0.31" right="0.15" top="0.25" bottom="0.13" header="0.08" footer="0.11"/>
  <pageSetup paperSize="9" pageOrder="overThenDown" orientation="landscape" blackAndWhite="1" horizontalDpi="300" verticalDpi="300" r:id="rId1"/>
  <ignoredErrors>
    <ignoredError sqref="D7:D499" formula="1"/>
    <ignoredError sqref="B8:B9 B10:B19" formulaRange="1"/>
  </ignoredError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8"/>
  <dimension ref="A1:J116"/>
  <sheetViews>
    <sheetView showGridLines="0" workbookViewId="0">
      <pane ySplit="10" topLeftCell="A11" activePane="bottomLeft" state="frozen"/>
      <selection activeCell="B2" sqref="B2:F2"/>
      <selection pane="bottomLeft" activeCell="B10" sqref="B10"/>
    </sheetView>
  </sheetViews>
  <sheetFormatPr defaultColWidth="0" defaultRowHeight="14.5" zeroHeight="1" x14ac:dyDescent="0.35"/>
  <cols>
    <col min="1" max="1" width="14.26953125" customWidth="1"/>
    <col min="2" max="2" width="6.453125" customWidth="1"/>
    <col min="3" max="3" width="11.453125" customWidth="1"/>
    <col min="4" max="4" width="10" customWidth="1"/>
    <col min="5" max="5" width="40" customWidth="1"/>
    <col min="6" max="8" width="15.7265625" customWidth="1"/>
    <col min="9" max="10" width="28.54296875" customWidth="1"/>
    <col min="11" max="16384" width="9.1796875" hidden="1"/>
  </cols>
  <sheetData>
    <row r="1" spans="1:10" ht="3.75" customHeight="1" x14ac:dyDescent="0.35">
      <c r="A1" s="78"/>
      <c r="B1" s="78"/>
      <c r="C1" s="78"/>
      <c r="D1" s="78"/>
      <c r="E1" s="78"/>
      <c r="F1" s="78"/>
      <c r="G1" s="78"/>
      <c r="H1" s="78"/>
      <c r="I1" s="78"/>
      <c r="J1" s="78"/>
    </row>
    <row r="2" spans="1:10" ht="22.5" customHeight="1" x14ac:dyDescent="0.6">
      <c r="A2" s="78"/>
      <c r="B2" s="549" t="str">
        <f ca="1">IF(TODAY()&gt;EXP,"APLIKASI INI SUDAH KADALUARSA",PR)</f>
        <v>NAMA PERUSAHAAN ANDA</v>
      </c>
      <c r="C2" s="550"/>
      <c r="D2" s="550"/>
      <c r="E2" s="550"/>
      <c r="F2" s="550"/>
      <c r="G2" s="550"/>
      <c r="H2" s="550"/>
      <c r="I2" s="78"/>
      <c r="J2" s="78"/>
    </row>
    <row r="3" spans="1:10" ht="18.75" customHeight="1" x14ac:dyDescent="0.5">
      <c r="A3" s="78"/>
      <c r="B3" s="551" t="s">
        <v>19</v>
      </c>
      <c r="C3" s="551"/>
      <c r="D3" s="551"/>
      <c r="E3" s="551"/>
      <c r="F3" s="551"/>
      <c r="G3" s="551"/>
      <c r="H3" s="551"/>
      <c r="I3" s="78"/>
      <c r="J3" s="78"/>
    </row>
    <row r="4" spans="1:10" ht="18.75" customHeight="1" x14ac:dyDescent="0.35">
      <c r="A4" s="78"/>
      <c r="B4" s="600" t="str">
        <f ca="1">IF(OR(TEXT(VLOOKUP(SUBTOTAL(5,B12:B111),BB,2,FALSE),"[$-21]mmmm yyyy")="",TEXT(VLOOKUP(SUBTOTAL(4,B12:B111),BB,2,FALSE),"[$-21]mmmm yyyy")=""),BL_2&amp;" "&amp;TH_2,TEXT(VLOOKUP(SUBTOTAL(5,B12:B111),BB,2,FALSE),"[$-21]mmmm yyyy")&amp;IF(OR(TEXT(VLOOKUP(SUBTOTAL(4,B12:B111),BB,2,FALSE),"[$-21]mmmm yyyy")="",TEXT(VLOOKUP(SUBTOTAL(5,B12:B111),BB,2,FALSE),"[$-21]mmmm yyyy")=TEXT(VLOOKUP(SUBTOTAL(4,B12:B111),BB,2,FALSE),"[$-21]mmmm yyyy")),""," - ")&amp;IF(TEXT(VLOOKUP(SUBTOTAL(5,B12:B111),BB,2,FALSE),"[$-21]mmmm yyyy")=TEXT(VLOOKUP(SUBTOTAL(4,B12:B111),BB,2,FALSE),"[$-21]mmmm yyyy"),"",TEXT(VLOOKUP(SUBTOTAL(4,B12:B111),BB,2,FALSE),"[$-21]mmmm yyyy")))</f>
        <v>Desember 2025</v>
      </c>
      <c r="C4" s="600"/>
      <c r="D4" s="600"/>
      <c r="E4" s="600"/>
      <c r="F4" s="600"/>
      <c r="G4" s="600"/>
      <c r="H4" s="600"/>
      <c r="I4" s="78"/>
      <c r="J4" s="78"/>
    </row>
    <row r="5" spans="1:10" ht="18.75" customHeight="1" x14ac:dyDescent="0.35">
      <c r="A5" s="78"/>
      <c r="B5" s="19" t="s">
        <v>83</v>
      </c>
      <c r="C5" s="19"/>
      <c r="D5" s="18">
        <v>401</v>
      </c>
      <c r="E5" s="20"/>
      <c r="F5" s="20"/>
      <c r="G5" s="21" t="s">
        <v>21</v>
      </c>
      <c r="H5" s="97">
        <f ca="1">IF($D$5="","",IF($D$7="D",H8+H7-H6,H8-H7+H6))</f>
        <v>0</v>
      </c>
      <c r="I5" s="78"/>
      <c r="J5" s="78"/>
    </row>
    <row r="6" spans="1:10" ht="18.75" customHeight="1" x14ac:dyDescent="0.35">
      <c r="A6" s="78"/>
      <c r="B6" s="22" t="s">
        <v>84</v>
      </c>
      <c r="C6" s="22"/>
      <c r="D6" s="613" t="str">
        <f>IF($D$5="","",VLOOKUP($D$5,DA,2,FALSE))</f>
        <v>Penjualan Barang</v>
      </c>
      <c r="E6" s="614"/>
      <c r="F6" s="20"/>
      <c r="G6" s="21" t="s">
        <v>80</v>
      </c>
      <c r="H6" s="97">
        <f ca="1">IF($D$5="","",SUBTOTAL(9,F12:F111))</f>
        <v>0</v>
      </c>
      <c r="I6" s="78"/>
      <c r="J6" s="78"/>
    </row>
    <row r="7" spans="1:10" ht="18.75" customHeight="1" x14ac:dyDescent="0.35">
      <c r="A7" s="78"/>
      <c r="B7" s="22" t="s">
        <v>85</v>
      </c>
      <c r="C7" s="22"/>
      <c r="D7" s="98" t="str">
        <f>IF($D$5="","",VLOOKUP($D$5,DA,3,FALSE))</f>
        <v>K</v>
      </c>
      <c r="E7" s="20"/>
      <c r="F7" s="20"/>
      <c r="G7" s="21" t="s">
        <v>82</v>
      </c>
      <c r="H7" s="97">
        <f ca="1">IF($D$5="","",SUBTOTAL(9,G12:G111))</f>
        <v>753388000</v>
      </c>
      <c r="I7" s="78"/>
      <c r="J7" s="78"/>
    </row>
    <row r="8" spans="1:10" ht="18.75" customHeight="1" x14ac:dyDescent="0.35">
      <c r="A8" s="78"/>
      <c r="B8" s="22" t="s">
        <v>179</v>
      </c>
      <c r="C8" s="22"/>
      <c r="D8" s="98" t="str">
        <f>IF($D$5="","",VLOOKUP($D$5,DA,4,FALSE))</f>
        <v>L/R</v>
      </c>
      <c r="E8" s="23"/>
      <c r="F8" s="20"/>
      <c r="G8" s="21" t="s">
        <v>81</v>
      </c>
      <c r="H8" s="97">
        <f ca="1">IF($D$5="","",VLOOKUP(SUBTOTAL(4,B12:B111),BB,7,FALSE))</f>
        <v>753388000</v>
      </c>
      <c r="I8" s="78"/>
      <c r="J8" s="78"/>
    </row>
    <row r="9" spans="1:10" ht="7.5" customHeight="1" x14ac:dyDescent="0.45">
      <c r="A9" s="78"/>
      <c r="B9" s="24"/>
      <c r="C9" s="25"/>
      <c r="D9" s="25"/>
      <c r="E9" s="25"/>
      <c r="F9" s="25"/>
      <c r="G9" s="25"/>
      <c r="H9" s="25"/>
      <c r="I9" s="78"/>
      <c r="J9" s="78"/>
    </row>
    <row r="10" spans="1:10" ht="30" customHeight="1" x14ac:dyDescent="0.35">
      <c r="A10" s="78"/>
      <c r="B10" s="264" t="s">
        <v>11</v>
      </c>
      <c r="C10" s="265" t="s">
        <v>5</v>
      </c>
      <c r="D10" s="266" t="s">
        <v>86</v>
      </c>
      <c r="E10" s="265" t="s">
        <v>10</v>
      </c>
      <c r="F10" s="265" t="s">
        <v>2</v>
      </c>
      <c r="G10" s="265" t="s">
        <v>3</v>
      </c>
      <c r="H10" s="267" t="s">
        <v>20</v>
      </c>
      <c r="I10" s="78"/>
      <c r="J10" s="78"/>
    </row>
    <row r="11" spans="1:10" ht="18.75" customHeight="1" x14ac:dyDescent="0.35">
      <c r="A11" s="78"/>
      <c r="B11" s="99"/>
      <c r="C11" s="99"/>
      <c r="D11" s="99"/>
      <c r="E11" s="105" t="str">
        <f>"Saldo Awal Per "&amp;TG&amp;" "&amp;BL&amp;" "&amp;TH</f>
        <v>Saldo Awal Per 1 Januari 2025</v>
      </c>
      <c r="F11" s="100"/>
      <c r="G11" s="100"/>
      <c r="H11" s="101">
        <f>IF(D5="","",VLOOKUP(D5,DA,6,FALSE)+VLOOKUP(D5,DA,7,FALSE))</f>
        <v>0</v>
      </c>
      <c r="I11" s="78"/>
      <c r="J11" s="78"/>
    </row>
    <row r="12" spans="1:10" ht="18.75" customHeight="1" x14ac:dyDescent="0.35">
      <c r="A12" s="78"/>
      <c r="B12" s="99">
        <v>1</v>
      </c>
      <c r="C12" s="102">
        <f t="shared" ref="C12:C75" ca="1" si="0">IF(TODAY()&gt;EXP,"0",IF(ISERROR(VLOOKUP(B12&amp;$D$5,JA_1,6,FALSE))=TRUE,"",VLOOKUP(B12&amp;$D$5,JA_1,6,FALSE)))</f>
        <v>45662</v>
      </c>
      <c r="D12" s="103">
        <f t="shared" ref="D12:D75" ca="1" si="1">IF(TODAY()&gt;EXP,"0",IF(ISERROR(VLOOKUP(B12&amp;$D$5,JA_1,7,FALSE))=TRUE,"",VLOOKUP(B12&amp;$D$5,JA_1,7,FALSE)))</f>
        <v>1</v>
      </c>
      <c r="E12" s="96" t="str">
        <f t="shared" ref="E12:E75" ca="1" si="2">IF(TODAY()&gt;EXP,"0",IF(ISERROR(VLOOKUP(B12&amp;$D$5,JA_1,11,FALSE))=TRUE,"",VLOOKUP(B12&amp;$D$5,JA_1,11,FALSE)))</f>
        <v>Penjualan</v>
      </c>
      <c r="F12" s="104">
        <f t="shared" ref="F12:F75" ca="1" si="3">IF(TODAY()&gt;EXP,"0",IF(TODAY()&gt;EXP,"0",IF(ISERROR(VLOOKUP(B12&amp;$D$5,JA_1,16,FALSE))=TRUE,"",VLOOKUP(B12&amp;$D$5,JA_1,16,FALSE))))</f>
        <v>0</v>
      </c>
      <c r="G12" s="104">
        <f t="shared" ref="G12:G75" ca="1" si="4">IF(TODAY()&gt;EXP,"0",IF(ISERROR(VLOOKUP(B12&amp;$D$5,JA_1,17,FALSE))=TRUE,"",VLOOKUP(B12&amp;$D$5,JA_1,17,FALSE)))</f>
        <v>25230000</v>
      </c>
      <c r="H12" s="101">
        <f ca="1">IF(TODAY()&gt;EXP,"0",IF(AND(F12="",G12=""),"",IF($D$7="D",$H$11+SUM($F$12:F12)-SUM($G$12:G12),$H$11-SUM($F$12:F12)+SUM($G$12:G12))))</f>
        <v>25230000</v>
      </c>
      <c r="I12" s="78"/>
      <c r="J12" s="78"/>
    </row>
    <row r="13" spans="1:10" ht="18.75" customHeight="1" x14ac:dyDescent="0.35">
      <c r="A13" s="78"/>
      <c r="B13" s="99">
        <f>B12+1</f>
        <v>2</v>
      </c>
      <c r="C13" s="102">
        <f t="shared" ca="1" si="0"/>
        <v>45674</v>
      </c>
      <c r="D13" s="103">
        <f t="shared" ca="1" si="1"/>
        <v>2</v>
      </c>
      <c r="E13" s="96" t="str">
        <f t="shared" ca="1" si="2"/>
        <v>Penjualan</v>
      </c>
      <c r="F13" s="104">
        <f t="shared" ca="1" si="3"/>
        <v>0</v>
      </c>
      <c r="G13" s="104">
        <f t="shared" ca="1" si="4"/>
        <v>32450000</v>
      </c>
      <c r="H13" s="101">
        <f ca="1">IF(TODAY()&gt;EXP,"0",IF(AND(F13="",G13=""),"",IF($D$7="D",$H$11+SUM($F$12:F13)-SUM($G$12:G13),$H$11-SUM($F$12:F13)+SUM($G$12:G13))))</f>
        <v>57680000</v>
      </c>
      <c r="I13" s="78"/>
      <c r="J13" s="78"/>
    </row>
    <row r="14" spans="1:10" ht="18.75" customHeight="1" x14ac:dyDescent="0.35">
      <c r="A14" s="78"/>
      <c r="B14" s="99">
        <f t="shared" ref="B14:B77" si="5">B13+1</f>
        <v>3</v>
      </c>
      <c r="C14" s="102">
        <f t="shared" ca="1" si="0"/>
        <v>45685</v>
      </c>
      <c r="D14" s="103">
        <f t="shared" ca="1" si="1"/>
        <v>3</v>
      </c>
      <c r="E14" s="96" t="str">
        <f t="shared" ca="1" si="2"/>
        <v>Penjualan</v>
      </c>
      <c r="F14" s="104">
        <f t="shared" ca="1" si="3"/>
        <v>0</v>
      </c>
      <c r="G14" s="104">
        <f t="shared" ca="1" si="4"/>
        <v>39470000</v>
      </c>
      <c r="H14" s="101">
        <f ca="1">IF(TODAY()&gt;EXP,"0",IF(AND(F14="",G14=""),"",IF($D$7="D",$H$11+SUM($F$12:F14)-SUM($G$12:G14),$H$11-SUM($F$12:F14)+SUM($G$12:G14))))</f>
        <v>97150000</v>
      </c>
      <c r="I14" s="78"/>
      <c r="J14" s="78"/>
    </row>
    <row r="15" spans="1:10" ht="18.75" customHeight="1" x14ac:dyDescent="0.35">
      <c r="A15" s="78"/>
      <c r="B15" s="99">
        <f t="shared" si="5"/>
        <v>4</v>
      </c>
      <c r="C15" s="102">
        <f t="shared" ca="1" si="0"/>
        <v>45704</v>
      </c>
      <c r="D15" s="103">
        <f t="shared" ca="1" si="1"/>
        <v>5</v>
      </c>
      <c r="E15" s="96" t="str">
        <f t="shared" ca="1" si="2"/>
        <v>Penjualan</v>
      </c>
      <c r="F15" s="104">
        <f t="shared" ca="1" si="3"/>
        <v>0</v>
      </c>
      <c r="G15" s="104">
        <f t="shared" ca="1" si="4"/>
        <v>35288000</v>
      </c>
      <c r="H15" s="101">
        <f ca="1">IF(TODAY()&gt;EXP,"0",IF(AND(F15="",G15=""),"",IF($D$7="D",$H$11+SUM($F$12:F15)-SUM($G$12:G15),$H$11-SUM($F$12:F15)+SUM($G$12:G15))))</f>
        <v>132438000</v>
      </c>
      <c r="I15" s="78"/>
      <c r="J15" s="78"/>
    </row>
    <row r="16" spans="1:10" ht="18.75" customHeight="1" x14ac:dyDescent="0.35">
      <c r="A16" s="78"/>
      <c r="B16" s="99">
        <f t="shared" si="5"/>
        <v>5</v>
      </c>
      <c r="C16" s="102">
        <f t="shared" ca="1" si="0"/>
        <v>45723</v>
      </c>
      <c r="D16" s="103">
        <f t="shared" ca="1" si="1"/>
        <v>7</v>
      </c>
      <c r="E16" s="96" t="str">
        <f t="shared" ca="1" si="2"/>
        <v>Penjualan</v>
      </c>
      <c r="F16" s="104">
        <f t="shared" ca="1" si="3"/>
        <v>0</v>
      </c>
      <c r="G16" s="104">
        <f t="shared" ca="1" si="4"/>
        <v>36215000</v>
      </c>
      <c r="H16" s="101">
        <f ca="1">IF(TODAY()&gt;EXP,"0",IF(AND(F16="",G16=""),"",IF($D$7="D",$H$11+SUM($F$12:F16)-SUM($G$12:G16),$H$11-SUM($F$12:F16)+SUM($G$12:G16))))</f>
        <v>168653000</v>
      </c>
      <c r="I16" s="78"/>
      <c r="J16" s="78"/>
    </row>
    <row r="17" spans="1:10" ht="18.75" customHeight="1" x14ac:dyDescent="0.35">
      <c r="A17" s="78"/>
      <c r="B17" s="99">
        <f t="shared" si="5"/>
        <v>6</v>
      </c>
      <c r="C17" s="102">
        <f t="shared" ca="1" si="0"/>
        <v>45743</v>
      </c>
      <c r="D17" s="103">
        <f t="shared" ca="1" si="1"/>
        <v>9</v>
      </c>
      <c r="E17" s="96" t="str">
        <f t="shared" ca="1" si="2"/>
        <v>Penjualan</v>
      </c>
      <c r="F17" s="104">
        <f t="shared" ca="1" si="3"/>
        <v>0</v>
      </c>
      <c r="G17" s="104">
        <f t="shared" ca="1" si="4"/>
        <v>26950000</v>
      </c>
      <c r="H17" s="101">
        <f ca="1">IF(TODAY()&gt;EXP,"0",IF(AND(F17="",G17=""),"",IF($D$7="D",$H$11+SUM($F$12:F17)-SUM($G$12:G17),$H$11-SUM($F$12:F17)+SUM($G$12:G17))))</f>
        <v>195603000</v>
      </c>
      <c r="I17" s="78"/>
      <c r="J17" s="78"/>
    </row>
    <row r="18" spans="1:10" ht="18.75" customHeight="1" x14ac:dyDescent="0.35">
      <c r="A18" s="78"/>
      <c r="B18" s="99">
        <f t="shared" si="5"/>
        <v>7</v>
      </c>
      <c r="C18" s="102">
        <f t="shared" ca="1" si="0"/>
        <v>45776</v>
      </c>
      <c r="D18" s="103">
        <f t="shared" ca="1" si="1"/>
        <v>12</v>
      </c>
      <c r="E18" s="96" t="str">
        <f t="shared" ca="1" si="2"/>
        <v>Penjualan</v>
      </c>
      <c r="F18" s="104">
        <f t="shared" ca="1" si="3"/>
        <v>0</v>
      </c>
      <c r="G18" s="104">
        <f t="shared" ca="1" si="4"/>
        <v>41610000</v>
      </c>
      <c r="H18" s="101">
        <f ca="1">IF(TODAY()&gt;EXP,"0",IF(AND(F18="",G18=""),"",IF($D$7="D",$H$11+SUM($F$12:F18)-SUM($G$12:G18),$H$11-SUM($F$12:F18)+SUM($G$12:G18))))</f>
        <v>237213000</v>
      </c>
      <c r="I18" s="78"/>
      <c r="J18" s="78"/>
    </row>
    <row r="19" spans="1:10" ht="18.75" customHeight="1" x14ac:dyDescent="0.35">
      <c r="A19" s="78"/>
      <c r="B19" s="99">
        <f t="shared" si="5"/>
        <v>8</v>
      </c>
      <c r="C19" s="102">
        <f t="shared" ca="1" si="0"/>
        <v>45779</v>
      </c>
      <c r="D19" s="103">
        <f t="shared" ca="1" si="1"/>
        <v>13</v>
      </c>
      <c r="E19" s="96" t="str">
        <f t="shared" ca="1" si="2"/>
        <v>Penjualan</v>
      </c>
      <c r="F19" s="104">
        <f t="shared" ca="1" si="3"/>
        <v>0</v>
      </c>
      <c r="G19" s="104">
        <f t="shared" ca="1" si="4"/>
        <v>31720000</v>
      </c>
      <c r="H19" s="101">
        <f ca="1">IF(TODAY()&gt;EXP,"0",IF(AND(F19="",G19=""),"",IF($D$7="D",$H$11+SUM($F$12:F19)-SUM($G$12:G19),$H$11-SUM($F$12:F19)+SUM($G$12:G19))))</f>
        <v>268933000</v>
      </c>
      <c r="I19" s="78"/>
      <c r="J19" s="78"/>
    </row>
    <row r="20" spans="1:10" ht="18.75" customHeight="1" x14ac:dyDescent="0.35">
      <c r="A20" s="78"/>
      <c r="B20" s="99">
        <f t="shared" si="5"/>
        <v>9</v>
      </c>
      <c r="C20" s="102">
        <f t="shared" ca="1" si="0"/>
        <v>45797</v>
      </c>
      <c r="D20" s="103">
        <f t="shared" ca="1" si="1"/>
        <v>15</v>
      </c>
      <c r="E20" s="96" t="str">
        <f t="shared" ca="1" si="2"/>
        <v>Penjualan</v>
      </c>
      <c r="F20" s="104">
        <f t="shared" ca="1" si="3"/>
        <v>0</v>
      </c>
      <c r="G20" s="104">
        <f t="shared" ca="1" si="4"/>
        <v>29550000</v>
      </c>
      <c r="H20" s="101">
        <f ca="1">IF(TODAY()&gt;EXP,"0",IF(AND(F20="",G20=""),"",IF($D$7="D",$H$11+SUM($F$12:F20)-SUM($G$12:G20),$H$11-SUM($F$12:F20)+SUM($G$12:G20))))</f>
        <v>298483000</v>
      </c>
      <c r="I20" s="78"/>
      <c r="J20" s="78"/>
    </row>
    <row r="21" spans="1:10" ht="18.75" customHeight="1" x14ac:dyDescent="0.35">
      <c r="A21" s="78"/>
      <c r="B21" s="99">
        <f t="shared" si="5"/>
        <v>10</v>
      </c>
      <c r="C21" s="102">
        <f t="shared" ca="1" si="0"/>
        <v>45805</v>
      </c>
      <c r="D21" s="103">
        <f t="shared" ca="1" si="1"/>
        <v>16</v>
      </c>
      <c r="E21" s="96" t="str">
        <f t="shared" ca="1" si="2"/>
        <v>Penjualan</v>
      </c>
      <c r="F21" s="104">
        <f t="shared" ca="1" si="3"/>
        <v>0</v>
      </c>
      <c r="G21" s="104">
        <f t="shared" ca="1" si="4"/>
        <v>31000000</v>
      </c>
      <c r="H21" s="101">
        <f ca="1">IF(TODAY()&gt;EXP,"0",IF(AND(F21="",G21=""),"",IF($D$7="D",$H$11+SUM($F$12:F21)-SUM($G$12:G21),$H$11-SUM($F$12:F21)+SUM($G$12:G21))))</f>
        <v>329483000</v>
      </c>
      <c r="I21" s="78"/>
      <c r="J21" s="78"/>
    </row>
    <row r="22" spans="1:10" ht="18.75" customHeight="1" x14ac:dyDescent="0.35">
      <c r="A22" s="78"/>
      <c r="B22" s="99">
        <f t="shared" si="5"/>
        <v>11</v>
      </c>
      <c r="C22" s="102">
        <f t="shared" ca="1" si="0"/>
        <v>45813</v>
      </c>
      <c r="D22" s="103">
        <f t="shared" ca="1" si="1"/>
        <v>17</v>
      </c>
      <c r="E22" s="96" t="str">
        <f t="shared" ca="1" si="2"/>
        <v>Penjualan</v>
      </c>
      <c r="F22" s="104">
        <f t="shared" ca="1" si="3"/>
        <v>0</v>
      </c>
      <c r="G22" s="104">
        <f t="shared" ca="1" si="4"/>
        <v>16100000</v>
      </c>
      <c r="H22" s="101">
        <f ca="1">IF(TODAY()&gt;EXP,"0",IF(AND(F22="",G22=""),"",IF($D$7="D",$H$11+SUM($F$12:F22)-SUM($G$12:G22),$H$11-SUM($F$12:F22)+SUM($G$12:G22))))</f>
        <v>345583000</v>
      </c>
      <c r="I22" s="78"/>
      <c r="J22" s="78"/>
    </row>
    <row r="23" spans="1:10" ht="18.75" customHeight="1" x14ac:dyDescent="0.35">
      <c r="A23" s="78"/>
      <c r="B23" s="99">
        <f t="shared" si="5"/>
        <v>12</v>
      </c>
      <c r="C23" s="102">
        <f t="shared" ca="1" si="0"/>
        <v>45821</v>
      </c>
      <c r="D23" s="103">
        <f t="shared" ca="1" si="1"/>
        <v>18</v>
      </c>
      <c r="E23" s="96" t="str">
        <f t="shared" ca="1" si="2"/>
        <v>Penjualan</v>
      </c>
      <c r="F23" s="104">
        <f t="shared" ca="1" si="3"/>
        <v>0</v>
      </c>
      <c r="G23" s="104">
        <f t="shared" ca="1" si="4"/>
        <v>34105000</v>
      </c>
      <c r="H23" s="101">
        <f ca="1">IF(TODAY()&gt;EXP,"0",IF(AND(F23="",G23=""),"",IF($D$7="D",$H$11+SUM($F$12:F23)-SUM($G$12:G23),$H$11-SUM($F$12:F23)+SUM($G$12:G23))))</f>
        <v>379688000</v>
      </c>
      <c r="I23" s="78"/>
      <c r="J23" s="78"/>
    </row>
    <row r="24" spans="1:10" ht="18.75" customHeight="1" x14ac:dyDescent="0.35">
      <c r="A24" s="78"/>
      <c r="B24" s="99">
        <f t="shared" si="5"/>
        <v>13</v>
      </c>
      <c r="C24" s="102">
        <f t="shared" ca="1" si="0"/>
        <v>45834</v>
      </c>
      <c r="D24" s="103">
        <f t="shared" ca="1" si="1"/>
        <v>19</v>
      </c>
      <c r="E24" s="96" t="str">
        <f t="shared" ca="1" si="2"/>
        <v>Penjualan</v>
      </c>
      <c r="F24" s="104">
        <f t="shared" ca="1" si="3"/>
        <v>0</v>
      </c>
      <c r="G24" s="104">
        <f t="shared" ca="1" si="4"/>
        <v>30750000</v>
      </c>
      <c r="H24" s="101">
        <f ca="1">IF(TODAY()&gt;EXP,"0",IF(AND(F24="",G24=""),"",IF($D$7="D",$H$11+SUM($F$12:F24)-SUM($G$12:G24),$H$11-SUM($F$12:F24)+SUM($G$12:G24))))</f>
        <v>410438000</v>
      </c>
      <c r="I24" s="78"/>
      <c r="J24" s="78"/>
    </row>
    <row r="25" spans="1:10" ht="18.75" customHeight="1" x14ac:dyDescent="0.35">
      <c r="A25" s="78"/>
      <c r="B25" s="99">
        <f t="shared" si="5"/>
        <v>14</v>
      </c>
      <c r="C25" s="102">
        <f t="shared" ca="1" si="0"/>
        <v>45854</v>
      </c>
      <c r="D25" s="103">
        <f t="shared" ca="1" si="1"/>
        <v>22</v>
      </c>
      <c r="E25" s="96" t="str">
        <f t="shared" ca="1" si="2"/>
        <v>Penjualan</v>
      </c>
      <c r="F25" s="104">
        <f t="shared" ca="1" si="3"/>
        <v>0</v>
      </c>
      <c r="G25" s="104">
        <f t="shared" ca="1" si="4"/>
        <v>32425000</v>
      </c>
      <c r="H25" s="101">
        <f ca="1">IF(TODAY()&gt;EXP,"0",IF(AND(F25="",G25=""),"",IF($D$7="D",$H$11+SUM($F$12:F25)-SUM($G$12:G25),$H$11-SUM($F$12:F25)+SUM($G$12:G25))))</f>
        <v>442863000</v>
      </c>
      <c r="I25" s="78"/>
      <c r="J25" s="78"/>
    </row>
    <row r="26" spans="1:10" ht="18.75" customHeight="1" x14ac:dyDescent="0.35">
      <c r="A26" s="78"/>
      <c r="B26" s="99">
        <f t="shared" si="5"/>
        <v>15</v>
      </c>
      <c r="C26" s="102">
        <f t="shared" ca="1" si="0"/>
        <v>45866</v>
      </c>
      <c r="D26" s="103">
        <f t="shared" ca="1" si="1"/>
        <v>25</v>
      </c>
      <c r="E26" s="96" t="str">
        <f t="shared" ca="1" si="2"/>
        <v>Penjualan</v>
      </c>
      <c r="F26" s="104">
        <f t="shared" ca="1" si="3"/>
        <v>0</v>
      </c>
      <c r="G26" s="104">
        <f t="shared" ca="1" si="4"/>
        <v>23400000</v>
      </c>
      <c r="H26" s="101">
        <f ca="1">IF(TODAY()&gt;EXP,"0",IF(AND(F26="",G26=""),"",IF($D$7="D",$H$11+SUM($F$12:F26)-SUM($G$12:G26),$H$11-SUM($F$12:F26)+SUM($G$12:G26))))</f>
        <v>466263000</v>
      </c>
      <c r="I26" s="78"/>
      <c r="J26" s="78"/>
    </row>
    <row r="27" spans="1:10" ht="18.75" customHeight="1" x14ac:dyDescent="0.35">
      <c r="A27" s="78"/>
      <c r="B27" s="99">
        <f t="shared" si="5"/>
        <v>16</v>
      </c>
      <c r="C27" s="102">
        <f t="shared" ca="1" si="0"/>
        <v>45875</v>
      </c>
      <c r="D27" s="103">
        <f t="shared" ca="1" si="1"/>
        <v>26</v>
      </c>
      <c r="E27" s="96" t="str">
        <f t="shared" ca="1" si="2"/>
        <v>Penjualan</v>
      </c>
      <c r="F27" s="104">
        <f t="shared" ca="1" si="3"/>
        <v>0</v>
      </c>
      <c r="G27" s="104">
        <f t="shared" ca="1" si="4"/>
        <v>21750000</v>
      </c>
      <c r="H27" s="101">
        <f ca="1">IF(TODAY()&gt;EXP,"0",IF(AND(F27="",G27=""),"",IF($D$7="D",$H$11+SUM($F$12:F27)-SUM($G$12:G27),$H$11-SUM($F$12:F27)+SUM($G$12:G27))))</f>
        <v>488013000</v>
      </c>
      <c r="I27" s="78"/>
      <c r="J27" s="78"/>
    </row>
    <row r="28" spans="1:10" ht="18.75" customHeight="1" x14ac:dyDescent="0.35">
      <c r="A28" s="78"/>
      <c r="B28" s="99">
        <f t="shared" si="5"/>
        <v>17</v>
      </c>
      <c r="C28" s="102">
        <f t="shared" ca="1" si="0"/>
        <v>45886</v>
      </c>
      <c r="D28" s="103">
        <f t="shared" ca="1" si="1"/>
        <v>28</v>
      </c>
      <c r="E28" s="96" t="str">
        <f t="shared" ca="1" si="2"/>
        <v>Penjualan</v>
      </c>
      <c r="F28" s="104">
        <f t="shared" ca="1" si="3"/>
        <v>0</v>
      </c>
      <c r="G28" s="104">
        <f t="shared" ca="1" si="4"/>
        <v>20550000</v>
      </c>
      <c r="H28" s="101">
        <f ca="1">IF(TODAY()&gt;EXP,"0",IF(AND(F28="",G28=""),"",IF($D$7="D",$H$11+SUM($F$12:F28)-SUM($G$12:G28),$H$11-SUM($F$12:F28)+SUM($G$12:G28))))</f>
        <v>508563000</v>
      </c>
      <c r="I28" s="78"/>
      <c r="J28" s="78"/>
    </row>
    <row r="29" spans="1:10" ht="18.75" customHeight="1" x14ac:dyDescent="0.35">
      <c r="A29" s="78"/>
      <c r="B29" s="99">
        <f t="shared" si="5"/>
        <v>18</v>
      </c>
      <c r="C29" s="102">
        <f t="shared" ca="1" si="0"/>
        <v>45897</v>
      </c>
      <c r="D29" s="103">
        <f t="shared" ca="1" si="1"/>
        <v>29</v>
      </c>
      <c r="E29" s="96" t="str">
        <f t="shared" ca="1" si="2"/>
        <v>Penjualan</v>
      </c>
      <c r="F29" s="104">
        <f t="shared" ca="1" si="3"/>
        <v>0</v>
      </c>
      <c r="G29" s="104">
        <f t="shared" ca="1" si="4"/>
        <v>24300000</v>
      </c>
      <c r="H29" s="101">
        <f ca="1">IF(TODAY()&gt;EXP,"0",IF(AND(F29="",G29=""),"",IF($D$7="D",$H$11+SUM($F$12:F29)-SUM($G$12:G29),$H$11-SUM($F$12:F29)+SUM($G$12:G29))))</f>
        <v>532863000</v>
      </c>
      <c r="I29" s="78"/>
      <c r="J29" s="78"/>
    </row>
    <row r="30" spans="1:10" ht="18.75" customHeight="1" x14ac:dyDescent="0.35">
      <c r="A30" s="78"/>
      <c r="B30" s="99">
        <f t="shared" si="5"/>
        <v>19</v>
      </c>
      <c r="C30" s="102">
        <f t="shared" ca="1" si="0"/>
        <v>45901</v>
      </c>
      <c r="D30" s="103">
        <f t="shared" ca="1" si="1"/>
        <v>30</v>
      </c>
      <c r="E30" s="96" t="str">
        <f t="shared" ca="1" si="2"/>
        <v>Penjualan</v>
      </c>
      <c r="F30" s="104">
        <f t="shared" ca="1" si="3"/>
        <v>0</v>
      </c>
      <c r="G30" s="104">
        <f t="shared" ca="1" si="4"/>
        <v>23300000</v>
      </c>
      <c r="H30" s="101">
        <f ca="1">IF(TODAY()&gt;EXP,"0",IF(AND(F30="",G30=""),"",IF($D$7="D",$H$11+SUM($F$12:F30)-SUM($G$12:G30),$H$11-SUM($F$12:F30)+SUM($G$12:G30))))</f>
        <v>556163000</v>
      </c>
      <c r="I30" s="78"/>
      <c r="J30" s="78"/>
    </row>
    <row r="31" spans="1:10" ht="18.75" customHeight="1" x14ac:dyDescent="0.35">
      <c r="A31" s="78"/>
      <c r="B31" s="99">
        <f t="shared" si="5"/>
        <v>20</v>
      </c>
      <c r="C31" s="102">
        <f t="shared" ca="1" si="0"/>
        <v>45922</v>
      </c>
      <c r="D31" s="103">
        <f t="shared" ca="1" si="1"/>
        <v>32</v>
      </c>
      <c r="E31" s="96" t="str">
        <f t="shared" ca="1" si="2"/>
        <v>Penjualan</v>
      </c>
      <c r="F31" s="104">
        <f t="shared" ca="1" si="3"/>
        <v>0</v>
      </c>
      <c r="G31" s="104">
        <f t="shared" ca="1" si="4"/>
        <v>16550000</v>
      </c>
      <c r="H31" s="101">
        <f ca="1">IF(TODAY()&gt;EXP,"0",IF(AND(F31="",G31=""),"",IF($D$7="D",$H$11+SUM($F$12:F31)-SUM($G$12:G31),$H$11-SUM($F$12:F31)+SUM($G$12:G31))))</f>
        <v>572713000</v>
      </c>
      <c r="I31" s="78"/>
      <c r="J31" s="78"/>
    </row>
    <row r="32" spans="1:10" ht="18.75" customHeight="1" x14ac:dyDescent="0.35">
      <c r="A32" s="78"/>
      <c r="B32" s="99">
        <f t="shared" si="5"/>
        <v>21</v>
      </c>
      <c r="C32" s="102">
        <f t="shared" ca="1" si="0"/>
        <v>45963</v>
      </c>
      <c r="D32" s="103">
        <f t="shared" ca="1" si="1"/>
        <v>34</v>
      </c>
      <c r="E32" s="96" t="str">
        <f t="shared" ca="1" si="2"/>
        <v>Penjualan</v>
      </c>
      <c r="F32" s="104">
        <f t="shared" ca="1" si="3"/>
        <v>0</v>
      </c>
      <c r="G32" s="104">
        <f t="shared" ca="1" si="4"/>
        <v>23275000</v>
      </c>
      <c r="H32" s="101">
        <f ca="1">IF(TODAY()&gt;EXP,"0",IF(AND(F32="",G32=""),"",IF($D$7="D",$H$11+SUM($F$12:F32)-SUM($G$12:G32),$H$11-SUM($F$12:F32)+SUM($G$12:G32))))</f>
        <v>595988000</v>
      </c>
      <c r="I32" s="78"/>
      <c r="J32" s="78"/>
    </row>
    <row r="33" spans="1:10" ht="18.75" customHeight="1" x14ac:dyDescent="0.35">
      <c r="A33" s="78"/>
      <c r="B33" s="99">
        <f t="shared" si="5"/>
        <v>22</v>
      </c>
      <c r="C33" s="102">
        <f t="shared" ca="1" si="0"/>
        <v>45977</v>
      </c>
      <c r="D33" s="103">
        <f t="shared" ca="1" si="1"/>
        <v>35</v>
      </c>
      <c r="E33" s="96" t="str">
        <f t="shared" ca="1" si="2"/>
        <v>Penjualan</v>
      </c>
      <c r="F33" s="104">
        <f t="shared" ca="1" si="3"/>
        <v>0</v>
      </c>
      <c r="G33" s="104">
        <f t="shared" ca="1" si="4"/>
        <v>26000000</v>
      </c>
      <c r="H33" s="101">
        <f ca="1">IF(TODAY()&gt;EXP,"0",IF(AND(F33="",G33=""),"",IF($D$7="D",$H$11+SUM($F$12:F33)-SUM($G$12:G33),$H$11-SUM($F$12:F33)+SUM($G$12:G33))))</f>
        <v>621988000</v>
      </c>
      <c r="I33" s="78"/>
      <c r="J33" s="78"/>
    </row>
    <row r="34" spans="1:10" ht="18.75" customHeight="1" x14ac:dyDescent="0.35">
      <c r="A34" s="78"/>
      <c r="B34" s="99">
        <f t="shared" si="5"/>
        <v>23</v>
      </c>
      <c r="C34" s="102">
        <f t="shared" ca="1" si="0"/>
        <v>45982</v>
      </c>
      <c r="D34" s="103">
        <f t="shared" ca="1" si="1"/>
        <v>36</v>
      </c>
      <c r="E34" s="96" t="str">
        <f t="shared" ca="1" si="2"/>
        <v>Penjualan</v>
      </c>
      <c r="F34" s="104">
        <f t="shared" ca="1" si="3"/>
        <v>0</v>
      </c>
      <c r="G34" s="104">
        <f t="shared" ca="1" si="4"/>
        <v>24500000</v>
      </c>
      <c r="H34" s="101">
        <f ca="1">IF(TODAY()&gt;EXP,"0",IF(AND(F34="",G34=""),"",IF($D$7="D",$H$11+SUM($F$12:F34)-SUM($G$12:G34),$H$11-SUM($F$12:F34)+SUM($G$12:G34))))</f>
        <v>646488000</v>
      </c>
      <c r="I34" s="78"/>
      <c r="J34" s="78"/>
    </row>
    <row r="35" spans="1:10" ht="18.75" customHeight="1" x14ac:dyDescent="0.35">
      <c r="A35" s="78"/>
      <c r="B35" s="99">
        <f t="shared" si="5"/>
        <v>24</v>
      </c>
      <c r="C35" s="102">
        <f t="shared" ca="1" si="0"/>
        <v>45993</v>
      </c>
      <c r="D35" s="103">
        <f t="shared" ca="1" si="1"/>
        <v>40</v>
      </c>
      <c r="E35" s="96" t="str">
        <f t="shared" ca="1" si="2"/>
        <v>Penjualan</v>
      </c>
      <c r="F35" s="104">
        <f t="shared" ca="1" si="3"/>
        <v>0</v>
      </c>
      <c r="G35" s="104">
        <f t="shared" ca="1" si="4"/>
        <v>18650000</v>
      </c>
      <c r="H35" s="101">
        <f ca="1">IF(TODAY()&gt;EXP,"0",IF(AND(F35="",G35=""),"",IF($D$7="D",$H$11+SUM($F$12:F35)-SUM($G$12:G35),$H$11-SUM($F$12:F35)+SUM($G$12:G35))))</f>
        <v>665138000</v>
      </c>
      <c r="I35" s="78"/>
      <c r="J35" s="78"/>
    </row>
    <row r="36" spans="1:10" ht="18.75" customHeight="1" x14ac:dyDescent="0.35">
      <c r="A36" s="78"/>
      <c r="B36" s="99">
        <f t="shared" si="5"/>
        <v>25</v>
      </c>
      <c r="C36" s="102">
        <f t="shared" ca="1" si="0"/>
        <v>46002</v>
      </c>
      <c r="D36" s="103">
        <f t="shared" ca="1" si="1"/>
        <v>42</v>
      </c>
      <c r="E36" s="96" t="str">
        <f t="shared" ca="1" si="2"/>
        <v>Penjualan</v>
      </c>
      <c r="F36" s="104">
        <f t="shared" ca="1" si="3"/>
        <v>0</v>
      </c>
      <c r="G36" s="104">
        <f t="shared" ca="1" si="4"/>
        <v>23075000</v>
      </c>
      <c r="H36" s="101">
        <f ca="1">IF(TODAY()&gt;EXP,"0",IF(AND(F36="",G36=""),"",IF($D$7="D",$H$11+SUM($F$12:F36)-SUM($G$12:G36),$H$11-SUM($F$12:F36)+SUM($G$12:G36))))</f>
        <v>688213000</v>
      </c>
      <c r="I36" s="78"/>
      <c r="J36" s="78"/>
    </row>
    <row r="37" spans="1:10" ht="18.75" customHeight="1" x14ac:dyDescent="0.35">
      <c r="A37" s="78"/>
      <c r="B37" s="99">
        <f t="shared" si="5"/>
        <v>26</v>
      </c>
      <c r="C37" s="102">
        <f t="shared" ca="1" si="0"/>
        <v>46010</v>
      </c>
      <c r="D37" s="103">
        <f t="shared" ca="1" si="1"/>
        <v>44</v>
      </c>
      <c r="E37" s="96" t="str">
        <f t="shared" ca="1" si="2"/>
        <v>Penjualan</v>
      </c>
      <c r="F37" s="104">
        <f t="shared" ca="1" si="3"/>
        <v>0</v>
      </c>
      <c r="G37" s="104">
        <f t="shared" ca="1" si="4"/>
        <v>24925000</v>
      </c>
      <c r="H37" s="101">
        <f ca="1">IF(TODAY()&gt;EXP,"0",IF(AND(F37="",G37=""),"",IF($D$7="D",$H$11+SUM($F$12:F37)-SUM($G$12:G37),$H$11-SUM($F$12:F37)+SUM($G$12:G37))))</f>
        <v>713138000</v>
      </c>
      <c r="I37" s="78"/>
      <c r="J37" s="78"/>
    </row>
    <row r="38" spans="1:10" ht="18.75" customHeight="1" x14ac:dyDescent="0.35">
      <c r="A38" s="78"/>
      <c r="B38" s="99">
        <f t="shared" si="5"/>
        <v>27</v>
      </c>
      <c r="C38" s="102">
        <f t="shared" ca="1" si="0"/>
        <v>46015</v>
      </c>
      <c r="D38" s="103">
        <f t="shared" ca="1" si="1"/>
        <v>46</v>
      </c>
      <c r="E38" s="96" t="str">
        <f t="shared" ca="1" si="2"/>
        <v>Penjualan</v>
      </c>
      <c r="F38" s="104">
        <f t="shared" ca="1" si="3"/>
        <v>0</v>
      </c>
      <c r="G38" s="104">
        <f t="shared" ca="1" si="4"/>
        <v>23800000</v>
      </c>
      <c r="H38" s="101">
        <f ca="1">IF(TODAY()&gt;EXP,"0",IF(AND(F38="",G38=""),"",IF($D$7="D",$H$11+SUM($F$12:F38)-SUM($G$12:G38),$H$11-SUM($F$12:F38)+SUM($G$12:G38))))</f>
        <v>736938000</v>
      </c>
      <c r="I38" s="78"/>
      <c r="J38" s="78"/>
    </row>
    <row r="39" spans="1:10" ht="18.75" customHeight="1" x14ac:dyDescent="0.35">
      <c r="A39" s="78"/>
      <c r="B39" s="99">
        <f t="shared" si="5"/>
        <v>28</v>
      </c>
      <c r="C39" s="102">
        <f t="shared" ca="1" si="0"/>
        <v>46017</v>
      </c>
      <c r="D39" s="103">
        <f t="shared" ca="1" si="1"/>
        <v>47</v>
      </c>
      <c r="E39" s="96" t="str">
        <f t="shared" ca="1" si="2"/>
        <v>Penjualan</v>
      </c>
      <c r="F39" s="104">
        <f t="shared" ca="1" si="3"/>
        <v>0</v>
      </c>
      <c r="G39" s="104">
        <f t="shared" ca="1" si="4"/>
        <v>16450000</v>
      </c>
      <c r="H39" s="101">
        <f ca="1">IF(TODAY()&gt;EXP,"0",IF(AND(F39="",G39=""),"",IF($D$7="D",$H$11+SUM($F$12:F39)-SUM($G$12:G39),$H$11-SUM($F$12:F39)+SUM($G$12:G39))))</f>
        <v>753388000</v>
      </c>
      <c r="I39" s="78"/>
      <c r="J39" s="78"/>
    </row>
    <row r="40" spans="1:10" ht="18.75" customHeight="1" x14ac:dyDescent="0.35">
      <c r="A40" s="78"/>
      <c r="B40" s="99">
        <f t="shared" si="5"/>
        <v>29</v>
      </c>
      <c r="C40" s="102" t="str">
        <f t="shared" ca="1" si="0"/>
        <v/>
      </c>
      <c r="D40" s="103" t="str">
        <f t="shared" ca="1" si="1"/>
        <v/>
      </c>
      <c r="E40" s="96" t="str">
        <f t="shared" ca="1" si="2"/>
        <v/>
      </c>
      <c r="F40" s="104" t="str">
        <f t="shared" ca="1" si="3"/>
        <v/>
      </c>
      <c r="G40" s="104" t="str">
        <f t="shared" ca="1" si="4"/>
        <v/>
      </c>
      <c r="H40" s="101" t="str">
        <f ca="1">IF(TODAY()&gt;EXP,"0",IF(AND(F40="",G40=""),"",IF($D$7="D",$H$11+SUM($F$12:F40)-SUM($G$12:G40),$H$11-SUM($F$12:F40)+SUM($G$12:G40))))</f>
        <v/>
      </c>
      <c r="I40" s="78"/>
      <c r="J40" s="78"/>
    </row>
    <row r="41" spans="1:10" ht="18.75" customHeight="1" x14ac:dyDescent="0.35">
      <c r="A41" s="78"/>
      <c r="B41" s="99">
        <f t="shared" si="5"/>
        <v>30</v>
      </c>
      <c r="C41" s="102" t="str">
        <f t="shared" ca="1" si="0"/>
        <v/>
      </c>
      <c r="D41" s="103" t="str">
        <f t="shared" ca="1" si="1"/>
        <v/>
      </c>
      <c r="E41" s="96" t="str">
        <f t="shared" ca="1" si="2"/>
        <v/>
      </c>
      <c r="F41" s="104" t="str">
        <f t="shared" ca="1" si="3"/>
        <v/>
      </c>
      <c r="G41" s="104" t="str">
        <f t="shared" ca="1" si="4"/>
        <v/>
      </c>
      <c r="H41" s="101" t="str">
        <f ca="1">IF(TODAY()&gt;EXP,"0",IF(AND(F41="",G41=""),"",IF($D$7="D",$H$11+SUM($F$12:F41)-SUM($G$12:G41),$H$11-SUM($F$12:F41)+SUM($G$12:G41))))</f>
        <v/>
      </c>
      <c r="I41" s="78"/>
      <c r="J41" s="78"/>
    </row>
    <row r="42" spans="1:10" ht="18.75" customHeight="1" x14ac:dyDescent="0.35">
      <c r="A42" s="78"/>
      <c r="B42" s="99">
        <f t="shared" si="5"/>
        <v>31</v>
      </c>
      <c r="C42" s="102" t="str">
        <f t="shared" ca="1" si="0"/>
        <v/>
      </c>
      <c r="D42" s="103" t="str">
        <f t="shared" ca="1" si="1"/>
        <v/>
      </c>
      <c r="E42" s="96" t="str">
        <f t="shared" ca="1" si="2"/>
        <v/>
      </c>
      <c r="F42" s="104" t="str">
        <f t="shared" ca="1" si="3"/>
        <v/>
      </c>
      <c r="G42" s="104" t="str">
        <f t="shared" ca="1" si="4"/>
        <v/>
      </c>
      <c r="H42" s="101" t="str">
        <f ca="1">IF(TODAY()&gt;EXP,"0",IF(AND(F42="",G42=""),"",IF($D$7="D",$H$11+SUM($F$12:F42)-SUM($G$12:G42),$H$11-SUM($F$12:F42)+SUM($G$12:G42))))</f>
        <v/>
      </c>
      <c r="I42" s="78"/>
      <c r="J42" s="78"/>
    </row>
    <row r="43" spans="1:10" ht="18.75" customHeight="1" x14ac:dyDescent="0.35">
      <c r="A43" s="78"/>
      <c r="B43" s="99">
        <f t="shared" si="5"/>
        <v>32</v>
      </c>
      <c r="C43" s="102" t="str">
        <f t="shared" ca="1" si="0"/>
        <v/>
      </c>
      <c r="D43" s="103" t="str">
        <f t="shared" ca="1" si="1"/>
        <v/>
      </c>
      <c r="E43" s="96" t="str">
        <f t="shared" ca="1" si="2"/>
        <v/>
      </c>
      <c r="F43" s="104" t="str">
        <f t="shared" ca="1" si="3"/>
        <v/>
      </c>
      <c r="G43" s="104" t="str">
        <f t="shared" ca="1" si="4"/>
        <v/>
      </c>
      <c r="H43" s="101" t="str">
        <f ca="1">IF(TODAY()&gt;EXP,"0",IF(AND(F43="",G43=""),"",IF($D$7="D",$H$11+SUM($F$12:F43)-SUM($G$12:G43),$H$11-SUM($F$12:F43)+SUM($G$12:G43))))</f>
        <v/>
      </c>
      <c r="I43" s="78"/>
      <c r="J43" s="78"/>
    </row>
    <row r="44" spans="1:10" ht="18.75" customHeight="1" x14ac:dyDescent="0.35">
      <c r="A44" s="78"/>
      <c r="B44" s="99">
        <f t="shared" si="5"/>
        <v>33</v>
      </c>
      <c r="C44" s="102" t="str">
        <f t="shared" ca="1" si="0"/>
        <v/>
      </c>
      <c r="D44" s="103" t="str">
        <f t="shared" ca="1" si="1"/>
        <v/>
      </c>
      <c r="E44" s="96" t="str">
        <f t="shared" ca="1" si="2"/>
        <v/>
      </c>
      <c r="F44" s="104" t="str">
        <f t="shared" ca="1" si="3"/>
        <v/>
      </c>
      <c r="G44" s="104" t="str">
        <f t="shared" ca="1" si="4"/>
        <v/>
      </c>
      <c r="H44" s="101" t="str">
        <f ca="1">IF(TODAY()&gt;EXP,"0",IF(AND(F44="",G44=""),"",IF($D$7="D",$H$11+SUM($F$12:F44)-SUM($G$12:G44),$H$11-SUM($F$12:F44)+SUM($G$12:G44))))</f>
        <v/>
      </c>
      <c r="I44" s="78"/>
      <c r="J44" s="78"/>
    </row>
    <row r="45" spans="1:10" ht="18.75" customHeight="1" x14ac:dyDescent="0.35">
      <c r="A45" s="78"/>
      <c r="B45" s="99">
        <f t="shared" si="5"/>
        <v>34</v>
      </c>
      <c r="C45" s="102" t="str">
        <f t="shared" ca="1" si="0"/>
        <v/>
      </c>
      <c r="D45" s="103" t="str">
        <f t="shared" ca="1" si="1"/>
        <v/>
      </c>
      <c r="E45" s="96" t="str">
        <f t="shared" ca="1" si="2"/>
        <v/>
      </c>
      <c r="F45" s="104" t="str">
        <f t="shared" ca="1" si="3"/>
        <v/>
      </c>
      <c r="G45" s="104" t="str">
        <f t="shared" ca="1" si="4"/>
        <v/>
      </c>
      <c r="H45" s="101" t="str">
        <f ca="1">IF(TODAY()&gt;EXP,"0",IF(AND(F45="",G45=""),"",IF($D$7="D",$H$11+SUM($F$12:F45)-SUM($G$12:G45),$H$11-SUM($F$12:F45)+SUM($G$12:G45))))</f>
        <v/>
      </c>
      <c r="I45" s="78"/>
      <c r="J45" s="78"/>
    </row>
    <row r="46" spans="1:10" ht="18.75" customHeight="1" x14ac:dyDescent="0.35">
      <c r="A46" s="78"/>
      <c r="B46" s="99">
        <f t="shared" si="5"/>
        <v>35</v>
      </c>
      <c r="C46" s="102" t="str">
        <f t="shared" ca="1" si="0"/>
        <v/>
      </c>
      <c r="D46" s="103" t="str">
        <f t="shared" ca="1" si="1"/>
        <v/>
      </c>
      <c r="E46" s="96" t="str">
        <f t="shared" ca="1" si="2"/>
        <v/>
      </c>
      <c r="F46" s="104" t="str">
        <f t="shared" ca="1" si="3"/>
        <v/>
      </c>
      <c r="G46" s="104" t="str">
        <f t="shared" ca="1" si="4"/>
        <v/>
      </c>
      <c r="H46" s="101" t="str">
        <f ca="1">IF(TODAY()&gt;EXP,"0",IF(AND(F46="",G46=""),"",IF($D$7="D",$H$11+SUM($F$12:F46)-SUM($G$12:G46),$H$11-SUM($F$12:F46)+SUM($G$12:G46))))</f>
        <v/>
      </c>
      <c r="I46" s="78"/>
      <c r="J46" s="78"/>
    </row>
    <row r="47" spans="1:10" ht="18.75" customHeight="1" x14ac:dyDescent="0.35">
      <c r="A47" s="78"/>
      <c r="B47" s="99">
        <f t="shared" si="5"/>
        <v>36</v>
      </c>
      <c r="C47" s="102" t="str">
        <f t="shared" ca="1" si="0"/>
        <v/>
      </c>
      <c r="D47" s="103" t="str">
        <f t="shared" ca="1" si="1"/>
        <v/>
      </c>
      <c r="E47" s="96" t="str">
        <f t="shared" ca="1" si="2"/>
        <v/>
      </c>
      <c r="F47" s="104" t="str">
        <f t="shared" ca="1" si="3"/>
        <v/>
      </c>
      <c r="G47" s="104" t="str">
        <f t="shared" ca="1" si="4"/>
        <v/>
      </c>
      <c r="H47" s="101" t="str">
        <f ca="1">IF(TODAY()&gt;EXP,"0",IF(AND(F47="",G47=""),"",IF($D$7="D",$H$11+SUM($F$12:F47)-SUM($G$12:G47),$H$11-SUM($F$12:F47)+SUM($G$12:G47))))</f>
        <v/>
      </c>
      <c r="I47" s="78"/>
      <c r="J47" s="78"/>
    </row>
    <row r="48" spans="1:10" ht="18.75" customHeight="1" x14ac:dyDescent="0.35">
      <c r="A48" s="78"/>
      <c r="B48" s="99">
        <f t="shared" si="5"/>
        <v>37</v>
      </c>
      <c r="C48" s="102" t="str">
        <f t="shared" ca="1" si="0"/>
        <v/>
      </c>
      <c r="D48" s="103" t="str">
        <f t="shared" ca="1" si="1"/>
        <v/>
      </c>
      <c r="E48" s="96" t="str">
        <f t="shared" ca="1" si="2"/>
        <v/>
      </c>
      <c r="F48" s="104" t="str">
        <f t="shared" ca="1" si="3"/>
        <v/>
      </c>
      <c r="G48" s="104" t="str">
        <f t="shared" ca="1" si="4"/>
        <v/>
      </c>
      <c r="H48" s="101" t="str">
        <f ca="1">IF(TODAY()&gt;EXP,"0",IF(AND(F48="",G48=""),"",IF($D$7="D",$H$11+SUM($F$12:F48)-SUM($G$12:G48),$H$11-SUM($F$12:F48)+SUM($G$12:G48))))</f>
        <v/>
      </c>
      <c r="I48" s="78"/>
      <c r="J48" s="78"/>
    </row>
    <row r="49" spans="1:10" ht="18.75" customHeight="1" x14ac:dyDescent="0.35">
      <c r="A49" s="78"/>
      <c r="B49" s="99">
        <f t="shared" si="5"/>
        <v>38</v>
      </c>
      <c r="C49" s="102" t="str">
        <f t="shared" ca="1" si="0"/>
        <v/>
      </c>
      <c r="D49" s="103" t="str">
        <f t="shared" ca="1" si="1"/>
        <v/>
      </c>
      <c r="E49" s="96" t="str">
        <f t="shared" ca="1" si="2"/>
        <v/>
      </c>
      <c r="F49" s="104" t="str">
        <f t="shared" ca="1" si="3"/>
        <v/>
      </c>
      <c r="G49" s="104" t="str">
        <f t="shared" ca="1" si="4"/>
        <v/>
      </c>
      <c r="H49" s="101" t="str">
        <f ca="1">IF(TODAY()&gt;EXP,"0",IF(AND(F49="",G49=""),"",IF($D$7="D",$H$11+SUM($F$12:F49)-SUM($G$12:G49),$H$11-SUM($F$12:F49)+SUM($G$12:G49))))</f>
        <v/>
      </c>
      <c r="I49" s="78"/>
      <c r="J49" s="78"/>
    </row>
    <row r="50" spans="1:10" ht="18.75" customHeight="1" x14ac:dyDescent="0.35">
      <c r="A50" s="78"/>
      <c r="B50" s="99">
        <f t="shared" si="5"/>
        <v>39</v>
      </c>
      <c r="C50" s="102" t="str">
        <f t="shared" ca="1" si="0"/>
        <v/>
      </c>
      <c r="D50" s="103" t="str">
        <f t="shared" ca="1" si="1"/>
        <v/>
      </c>
      <c r="E50" s="96" t="str">
        <f t="shared" ca="1" si="2"/>
        <v/>
      </c>
      <c r="F50" s="104" t="str">
        <f t="shared" ca="1" si="3"/>
        <v/>
      </c>
      <c r="G50" s="104" t="str">
        <f t="shared" ca="1" si="4"/>
        <v/>
      </c>
      <c r="H50" s="101" t="str">
        <f ca="1">IF(TODAY()&gt;EXP,"0",IF(AND(F50="",G50=""),"",IF($D$7="D",$H$11+SUM($F$12:F50)-SUM($G$12:G50),$H$11-SUM($F$12:F50)+SUM($G$12:G50))))</f>
        <v/>
      </c>
      <c r="I50" s="78"/>
      <c r="J50" s="78"/>
    </row>
    <row r="51" spans="1:10" ht="18.75" customHeight="1" x14ac:dyDescent="0.35">
      <c r="A51" s="78"/>
      <c r="B51" s="99">
        <f t="shared" si="5"/>
        <v>40</v>
      </c>
      <c r="C51" s="102" t="str">
        <f t="shared" ca="1" si="0"/>
        <v/>
      </c>
      <c r="D51" s="103" t="str">
        <f t="shared" ca="1" si="1"/>
        <v/>
      </c>
      <c r="E51" s="96" t="str">
        <f t="shared" ca="1" si="2"/>
        <v/>
      </c>
      <c r="F51" s="104" t="str">
        <f t="shared" ca="1" si="3"/>
        <v/>
      </c>
      <c r="G51" s="104" t="str">
        <f t="shared" ca="1" si="4"/>
        <v/>
      </c>
      <c r="H51" s="101" t="str">
        <f ca="1">IF(TODAY()&gt;EXP,"0",IF(AND(F51="",G51=""),"",IF($D$7="D",$H$11+SUM($F$12:F51)-SUM($G$12:G51),$H$11-SUM($F$12:F51)+SUM($G$12:G51))))</f>
        <v/>
      </c>
      <c r="I51" s="78"/>
      <c r="J51" s="78"/>
    </row>
    <row r="52" spans="1:10" ht="18.75" customHeight="1" x14ac:dyDescent="0.35">
      <c r="A52" s="78"/>
      <c r="B52" s="99">
        <f t="shared" si="5"/>
        <v>41</v>
      </c>
      <c r="C52" s="102" t="str">
        <f t="shared" ca="1" si="0"/>
        <v/>
      </c>
      <c r="D52" s="103" t="str">
        <f t="shared" ca="1" si="1"/>
        <v/>
      </c>
      <c r="E52" s="96" t="str">
        <f t="shared" ca="1" si="2"/>
        <v/>
      </c>
      <c r="F52" s="104" t="str">
        <f t="shared" ca="1" si="3"/>
        <v/>
      </c>
      <c r="G52" s="104" t="str">
        <f t="shared" ca="1" si="4"/>
        <v/>
      </c>
      <c r="H52" s="101" t="str">
        <f ca="1">IF(TODAY()&gt;EXP,"0",IF(AND(F52="",G52=""),"",IF($D$7="D",$H$11+SUM($F$12:F52)-SUM($G$12:G52),$H$11-SUM($F$12:F52)+SUM($G$12:G52))))</f>
        <v/>
      </c>
      <c r="I52" s="78"/>
      <c r="J52" s="78"/>
    </row>
    <row r="53" spans="1:10" ht="18.75" customHeight="1" x14ac:dyDescent="0.35">
      <c r="A53" s="78"/>
      <c r="B53" s="99">
        <f t="shared" si="5"/>
        <v>42</v>
      </c>
      <c r="C53" s="102" t="str">
        <f t="shared" ca="1" si="0"/>
        <v/>
      </c>
      <c r="D53" s="103" t="str">
        <f t="shared" ca="1" si="1"/>
        <v/>
      </c>
      <c r="E53" s="96" t="str">
        <f t="shared" ca="1" si="2"/>
        <v/>
      </c>
      <c r="F53" s="104" t="str">
        <f t="shared" ca="1" si="3"/>
        <v/>
      </c>
      <c r="G53" s="104" t="str">
        <f t="shared" ca="1" si="4"/>
        <v/>
      </c>
      <c r="H53" s="101" t="str">
        <f ca="1">IF(TODAY()&gt;EXP,"0",IF(AND(F53="",G53=""),"",IF($D$7="D",$H$11+SUM($F$12:F53)-SUM($G$12:G53),$H$11-SUM($F$12:F53)+SUM($G$12:G53))))</f>
        <v/>
      </c>
      <c r="I53" s="78"/>
      <c r="J53" s="78"/>
    </row>
    <row r="54" spans="1:10" ht="18.75" customHeight="1" x14ac:dyDescent="0.35">
      <c r="A54" s="78"/>
      <c r="B54" s="99">
        <f t="shared" si="5"/>
        <v>43</v>
      </c>
      <c r="C54" s="102" t="str">
        <f t="shared" ca="1" si="0"/>
        <v/>
      </c>
      <c r="D54" s="103" t="str">
        <f t="shared" ca="1" si="1"/>
        <v/>
      </c>
      <c r="E54" s="96" t="str">
        <f t="shared" ca="1" si="2"/>
        <v/>
      </c>
      <c r="F54" s="104" t="str">
        <f t="shared" ca="1" si="3"/>
        <v/>
      </c>
      <c r="G54" s="104" t="str">
        <f t="shared" ca="1" si="4"/>
        <v/>
      </c>
      <c r="H54" s="101" t="str">
        <f ca="1">IF(TODAY()&gt;EXP,"0",IF(AND(F54="",G54=""),"",IF($D$7="D",$H$11+SUM($F$12:F54)-SUM($G$12:G54),$H$11-SUM($F$12:F54)+SUM($G$12:G54))))</f>
        <v/>
      </c>
      <c r="I54" s="78"/>
      <c r="J54" s="78"/>
    </row>
    <row r="55" spans="1:10" ht="18.75" customHeight="1" x14ac:dyDescent="0.35">
      <c r="A55" s="78"/>
      <c r="B55" s="99">
        <f t="shared" si="5"/>
        <v>44</v>
      </c>
      <c r="C55" s="102" t="str">
        <f t="shared" ca="1" si="0"/>
        <v/>
      </c>
      <c r="D55" s="103" t="str">
        <f t="shared" ca="1" si="1"/>
        <v/>
      </c>
      <c r="E55" s="96" t="str">
        <f t="shared" ca="1" si="2"/>
        <v/>
      </c>
      <c r="F55" s="104" t="str">
        <f t="shared" ca="1" si="3"/>
        <v/>
      </c>
      <c r="G55" s="104" t="str">
        <f t="shared" ca="1" si="4"/>
        <v/>
      </c>
      <c r="H55" s="101" t="str">
        <f ca="1">IF(TODAY()&gt;EXP,"0",IF(AND(F55="",G55=""),"",IF($D$7="D",$H$11+SUM($F$12:F55)-SUM($G$12:G55),$H$11-SUM($F$12:F55)+SUM($G$12:G55))))</f>
        <v/>
      </c>
      <c r="I55" s="78"/>
      <c r="J55" s="78"/>
    </row>
    <row r="56" spans="1:10" ht="18.75" customHeight="1" x14ac:dyDescent="0.35">
      <c r="A56" s="78"/>
      <c r="B56" s="99">
        <f t="shared" si="5"/>
        <v>45</v>
      </c>
      <c r="C56" s="102" t="str">
        <f t="shared" ca="1" si="0"/>
        <v/>
      </c>
      <c r="D56" s="103" t="str">
        <f t="shared" ca="1" si="1"/>
        <v/>
      </c>
      <c r="E56" s="96" t="str">
        <f t="shared" ca="1" si="2"/>
        <v/>
      </c>
      <c r="F56" s="104" t="str">
        <f t="shared" ca="1" si="3"/>
        <v/>
      </c>
      <c r="G56" s="104" t="str">
        <f t="shared" ca="1" si="4"/>
        <v/>
      </c>
      <c r="H56" s="101" t="str">
        <f ca="1">IF(TODAY()&gt;EXP,"0",IF(AND(F56="",G56=""),"",IF($D$7="D",$H$11+SUM($F$12:F56)-SUM($G$12:G56),$H$11-SUM($F$12:F56)+SUM($G$12:G56))))</f>
        <v/>
      </c>
      <c r="I56" s="78"/>
      <c r="J56" s="78"/>
    </row>
    <row r="57" spans="1:10" ht="18.75" customHeight="1" x14ac:dyDescent="0.35">
      <c r="A57" s="78"/>
      <c r="B57" s="99">
        <f t="shared" si="5"/>
        <v>46</v>
      </c>
      <c r="C57" s="102" t="str">
        <f t="shared" ca="1" si="0"/>
        <v/>
      </c>
      <c r="D57" s="103" t="str">
        <f t="shared" ca="1" si="1"/>
        <v/>
      </c>
      <c r="E57" s="96" t="str">
        <f t="shared" ca="1" si="2"/>
        <v/>
      </c>
      <c r="F57" s="104" t="str">
        <f t="shared" ca="1" si="3"/>
        <v/>
      </c>
      <c r="G57" s="104" t="str">
        <f t="shared" ca="1" si="4"/>
        <v/>
      </c>
      <c r="H57" s="101" t="str">
        <f ca="1">IF(TODAY()&gt;EXP,"0",IF(AND(F57="",G57=""),"",IF($D$7="D",$H$11+SUM($F$12:F57)-SUM($G$12:G57),$H$11-SUM($F$12:F57)+SUM($G$12:G57))))</f>
        <v/>
      </c>
      <c r="I57" s="78"/>
      <c r="J57" s="78"/>
    </row>
    <row r="58" spans="1:10" ht="18.75" customHeight="1" x14ac:dyDescent="0.35">
      <c r="A58" s="78"/>
      <c r="B58" s="99">
        <f t="shared" si="5"/>
        <v>47</v>
      </c>
      <c r="C58" s="102" t="str">
        <f t="shared" ca="1" si="0"/>
        <v/>
      </c>
      <c r="D58" s="103" t="str">
        <f t="shared" ca="1" si="1"/>
        <v/>
      </c>
      <c r="E58" s="96" t="str">
        <f t="shared" ca="1" si="2"/>
        <v/>
      </c>
      <c r="F58" s="104" t="str">
        <f t="shared" ca="1" si="3"/>
        <v/>
      </c>
      <c r="G58" s="104" t="str">
        <f t="shared" ca="1" si="4"/>
        <v/>
      </c>
      <c r="H58" s="101" t="str">
        <f ca="1">IF(TODAY()&gt;EXP,"0",IF(AND(F58="",G58=""),"",IF($D$7="D",$H$11+SUM($F$12:F58)-SUM($G$12:G58),$H$11-SUM($F$12:F58)+SUM($G$12:G58))))</f>
        <v/>
      </c>
      <c r="I58" s="78"/>
      <c r="J58" s="78"/>
    </row>
    <row r="59" spans="1:10" ht="18.75" customHeight="1" x14ac:dyDescent="0.35">
      <c r="A59" s="78"/>
      <c r="B59" s="99">
        <f t="shared" si="5"/>
        <v>48</v>
      </c>
      <c r="C59" s="102" t="str">
        <f t="shared" ca="1" si="0"/>
        <v/>
      </c>
      <c r="D59" s="103" t="str">
        <f t="shared" ca="1" si="1"/>
        <v/>
      </c>
      <c r="E59" s="96" t="str">
        <f t="shared" ca="1" si="2"/>
        <v/>
      </c>
      <c r="F59" s="104" t="str">
        <f t="shared" ca="1" si="3"/>
        <v/>
      </c>
      <c r="G59" s="104" t="str">
        <f t="shared" ca="1" si="4"/>
        <v/>
      </c>
      <c r="H59" s="101" t="str">
        <f ca="1">IF(TODAY()&gt;EXP,"0",IF(AND(F59="",G59=""),"",IF($D$7="D",$H$11+SUM($F$12:F59)-SUM($G$12:G59),$H$11-SUM($F$12:F59)+SUM($G$12:G59))))</f>
        <v/>
      </c>
      <c r="I59" s="78"/>
      <c r="J59" s="78"/>
    </row>
    <row r="60" spans="1:10" ht="18.75" customHeight="1" x14ac:dyDescent="0.35">
      <c r="A60" s="78"/>
      <c r="B60" s="99">
        <f t="shared" si="5"/>
        <v>49</v>
      </c>
      <c r="C60" s="102" t="str">
        <f t="shared" ca="1" si="0"/>
        <v/>
      </c>
      <c r="D60" s="103" t="str">
        <f t="shared" ca="1" si="1"/>
        <v/>
      </c>
      <c r="E60" s="96" t="str">
        <f t="shared" ca="1" si="2"/>
        <v/>
      </c>
      <c r="F60" s="104" t="str">
        <f t="shared" ca="1" si="3"/>
        <v/>
      </c>
      <c r="G60" s="104" t="str">
        <f t="shared" ca="1" si="4"/>
        <v/>
      </c>
      <c r="H60" s="101" t="str">
        <f ca="1">IF(TODAY()&gt;EXP,"0",IF(AND(F60="",G60=""),"",IF($D$7="D",$H$11+SUM($F$12:F60)-SUM($G$12:G60),$H$11-SUM($F$12:F60)+SUM($G$12:G60))))</f>
        <v/>
      </c>
      <c r="I60" s="78"/>
      <c r="J60" s="78"/>
    </row>
    <row r="61" spans="1:10" ht="18.75" customHeight="1" x14ac:dyDescent="0.35">
      <c r="A61" s="78"/>
      <c r="B61" s="99">
        <f t="shared" si="5"/>
        <v>50</v>
      </c>
      <c r="C61" s="102" t="str">
        <f t="shared" ca="1" si="0"/>
        <v/>
      </c>
      <c r="D61" s="103" t="str">
        <f t="shared" ca="1" si="1"/>
        <v/>
      </c>
      <c r="E61" s="96" t="str">
        <f t="shared" ca="1" si="2"/>
        <v/>
      </c>
      <c r="F61" s="104" t="str">
        <f t="shared" ca="1" si="3"/>
        <v/>
      </c>
      <c r="G61" s="104" t="str">
        <f t="shared" ca="1" si="4"/>
        <v/>
      </c>
      <c r="H61" s="101" t="str">
        <f ca="1">IF(TODAY()&gt;EXP,"0",IF(AND(F61="",G61=""),"",IF($D$7="D",$H$11+SUM($F$12:F61)-SUM($G$12:G61),$H$11-SUM($F$12:F61)+SUM($G$12:G61))))</f>
        <v/>
      </c>
      <c r="I61" s="78"/>
      <c r="J61" s="78"/>
    </row>
    <row r="62" spans="1:10" ht="18.75" customHeight="1" x14ac:dyDescent="0.35">
      <c r="A62" s="78"/>
      <c r="B62" s="99">
        <f t="shared" si="5"/>
        <v>51</v>
      </c>
      <c r="C62" s="102" t="str">
        <f t="shared" ca="1" si="0"/>
        <v/>
      </c>
      <c r="D62" s="103" t="str">
        <f t="shared" ca="1" si="1"/>
        <v/>
      </c>
      <c r="E62" s="96" t="str">
        <f t="shared" ca="1" si="2"/>
        <v/>
      </c>
      <c r="F62" s="104" t="str">
        <f t="shared" ca="1" si="3"/>
        <v/>
      </c>
      <c r="G62" s="104" t="str">
        <f t="shared" ca="1" si="4"/>
        <v/>
      </c>
      <c r="H62" s="101" t="str">
        <f ca="1">IF(TODAY()&gt;EXP,"0",IF(AND(F62="",G62=""),"",IF($D$7="D",$H$11+SUM($F$12:F62)-SUM($G$12:G62),$H$11-SUM($F$12:F62)+SUM($G$12:G62))))</f>
        <v/>
      </c>
      <c r="I62" s="78"/>
      <c r="J62" s="78"/>
    </row>
    <row r="63" spans="1:10" ht="18.75" customHeight="1" x14ac:dyDescent="0.35">
      <c r="A63" s="78"/>
      <c r="B63" s="99">
        <f t="shared" si="5"/>
        <v>52</v>
      </c>
      <c r="C63" s="102" t="str">
        <f t="shared" ca="1" si="0"/>
        <v/>
      </c>
      <c r="D63" s="103" t="str">
        <f t="shared" ca="1" si="1"/>
        <v/>
      </c>
      <c r="E63" s="96" t="str">
        <f t="shared" ca="1" si="2"/>
        <v/>
      </c>
      <c r="F63" s="104" t="str">
        <f t="shared" ca="1" si="3"/>
        <v/>
      </c>
      <c r="G63" s="104" t="str">
        <f t="shared" ca="1" si="4"/>
        <v/>
      </c>
      <c r="H63" s="101" t="str">
        <f ca="1">IF(TODAY()&gt;EXP,"0",IF(AND(F63="",G63=""),"",IF($D$7="D",$H$11+SUM($F$12:F63)-SUM($G$12:G63),$H$11-SUM($F$12:F63)+SUM($G$12:G63))))</f>
        <v/>
      </c>
      <c r="I63" s="78"/>
      <c r="J63" s="78"/>
    </row>
    <row r="64" spans="1:10" ht="18.75" customHeight="1" x14ac:dyDescent="0.35">
      <c r="A64" s="78"/>
      <c r="B64" s="99">
        <f t="shared" si="5"/>
        <v>53</v>
      </c>
      <c r="C64" s="102" t="str">
        <f t="shared" ca="1" si="0"/>
        <v/>
      </c>
      <c r="D64" s="103" t="str">
        <f t="shared" ca="1" si="1"/>
        <v/>
      </c>
      <c r="E64" s="96" t="str">
        <f t="shared" ca="1" si="2"/>
        <v/>
      </c>
      <c r="F64" s="104" t="str">
        <f t="shared" ca="1" si="3"/>
        <v/>
      </c>
      <c r="G64" s="104" t="str">
        <f t="shared" ca="1" si="4"/>
        <v/>
      </c>
      <c r="H64" s="101" t="str">
        <f ca="1">IF(TODAY()&gt;EXP,"0",IF(AND(F64="",G64=""),"",IF($D$7="D",$H$11+SUM($F$12:F64)-SUM($G$12:G64),$H$11-SUM($F$12:F64)+SUM($G$12:G64))))</f>
        <v/>
      </c>
      <c r="I64" s="78"/>
      <c r="J64" s="78"/>
    </row>
    <row r="65" spans="1:10" ht="18.75" customHeight="1" x14ac:dyDescent="0.35">
      <c r="A65" s="78"/>
      <c r="B65" s="99">
        <f t="shared" si="5"/>
        <v>54</v>
      </c>
      <c r="C65" s="102" t="str">
        <f t="shared" ca="1" si="0"/>
        <v/>
      </c>
      <c r="D65" s="103" t="str">
        <f t="shared" ca="1" si="1"/>
        <v/>
      </c>
      <c r="E65" s="96" t="str">
        <f t="shared" ca="1" si="2"/>
        <v/>
      </c>
      <c r="F65" s="104" t="str">
        <f t="shared" ca="1" si="3"/>
        <v/>
      </c>
      <c r="G65" s="104" t="str">
        <f t="shared" ca="1" si="4"/>
        <v/>
      </c>
      <c r="H65" s="101" t="str">
        <f ca="1">IF(TODAY()&gt;EXP,"0",IF(AND(F65="",G65=""),"",IF($D$7="D",$H$11+SUM($F$12:F65)-SUM($G$12:G65),$H$11-SUM($F$12:F65)+SUM($G$12:G65))))</f>
        <v/>
      </c>
      <c r="I65" s="78"/>
      <c r="J65" s="78"/>
    </row>
    <row r="66" spans="1:10" ht="18.75" customHeight="1" x14ac:dyDescent="0.35">
      <c r="A66" s="78"/>
      <c r="B66" s="99">
        <f t="shared" si="5"/>
        <v>55</v>
      </c>
      <c r="C66" s="102" t="str">
        <f t="shared" ca="1" si="0"/>
        <v/>
      </c>
      <c r="D66" s="103" t="str">
        <f t="shared" ca="1" si="1"/>
        <v/>
      </c>
      <c r="E66" s="96" t="str">
        <f t="shared" ca="1" si="2"/>
        <v/>
      </c>
      <c r="F66" s="104" t="str">
        <f t="shared" ca="1" si="3"/>
        <v/>
      </c>
      <c r="G66" s="104" t="str">
        <f t="shared" ca="1" si="4"/>
        <v/>
      </c>
      <c r="H66" s="101" t="str">
        <f ca="1">IF(TODAY()&gt;EXP,"0",IF(AND(F66="",G66=""),"",IF($D$7="D",$H$11+SUM($F$12:F66)-SUM($G$12:G66),$H$11-SUM($F$12:F66)+SUM($G$12:G66))))</f>
        <v/>
      </c>
      <c r="I66" s="78"/>
      <c r="J66" s="78"/>
    </row>
    <row r="67" spans="1:10" ht="18.75" customHeight="1" x14ac:dyDescent="0.35">
      <c r="A67" s="78"/>
      <c r="B67" s="99">
        <f t="shared" si="5"/>
        <v>56</v>
      </c>
      <c r="C67" s="102" t="str">
        <f t="shared" ca="1" si="0"/>
        <v/>
      </c>
      <c r="D67" s="103" t="str">
        <f t="shared" ca="1" si="1"/>
        <v/>
      </c>
      <c r="E67" s="96" t="str">
        <f t="shared" ca="1" si="2"/>
        <v/>
      </c>
      <c r="F67" s="104" t="str">
        <f t="shared" ca="1" si="3"/>
        <v/>
      </c>
      <c r="G67" s="104" t="str">
        <f t="shared" ca="1" si="4"/>
        <v/>
      </c>
      <c r="H67" s="101" t="str">
        <f ca="1">IF(TODAY()&gt;EXP,"0",IF(AND(F67="",G67=""),"",IF($D$7="D",$H$11+SUM($F$12:F67)-SUM($G$12:G67),$H$11-SUM($F$12:F67)+SUM($G$12:G67))))</f>
        <v/>
      </c>
      <c r="I67" s="78"/>
      <c r="J67" s="78"/>
    </row>
    <row r="68" spans="1:10" ht="18.75" customHeight="1" x14ac:dyDescent="0.35">
      <c r="A68" s="78"/>
      <c r="B68" s="99">
        <f t="shared" si="5"/>
        <v>57</v>
      </c>
      <c r="C68" s="102" t="str">
        <f t="shared" ca="1" si="0"/>
        <v/>
      </c>
      <c r="D68" s="103" t="str">
        <f t="shared" ca="1" si="1"/>
        <v/>
      </c>
      <c r="E68" s="96" t="str">
        <f t="shared" ca="1" si="2"/>
        <v/>
      </c>
      <c r="F68" s="104" t="str">
        <f t="shared" ca="1" si="3"/>
        <v/>
      </c>
      <c r="G68" s="104" t="str">
        <f t="shared" ca="1" si="4"/>
        <v/>
      </c>
      <c r="H68" s="101" t="str">
        <f ca="1">IF(TODAY()&gt;EXP,"0",IF(AND(F68="",G68=""),"",IF($D$7="D",$H$11+SUM($F$12:F68)-SUM($G$12:G68),$H$11-SUM($F$12:F68)+SUM($G$12:G68))))</f>
        <v/>
      </c>
      <c r="I68" s="78"/>
      <c r="J68" s="78"/>
    </row>
    <row r="69" spans="1:10" ht="18.75" customHeight="1" x14ac:dyDescent="0.35">
      <c r="A69" s="78"/>
      <c r="B69" s="99">
        <f t="shared" si="5"/>
        <v>58</v>
      </c>
      <c r="C69" s="102" t="str">
        <f t="shared" ca="1" si="0"/>
        <v/>
      </c>
      <c r="D69" s="103" t="str">
        <f t="shared" ca="1" si="1"/>
        <v/>
      </c>
      <c r="E69" s="96" t="str">
        <f t="shared" ca="1" si="2"/>
        <v/>
      </c>
      <c r="F69" s="104" t="str">
        <f t="shared" ca="1" si="3"/>
        <v/>
      </c>
      <c r="G69" s="104" t="str">
        <f t="shared" ca="1" si="4"/>
        <v/>
      </c>
      <c r="H69" s="101" t="str">
        <f ca="1">IF(TODAY()&gt;EXP,"0",IF(AND(F69="",G69=""),"",IF($D$7="D",$H$11+SUM($F$12:F69)-SUM($G$12:G69),$H$11-SUM($F$12:F69)+SUM($G$12:G69))))</f>
        <v/>
      </c>
      <c r="I69" s="78"/>
      <c r="J69" s="78"/>
    </row>
    <row r="70" spans="1:10" ht="18.75" customHeight="1" x14ac:dyDescent="0.35">
      <c r="A70" s="78"/>
      <c r="B70" s="99">
        <f t="shared" si="5"/>
        <v>59</v>
      </c>
      <c r="C70" s="102" t="str">
        <f t="shared" ca="1" si="0"/>
        <v/>
      </c>
      <c r="D70" s="103" t="str">
        <f t="shared" ca="1" si="1"/>
        <v/>
      </c>
      <c r="E70" s="96" t="str">
        <f t="shared" ca="1" si="2"/>
        <v/>
      </c>
      <c r="F70" s="104" t="str">
        <f t="shared" ca="1" si="3"/>
        <v/>
      </c>
      <c r="G70" s="104" t="str">
        <f t="shared" ca="1" si="4"/>
        <v/>
      </c>
      <c r="H70" s="101" t="str">
        <f ca="1">IF(TODAY()&gt;EXP,"0",IF(AND(F70="",G70=""),"",IF($D$7="D",$H$11+SUM($F$12:F70)-SUM($G$12:G70),$H$11-SUM($F$12:F70)+SUM($G$12:G70))))</f>
        <v/>
      </c>
      <c r="I70" s="78"/>
      <c r="J70" s="78"/>
    </row>
    <row r="71" spans="1:10" ht="18.75" customHeight="1" x14ac:dyDescent="0.35">
      <c r="A71" s="78"/>
      <c r="B71" s="99">
        <f t="shared" si="5"/>
        <v>60</v>
      </c>
      <c r="C71" s="102" t="str">
        <f t="shared" ca="1" si="0"/>
        <v/>
      </c>
      <c r="D71" s="103" t="str">
        <f t="shared" ca="1" si="1"/>
        <v/>
      </c>
      <c r="E71" s="96" t="str">
        <f t="shared" ca="1" si="2"/>
        <v/>
      </c>
      <c r="F71" s="104" t="str">
        <f t="shared" ca="1" si="3"/>
        <v/>
      </c>
      <c r="G71" s="104" t="str">
        <f t="shared" ca="1" si="4"/>
        <v/>
      </c>
      <c r="H71" s="101" t="str">
        <f ca="1">IF(TODAY()&gt;EXP,"0",IF(AND(F71="",G71=""),"",IF($D$7="D",$H$11+SUM($F$12:F71)-SUM($G$12:G71),$H$11-SUM($F$12:F71)+SUM($G$12:G71))))</f>
        <v/>
      </c>
      <c r="I71" s="78"/>
      <c r="J71" s="78"/>
    </row>
    <row r="72" spans="1:10" ht="18.75" customHeight="1" x14ac:dyDescent="0.35">
      <c r="A72" s="78"/>
      <c r="B72" s="99">
        <f t="shared" si="5"/>
        <v>61</v>
      </c>
      <c r="C72" s="102" t="str">
        <f t="shared" ca="1" si="0"/>
        <v/>
      </c>
      <c r="D72" s="103" t="str">
        <f t="shared" ca="1" si="1"/>
        <v/>
      </c>
      <c r="E72" s="96" t="str">
        <f t="shared" ca="1" si="2"/>
        <v/>
      </c>
      <c r="F72" s="104" t="str">
        <f t="shared" ca="1" si="3"/>
        <v/>
      </c>
      <c r="G72" s="104" t="str">
        <f t="shared" ca="1" si="4"/>
        <v/>
      </c>
      <c r="H72" s="101" t="str">
        <f ca="1">IF(TODAY()&gt;EXP,"0",IF(AND(F72="",G72=""),"",IF($D$7="D",$H$11+SUM($F$12:F72)-SUM($G$12:G72),$H$11-SUM($F$12:F72)+SUM($G$12:G72))))</f>
        <v/>
      </c>
      <c r="I72" s="78"/>
      <c r="J72" s="78"/>
    </row>
    <row r="73" spans="1:10" ht="18.75" customHeight="1" x14ac:dyDescent="0.35">
      <c r="A73" s="78"/>
      <c r="B73" s="99">
        <f t="shared" si="5"/>
        <v>62</v>
      </c>
      <c r="C73" s="102" t="str">
        <f t="shared" ca="1" si="0"/>
        <v/>
      </c>
      <c r="D73" s="103" t="str">
        <f t="shared" ca="1" si="1"/>
        <v/>
      </c>
      <c r="E73" s="96" t="str">
        <f t="shared" ca="1" si="2"/>
        <v/>
      </c>
      <c r="F73" s="104" t="str">
        <f t="shared" ca="1" si="3"/>
        <v/>
      </c>
      <c r="G73" s="104" t="str">
        <f t="shared" ca="1" si="4"/>
        <v/>
      </c>
      <c r="H73" s="101" t="str">
        <f ca="1">IF(TODAY()&gt;EXP,"0",IF(AND(F73="",G73=""),"",IF($D$7="D",$H$11+SUM($F$12:F73)-SUM($G$12:G73),$H$11-SUM($F$12:F73)+SUM($G$12:G73))))</f>
        <v/>
      </c>
      <c r="I73" s="78"/>
      <c r="J73" s="78"/>
    </row>
    <row r="74" spans="1:10" ht="18.75" customHeight="1" x14ac:dyDescent="0.35">
      <c r="A74" s="78"/>
      <c r="B74" s="99">
        <f t="shared" si="5"/>
        <v>63</v>
      </c>
      <c r="C74" s="102" t="str">
        <f t="shared" ca="1" si="0"/>
        <v/>
      </c>
      <c r="D74" s="103" t="str">
        <f t="shared" ca="1" si="1"/>
        <v/>
      </c>
      <c r="E74" s="96" t="str">
        <f t="shared" ca="1" si="2"/>
        <v/>
      </c>
      <c r="F74" s="104" t="str">
        <f t="shared" ca="1" si="3"/>
        <v/>
      </c>
      <c r="G74" s="104" t="str">
        <f t="shared" ca="1" si="4"/>
        <v/>
      </c>
      <c r="H74" s="101" t="str">
        <f ca="1">IF(TODAY()&gt;EXP,"0",IF(AND(F74="",G74=""),"",IF($D$7="D",$H$11+SUM($F$12:F74)-SUM($G$12:G74),$H$11-SUM($F$12:F74)+SUM($G$12:G74))))</f>
        <v/>
      </c>
      <c r="I74" s="78"/>
      <c r="J74" s="78"/>
    </row>
    <row r="75" spans="1:10" ht="18.75" customHeight="1" x14ac:dyDescent="0.35">
      <c r="A75" s="78"/>
      <c r="B75" s="99">
        <f t="shared" si="5"/>
        <v>64</v>
      </c>
      <c r="C75" s="102" t="str">
        <f t="shared" ca="1" si="0"/>
        <v/>
      </c>
      <c r="D75" s="103" t="str">
        <f t="shared" ca="1" si="1"/>
        <v/>
      </c>
      <c r="E75" s="96" t="str">
        <f t="shared" ca="1" si="2"/>
        <v/>
      </c>
      <c r="F75" s="104" t="str">
        <f t="shared" ca="1" si="3"/>
        <v/>
      </c>
      <c r="G75" s="104" t="str">
        <f t="shared" ca="1" si="4"/>
        <v/>
      </c>
      <c r="H75" s="101" t="str">
        <f ca="1">IF(TODAY()&gt;EXP,"0",IF(AND(F75="",G75=""),"",IF($D$7="D",$H$11+SUM($F$12:F75)-SUM($G$12:G75),$H$11-SUM($F$12:F75)+SUM($G$12:G75))))</f>
        <v/>
      </c>
      <c r="I75" s="78"/>
      <c r="J75" s="78"/>
    </row>
    <row r="76" spans="1:10" ht="18.75" customHeight="1" x14ac:dyDescent="0.35">
      <c r="A76" s="78"/>
      <c r="B76" s="99">
        <f t="shared" si="5"/>
        <v>65</v>
      </c>
      <c r="C76" s="102" t="str">
        <f t="shared" ref="C76:C111" ca="1" si="6">IF(TODAY()&gt;EXP,"0",IF(ISERROR(VLOOKUP(B76&amp;$D$5,JA_1,6,FALSE))=TRUE,"",VLOOKUP(B76&amp;$D$5,JA_1,6,FALSE)))</f>
        <v/>
      </c>
      <c r="D76" s="103" t="str">
        <f t="shared" ref="D76:D111" ca="1" si="7">IF(TODAY()&gt;EXP,"0",IF(ISERROR(VLOOKUP(B76&amp;$D$5,JA_1,7,FALSE))=TRUE,"",VLOOKUP(B76&amp;$D$5,JA_1,7,FALSE)))</f>
        <v/>
      </c>
      <c r="E76" s="96" t="str">
        <f t="shared" ref="E76:E111" ca="1" si="8">IF(TODAY()&gt;EXP,"0",IF(ISERROR(VLOOKUP(B76&amp;$D$5,JA_1,11,FALSE))=TRUE,"",VLOOKUP(B76&amp;$D$5,JA_1,11,FALSE)))</f>
        <v/>
      </c>
      <c r="F76" s="104" t="str">
        <f t="shared" ref="F76:F111" ca="1" si="9">IF(TODAY()&gt;EXP,"0",IF(TODAY()&gt;EXP,"0",IF(ISERROR(VLOOKUP(B76&amp;$D$5,JA_1,16,FALSE))=TRUE,"",VLOOKUP(B76&amp;$D$5,JA_1,16,FALSE))))</f>
        <v/>
      </c>
      <c r="G76" s="104" t="str">
        <f t="shared" ref="G76:G111" ca="1" si="10">IF(TODAY()&gt;EXP,"0",IF(ISERROR(VLOOKUP(B76&amp;$D$5,JA_1,17,FALSE))=TRUE,"",VLOOKUP(B76&amp;$D$5,JA_1,17,FALSE)))</f>
        <v/>
      </c>
      <c r="H76" s="101" t="str">
        <f ca="1">IF(TODAY()&gt;EXP,"0",IF(AND(F76="",G76=""),"",IF($D$7="D",$H$11+SUM($F$12:F76)-SUM($G$12:G76),$H$11-SUM($F$12:F76)+SUM($G$12:G76))))</f>
        <v/>
      </c>
      <c r="I76" s="78"/>
      <c r="J76" s="78"/>
    </row>
    <row r="77" spans="1:10" ht="18.75" customHeight="1" x14ac:dyDescent="0.35">
      <c r="A77" s="78"/>
      <c r="B77" s="99">
        <f t="shared" si="5"/>
        <v>66</v>
      </c>
      <c r="C77" s="102" t="str">
        <f t="shared" ca="1" si="6"/>
        <v/>
      </c>
      <c r="D77" s="103" t="str">
        <f t="shared" ca="1" si="7"/>
        <v/>
      </c>
      <c r="E77" s="96" t="str">
        <f t="shared" ca="1" si="8"/>
        <v/>
      </c>
      <c r="F77" s="104" t="str">
        <f t="shared" ca="1" si="9"/>
        <v/>
      </c>
      <c r="G77" s="104" t="str">
        <f t="shared" ca="1" si="10"/>
        <v/>
      </c>
      <c r="H77" s="101" t="str">
        <f ca="1">IF(TODAY()&gt;EXP,"0",IF(AND(F77="",G77=""),"",IF($D$7="D",$H$11+SUM($F$12:F77)-SUM($G$12:G77),$H$11-SUM($F$12:F77)+SUM($G$12:G77))))</f>
        <v/>
      </c>
      <c r="I77" s="78"/>
      <c r="J77" s="78"/>
    </row>
    <row r="78" spans="1:10" ht="18.75" customHeight="1" x14ac:dyDescent="0.35">
      <c r="A78" s="78"/>
      <c r="B78" s="99">
        <f t="shared" ref="B78:B111" si="11">B77+1</f>
        <v>67</v>
      </c>
      <c r="C78" s="102" t="str">
        <f t="shared" ca="1" si="6"/>
        <v/>
      </c>
      <c r="D78" s="103" t="str">
        <f t="shared" ca="1" si="7"/>
        <v/>
      </c>
      <c r="E78" s="96" t="str">
        <f t="shared" ca="1" si="8"/>
        <v/>
      </c>
      <c r="F78" s="104" t="str">
        <f t="shared" ca="1" si="9"/>
        <v/>
      </c>
      <c r="G78" s="104" t="str">
        <f t="shared" ca="1" si="10"/>
        <v/>
      </c>
      <c r="H78" s="101" t="str">
        <f ca="1">IF(TODAY()&gt;EXP,"0",IF(AND(F78="",G78=""),"",IF($D$7="D",$H$11+SUM($F$12:F78)-SUM($G$12:G78),$H$11-SUM($F$12:F78)+SUM($G$12:G78))))</f>
        <v/>
      </c>
      <c r="I78" s="78"/>
      <c r="J78" s="78"/>
    </row>
    <row r="79" spans="1:10" ht="18.75" customHeight="1" x14ac:dyDescent="0.35">
      <c r="A79" s="78"/>
      <c r="B79" s="99">
        <f t="shared" si="11"/>
        <v>68</v>
      </c>
      <c r="C79" s="102" t="str">
        <f t="shared" ca="1" si="6"/>
        <v/>
      </c>
      <c r="D79" s="103" t="str">
        <f t="shared" ca="1" si="7"/>
        <v/>
      </c>
      <c r="E79" s="96" t="str">
        <f t="shared" ca="1" si="8"/>
        <v/>
      </c>
      <c r="F79" s="104" t="str">
        <f t="shared" ca="1" si="9"/>
        <v/>
      </c>
      <c r="G79" s="104" t="str">
        <f t="shared" ca="1" si="10"/>
        <v/>
      </c>
      <c r="H79" s="101" t="str">
        <f ca="1">IF(TODAY()&gt;EXP,"0",IF(AND(F79="",G79=""),"",IF($D$7="D",$H$11+SUM($F$12:F79)-SUM($G$12:G79),$H$11-SUM($F$12:F79)+SUM($G$12:G79))))</f>
        <v/>
      </c>
      <c r="I79" s="78"/>
      <c r="J79" s="78"/>
    </row>
    <row r="80" spans="1:10" ht="18.75" customHeight="1" x14ac:dyDescent="0.35">
      <c r="A80" s="78"/>
      <c r="B80" s="99">
        <f t="shared" si="11"/>
        <v>69</v>
      </c>
      <c r="C80" s="102" t="str">
        <f t="shared" ca="1" si="6"/>
        <v/>
      </c>
      <c r="D80" s="103" t="str">
        <f t="shared" ca="1" si="7"/>
        <v/>
      </c>
      <c r="E80" s="96" t="str">
        <f t="shared" ca="1" si="8"/>
        <v/>
      </c>
      <c r="F80" s="104" t="str">
        <f t="shared" ca="1" si="9"/>
        <v/>
      </c>
      <c r="G80" s="104" t="str">
        <f t="shared" ca="1" si="10"/>
        <v/>
      </c>
      <c r="H80" s="101" t="str">
        <f ca="1">IF(TODAY()&gt;EXP,"0",IF(AND(F80="",G80=""),"",IF($D$7="D",$H$11+SUM($F$12:F80)-SUM($G$12:G80),$H$11-SUM($F$12:F80)+SUM($G$12:G80))))</f>
        <v/>
      </c>
      <c r="I80" s="78"/>
      <c r="J80" s="78"/>
    </row>
    <row r="81" spans="1:10" ht="18.75" customHeight="1" x14ac:dyDescent="0.35">
      <c r="A81" s="78"/>
      <c r="B81" s="99">
        <f t="shared" si="11"/>
        <v>70</v>
      </c>
      <c r="C81" s="102" t="str">
        <f t="shared" ca="1" si="6"/>
        <v/>
      </c>
      <c r="D81" s="103" t="str">
        <f t="shared" ca="1" si="7"/>
        <v/>
      </c>
      <c r="E81" s="96" t="str">
        <f t="shared" ca="1" si="8"/>
        <v/>
      </c>
      <c r="F81" s="104" t="str">
        <f t="shared" ca="1" si="9"/>
        <v/>
      </c>
      <c r="G81" s="104" t="str">
        <f t="shared" ca="1" si="10"/>
        <v/>
      </c>
      <c r="H81" s="101" t="str">
        <f ca="1">IF(TODAY()&gt;EXP,"0",IF(AND(F81="",G81=""),"",IF($D$7="D",$H$11+SUM($F$12:F81)-SUM($G$12:G81),$H$11-SUM($F$12:F81)+SUM($G$12:G81))))</f>
        <v/>
      </c>
      <c r="I81" s="78"/>
      <c r="J81" s="78"/>
    </row>
    <row r="82" spans="1:10" ht="18.75" customHeight="1" x14ac:dyDescent="0.35">
      <c r="A82" s="78"/>
      <c r="B82" s="99">
        <f t="shared" si="11"/>
        <v>71</v>
      </c>
      <c r="C82" s="102" t="str">
        <f t="shared" ca="1" si="6"/>
        <v/>
      </c>
      <c r="D82" s="103" t="str">
        <f t="shared" ca="1" si="7"/>
        <v/>
      </c>
      <c r="E82" s="96" t="str">
        <f t="shared" ca="1" si="8"/>
        <v/>
      </c>
      <c r="F82" s="104" t="str">
        <f t="shared" ca="1" si="9"/>
        <v/>
      </c>
      <c r="G82" s="104" t="str">
        <f t="shared" ca="1" si="10"/>
        <v/>
      </c>
      <c r="H82" s="101" t="str">
        <f ca="1">IF(TODAY()&gt;EXP,"0",IF(AND(F82="",G82=""),"",IF($D$7="D",$H$11+SUM($F$12:F82)-SUM($G$12:G82),$H$11-SUM($F$12:F82)+SUM($G$12:G82))))</f>
        <v/>
      </c>
      <c r="I82" s="78"/>
      <c r="J82" s="78"/>
    </row>
    <row r="83" spans="1:10" ht="18.75" customHeight="1" x14ac:dyDescent="0.35">
      <c r="A83" s="78"/>
      <c r="B83" s="99">
        <f t="shared" si="11"/>
        <v>72</v>
      </c>
      <c r="C83" s="102" t="str">
        <f t="shared" ca="1" si="6"/>
        <v/>
      </c>
      <c r="D83" s="103" t="str">
        <f t="shared" ca="1" si="7"/>
        <v/>
      </c>
      <c r="E83" s="96" t="str">
        <f t="shared" ca="1" si="8"/>
        <v/>
      </c>
      <c r="F83" s="104" t="str">
        <f t="shared" ca="1" si="9"/>
        <v/>
      </c>
      <c r="G83" s="104" t="str">
        <f t="shared" ca="1" si="10"/>
        <v/>
      </c>
      <c r="H83" s="101" t="str">
        <f ca="1">IF(TODAY()&gt;EXP,"0",IF(AND(F83="",G83=""),"",IF($D$7="D",$H$11+SUM($F$12:F83)-SUM($G$12:G83),$H$11-SUM($F$12:F83)+SUM($G$12:G83))))</f>
        <v/>
      </c>
      <c r="I83" s="78"/>
      <c r="J83" s="78"/>
    </row>
    <row r="84" spans="1:10" ht="18.75" customHeight="1" x14ac:dyDescent="0.35">
      <c r="A84" s="78"/>
      <c r="B84" s="99">
        <f t="shared" si="11"/>
        <v>73</v>
      </c>
      <c r="C84" s="102" t="str">
        <f t="shared" ca="1" si="6"/>
        <v/>
      </c>
      <c r="D84" s="103" t="str">
        <f t="shared" ca="1" si="7"/>
        <v/>
      </c>
      <c r="E84" s="96" t="str">
        <f t="shared" ca="1" si="8"/>
        <v/>
      </c>
      <c r="F84" s="104" t="str">
        <f t="shared" ca="1" si="9"/>
        <v/>
      </c>
      <c r="G84" s="104" t="str">
        <f t="shared" ca="1" si="10"/>
        <v/>
      </c>
      <c r="H84" s="101" t="str">
        <f ca="1">IF(TODAY()&gt;EXP,"0",IF(AND(F84="",G84=""),"",IF($D$7="D",$H$11+SUM($F$12:F84)-SUM($G$12:G84),$H$11-SUM($F$12:F84)+SUM($G$12:G84))))</f>
        <v/>
      </c>
      <c r="I84" s="78"/>
      <c r="J84" s="78"/>
    </row>
    <row r="85" spans="1:10" ht="18.75" customHeight="1" x14ac:dyDescent="0.35">
      <c r="A85" s="78"/>
      <c r="B85" s="99">
        <f t="shared" si="11"/>
        <v>74</v>
      </c>
      <c r="C85" s="102" t="str">
        <f t="shared" ca="1" si="6"/>
        <v/>
      </c>
      <c r="D85" s="103" t="str">
        <f t="shared" ca="1" si="7"/>
        <v/>
      </c>
      <c r="E85" s="96" t="str">
        <f t="shared" ca="1" si="8"/>
        <v/>
      </c>
      <c r="F85" s="104" t="str">
        <f t="shared" ca="1" si="9"/>
        <v/>
      </c>
      <c r="G85" s="104" t="str">
        <f t="shared" ca="1" si="10"/>
        <v/>
      </c>
      <c r="H85" s="101" t="str">
        <f ca="1">IF(TODAY()&gt;EXP,"0",IF(AND(F85="",G85=""),"",IF($D$7="D",$H$11+SUM($F$12:F85)-SUM($G$12:G85),$H$11-SUM($F$12:F85)+SUM($G$12:G85))))</f>
        <v/>
      </c>
      <c r="I85" s="78"/>
      <c r="J85" s="78"/>
    </row>
    <row r="86" spans="1:10" ht="18.75" customHeight="1" x14ac:dyDescent="0.35">
      <c r="A86" s="78"/>
      <c r="B86" s="99">
        <f t="shared" si="11"/>
        <v>75</v>
      </c>
      <c r="C86" s="102" t="str">
        <f t="shared" ca="1" si="6"/>
        <v/>
      </c>
      <c r="D86" s="103" t="str">
        <f t="shared" ca="1" si="7"/>
        <v/>
      </c>
      <c r="E86" s="96" t="str">
        <f t="shared" ca="1" si="8"/>
        <v/>
      </c>
      <c r="F86" s="104" t="str">
        <f t="shared" ca="1" si="9"/>
        <v/>
      </c>
      <c r="G86" s="104" t="str">
        <f t="shared" ca="1" si="10"/>
        <v/>
      </c>
      <c r="H86" s="101" t="str">
        <f ca="1">IF(TODAY()&gt;EXP,"0",IF(AND(F86="",G86=""),"",IF($D$7="D",$H$11+SUM($F$12:F86)-SUM($G$12:G86),$H$11-SUM($F$12:F86)+SUM($G$12:G86))))</f>
        <v/>
      </c>
      <c r="I86" s="78"/>
      <c r="J86" s="78"/>
    </row>
    <row r="87" spans="1:10" ht="18.75" customHeight="1" x14ac:dyDescent="0.35">
      <c r="A87" s="78"/>
      <c r="B87" s="99">
        <f t="shared" si="11"/>
        <v>76</v>
      </c>
      <c r="C87" s="102" t="str">
        <f t="shared" ca="1" si="6"/>
        <v/>
      </c>
      <c r="D87" s="103" t="str">
        <f t="shared" ca="1" si="7"/>
        <v/>
      </c>
      <c r="E87" s="96" t="str">
        <f t="shared" ca="1" si="8"/>
        <v/>
      </c>
      <c r="F87" s="104" t="str">
        <f t="shared" ca="1" si="9"/>
        <v/>
      </c>
      <c r="G87" s="104" t="str">
        <f t="shared" ca="1" si="10"/>
        <v/>
      </c>
      <c r="H87" s="101" t="str">
        <f ca="1">IF(TODAY()&gt;EXP,"0",IF(AND(F87="",G87=""),"",IF($D$7="D",$H$11+SUM($F$12:F87)-SUM($G$12:G87),$H$11-SUM($F$12:F87)+SUM($G$12:G87))))</f>
        <v/>
      </c>
      <c r="I87" s="78"/>
      <c r="J87" s="78"/>
    </row>
    <row r="88" spans="1:10" ht="18.75" customHeight="1" x14ac:dyDescent="0.35">
      <c r="A88" s="78"/>
      <c r="B88" s="99">
        <f t="shared" si="11"/>
        <v>77</v>
      </c>
      <c r="C88" s="102" t="str">
        <f t="shared" ca="1" si="6"/>
        <v/>
      </c>
      <c r="D88" s="103" t="str">
        <f t="shared" ca="1" si="7"/>
        <v/>
      </c>
      <c r="E88" s="96" t="str">
        <f t="shared" ca="1" si="8"/>
        <v/>
      </c>
      <c r="F88" s="104" t="str">
        <f t="shared" ca="1" si="9"/>
        <v/>
      </c>
      <c r="G88" s="104" t="str">
        <f t="shared" ca="1" si="10"/>
        <v/>
      </c>
      <c r="H88" s="101" t="str">
        <f ca="1">IF(TODAY()&gt;EXP,"0",IF(AND(F88="",G88=""),"",IF($D$7="D",$H$11+SUM($F$12:F88)-SUM($G$12:G88),$H$11-SUM($F$12:F88)+SUM($G$12:G88))))</f>
        <v/>
      </c>
      <c r="I88" s="78"/>
      <c r="J88" s="78"/>
    </row>
    <row r="89" spans="1:10" ht="18.75" customHeight="1" x14ac:dyDescent="0.35">
      <c r="A89" s="78"/>
      <c r="B89" s="99">
        <f t="shared" si="11"/>
        <v>78</v>
      </c>
      <c r="C89" s="102" t="str">
        <f t="shared" ca="1" si="6"/>
        <v/>
      </c>
      <c r="D89" s="103" t="str">
        <f t="shared" ca="1" si="7"/>
        <v/>
      </c>
      <c r="E89" s="96" t="str">
        <f t="shared" ca="1" si="8"/>
        <v/>
      </c>
      <c r="F89" s="104" t="str">
        <f t="shared" ca="1" si="9"/>
        <v/>
      </c>
      <c r="G89" s="104" t="str">
        <f t="shared" ca="1" si="10"/>
        <v/>
      </c>
      <c r="H89" s="101" t="str">
        <f ca="1">IF(TODAY()&gt;EXP,"0",IF(AND(F89="",G89=""),"",IF($D$7="D",$H$11+SUM($F$12:F89)-SUM($G$12:G89),$H$11-SUM($F$12:F89)+SUM($G$12:G89))))</f>
        <v/>
      </c>
      <c r="I89" s="78"/>
      <c r="J89" s="78"/>
    </row>
    <row r="90" spans="1:10" ht="18.75" customHeight="1" x14ac:dyDescent="0.35">
      <c r="A90" s="78"/>
      <c r="B90" s="99">
        <f t="shared" si="11"/>
        <v>79</v>
      </c>
      <c r="C90" s="102" t="str">
        <f t="shared" ca="1" si="6"/>
        <v/>
      </c>
      <c r="D90" s="103" t="str">
        <f t="shared" ca="1" si="7"/>
        <v/>
      </c>
      <c r="E90" s="96" t="str">
        <f t="shared" ca="1" si="8"/>
        <v/>
      </c>
      <c r="F90" s="104" t="str">
        <f t="shared" ca="1" si="9"/>
        <v/>
      </c>
      <c r="G90" s="104" t="str">
        <f t="shared" ca="1" si="10"/>
        <v/>
      </c>
      <c r="H90" s="101" t="str">
        <f ca="1">IF(TODAY()&gt;EXP,"0",IF(AND(F90="",G90=""),"",IF($D$7="D",$H$11+SUM($F$12:F90)-SUM($G$12:G90),$H$11-SUM($F$12:F90)+SUM($G$12:G90))))</f>
        <v/>
      </c>
      <c r="I90" s="78"/>
      <c r="J90" s="78"/>
    </row>
    <row r="91" spans="1:10" ht="18.75" customHeight="1" x14ac:dyDescent="0.35">
      <c r="A91" s="78"/>
      <c r="B91" s="99">
        <f t="shared" si="11"/>
        <v>80</v>
      </c>
      <c r="C91" s="102" t="str">
        <f t="shared" ca="1" si="6"/>
        <v/>
      </c>
      <c r="D91" s="103" t="str">
        <f t="shared" ca="1" si="7"/>
        <v/>
      </c>
      <c r="E91" s="96" t="str">
        <f t="shared" ca="1" si="8"/>
        <v/>
      </c>
      <c r="F91" s="104" t="str">
        <f t="shared" ca="1" si="9"/>
        <v/>
      </c>
      <c r="G91" s="104" t="str">
        <f t="shared" ca="1" si="10"/>
        <v/>
      </c>
      <c r="H91" s="101" t="str">
        <f ca="1">IF(TODAY()&gt;EXP,"0",IF(AND(F91="",G91=""),"",IF($D$7="D",$H$11+SUM($F$12:F91)-SUM($G$12:G91),$H$11-SUM($F$12:F91)+SUM($G$12:G91))))</f>
        <v/>
      </c>
      <c r="I91" s="78"/>
      <c r="J91" s="78"/>
    </row>
    <row r="92" spans="1:10" ht="18.75" customHeight="1" x14ac:dyDescent="0.35">
      <c r="A92" s="78"/>
      <c r="B92" s="99">
        <f t="shared" si="11"/>
        <v>81</v>
      </c>
      <c r="C92" s="102" t="str">
        <f t="shared" ca="1" si="6"/>
        <v/>
      </c>
      <c r="D92" s="103" t="str">
        <f t="shared" ca="1" si="7"/>
        <v/>
      </c>
      <c r="E92" s="96" t="str">
        <f t="shared" ca="1" si="8"/>
        <v/>
      </c>
      <c r="F92" s="104" t="str">
        <f t="shared" ca="1" si="9"/>
        <v/>
      </c>
      <c r="G92" s="104" t="str">
        <f t="shared" ca="1" si="10"/>
        <v/>
      </c>
      <c r="H92" s="101" t="str">
        <f ca="1">IF(TODAY()&gt;EXP,"0",IF(AND(F92="",G92=""),"",IF($D$7="D",$H$11+SUM($F$12:F92)-SUM($G$12:G92),$H$11-SUM($F$12:F92)+SUM($G$12:G92))))</f>
        <v/>
      </c>
      <c r="I92" s="78"/>
      <c r="J92" s="78"/>
    </row>
    <row r="93" spans="1:10" ht="18.75" customHeight="1" x14ac:dyDescent="0.35">
      <c r="A93" s="78"/>
      <c r="B93" s="99">
        <f t="shared" si="11"/>
        <v>82</v>
      </c>
      <c r="C93" s="102" t="str">
        <f t="shared" ca="1" si="6"/>
        <v/>
      </c>
      <c r="D93" s="103" t="str">
        <f t="shared" ca="1" si="7"/>
        <v/>
      </c>
      <c r="E93" s="96" t="str">
        <f t="shared" ca="1" si="8"/>
        <v/>
      </c>
      <c r="F93" s="104" t="str">
        <f t="shared" ca="1" si="9"/>
        <v/>
      </c>
      <c r="G93" s="104" t="str">
        <f t="shared" ca="1" si="10"/>
        <v/>
      </c>
      <c r="H93" s="101" t="str">
        <f ca="1">IF(TODAY()&gt;EXP,"0",IF(AND(F93="",G93=""),"",IF($D$7="D",$H$11+SUM($F$12:F93)-SUM($G$12:G93),$H$11-SUM($F$12:F93)+SUM($G$12:G93))))</f>
        <v/>
      </c>
      <c r="I93" s="78"/>
      <c r="J93" s="78"/>
    </row>
    <row r="94" spans="1:10" ht="18.75" customHeight="1" x14ac:dyDescent="0.35">
      <c r="A94" s="78"/>
      <c r="B94" s="99">
        <f t="shared" si="11"/>
        <v>83</v>
      </c>
      <c r="C94" s="102" t="str">
        <f t="shared" ca="1" si="6"/>
        <v/>
      </c>
      <c r="D94" s="103" t="str">
        <f t="shared" ca="1" si="7"/>
        <v/>
      </c>
      <c r="E94" s="96" t="str">
        <f t="shared" ca="1" si="8"/>
        <v/>
      </c>
      <c r="F94" s="104" t="str">
        <f t="shared" ca="1" si="9"/>
        <v/>
      </c>
      <c r="G94" s="104" t="str">
        <f t="shared" ca="1" si="10"/>
        <v/>
      </c>
      <c r="H94" s="101" t="str">
        <f ca="1">IF(TODAY()&gt;EXP,"0",IF(AND(F94="",G94=""),"",IF($D$7="D",$H$11+SUM($F$12:F94)-SUM($G$12:G94),$H$11-SUM($F$12:F94)+SUM($G$12:G94))))</f>
        <v/>
      </c>
      <c r="I94" s="78"/>
      <c r="J94" s="78"/>
    </row>
    <row r="95" spans="1:10" ht="18.75" customHeight="1" x14ac:dyDescent="0.35">
      <c r="A95" s="78"/>
      <c r="B95" s="99">
        <f t="shared" si="11"/>
        <v>84</v>
      </c>
      <c r="C95" s="102" t="str">
        <f t="shared" ca="1" si="6"/>
        <v/>
      </c>
      <c r="D95" s="103" t="str">
        <f t="shared" ca="1" si="7"/>
        <v/>
      </c>
      <c r="E95" s="96" t="str">
        <f t="shared" ca="1" si="8"/>
        <v/>
      </c>
      <c r="F95" s="104" t="str">
        <f t="shared" ca="1" si="9"/>
        <v/>
      </c>
      <c r="G95" s="104" t="str">
        <f t="shared" ca="1" si="10"/>
        <v/>
      </c>
      <c r="H95" s="101" t="str">
        <f ca="1">IF(TODAY()&gt;EXP,"0",IF(AND(F95="",G95=""),"",IF($D$7="D",$H$11+SUM($F$12:F95)-SUM($G$12:G95),$H$11-SUM($F$12:F95)+SUM($G$12:G95))))</f>
        <v/>
      </c>
      <c r="I95" s="78"/>
      <c r="J95" s="78"/>
    </row>
    <row r="96" spans="1:10" ht="18.75" customHeight="1" x14ac:dyDescent="0.35">
      <c r="A96" s="78"/>
      <c r="B96" s="99">
        <f t="shared" si="11"/>
        <v>85</v>
      </c>
      <c r="C96" s="102" t="str">
        <f t="shared" ca="1" si="6"/>
        <v/>
      </c>
      <c r="D96" s="103" t="str">
        <f t="shared" ca="1" si="7"/>
        <v/>
      </c>
      <c r="E96" s="96" t="str">
        <f t="shared" ca="1" si="8"/>
        <v/>
      </c>
      <c r="F96" s="104" t="str">
        <f t="shared" ca="1" si="9"/>
        <v/>
      </c>
      <c r="G96" s="104" t="str">
        <f t="shared" ca="1" si="10"/>
        <v/>
      </c>
      <c r="H96" s="101" t="str">
        <f ca="1">IF(TODAY()&gt;EXP,"0",IF(AND(F96="",G96=""),"",IF($D$7="D",$H$11+SUM($F$12:F96)-SUM($G$12:G96),$H$11-SUM($F$12:F96)+SUM($G$12:G96))))</f>
        <v/>
      </c>
      <c r="I96" s="78"/>
      <c r="J96" s="78"/>
    </row>
    <row r="97" spans="1:10" ht="18.75" customHeight="1" x14ac:dyDescent="0.35">
      <c r="A97" s="78"/>
      <c r="B97" s="99">
        <f t="shared" si="11"/>
        <v>86</v>
      </c>
      <c r="C97" s="102" t="str">
        <f t="shared" ca="1" si="6"/>
        <v/>
      </c>
      <c r="D97" s="103" t="str">
        <f t="shared" ca="1" si="7"/>
        <v/>
      </c>
      <c r="E97" s="96" t="str">
        <f t="shared" ca="1" si="8"/>
        <v/>
      </c>
      <c r="F97" s="104" t="str">
        <f t="shared" ca="1" si="9"/>
        <v/>
      </c>
      <c r="G97" s="104" t="str">
        <f t="shared" ca="1" si="10"/>
        <v/>
      </c>
      <c r="H97" s="101" t="str">
        <f ca="1">IF(TODAY()&gt;EXP,"0",IF(AND(F97="",G97=""),"",IF($D$7="D",$H$11+SUM($F$12:F97)-SUM($G$12:G97),$H$11-SUM($F$12:F97)+SUM($G$12:G97))))</f>
        <v/>
      </c>
      <c r="I97" s="78"/>
      <c r="J97" s="78"/>
    </row>
    <row r="98" spans="1:10" ht="18.75" customHeight="1" x14ac:dyDescent="0.35">
      <c r="A98" s="78"/>
      <c r="B98" s="99">
        <f t="shared" si="11"/>
        <v>87</v>
      </c>
      <c r="C98" s="102" t="str">
        <f t="shared" ca="1" si="6"/>
        <v/>
      </c>
      <c r="D98" s="103" t="str">
        <f t="shared" ca="1" si="7"/>
        <v/>
      </c>
      <c r="E98" s="96" t="str">
        <f t="shared" ca="1" si="8"/>
        <v/>
      </c>
      <c r="F98" s="104" t="str">
        <f t="shared" ca="1" si="9"/>
        <v/>
      </c>
      <c r="G98" s="104" t="str">
        <f t="shared" ca="1" si="10"/>
        <v/>
      </c>
      <c r="H98" s="101" t="str">
        <f ca="1">IF(TODAY()&gt;EXP,"0",IF(AND(F98="",G98=""),"",IF($D$7="D",$H$11+SUM($F$12:F98)-SUM($G$12:G98),$H$11-SUM($F$12:F98)+SUM($G$12:G98))))</f>
        <v/>
      </c>
      <c r="I98" s="78"/>
      <c r="J98" s="78"/>
    </row>
    <row r="99" spans="1:10" ht="18.75" customHeight="1" x14ac:dyDescent="0.35">
      <c r="A99" s="78"/>
      <c r="B99" s="99">
        <f t="shared" si="11"/>
        <v>88</v>
      </c>
      <c r="C99" s="102" t="str">
        <f t="shared" ca="1" si="6"/>
        <v/>
      </c>
      <c r="D99" s="103" t="str">
        <f t="shared" ca="1" si="7"/>
        <v/>
      </c>
      <c r="E99" s="96" t="str">
        <f t="shared" ca="1" si="8"/>
        <v/>
      </c>
      <c r="F99" s="104" t="str">
        <f t="shared" ca="1" si="9"/>
        <v/>
      </c>
      <c r="G99" s="104" t="str">
        <f t="shared" ca="1" si="10"/>
        <v/>
      </c>
      <c r="H99" s="101" t="str">
        <f ca="1">IF(TODAY()&gt;EXP,"0",IF(AND(F99="",G99=""),"",IF($D$7="D",$H$11+SUM($F$12:F99)-SUM($G$12:G99),$H$11-SUM($F$12:F99)+SUM($G$12:G99))))</f>
        <v/>
      </c>
      <c r="I99" s="78"/>
      <c r="J99" s="78"/>
    </row>
    <row r="100" spans="1:10" ht="18.75" customHeight="1" x14ac:dyDescent="0.35">
      <c r="A100" s="78"/>
      <c r="B100" s="99">
        <f t="shared" si="11"/>
        <v>89</v>
      </c>
      <c r="C100" s="102" t="str">
        <f t="shared" ca="1" si="6"/>
        <v/>
      </c>
      <c r="D100" s="103" t="str">
        <f t="shared" ca="1" si="7"/>
        <v/>
      </c>
      <c r="E100" s="96" t="str">
        <f t="shared" ca="1" si="8"/>
        <v/>
      </c>
      <c r="F100" s="104" t="str">
        <f t="shared" ca="1" si="9"/>
        <v/>
      </c>
      <c r="G100" s="104" t="str">
        <f t="shared" ca="1" si="10"/>
        <v/>
      </c>
      <c r="H100" s="101" t="str">
        <f ca="1">IF(TODAY()&gt;EXP,"0",IF(AND(F100="",G100=""),"",IF($D$7="D",$H$11+SUM($F$12:F100)-SUM($G$12:G100),$H$11-SUM($F$12:F100)+SUM($G$12:G100))))</f>
        <v/>
      </c>
      <c r="I100" s="78"/>
      <c r="J100" s="78"/>
    </row>
    <row r="101" spans="1:10" ht="18.75" customHeight="1" x14ac:dyDescent="0.35">
      <c r="A101" s="78"/>
      <c r="B101" s="99">
        <f t="shared" si="11"/>
        <v>90</v>
      </c>
      <c r="C101" s="102" t="str">
        <f t="shared" ca="1" si="6"/>
        <v/>
      </c>
      <c r="D101" s="103" t="str">
        <f t="shared" ca="1" si="7"/>
        <v/>
      </c>
      <c r="E101" s="96" t="str">
        <f t="shared" ca="1" si="8"/>
        <v/>
      </c>
      <c r="F101" s="104" t="str">
        <f t="shared" ca="1" si="9"/>
        <v/>
      </c>
      <c r="G101" s="104" t="str">
        <f t="shared" ca="1" si="10"/>
        <v/>
      </c>
      <c r="H101" s="101" t="str">
        <f ca="1">IF(TODAY()&gt;EXP,"0",IF(AND(F101="",G101=""),"",IF($D$7="D",$H$11+SUM($F$12:F101)-SUM($G$12:G101),$H$11-SUM($F$12:F101)+SUM($G$12:G101))))</f>
        <v/>
      </c>
      <c r="I101" s="78"/>
      <c r="J101" s="78"/>
    </row>
    <row r="102" spans="1:10" ht="18.75" customHeight="1" x14ac:dyDescent="0.35">
      <c r="A102" s="78"/>
      <c r="B102" s="99">
        <f t="shared" si="11"/>
        <v>91</v>
      </c>
      <c r="C102" s="102" t="str">
        <f t="shared" ca="1" si="6"/>
        <v/>
      </c>
      <c r="D102" s="103" t="str">
        <f t="shared" ca="1" si="7"/>
        <v/>
      </c>
      <c r="E102" s="96" t="str">
        <f t="shared" ca="1" si="8"/>
        <v/>
      </c>
      <c r="F102" s="104" t="str">
        <f t="shared" ca="1" si="9"/>
        <v/>
      </c>
      <c r="G102" s="104" t="str">
        <f t="shared" ca="1" si="10"/>
        <v/>
      </c>
      <c r="H102" s="101" t="str">
        <f ca="1">IF(TODAY()&gt;EXP,"0",IF(AND(F102="",G102=""),"",IF($D$7="D",$H$11+SUM($F$12:F102)-SUM($G$12:G102),$H$11-SUM($F$12:F102)+SUM($G$12:G102))))</f>
        <v/>
      </c>
      <c r="I102" s="78"/>
      <c r="J102" s="78"/>
    </row>
    <row r="103" spans="1:10" ht="18.75" customHeight="1" x14ac:dyDescent="0.35">
      <c r="A103" s="78"/>
      <c r="B103" s="99">
        <f t="shared" si="11"/>
        <v>92</v>
      </c>
      <c r="C103" s="102" t="str">
        <f t="shared" ca="1" si="6"/>
        <v/>
      </c>
      <c r="D103" s="103" t="str">
        <f t="shared" ca="1" si="7"/>
        <v/>
      </c>
      <c r="E103" s="96" t="str">
        <f t="shared" ca="1" si="8"/>
        <v/>
      </c>
      <c r="F103" s="104" t="str">
        <f t="shared" ca="1" si="9"/>
        <v/>
      </c>
      <c r="G103" s="104" t="str">
        <f t="shared" ca="1" si="10"/>
        <v/>
      </c>
      <c r="H103" s="101" t="str">
        <f ca="1">IF(TODAY()&gt;EXP,"0",IF(AND(F103="",G103=""),"",IF($D$7="D",$H$11+SUM($F$12:F103)-SUM($G$12:G103),$H$11-SUM($F$12:F103)+SUM($G$12:G103))))</f>
        <v/>
      </c>
      <c r="I103" s="78"/>
      <c r="J103" s="78"/>
    </row>
    <row r="104" spans="1:10" ht="18.75" customHeight="1" x14ac:dyDescent="0.35">
      <c r="A104" s="78"/>
      <c r="B104" s="99">
        <f t="shared" si="11"/>
        <v>93</v>
      </c>
      <c r="C104" s="102" t="str">
        <f t="shared" ca="1" si="6"/>
        <v/>
      </c>
      <c r="D104" s="103" t="str">
        <f t="shared" ca="1" si="7"/>
        <v/>
      </c>
      <c r="E104" s="96" t="str">
        <f t="shared" ca="1" si="8"/>
        <v/>
      </c>
      <c r="F104" s="104" t="str">
        <f t="shared" ca="1" si="9"/>
        <v/>
      </c>
      <c r="G104" s="104" t="str">
        <f t="shared" ca="1" si="10"/>
        <v/>
      </c>
      <c r="H104" s="101" t="str">
        <f ca="1">IF(TODAY()&gt;EXP,"0",IF(AND(F104="",G104=""),"",IF($D$7="D",$H$11+SUM($F$12:F104)-SUM($G$12:G104),$H$11-SUM($F$12:F104)+SUM($G$12:G104))))</f>
        <v/>
      </c>
      <c r="I104" s="78"/>
      <c r="J104" s="78"/>
    </row>
    <row r="105" spans="1:10" ht="18.75" customHeight="1" x14ac:dyDescent="0.35">
      <c r="A105" s="78"/>
      <c r="B105" s="99">
        <f t="shared" si="11"/>
        <v>94</v>
      </c>
      <c r="C105" s="102" t="str">
        <f t="shared" ca="1" si="6"/>
        <v/>
      </c>
      <c r="D105" s="103" t="str">
        <f t="shared" ca="1" si="7"/>
        <v/>
      </c>
      <c r="E105" s="96" t="str">
        <f t="shared" ca="1" si="8"/>
        <v/>
      </c>
      <c r="F105" s="104" t="str">
        <f t="shared" ca="1" si="9"/>
        <v/>
      </c>
      <c r="G105" s="104" t="str">
        <f t="shared" ca="1" si="10"/>
        <v/>
      </c>
      <c r="H105" s="101" t="str">
        <f ca="1">IF(TODAY()&gt;EXP,"0",IF(AND(F105="",G105=""),"",IF($D$7="D",$H$11+SUM($F$12:F105)-SUM($G$12:G105),$H$11-SUM($F$12:F105)+SUM($G$12:G105))))</f>
        <v/>
      </c>
      <c r="I105" s="78"/>
      <c r="J105" s="78"/>
    </row>
    <row r="106" spans="1:10" ht="18.75" customHeight="1" x14ac:dyDescent="0.35">
      <c r="A106" s="78"/>
      <c r="B106" s="99">
        <f t="shared" si="11"/>
        <v>95</v>
      </c>
      <c r="C106" s="102" t="str">
        <f t="shared" ca="1" si="6"/>
        <v/>
      </c>
      <c r="D106" s="103" t="str">
        <f t="shared" ca="1" si="7"/>
        <v/>
      </c>
      <c r="E106" s="96" t="str">
        <f t="shared" ca="1" si="8"/>
        <v/>
      </c>
      <c r="F106" s="104" t="str">
        <f t="shared" ca="1" si="9"/>
        <v/>
      </c>
      <c r="G106" s="104" t="str">
        <f t="shared" ca="1" si="10"/>
        <v/>
      </c>
      <c r="H106" s="101" t="str">
        <f ca="1">IF(TODAY()&gt;EXP,"0",IF(AND(F106="",G106=""),"",IF($D$7="D",$H$11+SUM($F$12:F106)-SUM($G$12:G106),$H$11-SUM($F$12:F106)+SUM($G$12:G106))))</f>
        <v/>
      </c>
      <c r="I106" s="78"/>
      <c r="J106" s="78"/>
    </row>
    <row r="107" spans="1:10" ht="18.75" customHeight="1" x14ac:dyDescent="0.35">
      <c r="A107" s="78"/>
      <c r="B107" s="99">
        <f t="shared" si="11"/>
        <v>96</v>
      </c>
      <c r="C107" s="102" t="str">
        <f t="shared" ca="1" si="6"/>
        <v/>
      </c>
      <c r="D107" s="103" t="str">
        <f t="shared" ca="1" si="7"/>
        <v/>
      </c>
      <c r="E107" s="96" t="str">
        <f t="shared" ca="1" si="8"/>
        <v/>
      </c>
      <c r="F107" s="104" t="str">
        <f t="shared" ca="1" si="9"/>
        <v/>
      </c>
      <c r="G107" s="104" t="str">
        <f t="shared" ca="1" si="10"/>
        <v/>
      </c>
      <c r="H107" s="101" t="str">
        <f ca="1">IF(TODAY()&gt;EXP,"0",IF(AND(F107="",G107=""),"",IF($D$7="D",$H$11+SUM($F$12:F107)-SUM($G$12:G107),$H$11-SUM($F$12:F107)+SUM($G$12:G107))))</f>
        <v/>
      </c>
      <c r="I107" s="78"/>
      <c r="J107" s="78"/>
    </row>
    <row r="108" spans="1:10" ht="18.75" customHeight="1" x14ac:dyDescent="0.35">
      <c r="A108" s="78"/>
      <c r="B108" s="99">
        <f t="shared" si="11"/>
        <v>97</v>
      </c>
      <c r="C108" s="102" t="str">
        <f t="shared" ca="1" si="6"/>
        <v/>
      </c>
      <c r="D108" s="103" t="str">
        <f t="shared" ca="1" si="7"/>
        <v/>
      </c>
      <c r="E108" s="96" t="str">
        <f t="shared" ca="1" si="8"/>
        <v/>
      </c>
      <c r="F108" s="104" t="str">
        <f t="shared" ca="1" si="9"/>
        <v/>
      </c>
      <c r="G108" s="104" t="str">
        <f t="shared" ca="1" si="10"/>
        <v/>
      </c>
      <c r="H108" s="101" t="str">
        <f ca="1">IF(TODAY()&gt;EXP,"0",IF(AND(F108="",G108=""),"",IF($D$7="D",$H$11+SUM($F$12:F108)-SUM($G$12:G108),$H$11-SUM($F$12:F108)+SUM($G$12:G108))))</f>
        <v/>
      </c>
      <c r="I108" s="78"/>
      <c r="J108" s="78"/>
    </row>
    <row r="109" spans="1:10" ht="18.75" customHeight="1" x14ac:dyDescent="0.35">
      <c r="A109" s="78"/>
      <c r="B109" s="99">
        <f t="shared" si="11"/>
        <v>98</v>
      </c>
      <c r="C109" s="102" t="str">
        <f t="shared" ca="1" si="6"/>
        <v/>
      </c>
      <c r="D109" s="103" t="str">
        <f t="shared" ca="1" si="7"/>
        <v/>
      </c>
      <c r="E109" s="96" t="str">
        <f t="shared" ca="1" si="8"/>
        <v/>
      </c>
      <c r="F109" s="104" t="str">
        <f t="shared" ca="1" si="9"/>
        <v/>
      </c>
      <c r="G109" s="104" t="str">
        <f t="shared" ca="1" si="10"/>
        <v/>
      </c>
      <c r="H109" s="101" t="str">
        <f ca="1">IF(TODAY()&gt;EXP,"0",IF(AND(F109="",G109=""),"",IF($D$7="D",$H$11+SUM($F$12:F109)-SUM($G$12:G109),$H$11-SUM($F$12:F109)+SUM($G$12:G109))))</f>
        <v/>
      </c>
      <c r="I109" s="78"/>
      <c r="J109" s="78"/>
    </row>
    <row r="110" spans="1:10" ht="18.75" customHeight="1" x14ac:dyDescent="0.35">
      <c r="A110" s="78"/>
      <c r="B110" s="99">
        <f t="shared" si="11"/>
        <v>99</v>
      </c>
      <c r="C110" s="102" t="str">
        <f t="shared" ca="1" si="6"/>
        <v/>
      </c>
      <c r="D110" s="103" t="str">
        <f t="shared" ca="1" si="7"/>
        <v/>
      </c>
      <c r="E110" s="96" t="str">
        <f t="shared" ca="1" si="8"/>
        <v/>
      </c>
      <c r="F110" s="104" t="str">
        <f t="shared" ca="1" si="9"/>
        <v/>
      </c>
      <c r="G110" s="104" t="str">
        <f t="shared" ca="1" si="10"/>
        <v/>
      </c>
      <c r="H110" s="101" t="str">
        <f ca="1">IF(TODAY()&gt;EXP,"0",IF(AND(F110="",G110=""),"",IF($D$7="D",$H$11+SUM($F$12:F110)-SUM($G$12:G110),$H$11-SUM($F$12:F110)+SUM($G$12:G110))))</f>
        <v/>
      </c>
      <c r="I110" s="78"/>
      <c r="J110" s="78"/>
    </row>
    <row r="111" spans="1:10" ht="18.75" customHeight="1" x14ac:dyDescent="0.35">
      <c r="A111" s="78"/>
      <c r="B111" s="99">
        <f t="shared" si="11"/>
        <v>100</v>
      </c>
      <c r="C111" s="102" t="str">
        <f t="shared" ca="1" si="6"/>
        <v/>
      </c>
      <c r="D111" s="103" t="str">
        <f t="shared" ca="1" si="7"/>
        <v/>
      </c>
      <c r="E111" s="96" t="str">
        <f t="shared" ca="1" si="8"/>
        <v/>
      </c>
      <c r="F111" s="104" t="str">
        <f t="shared" ca="1" si="9"/>
        <v/>
      </c>
      <c r="G111" s="104" t="str">
        <f t="shared" ca="1" si="10"/>
        <v/>
      </c>
      <c r="H111" s="101">
        <f ca="1">IF(TODAY()&gt;EXP,"0",IF($D$6="","",IF($D$7="D",$H$11+SUM($F$12:F111)-SUM($G$12:G111),$H$11-SUM($F$12:F111)+SUM($G$12:G111))))</f>
        <v>753388000</v>
      </c>
      <c r="I111" s="78"/>
      <c r="J111" s="78"/>
    </row>
    <row r="112" spans="1:10" x14ac:dyDescent="0.35">
      <c r="A112" s="78"/>
      <c r="B112" s="78"/>
      <c r="C112" s="78"/>
      <c r="D112" s="78"/>
      <c r="E112" s="78"/>
      <c r="F112" s="78"/>
      <c r="G112" s="78"/>
      <c r="H112" s="78"/>
      <c r="I112" s="78"/>
      <c r="J112" s="78"/>
    </row>
    <row r="113" spans="1:10" x14ac:dyDescent="0.35">
      <c r="A113" s="78"/>
      <c r="B113" s="398" t="s">
        <v>235</v>
      </c>
      <c r="C113" s="78"/>
      <c r="D113" s="78"/>
      <c r="E113" s="78"/>
      <c r="F113" s="78"/>
      <c r="G113" s="78"/>
      <c r="H113" s="78"/>
      <c r="I113" s="78"/>
      <c r="J113" s="78"/>
    </row>
    <row r="114" spans="1:10" x14ac:dyDescent="0.35">
      <c r="A114" s="78"/>
      <c r="B114" s="78"/>
      <c r="C114" s="78"/>
      <c r="D114" s="78"/>
      <c r="E114" s="78"/>
      <c r="F114" s="78"/>
      <c r="G114" s="78"/>
      <c r="H114" s="78"/>
      <c r="I114" s="78"/>
      <c r="J114" s="78"/>
    </row>
    <row r="115" spans="1:10" x14ac:dyDescent="0.35">
      <c r="A115" s="78"/>
      <c r="B115" s="78"/>
      <c r="C115" s="78"/>
      <c r="D115" s="78"/>
      <c r="E115" s="78"/>
      <c r="F115" s="78"/>
      <c r="G115" s="78"/>
      <c r="H115" s="78"/>
      <c r="I115" s="78"/>
      <c r="J115" s="78"/>
    </row>
    <row r="116" spans="1:10" x14ac:dyDescent="0.35">
      <c r="A116" s="78"/>
      <c r="B116" s="78"/>
      <c r="C116" s="78"/>
      <c r="D116" s="78"/>
      <c r="E116" s="78"/>
      <c r="F116" s="78"/>
      <c r="G116" s="78"/>
      <c r="H116" s="78"/>
      <c r="I116" s="78"/>
      <c r="J116" s="78"/>
    </row>
  </sheetData>
  <sheetProtection algorithmName="SHA-512" hashValue="T7iu6RtCir4oIgd/unv+2LCG2Xng2idsV6XIC6QxiKWKmvAFhW/scnc0XCBjB5h+XUjlH4K7pUmLSNCBH/qsTQ==" saltValue="T+4B7pbK6QY7Yp8UYOtetA==" spinCount="100000" sheet="1" objects="1" scenarios="1" formatCells="0" formatColumns="0" formatRows="0" autoFilter="0"/>
  <autoFilter ref="C10:H10" xr:uid="{00000000-0009-0000-0000-000008000000}"/>
  <mergeCells count="4">
    <mergeCell ref="D6:E6"/>
    <mergeCell ref="B2:H2"/>
    <mergeCell ref="B3:H3"/>
    <mergeCell ref="B4:H4"/>
  </mergeCells>
  <dataValidations count="1">
    <dataValidation type="list" showInputMessage="1" showErrorMessage="1" errorTitle="KESALAHAN INPUT DATA" error="                  KODE AKUN SALAH_x000a_SILAHKAN PILIH KODE AKUN DARI DAFTAR" sqref="D5" xr:uid="{00000000-0002-0000-0800-000000000000}">
      <formula1>KA</formula1>
    </dataValidation>
  </dataValidations>
  <pageMargins left="1.1100000000000001" right="0.11" top="0.25" bottom="0.18" header="0.12" footer="0.12"/>
  <pageSetup paperSize="9" orientation="landscape" blackAndWhite="1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20</vt:i4>
      </vt:variant>
      <vt:variant>
        <vt:lpstr>Named Ranges</vt:lpstr>
      </vt:variant>
      <vt:variant>
        <vt:i4>56</vt:i4>
      </vt:variant>
    </vt:vector>
  </HeadingPairs>
  <TitlesOfParts>
    <vt:vector size="76" baseType="lpstr">
      <vt:lpstr>ProgramExcel.id</vt:lpstr>
      <vt:lpstr>Home</vt:lpstr>
      <vt:lpstr>Kode Akun</vt:lpstr>
      <vt:lpstr>Daftar Hutang Piutang</vt:lpstr>
      <vt:lpstr>Peny. Aktiva</vt:lpstr>
      <vt:lpstr>Jurnal Peny. Aktiva</vt:lpstr>
      <vt:lpstr>AJP</vt:lpstr>
      <vt:lpstr>Jurnal Umum</vt:lpstr>
      <vt:lpstr>Buku Besar</vt:lpstr>
      <vt:lpstr>HPP</vt:lpstr>
      <vt:lpstr>Neraca Lajur</vt:lpstr>
      <vt:lpstr>Laba Rugi</vt:lpstr>
      <vt:lpstr>Neraca</vt:lpstr>
      <vt:lpstr>Neraca Perbandingan</vt:lpstr>
      <vt:lpstr>Arus Kas</vt:lpstr>
      <vt:lpstr>Buku Besar Hutang Piutang</vt:lpstr>
      <vt:lpstr>Jatuh Tempo</vt:lpstr>
      <vt:lpstr>Laporan Piutang</vt:lpstr>
      <vt:lpstr>Laporan Hutang</vt:lpstr>
      <vt:lpstr>Rekonsiliasi Bank</vt:lpstr>
      <vt:lpstr>BB</vt:lpstr>
      <vt:lpstr>BBHP</vt:lpstr>
      <vt:lpstr>BL</vt:lpstr>
      <vt:lpstr>BL_2</vt:lpstr>
      <vt:lpstr>DA</vt:lpstr>
      <vt:lpstr>DHP</vt:lpstr>
      <vt:lpstr>DHP_2</vt:lpstr>
      <vt:lpstr>EXP</vt:lpstr>
      <vt:lpstr>JA_1</vt:lpstr>
      <vt:lpstr>JA_2</vt:lpstr>
      <vt:lpstr>JA_3</vt:lpstr>
      <vt:lpstr>KA</vt:lpstr>
      <vt:lpstr>LR</vt:lpstr>
      <vt:lpstr>LRBL</vt:lpstr>
      <vt:lpstr>NB</vt:lpstr>
      <vt:lpstr>PR</vt:lpstr>
      <vt:lpstr>AJP!Print_Area</vt:lpstr>
      <vt:lpstr>'Arus Kas'!Print_Area</vt:lpstr>
      <vt:lpstr>'Buku Besar'!Print_Area</vt:lpstr>
      <vt:lpstr>'Buku Besar Hutang Piutang'!Print_Area</vt:lpstr>
      <vt:lpstr>'Daftar Hutang Piutang'!Print_Area</vt:lpstr>
      <vt:lpstr>Home!Print_Area</vt:lpstr>
      <vt:lpstr>HPP!Print_Area</vt:lpstr>
      <vt:lpstr>'Jatuh Tempo'!Print_Area</vt:lpstr>
      <vt:lpstr>'Jurnal Peny. Aktiva'!Print_Area</vt:lpstr>
      <vt:lpstr>'Jurnal Umum'!Print_Area</vt:lpstr>
      <vt:lpstr>'Kode Akun'!Print_Area</vt:lpstr>
      <vt:lpstr>'Laba Rugi'!Print_Area</vt:lpstr>
      <vt:lpstr>'Laporan Hutang'!Print_Area</vt:lpstr>
      <vt:lpstr>'Laporan Piutang'!Print_Area</vt:lpstr>
      <vt:lpstr>Neraca!Print_Area</vt:lpstr>
      <vt:lpstr>'Neraca Lajur'!Print_Area</vt:lpstr>
      <vt:lpstr>'Neraca Perbandingan'!Print_Area</vt:lpstr>
      <vt:lpstr>'Peny. Aktiva'!Print_Area</vt:lpstr>
      <vt:lpstr>'Rekonsiliasi Bank'!Print_Area</vt:lpstr>
      <vt:lpstr>AJP!Print_Titles</vt:lpstr>
      <vt:lpstr>'Buku Besar'!Print_Titles</vt:lpstr>
      <vt:lpstr>'Buku Besar Hutang Piutang'!Print_Titles</vt:lpstr>
      <vt:lpstr>'Jatuh Tempo'!Print_Titles</vt:lpstr>
      <vt:lpstr>'Jurnal Peny. Aktiva'!Print_Titles</vt:lpstr>
      <vt:lpstr>'Jurnal Umum'!Print_Titles</vt:lpstr>
      <vt:lpstr>'Kode Akun'!Print_Titles</vt:lpstr>
      <vt:lpstr>'Laba Rugi'!Print_Titles</vt:lpstr>
      <vt:lpstr>'Laporan Hutang'!Print_Titles</vt:lpstr>
      <vt:lpstr>'Laporan Piutang'!Print_Titles</vt:lpstr>
      <vt:lpstr>Neraca!Print_Titles</vt:lpstr>
      <vt:lpstr>'Neraca Lajur'!Print_Titles</vt:lpstr>
      <vt:lpstr>'Neraca Perbandingan'!Print_Titles</vt:lpstr>
      <vt:lpstr>'Peny. Aktiva'!Print_Titles</vt:lpstr>
      <vt:lpstr>'Rekonsiliasi Bank'!Print_Titles</vt:lpstr>
      <vt:lpstr>SA</vt:lpstr>
      <vt:lpstr>TG</vt:lpstr>
      <vt:lpstr>TG_2</vt:lpstr>
      <vt:lpstr>TH</vt:lpstr>
      <vt:lpstr>TH_2</vt:lpstr>
      <vt:lpstr>TV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2020-01-10T05:02:34Z</cp:lastPrinted>
  <dcterms:created xsi:type="dcterms:W3CDTF">2013-12-13T05:57:45Z</dcterms:created>
  <dcterms:modified xsi:type="dcterms:W3CDTF">2026-05-08T08:05:00Z</dcterms:modified>
</cp:coreProperties>
</file>